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SO 01 - Stavební část - o..." sheetId="2" r:id="rId2"/>
    <sheet name="SO 02 - Demolice nezkolau..." sheetId="3" r:id="rId3"/>
    <sheet name="SO 03 - Oprava parkoviště..." sheetId="4" r:id="rId4"/>
    <sheet name="SO 04 - Oprava zpevněné p..." sheetId="5" r:id="rId5"/>
    <sheet name="SO 05 - Oprava rampy pro ..." sheetId="6" r:id="rId6"/>
    <sheet name="SO 06 - Oprava zpevněné p..." sheetId="7" r:id="rId7"/>
    <sheet name="SO 07 - Oprava přípojky k..." sheetId="8" r:id="rId8"/>
    <sheet name="SO 08 - Oprava přípojky p..." sheetId="9" r:id="rId9"/>
    <sheet name="SO 09 - Oprava rozvodů ve..." sheetId="10" r:id="rId10"/>
    <sheet name="SO 10 - 01 - Stavební čás..." sheetId="11" r:id="rId11"/>
    <sheet name="SO 10 - 02 - Oprava zdrav..." sheetId="12" r:id="rId12"/>
    <sheet name="SO 10 - 03 - Oprava vniřn..." sheetId="13" r:id="rId13"/>
    <sheet name="SO 10 - 04 - Oprava vytáp..." sheetId="14" r:id="rId14"/>
    <sheet name="SO 10 - 05 - Oprava elekt..." sheetId="15" r:id="rId15"/>
    <sheet name="SO 10 - 06 - Oprava elekt..." sheetId="16" r:id="rId16"/>
    <sheet name="SO 11 - 01 - Stavební čás..." sheetId="17" r:id="rId17"/>
    <sheet name="SO 11 - 02 - Oprava elekt..." sheetId="18" r:id="rId18"/>
    <sheet name="SO 11 - 03 - Oprava hromo..." sheetId="19" r:id="rId19"/>
    <sheet name="SO 12 - Oprava informační..." sheetId="20" r:id="rId20"/>
    <sheet name="SO 13 - Vedlejší a ostatn..." sheetId="21" r:id="rId21"/>
    <sheet name="Pokyny pro vyplnění" sheetId="22" r:id="rId22"/>
  </sheets>
  <definedNames>
    <definedName name="_xlnm._FilterDatabase" localSheetId="1" hidden="1">'SO 01 - Stavební část - o...'!$C$88:$K$191</definedName>
    <definedName name="_xlnm._FilterDatabase" localSheetId="2" hidden="1">'SO 02 - Demolice nezkolau...'!$C$83:$K$113</definedName>
    <definedName name="_xlnm._FilterDatabase" localSheetId="3" hidden="1">'SO 03 - Oprava parkoviště...'!$C$84:$K$243</definedName>
    <definedName name="_xlnm._FilterDatabase" localSheetId="4" hidden="1">'SO 04 - Oprava zpevněné p...'!$C$82:$K$113</definedName>
    <definedName name="_xlnm._FilterDatabase" localSheetId="5" hidden="1">'SO 05 - Oprava rampy pro ...'!$C$82:$K$108</definedName>
    <definedName name="_xlnm._FilterDatabase" localSheetId="6" hidden="1">'SO 06 - Oprava zpevněné p...'!$C$84:$K$197</definedName>
    <definedName name="_xlnm._FilterDatabase" localSheetId="7" hidden="1">'SO 07 - Oprava přípojky k...'!$C$87:$K$182</definedName>
    <definedName name="_xlnm._FilterDatabase" localSheetId="8" hidden="1">'SO 08 - Oprava přípojky p...'!$C$89:$K$168</definedName>
    <definedName name="_xlnm._FilterDatabase" localSheetId="9" hidden="1">'SO 09 - Oprava rozvodů ve...'!$C$88:$K$167</definedName>
    <definedName name="_xlnm._FilterDatabase" localSheetId="10" hidden="1">'SO 10 - 01 - Stavební čás...'!$C$105:$K$1321</definedName>
    <definedName name="_xlnm._FilterDatabase" localSheetId="11" hidden="1">'SO 10 - 02 - Oprava zdrav...'!$C$94:$K$363</definedName>
    <definedName name="_xlnm._FilterDatabase" localSheetId="12" hidden="1">'SO 10 - 03 - Oprava vniřn...'!$C$91:$K$181</definedName>
    <definedName name="_xlnm._FilterDatabase" localSheetId="13" hidden="1">'SO 10 - 04 - Oprava vytáp...'!$C$86:$K$175</definedName>
    <definedName name="_xlnm._FilterDatabase" localSheetId="14" hidden="1">'SO 10 - 05 - Oprava elekt...'!$C$85:$K$194</definedName>
    <definedName name="_xlnm._FilterDatabase" localSheetId="15" hidden="1">'SO 10 - 06 - Oprava elekt...'!$C$81:$K$187</definedName>
    <definedName name="_xlnm._FilterDatabase" localSheetId="16" hidden="1">'SO 11 - 01 - Stavební čás...'!$C$99:$K$945</definedName>
    <definedName name="_xlnm._FilterDatabase" localSheetId="17" hidden="1">'SO 11 - 02 - Oprava elekt...'!$C$85:$K$116</definedName>
    <definedName name="_xlnm._FilterDatabase" localSheetId="18" hidden="1">'SO 11 - 03 - Oprava hromo...'!$C$84:$K$139</definedName>
    <definedName name="_xlnm._FilterDatabase" localSheetId="19" hidden="1">'SO 12 - Oprava informační...'!$C$81:$K$108</definedName>
    <definedName name="_xlnm._FilterDatabase" localSheetId="20" hidden="1">'SO 13 - Vedlejší a ostatn...'!$C$79:$K$87</definedName>
    <definedName name="_xlnm.Print_Area" localSheetId="21">'Pokyny pro vyplnění'!$B$2:$K$71,'Pokyny pro vyplnění'!$B$74:$K$118,'Pokyny pro vyplnění'!$B$121:$K$190,'Pokyny pro vyplnění'!$B$198:$K$218</definedName>
    <definedName name="_xlnm.Print_Area" localSheetId="0">'Rekapitulace stavby'!$D$4:$AO$36,'Rekapitulace stavby'!$C$42:$AQ$75</definedName>
    <definedName name="_xlnm.Print_Area" localSheetId="1">'SO 01 - Stavební část - o...'!$C$4:$J$39,'SO 01 - Stavební část - o...'!$C$45:$J$70,'SO 01 - Stavební část - o...'!$C$76:$K$191</definedName>
    <definedName name="_xlnm.Print_Area" localSheetId="2">'SO 02 - Demolice nezkolau...'!$C$4:$J$39,'SO 02 - Demolice nezkolau...'!$C$45:$J$65,'SO 02 - Demolice nezkolau...'!$C$71:$K$113</definedName>
    <definedName name="_xlnm.Print_Area" localSheetId="3">'SO 03 - Oprava parkoviště...'!$C$4:$J$39,'SO 03 - Oprava parkoviště...'!$C$45:$J$66,'SO 03 - Oprava parkoviště...'!$C$72:$K$243</definedName>
    <definedName name="_xlnm.Print_Area" localSheetId="4">'SO 04 - Oprava zpevněné p...'!$C$4:$J$39,'SO 04 - Oprava zpevněné p...'!$C$45:$J$64,'SO 04 - Oprava zpevněné p...'!$C$70:$K$113</definedName>
    <definedName name="_xlnm.Print_Area" localSheetId="5">'SO 05 - Oprava rampy pro ...'!$C$4:$J$39,'SO 05 - Oprava rampy pro ...'!$C$45:$J$64,'SO 05 - Oprava rampy pro ...'!$C$70:$K$108</definedName>
    <definedName name="_xlnm.Print_Area" localSheetId="6">'SO 06 - Oprava zpevněné p...'!$C$4:$J$39,'SO 06 - Oprava zpevněné p...'!$C$45:$J$66,'SO 06 - Oprava zpevněné p...'!$C$72:$K$197</definedName>
    <definedName name="_xlnm.Print_Area" localSheetId="7">'SO 07 - Oprava přípojky k...'!$C$4:$J$39,'SO 07 - Oprava přípojky k...'!$C$45:$J$69,'SO 07 - Oprava přípojky k...'!$C$75:$K$182</definedName>
    <definedName name="_xlnm.Print_Area" localSheetId="8">'SO 08 - Oprava přípojky p...'!$C$4:$J$39,'SO 08 - Oprava přípojky p...'!$C$45:$J$71,'SO 08 - Oprava přípojky p...'!$C$77:$K$168</definedName>
    <definedName name="_xlnm.Print_Area" localSheetId="9">'SO 09 - Oprava rozvodů ve...'!$C$4:$J$39,'SO 09 - Oprava rozvodů ve...'!$C$45:$J$70,'SO 09 - Oprava rozvodů ve...'!$C$76:$K$167</definedName>
    <definedName name="_xlnm.Print_Area" localSheetId="10">'SO 10 - 01 - Stavební čás...'!$C$4:$J$39,'SO 10 - 01 - Stavební čás...'!$C$45:$J$87,'SO 10 - 01 - Stavební čás...'!$C$93:$K$1321</definedName>
    <definedName name="_xlnm.Print_Area" localSheetId="11">'SO 10 - 02 - Oprava zdrav...'!$C$4:$J$39,'SO 10 - 02 - Oprava zdrav...'!$C$45:$J$76,'SO 10 - 02 - Oprava zdrav...'!$C$82:$K$363</definedName>
    <definedName name="_xlnm.Print_Area" localSheetId="12">'SO 10 - 03 - Oprava vniřn...'!$C$4:$J$39,'SO 10 - 03 - Oprava vniřn...'!$C$45:$J$73,'SO 10 - 03 - Oprava vniřn...'!$C$79:$K$181</definedName>
    <definedName name="_xlnm.Print_Area" localSheetId="13">'SO 10 - 04 - Oprava vytáp...'!$C$4:$J$39,'SO 10 - 04 - Oprava vytáp...'!$C$45:$J$68,'SO 10 - 04 - Oprava vytáp...'!$C$74:$K$175</definedName>
    <definedName name="_xlnm.Print_Area" localSheetId="14">'SO 10 - 05 - Oprava elekt...'!$C$4:$J$39,'SO 10 - 05 - Oprava elekt...'!$C$45:$J$67,'SO 10 - 05 - Oprava elekt...'!$C$73:$K$194</definedName>
    <definedName name="_xlnm.Print_Area" localSheetId="15">'SO 10 - 06 - Oprava elekt...'!$C$4:$J$39,'SO 10 - 06 - Oprava elekt...'!$C$45:$J$63,'SO 10 - 06 - Oprava elekt...'!$C$69:$K$187</definedName>
    <definedName name="_xlnm.Print_Area" localSheetId="16">'SO 11 - 01 - Stavební čás...'!$C$4:$J$39,'SO 11 - 01 - Stavební čás...'!$C$45:$J$81,'SO 11 - 01 - Stavební čás...'!$C$87:$K$945</definedName>
    <definedName name="_xlnm.Print_Area" localSheetId="17">'SO 11 - 02 - Oprava elekt...'!$C$4:$J$39,'SO 11 - 02 - Oprava elekt...'!$C$45:$J$67,'SO 11 - 02 - Oprava elekt...'!$C$73:$K$116</definedName>
    <definedName name="_xlnm.Print_Area" localSheetId="18">'SO 11 - 03 - Oprava hromo...'!$C$4:$J$39,'SO 11 - 03 - Oprava hromo...'!$C$45:$J$66,'SO 11 - 03 - Oprava hromo...'!$C$72:$K$139</definedName>
    <definedName name="_xlnm.Print_Area" localSheetId="19">'SO 12 - Oprava informační...'!$C$4:$J$39,'SO 12 - Oprava informační...'!$C$45:$J$63,'SO 12 - Oprava informační...'!$C$69:$K$108</definedName>
    <definedName name="_xlnm.Print_Area" localSheetId="20">'SO 13 - Vedlejší a ostatn...'!$C$4:$J$39,'SO 13 - Vedlejší a ostatn...'!$C$45:$J$61,'SO 13 - Vedlejší a ostatn...'!$C$67:$K$87</definedName>
    <definedName name="_xlnm.Print_Titles" localSheetId="0">'Rekapitulace stavby'!$52:$52</definedName>
    <definedName name="_xlnm.Print_Titles" localSheetId="1">'SO 01 - Stavební část - o...'!$88:$88</definedName>
    <definedName name="_xlnm.Print_Titles" localSheetId="2">'SO 02 - Demolice nezkolau...'!$83:$83</definedName>
    <definedName name="_xlnm.Print_Titles" localSheetId="3">'SO 03 - Oprava parkoviště...'!$84:$84</definedName>
    <definedName name="_xlnm.Print_Titles" localSheetId="4">'SO 04 - Oprava zpevněné p...'!$82:$82</definedName>
    <definedName name="_xlnm.Print_Titles" localSheetId="5">'SO 05 - Oprava rampy pro ...'!$82:$82</definedName>
    <definedName name="_xlnm.Print_Titles" localSheetId="6">'SO 06 - Oprava zpevněné p...'!$84:$84</definedName>
    <definedName name="_xlnm.Print_Titles" localSheetId="7">'SO 07 - Oprava přípojky k...'!$87:$87</definedName>
    <definedName name="_xlnm.Print_Titles" localSheetId="8">'SO 08 - Oprava přípojky p...'!$89:$89</definedName>
    <definedName name="_xlnm.Print_Titles" localSheetId="9">'SO 09 - Oprava rozvodů ve...'!$88:$88</definedName>
    <definedName name="_xlnm.Print_Titles" localSheetId="10">'SO 10 - 01 - Stavební čás...'!$105:$105</definedName>
    <definedName name="_xlnm.Print_Titles" localSheetId="11">'SO 10 - 02 - Oprava zdrav...'!$94:$94</definedName>
    <definedName name="_xlnm.Print_Titles" localSheetId="12">'SO 10 - 03 - Oprava vniřn...'!$91:$91</definedName>
    <definedName name="_xlnm.Print_Titles" localSheetId="13">'SO 10 - 04 - Oprava vytáp...'!$86:$86</definedName>
    <definedName name="_xlnm.Print_Titles" localSheetId="14">'SO 10 - 05 - Oprava elekt...'!$85:$85</definedName>
    <definedName name="_xlnm.Print_Titles" localSheetId="15">'SO 10 - 06 - Oprava elekt...'!$81:$81</definedName>
    <definedName name="_xlnm.Print_Titles" localSheetId="16">'SO 11 - 01 - Stavební čás...'!$99:$99</definedName>
    <definedName name="_xlnm.Print_Titles" localSheetId="17">'SO 11 - 02 - Oprava elekt...'!$85:$85</definedName>
    <definedName name="_xlnm.Print_Titles" localSheetId="18">'SO 11 - 03 - Oprava hromo...'!$84:$84</definedName>
    <definedName name="_xlnm.Print_Titles" localSheetId="19">'SO 12 - Oprava informační...'!$81:$81</definedName>
    <definedName name="_xlnm.Print_Titles" localSheetId="20">'SO 13 - Vedlejší a ostatn...'!$79:$79</definedName>
  </definedNames>
  <calcPr calcId="162913"/>
</workbook>
</file>

<file path=xl/sharedStrings.xml><?xml version="1.0" encoding="utf-8"?>
<sst xmlns="http://schemas.openxmlformats.org/spreadsheetml/2006/main" count="38745" uniqueCount="5009">
  <si>
    <t>Export Komplet</t>
  </si>
  <si>
    <t>VZ</t>
  </si>
  <si>
    <t>2.0</t>
  </si>
  <si>
    <t>ZAMOK</t>
  </si>
  <si>
    <t>False</t>
  </si>
  <si>
    <t>{3b1fd7a5-20e6-41ce-b069-29f62d179eab}</t>
  </si>
  <si>
    <t>0,01</t>
  </si>
  <si>
    <t>21</t>
  </si>
  <si>
    <t>15</t>
  </si>
  <si>
    <t>REKAPITULACE STAVBY</t>
  </si>
  <si>
    <t>v ---  níže se nacházejí doplnkové a pomocné údaje k sestavám  --- v</t>
  </si>
  <si>
    <t>Návod na vyplnění</t>
  </si>
  <si>
    <t>0,001</t>
  </si>
  <si>
    <t>Kód:</t>
  </si>
  <si>
    <t>65420143</t>
  </si>
  <si>
    <t>Měnit lze pouze buňky se žlutým podbarvením!
1) v Rekapitulaci stavby vyplňte údaje o Uchazeči (přenesou se do ostatních sestav i v jiných listech)
2) na vybraných listech vyplňte v sestavě Soupis prací ceny u položek</t>
  </si>
  <si>
    <t>Stavba:</t>
  </si>
  <si>
    <t>Horažďovice ON - oprava výpravní budovy1</t>
  </si>
  <si>
    <t>KSO:</t>
  </si>
  <si>
    <t/>
  </si>
  <si>
    <t>CC-CZ:</t>
  </si>
  <si>
    <t>Místo:</t>
  </si>
  <si>
    <t xml:space="preserve"> </t>
  </si>
  <si>
    <t>Datum:</t>
  </si>
  <si>
    <t>29. 3. 2020</t>
  </si>
  <si>
    <t>Zadavatel:</t>
  </si>
  <si>
    <t>IČ:</t>
  </si>
  <si>
    <t>70994234</t>
  </si>
  <si>
    <t>Správa železnic, státní organizace</t>
  </si>
  <si>
    <t>DIČ:</t>
  </si>
  <si>
    <t>CZ70994234</t>
  </si>
  <si>
    <t>Uchazeč:</t>
  </si>
  <si>
    <t>Vyplň údaj</t>
  </si>
  <si>
    <t>Projektant:</t>
  </si>
  <si>
    <t>27245918</t>
  </si>
  <si>
    <t>APREA s.r.o.</t>
  </si>
  <si>
    <t>CZ27245918</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</si>
  <si>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</si>
  <si>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</si>
  <si>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</si>
  <si>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</si>
  <si>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</si>
  <si>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</si>
  <si>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</si>
  <si>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</si>
  <si>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</si>
  <si>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</si>
  <si>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</si>
  <si>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</si>
  <si>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</si>
  <si>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</si>
  <si>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</si>
  <si>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</si>
  <si>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</si>
  <si>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</si>
  <si>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</si>
  <si>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</si>
  <si>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</si>
  <si>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</si>
  <si>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</si>
  <si>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</si>
  <si>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</si>
  <si>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</si>
  <si>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</si>
  <si>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</si>
  <si>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</si>
  <si>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</si>
  <si>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</si>
  <si>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</si>
  <si>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</si>
  <si>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</si>
  <si>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</si>
  <si>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</si>
  <si>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</si>
  <si>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</si>
  <si>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</si>
  <si>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</si>
  <si>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</si>
  <si>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</si>
  <si>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</si>
  <si>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</si>
  <si>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Stavební část - oprava sanace</t>
  </si>
  <si>
    <t>STA</t>
  </si>
  <si>
    <t>1</t>
  </si>
  <si>
    <t>{e586a83b-56d9-40dd-a789-d735f6e2b13e}</t>
  </si>
  <si>
    <t>2</t>
  </si>
  <si>
    <t>SO 02</t>
  </si>
  <si>
    <t>Demolice nezkolaudovaných objektů</t>
  </si>
  <si>
    <t>{82de2ed2-2fe2-4737-9bd7-98bbd80ef434}</t>
  </si>
  <si>
    <t>SO 03</t>
  </si>
  <si>
    <t xml:space="preserve">Oprava parkoviště a vjezdu </t>
  </si>
  <si>
    <t>{6f4c4569-9be9-4ec2-a8e7-8495a0b226be}</t>
  </si>
  <si>
    <t>SO 04</t>
  </si>
  <si>
    <t>Oprava zpevněné plochy pro OSSPO</t>
  </si>
  <si>
    <t>{a48e7644-eafe-497f-8049-18b18a11a837}</t>
  </si>
  <si>
    <t>SO 05</t>
  </si>
  <si>
    <t>Oprava rampy pro OSSPO</t>
  </si>
  <si>
    <t>{6dc2eabc-d786-4e9a-be2b-a5bde2ab9a5d}</t>
  </si>
  <si>
    <t>SO 06</t>
  </si>
  <si>
    <t xml:space="preserve">Oprava zpevněné plochy </t>
  </si>
  <si>
    <t>{1d8b9824-fc03-4eb9-bea0-6d8fbb45d3f7}</t>
  </si>
  <si>
    <t>SO 07</t>
  </si>
  <si>
    <t>Oprava přípojky kanalizace</t>
  </si>
  <si>
    <t>{b3853100-128e-4fd0-9562-2faa31aa501b}</t>
  </si>
  <si>
    <t>SO 08</t>
  </si>
  <si>
    <t xml:space="preserve">Oprava přípojky plynu </t>
  </si>
  <si>
    <t>{ae0b0696-0653-4db9-aaa9-33a2f33dc44d}</t>
  </si>
  <si>
    <t>SO 09</t>
  </si>
  <si>
    <t xml:space="preserve">Oprava rozvodů venkovní kanalizace </t>
  </si>
  <si>
    <t>{5a1a1565-5b80-43fe-b30a-4229a092a2f7}</t>
  </si>
  <si>
    <t>SO 10 - 01</t>
  </si>
  <si>
    <t>Stavební část - vnitřní úpravy</t>
  </si>
  <si>
    <t>{e226b882-d1a1-451b-942c-02fb32895728}</t>
  </si>
  <si>
    <t>SO 10 - 02</t>
  </si>
  <si>
    <t>Oprava zdravotně technické instalace</t>
  </si>
  <si>
    <t>{6a6fc8e0-1557-4223-b5ef-ecd69e9744a4}</t>
  </si>
  <si>
    <t>SO 10 - 03</t>
  </si>
  <si>
    <t>Oprava vniřního rozvodu plynu</t>
  </si>
  <si>
    <t>{43fa4293-e4ec-4cc2-95d5-e1bb7a9da119}</t>
  </si>
  <si>
    <t>SO 10 - 04</t>
  </si>
  <si>
    <t>Oprava vytápění objektu</t>
  </si>
  <si>
    <t>{914aed6f-2c86-45c3-94b6-619722e85127}</t>
  </si>
  <si>
    <t>SO 10 - 05</t>
  </si>
  <si>
    <t>Oprava elektroinstalace - silnoproud</t>
  </si>
  <si>
    <t>{d6aff079-621b-4d49-87bc-df63455a86ab}</t>
  </si>
  <si>
    <t>SO 10 - 06</t>
  </si>
  <si>
    <t>Oprava elektroinstalace - slaboproud</t>
  </si>
  <si>
    <t>{4af1fbec-2fec-41ea-92dc-30153fe9efeb}</t>
  </si>
  <si>
    <t>SO 11 - 01</t>
  </si>
  <si>
    <t>Stavební část - oprava fasády,  střechy, výplně otvorů</t>
  </si>
  <si>
    <t>{879c0f7d-b5ed-4b6e-a4c6-5b360cf43aa2}</t>
  </si>
  <si>
    <t>SO 11 - 02</t>
  </si>
  <si>
    <t>Oprava elektroinstalace - fasáda</t>
  </si>
  <si>
    <t>{c5260f37-99a7-4d15-a65c-7bb21498058c}</t>
  </si>
  <si>
    <t>SO 11 - 03</t>
  </si>
  <si>
    <t>Oprava hromosvodu</t>
  </si>
  <si>
    <t>{38cbf574-0427-4877-9538-3e9eec8b3f2f}</t>
  </si>
  <si>
    <t>SO 12</t>
  </si>
  <si>
    <t>Oprava informačního systému</t>
  </si>
  <si>
    <t>{a1067bd2-3b8d-415b-984a-ed0449d15972}</t>
  </si>
  <si>
    <t>SO 13</t>
  </si>
  <si>
    <t>Vedlejší a ostatní náklady</t>
  </si>
  <si>
    <t>{e4205dd9-581b-4282-8ef1-32728698cd7c}</t>
  </si>
  <si>
    <t>KRYCÍ LIST SOUPISU PRACÍ</t>
  </si>
  <si>
    <t>Objekt:</t>
  </si>
  <si>
    <t>SO 01 - Stavební část - oprava sanace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</si>
  <si>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</si>
  <si>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</si>
  <si>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</si>
  <si>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</si>
  <si>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</si>
  <si>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</si>
  <si>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</si>
  <si>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</si>
  <si>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</si>
  <si>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</si>
  <si>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</si>
  <si>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998 - Přesun hmot</t>
  </si>
  <si>
    <t>PSV - Práce a dodávky PSV</t>
  </si>
  <si>
    <t xml:space="preserve">    711 - Sanace základů</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</si>
  <si>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</si>
  <si>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</si>
  <si>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</si>
  <si>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</si>
  <si>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</si>
  <si>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</si>
  <si>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</si>
  <si>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</si>
  <si>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</si>
  <si>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</si>
  <si>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</si>
  <si>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</si>
  <si>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</si>
  <si>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</si>
  <si>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</si>
  <si>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</si>
  <si>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</si>
  <si>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</si>
  <si>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113106171</t>
  </si>
  <si>
    <t>Rozebrání dlažeb a dílců vozovek a ploch s přemístěním hmot na skládku na vzdálenost do 3 m nebo s naložením na dopravní prostředek, s jakoukoliv výplní spár ručně ze zámkové dlažby s ložem z kameniva</t>
  </si>
  <si>
    <t>m2</t>
  </si>
  <si>
    <t>CS ÚRS 2020 01</t>
  </si>
  <si>
    <t>4</t>
  </si>
  <si>
    <t>1377953015</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</si>
  <si>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</si>
  <si>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</si>
  <si>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</si>
  <si>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 xml:space="preserve">odkopání objektu </t>
  </si>
  <si>
    <t>157,80</t>
  </si>
  <si>
    <t>132212111</t>
  </si>
  <si>
    <t>Hloubení rýh šířky do 800 mm ručně zapažených i nezapažených, s urovnáním dna do předepsaného profilu a spádu v hornině třídy těžitelnosti I skupiny 3 soudržných</t>
  </si>
  <si>
    <t>m3</t>
  </si>
  <si>
    <t>-1826910625</t>
  </si>
  <si>
    <t xml:space="preserve">Poznámka k souboru cen:
1. V cenách jsou započteny i náklady na přehození výkopku na přilehlém terénu na vzdálenost do 3 m od podélné osy rýhy nebo naložení výkopku na dopravní prostředek.
</t>
  </si>
  <si>
    <t>157,80*0,95</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</si>
  <si>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</si>
  <si>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</si>
  <si>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</si>
  <si>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-1953056848</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</si>
  <si>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</si>
  <si>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výkop</t>
  </si>
  <si>
    <t>149,91</t>
  </si>
  <si>
    <t>zásyp</t>
  </si>
  <si>
    <t>-92,64</t>
  </si>
  <si>
    <t>Součet</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</si>
  <si>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</si>
  <si>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</si>
  <si>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1470842247</t>
  </si>
  <si>
    <t>92,64*20 "Přepočtené koeficientem množství</t>
  </si>
  <si>
    <t>5</t>
  </si>
  <si>
    <t>167151101</t>
  </si>
  <si>
    <t>Nakládání, skládání a překládání neulehlého výkopku nebo sypaniny strojně nakládání, množství do 100 m3, z horniny třídy těžitelnosti I, skupiny 1 až 3</t>
  </si>
  <si>
    <t>-359980899</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</si>
  <si>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</si>
  <si>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6</t>
  </si>
  <si>
    <t>171201231</t>
  </si>
  <si>
    <t>Poplatek za uložení stavebního odpadu na recyklační skládce (skládkovné) zeminy a kamení zatříděného do Katalogu odpadů pod kódem 17 05 04</t>
  </si>
  <si>
    <t>t</t>
  </si>
  <si>
    <t>-1008606710</t>
  </si>
  <si>
    <t>157,8*1,6 "Přepočtené koeficientem množství</t>
  </si>
  <si>
    <t>7</t>
  </si>
  <si>
    <t>174111101</t>
  </si>
  <si>
    <t>Zásyp sypaninou z jakékoliv horniny ručně s uložením výkopku ve vrstvách se zhutněním jam, šachet, rýh nebo kolem objektů v těchto vykopávkách</t>
  </si>
  <si>
    <t>751907529</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</si>
  <si>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</si>
  <si>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126,24</t>
  </si>
  <si>
    <t>odpočet - obsyp potrubí</t>
  </si>
  <si>
    <t>-160,00*0,15</t>
  </si>
  <si>
    <t>lože</t>
  </si>
  <si>
    <t>-160,00*0,06</t>
  </si>
  <si>
    <t>8</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</si>
  <si>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</si>
  <si>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</si>
  <si>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-1928941472</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</si>
  <si>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</si>
  <si>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obsyp potrubí</t>
  </si>
  <si>
    <t>160,00*0,15</t>
  </si>
  <si>
    <t>9</t>
  </si>
  <si>
    <t>M</t>
  </si>
  <si>
    <t>58343930</t>
  </si>
  <si>
    <t>kamenivo drcené hrubé frakce 16/32</t>
  </si>
  <si>
    <t>785889043</t>
  </si>
  <si>
    <t>24*2 "Přepočtené koeficientem množství</t>
  </si>
  <si>
    <t>Zakládání</t>
  </si>
  <si>
    <t>10</t>
  </si>
  <si>
    <t>212750102</t>
  </si>
  <si>
    <t>Trativody z drenážních a melioračních trubek pro budovy se zřízením štěrkového lože pod trubky a s jejich obsypem v otevřeném výkopu trubka tyčová PVC-U plocha pro vtékání vody min. 80 cm2/m SN 4 celoperforovaná 360° DN 125</t>
  </si>
  <si>
    <t>m</t>
  </si>
  <si>
    <t>-493886319</t>
  </si>
  <si>
    <t xml:space="preserve">Poznámka k souboru cen:
1. V cenách souboru cen nejsou započteny náklady na:
a) montáž a dodávku tvarovek, které se oceňují cenami souboru 877 ..-52.1 Montáž tvarovek na kanalizačním potrubí z trub z plastu, části A03tohoto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</si>
  <si>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11</t>
  </si>
  <si>
    <t>319202123</t>
  </si>
  <si>
    <t>Dodatečná izolace zdiva injektáží nízkotlakou metodou křemičitým roztokem, tloušťka zdiva přes 300 do 450 mm</t>
  </si>
  <si>
    <t>162681127</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</si>
  <si>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</si>
  <si>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P</t>
  </si>
  <si>
    <t>Poznámka k položce:
Injektování zdiva proti vzlínající vlhkosti beztlakovou krémovou injektáží, cihelného zdiva, tloušťky do 500 mm</t>
  </si>
  <si>
    <t>1.PP</t>
  </si>
  <si>
    <t>19,785+6,34+12,74+6,25+4,935+12,48</t>
  </si>
  <si>
    <t>4,075*3+0,20+2,76+2,27+5,73+1,78+3,07</t>
  </si>
  <si>
    <t>1.NP</t>
  </si>
  <si>
    <t xml:space="preserve"> 6,60+13,45</t>
  </si>
  <si>
    <t>(8,50+4,50)*2</t>
  </si>
  <si>
    <t>(5,00+4,30+8,50)*2</t>
  </si>
  <si>
    <t>Svislé a kompletní konstrukce</t>
  </si>
  <si>
    <t>12</t>
  </si>
  <si>
    <t>619345102</t>
  </si>
  <si>
    <t>Vytažení profilů, fabionů, hran a koutů při opravách sádrových omítek profilů (s dodáním hmot), délky do 2 m, šířky přes 100 mm</t>
  </si>
  <si>
    <t>1858823034</t>
  </si>
  <si>
    <t xml:space="preserve">Poznámka k souboru cen:
1. Pohledové plochy fabionů a profilů se od plochy stěn a stropů neodečítají.
</t>
  </si>
  <si>
    <t>Poznámka k položce:
Utěsnění zdiva - fabion z těsnicí malty v koutu podlahy r 50 mm</t>
  </si>
  <si>
    <t>"obvod objektu " 127,30</t>
  </si>
  <si>
    <t>Vodorovné konstrukce</t>
  </si>
  <si>
    <t>13</t>
  </si>
  <si>
    <t>452311131</t>
  </si>
  <si>
    <t>Podkladní a zajišťovací konstrukce z betonu prostého v otevřeném výkopu desky pod potrubí, stoky a drobné objekty z betonu tř. C 12/15</t>
  </si>
  <si>
    <t>1381848695</t>
  </si>
  <si>
    <t xml:space="preserve">Poznámka k souboru cen:
1. Ceny -1121 až -1191 a -1192 lze použít i pro ochrannou vrstvu pod železobetonové konstrukce.
2. Ceny -2121 až -2191 a -2192 jsou určeny pro jakékoliv úkosy sedel.
</t>
  </si>
  <si>
    <t>drenáž</t>
  </si>
  <si>
    <t>160,00*0,06</t>
  </si>
  <si>
    <t>Komunikace pozemní</t>
  </si>
  <si>
    <t>14</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</si>
  <si>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</si>
  <si>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</si>
  <si>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619551493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</si>
  <si>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</si>
  <si>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použití stávající dlažby</t>
  </si>
  <si>
    <t>59245012</t>
  </si>
  <si>
    <t>dlažba zámková tvaru I 200x165x60mm barevná</t>
  </si>
  <si>
    <t>-247790292</t>
  </si>
  <si>
    <t>doplnění dle původní dlažby 10%</t>
  </si>
  <si>
    <t>157,80*0,10</t>
  </si>
  <si>
    <t>Trubní vedení</t>
  </si>
  <si>
    <t>16</t>
  </si>
  <si>
    <t>899661311</t>
  </si>
  <si>
    <t>Zřízení filtračního obalu drenážních trubek ze skelné tkaniny, slaměných rohoží apod. proti zarůstání kořeny, zanášení zemitými částicemi nebo pískem DN do 130</t>
  </si>
  <si>
    <t>-1170466870</t>
  </si>
  <si>
    <t xml:space="preserve">Poznámka k souboru cen:
1. V cenách nejsou započteny náklady na dodání materiálu pro filtrační obal; materiál se oceňuje ve specifikaci. Ztratné lze dohodnout ve výši 6 %.
</t>
  </si>
  <si>
    <t>17</t>
  </si>
  <si>
    <t>69311226</t>
  </si>
  <si>
    <t>geotextilie netkaná separační, ochranná, filtrační, drenážní PES 150g/m2</t>
  </si>
  <si>
    <t>-960409368</t>
  </si>
  <si>
    <t>998</t>
  </si>
  <si>
    <t>Přesun hmot</t>
  </si>
  <si>
    <t>18</t>
  </si>
  <si>
    <t>998017002</t>
  </si>
  <si>
    <t>Přesun hmot pro budovy občanské výstavby, bydlení, výrobu a služby s omezením mechanizace vodorovná dopravní vzdálenost do 100 m pro budovy s jakoukoliv nosnou konstrukcí výšky přes 6 do 12 m</t>
  </si>
  <si>
    <t>828748581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</si>
  <si>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</si>
  <si>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</si>
  <si>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</si>
  <si>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</si>
  <si>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Sanace základů</t>
  </si>
  <si>
    <t>19</t>
  </si>
  <si>
    <t>978023411</t>
  </si>
  <si>
    <t>Vyškrabání cementové malty ze spár zdiva cihelného mimo komínového</t>
  </si>
  <si>
    <t>1987173374</t>
  </si>
  <si>
    <t>20</t>
  </si>
  <si>
    <t>985131311</t>
  </si>
  <si>
    <t>Očištění ploch stěn, rubu kleneb a podlah ruční dočištění ocelovými kartáči</t>
  </si>
  <si>
    <t>-219943815</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</si>
  <si>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</si>
  <si>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985131411</t>
  </si>
  <si>
    <t>Očištění ploch stěn, rubu kleneb a podlah vysušení stlačeným vzduchem</t>
  </si>
  <si>
    <t>-986336542</t>
  </si>
  <si>
    <t>očištění stávajícího zdiva po terénem</t>
  </si>
  <si>
    <t>127,30*1,10</t>
  </si>
  <si>
    <t>22</t>
  </si>
  <si>
    <t>628635532</t>
  </si>
  <si>
    <t>Vyplnění spár dosavadních konstrukcí zdiva cementovou maltou s vyčištěním spár hloubky do 70 mm, zdiva z cihel s vyspárováním</t>
  </si>
  <si>
    <t>1828845411</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</si>
  <si>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</si>
  <si>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23</t>
  </si>
  <si>
    <t>711161222</t>
  </si>
  <si>
    <t>Izolace proti zemní vlhkosti a beztlakové vodě nopovými fóliemi na ploše svislé S vrstva ochranná, odvětrávací a drenážní s nakašírovanou filtrační textilií výška nopku 8,0 mm, tl. fólie do 0,6 mm</t>
  </si>
  <si>
    <t>76893169</t>
  </si>
  <si>
    <t>24</t>
  </si>
  <si>
    <t>711113127</t>
  </si>
  <si>
    <t>Izolace proti zemní vlhkosti natěradly a tmely za studena na ploše svislé S těsnicí stěrkou jednosložkovu na bázi cementu</t>
  </si>
  <si>
    <t>-1670745908</t>
  </si>
  <si>
    <t>Poznámka k položce:
Izolace proti vlhkosti svislá za studena těsnicí stěrkou na bázi cementu</t>
  </si>
  <si>
    <t>25</t>
  </si>
  <si>
    <t>711413121</t>
  </si>
  <si>
    <t>Izolace proti povrchové a podpovrchové vodě natěradly a tmely za studena na ploše svislé S těsnicí hmotou dvousložkovou bitumenovou</t>
  </si>
  <si>
    <t>-1445133213</t>
  </si>
  <si>
    <t>26</t>
  </si>
  <si>
    <t>711413122</t>
  </si>
  <si>
    <t>Izolace proti povrchové a podpovrchové vodě natěradly a tmely za studena na ploše svislé S těsnící hmotou na bázi pryže (latexu) a bitumenu</t>
  </si>
  <si>
    <t>2007499147</t>
  </si>
  <si>
    <t>27</t>
  </si>
  <si>
    <t>998711102</t>
  </si>
  <si>
    <t>Přesun hmot pro izolace proti vodě, vlhkosti a plynům stanovený z hmotnosti přesunovaného materiálu vodorovná dopravní vzdálenost do 50 m v objektech výšky přes 6 do 12 m</t>
  </si>
  <si>
    <t>92460074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</si>
  <si>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</si>
  <si>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02 - Demolice nezkolaudovaných objektů</t>
  </si>
  <si>
    <t xml:space="preserve">    9 - Ostatní konstrukce a práce, bourání</t>
  </si>
  <si>
    <t xml:space="preserve">    997 - Přesun sutě</t>
  </si>
  <si>
    <t xml:space="preserve">    767 - Konstrukce zámečnické</t>
  </si>
  <si>
    <t>Ostatní konstrukce a práce, bourání</t>
  </si>
  <si>
    <t>965042241</t>
  </si>
  <si>
    <t>Bourání mazanin betonových nebo z litého asfaltu tl. přes 100 mm, plochy přes 4 m2</t>
  </si>
  <si>
    <t>-2005992284</t>
  </si>
  <si>
    <t>podlaha přístřešků</t>
  </si>
  <si>
    <t>10,015*6,615+3,265*0,99</t>
  </si>
  <si>
    <t>5,641*5,825</t>
  </si>
  <si>
    <t>Mezisoučet</t>
  </si>
  <si>
    <t>102,341*0,15</t>
  </si>
  <si>
    <t>997</t>
  </si>
  <si>
    <t>Přesun sutě</t>
  </si>
  <si>
    <t>997006512</t>
  </si>
  <si>
    <t>Vodorovná doprava suti na skládku s naložením na dopravní prostředek a složením přes 100 m do 1 km</t>
  </si>
  <si>
    <t>-1456704386</t>
  </si>
  <si>
    <t xml:space="preserve">Poznámka k souboru cen:
1. Pro volbu ceny je rozhodující dopravní vzdálenost těžiště skládky a půdorysné plochy objektu.
</t>
  </si>
  <si>
    <t>997006519</t>
  </si>
  <si>
    <t>Vodorovná doprava suti na skládku s naložením na dopravní prostředek a složením Příplatek k ceně za každý další i započatý 1 km</t>
  </si>
  <si>
    <t>-1736733323</t>
  </si>
  <si>
    <t>38,218*29 "Přepočtené koeficientem množství</t>
  </si>
  <si>
    <t>997013601</t>
  </si>
  <si>
    <t>Poplatek za uložení stavebního odpadu na skládce (skládkovné) z prostého betonu zatříděného do Katalogu odpadů pod kódem 17 01 01</t>
  </si>
  <si>
    <t>-827865963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</si>
  <si>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</si>
  <si>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767</t>
  </si>
  <si>
    <t>Konstrukce zámečnické</t>
  </si>
  <si>
    <t>767132812</t>
  </si>
  <si>
    <t>Demontáž stěn a příček z plechů svařovaných do suti</t>
  </si>
  <si>
    <t>-1944397290</t>
  </si>
  <si>
    <t>obj.1</t>
  </si>
  <si>
    <t>2*11,025*2,285</t>
  </si>
  <si>
    <t>2*6,515*(2,285+3,055)/2</t>
  </si>
  <si>
    <t>2*11,025*2,935</t>
  </si>
  <si>
    <t>obj.2</t>
  </si>
  <si>
    <t>(5,645+5,825)*2*2,80</t>
  </si>
  <si>
    <t>5,645*5,825</t>
  </si>
  <si>
    <t xml:space="preserve">SO 03 - Oprava parkoviště a vjezdu </t>
  </si>
  <si>
    <t>111212211</t>
  </si>
  <si>
    <t>Odstranění nevhodných dřevin průměru kmene do 100 mm výšky do 1 m s odstraněním pařezu do 100 m2 v rovině nebo na svahu do 1:5</t>
  </si>
  <si>
    <t>164027090</t>
  </si>
  <si>
    <t xml:space="preserve">Poznámka k souboru cen: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</si>
  <si>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112151113</t>
  </si>
  <si>
    <t>Pokácení stromu směrové v celku s odřezáním kmene a s odvětvením průměru kmene přes 300 do 400 mm</t>
  </si>
  <si>
    <t>kus</t>
  </si>
  <si>
    <t>-235026100</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</si>
  <si>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</si>
  <si>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112201113</t>
  </si>
  <si>
    <t>Odstranění pařezu v rovině nebo na svahu do 1:5 o průměru pařezu na řezné ploše přes 300 do 400 mm</t>
  </si>
  <si>
    <t>-163097030</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</si>
  <si>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</si>
  <si>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122251104</t>
  </si>
  <si>
    <t>Odkopávky a prokopávky nezapažené strojně v hornině třídy těžitelnosti I skupiny 3 přes 100 do 500 m3</t>
  </si>
  <si>
    <t>-1034183307</t>
  </si>
  <si>
    <t xml:space="preserve">Poznámka k souboru cen:
1. V cenách jsou započteny i náklady na přehození výkopku na vzdálenost do 3 m nebo naložení na dopravní prostředek.
</t>
  </si>
  <si>
    <t>vjezd</t>
  </si>
  <si>
    <t>29,10*0,47</t>
  </si>
  <si>
    <t>parkoviště</t>
  </si>
  <si>
    <t>148,00*0,47</t>
  </si>
  <si>
    <t>parkování</t>
  </si>
  <si>
    <t>(65,00+18,880)*0,47</t>
  </si>
  <si>
    <t>ochranné pásmo rez.vody</t>
  </si>
  <si>
    <t>(31,20-1,33)*0,47</t>
  </si>
  <si>
    <t>vsak</t>
  </si>
  <si>
    <t>61,52*(0,60+0,77)/2</t>
  </si>
  <si>
    <t>705664869</t>
  </si>
  <si>
    <t>70797846</t>
  </si>
  <si>
    <t>179,466*20 "Přepočtené koeficientem množství</t>
  </si>
  <si>
    <t>1769778161</t>
  </si>
  <si>
    <t>-605355110</t>
  </si>
  <si>
    <t>179,466*1,6 "Přepočtené koeficientem množství</t>
  </si>
  <si>
    <t>180405111</t>
  </si>
  <si>
    <t>Založení trávníků ve vegetačních dlaždicích nebo prefabrikátech výsevem semene v rovině nebo na svahu do 1:5</t>
  </si>
  <si>
    <t>656402330</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</si>
  <si>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</si>
  <si>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00572410</t>
  </si>
  <si>
    <t>osivo směs travní parková</t>
  </si>
  <si>
    <t>kg</t>
  </si>
  <si>
    <t>1913510890</t>
  </si>
  <si>
    <t>83,88*0,03 "Přepočtené koeficientem množství</t>
  </si>
  <si>
    <t>10371500</t>
  </si>
  <si>
    <t>substrát pro trávníky VL</t>
  </si>
  <si>
    <t>981232944</t>
  </si>
  <si>
    <t>(65,00+18,880)*0,39</t>
  </si>
  <si>
    <t>181351003</t>
  </si>
  <si>
    <t>Rozprostření a urovnání ornice v rovině nebo ve svahu sklonu do 1:5 strojně při souvislé ploše do 100 m2, tl. vrstvy do 200 mm</t>
  </si>
  <si>
    <t>1183080873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</si>
  <si>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</si>
  <si>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61,52</t>
  </si>
  <si>
    <t>10364101</t>
  </si>
  <si>
    <t>zemina pro terénní úpravy -  ornice</t>
  </si>
  <si>
    <t>-1733157115</t>
  </si>
  <si>
    <t>61,52*1,6 "Přepočtené koeficientem množství</t>
  </si>
  <si>
    <t>181411131</t>
  </si>
  <si>
    <t>Založení trávníku na půdě předem připravené plochy do 1000 m2 výsevem včetně utažení parkového v rovině nebo na svahu do 1:5</t>
  </si>
  <si>
    <t>1196491087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</si>
  <si>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</si>
  <si>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-2049565928</t>
  </si>
  <si>
    <t>61,52*0,03 "Přepočtené koeficientem množství</t>
  </si>
  <si>
    <t>183403153</t>
  </si>
  <si>
    <t>Obdělání půdy hrabáním v rovině nebo na svahu do 1:5</t>
  </si>
  <si>
    <t>1373082212</t>
  </si>
  <si>
    <t xml:space="preserve">Poznámka k souboru cen:
1. Každé opakované obdělání půdy se oceňuje samostatně.
2. Ceny -3114 a -3115 lze použít i pro obdělání půdy aktivními branami.
</t>
  </si>
  <si>
    <t>61,52*2</t>
  </si>
  <si>
    <t>183403371</t>
  </si>
  <si>
    <t>Obdělání půdy dusáním na svahu přes 1:2 do 1:1</t>
  </si>
  <si>
    <t>-431856023</t>
  </si>
  <si>
    <t>184802111</t>
  </si>
  <si>
    <t>Chemické odplevelení půdy před založením kultury, trávníku nebo zpevněných ploch o výměře jednotlivě přes 20 m2 v rovině nebo na svahu do 1:5 postřikem na široko</t>
  </si>
  <si>
    <t>-392544101</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</si>
  <si>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</si>
  <si>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(65,00+18,880)</t>
  </si>
  <si>
    <t>185804312</t>
  </si>
  <si>
    <t>Zalití rostlin vodou plochy záhonů jednotlivě přes 20 m2</t>
  </si>
  <si>
    <t>1782639164</t>
  </si>
  <si>
    <t>145,40*20,00/1000</t>
  </si>
  <si>
    <t>457562111</t>
  </si>
  <si>
    <t>Filtrační vrstvy jakékoliv tloušťky a sklonu z drobného drceného kameniva se zhutněním do 10 pojezdů/m3, frakce 2-4 mm</t>
  </si>
  <si>
    <t>2136433761</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</si>
  <si>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</si>
  <si>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61,52*0,15</t>
  </si>
  <si>
    <t>457572311</t>
  </si>
  <si>
    <t>Filtrační vrstvy jakékoliv tloušťky a sklonu z drobného těženého kameniva se zhutněním do 10 pojezdů/m3, frakce od 0-1 do 2-4 mm</t>
  </si>
  <si>
    <t>1650331692</t>
  </si>
  <si>
    <t>61,52*0,10</t>
  </si>
  <si>
    <t>564231111</t>
  </si>
  <si>
    <t>Podklad nebo podsyp ze štěrkopísku ŠP s rozprostřením, vlhčením a zhutněním, po zhutnění tl. 100 mm</t>
  </si>
  <si>
    <t>540759276</t>
  </si>
  <si>
    <t>564261111</t>
  </si>
  <si>
    <t>Podklad nebo podsyp ze štěrkopísku ŠP s rozprostřením, vlhčením a zhutněním, po zhutnění tl. 200 mm</t>
  </si>
  <si>
    <t>350047523</t>
  </si>
  <si>
    <t>564861111</t>
  </si>
  <si>
    <t>Podklad ze štěrkodrti ŠD s rozprostřením a zhutněním, po zhutnění tl. 200 mm</t>
  </si>
  <si>
    <t>-427130996</t>
  </si>
  <si>
    <t>29,10</t>
  </si>
  <si>
    <t>148,00</t>
  </si>
  <si>
    <t>(31,20-1,33)</t>
  </si>
  <si>
    <t>564952111</t>
  </si>
  <si>
    <t>Podklad z mechanicky zpevněného kameniva MZK (minerální beton) s rozprostřením a s hutněním, po zhutnění tl. 150 mm</t>
  </si>
  <si>
    <t>61210640</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</si>
  <si>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</si>
  <si>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565165101</t>
  </si>
  <si>
    <t>Asfaltový beton vrstva podkladní ACP 16 (obalované kamenivo střednězrnné - OKS) s rozprostřením a zhutněním v pruhu šířky do 1,5 m, po zhutnění tl. 80 mm</t>
  </si>
  <si>
    <t>-1612668063</t>
  </si>
  <si>
    <t xml:space="preserve">Poznámka k souboru cen:
1. Cenami 565 1.-510 lze oceňovat např. chodníky, úzké cesty a vjezdy v pruhu šířky do 1,5 m jakékoliv délky a jednotlivé plochy velikosti do 10 m2.
2. ČSN EN 13108-1 připouští pro ACP 16 pouze tl. 50 až 80 mm.
</t>
  </si>
  <si>
    <t>573231107</t>
  </si>
  <si>
    <t>Postřik spojovací PS bez posypu kamenivem ze silniční emulze, v množství 0,40 kg/m2</t>
  </si>
  <si>
    <t>-2080241408</t>
  </si>
  <si>
    <t>28</t>
  </si>
  <si>
    <t>577134111</t>
  </si>
  <si>
    <t>Asfaltový beton vrstva obrusná ACO 11 (ABS) s rozprostřením a se zhutněním z nemodifikovaného asfaltu v pruhu šířky do 3 m tř. I, po zhutnění tl. 40 mm</t>
  </si>
  <si>
    <t>-1259333637</t>
  </si>
  <si>
    <t xml:space="preserve">Poznámka k souboru cen:
1. Cenami 577 1.-40 lze oceňovat např. chodníky, úzké cesty a vjezdy v pruhu šířky do 1,5 m jakékoliv délky a jednotlivé plochy velikosti do 10 m2.
2. ČSN EN 13108-1 připouští pro ACO 11 pouze tl. 35 až 50 mm.
</t>
  </si>
  <si>
    <t>29</t>
  </si>
  <si>
    <t>596211222</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</si>
  <si>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přes 100 do 300 m2</t>
  </si>
  <si>
    <t>221817691</t>
  </si>
  <si>
    <t>30</t>
  </si>
  <si>
    <t>59245013</t>
  </si>
  <si>
    <t>dlažba zámková tvaru I 200x165x80mm přírodní</t>
  </si>
  <si>
    <t>-125556613</t>
  </si>
  <si>
    <t>148,00*1,01</t>
  </si>
  <si>
    <t>31</t>
  </si>
  <si>
    <t>59245010</t>
  </si>
  <si>
    <t>dlažba zámková tvaru I 200x165x80mm barevná</t>
  </si>
  <si>
    <t>987687482</t>
  </si>
  <si>
    <t>32</t>
  </si>
  <si>
    <t>596412211</t>
  </si>
  <si>
    <t>Kladení dlažby z betonových vegetačních dlaždic pozemních komunikací s ložem z kameniva těženého nebo drceného tl. do 50 mm, s vyplněním spár a vegetačních otvorů, s hutněním vibrováním tl. 80 mm, pro plochy přes 50 do 100 m2</t>
  </si>
  <si>
    <t>-1917436294</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</si>
  <si>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</si>
  <si>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33</t>
  </si>
  <si>
    <t>59246016</t>
  </si>
  <si>
    <t>dlažba plošná betonová vegetační 600x400x80mm</t>
  </si>
  <si>
    <t>-480688801</t>
  </si>
  <si>
    <t>83,88*1,01 "Přepočtené koeficientem množství</t>
  </si>
  <si>
    <t>34</t>
  </si>
  <si>
    <t>916131113</t>
  </si>
  <si>
    <t>Osazení silničního obrubníku betonového se zřízením lože, s vyplněním a zatřením spár cementovou maltou ležatého s boční opěrou z betonu prostého, do lože z betonu prostého</t>
  </si>
  <si>
    <t>-1621363227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</si>
  <si>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</si>
  <si>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35</t>
  </si>
  <si>
    <t>59217029</t>
  </si>
  <si>
    <t>obrubník betonový silniční nájezdový 1000x150x150mm</t>
  </si>
  <si>
    <t>-28178279</t>
  </si>
  <si>
    <t>7,37*1,01 "Přepočtené koeficientem množství</t>
  </si>
  <si>
    <t>36</t>
  </si>
  <si>
    <t>916131213</t>
  </si>
  <si>
    <t>Osazení silničního obrubníku betonového se zřízením lože, s vyplněním a zatřením spár cementovou maltou stojatého s boční opěrou z betonu prostého, do lože z betonu prostého</t>
  </si>
  <si>
    <t>1553377152</t>
  </si>
  <si>
    <t>55,85+11,20</t>
  </si>
  <si>
    <t>37</t>
  </si>
  <si>
    <t>59217031</t>
  </si>
  <si>
    <t>obrubník betonový silniční 1000x150x250mm</t>
  </si>
  <si>
    <t>-1034749517</t>
  </si>
  <si>
    <t>67,05*1,01 "Přepočtené koeficientem množství</t>
  </si>
  <si>
    <t>38</t>
  </si>
  <si>
    <t>-177933349</t>
  </si>
  <si>
    <t>39</t>
  </si>
  <si>
    <t>59217040</t>
  </si>
  <si>
    <t>obrubník betonový bezbariérový náběhový</t>
  </si>
  <si>
    <t>-1620345049</t>
  </si>
  <si>
    <t>2,7*1,01 "Přepočtené koeficientem množství</t>
  </si>
  <si>
    <t>40</t>
  </si>
  <si>
    <t>339921112</t>
  </si>
  <si>
    <t>Osazování palisád betonových jednotlivých se zabetonováním výšky palisády přes 500 do 1000 mm</t>
  </si>
  <si>
    <t>-963966470</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</si>
  <si>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</si>
  <si>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39,00/0,16</t>
  </si>
  <si>
    <t>41</t>
  </si>
  <si>
    <t>59228410</t>
  </si>
  <si>
    <t>palisáda betonová vzhled dobové dlažební kameny přírodní 160x160x1000mm</t>
  </si>
  <si>
    <t>-1160717982</t>
  </si>
  <si>
    <t>243,75*1,01 "Přepočtené koeficientem množství</t>
  </si>
  <si>
    <t>42</t>
  </si>
  <si>
    <t>916331112</t>
  </si>
  <si>
    <t>Osazení zahradního obrubníku betonového s ložem tl. od 50 do 100 mm z betonu prostého tř. C 12/15 s boční opěrou z betonu prostého tř. C 12/15</t>
  </si>
  <si>
    <t>904845027</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</si>
  <si>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</si>
  <si>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43</t>
  </si>
  <si>
    <t>59217012</t>
  </si>
  <si>
    <t>obrubník betonový zahradní 500x80x250mm</t>
  </si>
  <si>
    <t>1393791414</t>
  </si>
  <si>
    <t>30*1,01 "Přepočtené koeficientem množství</t>
  </si>
  <si>
    <t>44</t>
  </si>
  <si>
    <t>935112211</t>
  </si>
  <si>
    <t>Osazení betonového příkopového žlabu s vyplněním a zatřením spár cementovou maltou s ložem tl. 100 mm z betonu prostého z betonových příkopových tvárnic šířky přes 500 do 800 mm</t>
  </si>
  <si>
    <t>-1406996883</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</si>
  <si>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</si>
  <si>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45</t>
  </si>
  <si>
    <t>59227024</t>
  </si>
  <si>
    <t>žlabovka příkopová betonová 500x880x80mm</t>
  </si>
  <si>
    <t>564444144</t>
  </si>
  <si>
    <t>41*1,01 "Přepočtené koeficientem množství</t>
  </si>
  <si>
    <t>46</t>
  </si>
  <si>
    <t>998223011</t>
  </si>
  <si>
    <t>Přesun hmot pro pozemní komunikace s krytem dlážděným dopravní vzdálenost do 200 m jakékoliv délky objektu</t>
  </si>
  <si>
    <t>1655010456</t>
  </si>
  <si>
    <t>SO 04 - Oprava zpevněné plochy pro OSSPO</t>
  </si>
  <si>
    <t xml:space="preserve">    6 - Úpravy povrchů, podlahy a osazování výplní</t>
  </si>
  <si>
    <t>Úpravy povrchů, podlahy a osazování výplní</t>
  </si>
  <si>
    <t>628613611</t>
  </si>
  <si>
    <t>Žárové zinkování ponorem dílů ocelových konstrukcí mostů hmotnosti dílců do 100 kg</t>
  </si>
  <si>
    <t>146852034</t>
  </si>
  <si>
    <t xml:space="preserve">Poznámka k souboru cen:
1. Množství měrných jednotek se určuje v kg hmotnosti jednotlivých dílců ocelové konstrukce.
</t>
  </si>
  <si>
    <t>143,00-47,39</t>
  </si>
  <si>
    <t>767995112</t>
  </si>
  <si>
    <t>Montáž ostatních atypických zámečnických konstrukcí hmotnosti přes 5 do 10 kg</t>
  </si>
  <si>
    <t>1404683267</t>
  </si>
  <si>
    <t xml:space="preserve">Poznámka k souboru cen:
1. Určení cen se řídí hmotností jednotlivě montovaného dílu konstrukce.
</t>
  </si>
  <si>
    <t>Dle specifikace PD</t>
  </si>
  <si>
    <t>143,00</t>
  </si>
  <si>
    <t>14550248</t>
  </si>
  <si>
    <t>profil ocelový čtvercový svařovaný 50x50x4mm</t>
  </si>
  <si>
    <t>94286091</t>
  </si>
  <si>
    <t>TRH1+TRH2+TRH3</t>
  </si>
  <si>
    <t>20,73+6,42+6,58</t>
  </si>
  <si>
    <t>33,73*1,08/1000</t>
  </si>
  <si>
    <t>13011070</t>
  </si>
  <si>
    <t>úhelník ocelový rovnostranný jakost 11 375 120x120x12mm</t>
  </si>
  <si>
    <t>-1955224618</t>
  </si>
  <si>
    <t>L1+L2</t>
  </si>
  <si>
    <t>11,95+7,86</t>
  </si>
  <si>
    <t>19,81*1,08/1000</t>
  </si>
  <si>
    <t>55347057</t>
  </si>
  <si>
    <t>rošt podlahový svařovaný žárově zinkovaný velikost 30/3mm 1000x1000mm</t>
  </si>
  <si>
    <t>-2066346670</t>
  </si>
  <si>
    <t>13611238</t>
  </si>
  <si>
    <t>plech ocelový hladký jakost S235JR tl 15mm tabule</t>
  </si>
  <si>
    <t>-1610080768</t>
  </si>
  <si>
    <t>PL 1</t>
  </si>
  <si>
    <t>1,00*1,08/1000</t>
  </si>
  <si>
    <t>14550222</t>
  </si>
  <si>
    <t>profil ocelový čtvercový svařovaný 25x25x3mm</t>
  </si>
  <si>
    <t>-1049292697</t>
  </si>
  <si>
    <t>25/25</t>
  </si>
  <si>
    <t>41,04*1,08/1000</t>
  </si>
  <si>
    <t>998767102</t>
  </si>
  <si>
    <t>Přesun hmot pro zámečnické konstrukce stanovený z hmotnosti přesunovaného materiálu vodorovná dopravní vzdálenost do 50 m v objektech výšky přes 6 do 12 m</t>
  </si>
  <si>
    <t>2135122660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</si>
  <si>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</si>
  <si>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SO 05 - Oprava rampy pro OSSPO</t>
  </si>
  <si>
    <t>1450288632</t>
  </si>
  <si>
    <t>215,80-73,92</t>
  </si>
  <si>
    <t>-60640656</t>
  </si>
  <si>
    <t>-392633869</t>
  </si>
  <si>
    <t>TRH1+TRH2+TRH3+TRH4+THR5+TRH6</t>
  </si>
  <si>
    <t>7,29+10,40+13,42+30,55+12,34+6,58</t>
  </si>
  <si>
    <t>80,58*1,08/1000</t>
  </si>
  <si>
    <t>1170682879</t>
  </si>
  <si>
    <t>L1+L2+L3</t>
  </si>
  <si>
    <t>12,03+7,86+15,85</t>
  </si>
  <si>
    <t>35,74*1,08/1000</t>
  </si>
  <si>
    <t>857244945</t>
  </si>
  <si>
    <t>14465052</t>
  </si>
  <si>
    <t>"25/25"</t>
  </si>
  <si>
    <t>32,83*1,08/1000</t>
  </si>
  <si>
    <t>1452649744</t>
  </si>
  <si>
    <t xml:space="preserve">SO 06 - Oprava zpevněné plochy </t>
  </si>
  <si>
    <t>2089841725</t>
  </si>
  <si>
    <t>Perón</t>
  </si>
  <si>
    <t>120,00</t>
  </si>
  <si>
    <t>4,50*4,90</t>
  </si>
  <si>
    <t>113106571</t>
  </si>
  <si>
    <t>Rozebrání dlažeb a dílců vozovek a ploch s přemístěním hmot na skládku na vzdálenost do 3 m nebo s naložením na dopravní prostředek, s jakoukoliv výplní spár strojně plochy jednotlivě přes 200 m2 ze zámkové dlažby s ložem z kameniva</t>
  </si>
  <si>
    <t>-371010610</t>
  </si>
  <si>
    <t>293,00</t>
  </si>
  <si>
    <t>-4,50*4,90</t>
  </si>
  <si>
    <t>113107131</t>
  </si>
  <si>
    <t>Odstranění podkladů nebo krytů ručně s přemístěním hmot na skládku na vzdálenost do 3 m nebo s naložením na dopravní prostředek z betonu prostého, o tl. vrstvy přes 100 do 150 mm</t>
  </si>
  <si>
    <t>411835648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</si>
  <si>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</si>
  <si>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113201111</t>
  </si>
  <si>
    <t>Vytrhání obrub s vybouráním lože, s přemístěním hmot na skládku na vzdálenost do 3 m nebo s naložením na dopravní prostředek chodníkových ležatých</t>
  </si>
  <si>
    <t>-1583504934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</si>
  <si>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</si>
  <si>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122211101</t>
  </si>
  <si>
    <t>Odkopávky a prokopávky ručně zapažené i nezapažené v hornině třídy těžitelnosti I skupiny 3</t>
  </si>
  <si>
    <t>-879231745</t>
  </si>
  <si>
    <t xml:space="preserve">Poznámka k souboru cen:
1. Ceny lze použít pro jakékoliv množství odkopané zeminy.
2. V cenách jsou započteny i náklady na přehození výkopku na vzdálenost do 3 m nebo naložení na dopravní prostředek.
</t>
  </si>
  <si>
    <t>142,05*0,16</t>
  </si>
  <si>
    <t>-462531311</t>
  </si>
  <si>
    <t>Plocha  před nádražím</t>
  </si>
  <si>
    <t>293,679*0,15</t>
  </si>
  <si>
    <t>1099168417</t>
  </si>
  <si>
    <t>22,728+44,052</t>
  </si>
  <si>
    <t>2012680119</t>
  </si>
  <si>
    <t>66,78*20 "Přepočtené koeficientem množství</t>
  </si>
  <si>
    <t>-796768848</t>
  </si>
  <si>
    <t>-1904668431</t>
  </si>
  <si>
    <t>66,78*1,6 "Přepočtené koeficientem množství</t>
  </si>
  <si>
    <t>181111111</t>
  </si>
  <si>
    <t>Plošná úprava terénu v zemině tř. 1 až 4 s urovnáním povrchu bez doplnění ornice souvislé plochy do 500 m2 při nerovnostech terénu přes 50 do 100 mm v rovině nebo na svahu do 1:5</t>
  </si>
  <si>
    <t>711208825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</si>
  <si>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</si>
  <si>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-1526746986</t>
  </si>
  <si>
    <t>62,00</t>
  </si>
  <si>
    <t>-194809438</t>
  </si>
  <si>
    <t>62*0,03 "Přepočtené koeficientem množství</t>
  </si>
  <si>
    <t>182311123</t>
  </si>
  <si>
    <t>Rozprostření a urovnání ornice ve svahu sklonu přes 1:5 ručně při souvislé ploše, tl. vrstvy do 200 mm</t>
  </si>
  <si>
    <t>2124610679</t>
  </si>
  <si>
    <t xml:space="preserve">Poznámka k souboru cen:
1. V ceně jsou započteny i náklady na případné nutné přemístění hromad nebo dočasných skládek na místo spotřeby ze vzdálenosti do 3 m.
2. V ceně nejsou započteny náklady na získání ornice.
</t>
  </si>
  <si>
    <t>-1387123078</t>
  </si>
  <si>
    <t>62,00*0,05*1,60</t>
  </si>
  <si>
    <t>703747435</t>
  </si>
  <si>
    <t>62,00*2</t>
  </si>
  <si>
    <t>-1050144920</t>
  </si>
  <si>
    <t>1210071993</t>
  </si>
  <si>
    <t>2076638497</t>
  </si>
  <si>
    <t>62,00*20,00/1000</t>
  </si>
  <si>
    <t>564211111</t>
  </si>
  <si>
    <t>Podklad nebo podsyp ze štěrkopísku ŠP s rozprostřením, vlhčením a zhutněním, po zhutnění tl. 50 mm</t>
  </si>
  <si>
    <t>-1674282451</t>
  </si>
  <si>
    <t>564831111</t>
  </si>
  <si>
    <t>Podklad ze štěrkodrti ŠD s rozprostřením a zhutněním, po zhutnění tl. 100 mm</t>
  </si>
  <si>
    <t>-1157732610</t>
  </si>
  <si>
    <t>564871112</t>
  </si>
  <si>
    <t>Podklad ze štěrkodrti ŠD s rozprostřením a zhutněním, po zhutnění tl. 260 mm</t>
  </si>
  <si>
    <t>-1999715117</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</si>
  <si>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</si>
  <si>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</si>
  <si>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1141117872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</si>
  <si>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</si>
  <si>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59248005</t>
  </si>
  <si>
    <t>dlažba plošná betonová chodníková 300x300x50mm přírodní</t>
  </si>
  <si>
    <t>1672014060</t>
  </si>
  <si>
    <t>120*1,03 "Přepočtené koeficientem množství</t>
  </si>
  <si>
    <t>596811122</t>
  </si>
  <si>
    <t>Kladení dlažby z betonových nebo kameninových dlaždic komunikací pro pěší s vyplněním spár a se smetením přebytečného materiálu na vzdálenost do 3 m s ložem z kameniva těženého tl. do 30 mm velikosti dlaždic do 0,09 m2 (bez zámku), pro plochy přes 100 do 300 m2</t>
  </si>
  <si>
    <t>1800192604</t>
  </si>
  <si>
    <t>-774042693</t>
  </si>
  <si>
    <t>293*1,03 "Přepočtené koeficientem množství</t>
  </si>
  <si>
    <t>916231111</t>
  </si>
  <si>
    <t>Osazení chodníkového obrubníku betonového se zřízením lože, s vyplněním a zatřením spár cementovou maltou ležatého bez boční opěry, do lože z kameniva těženého</t>
  </si>
  <si>
    <t>707844262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</si>
  <si>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</si>
  <si>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590203799</t>
  </si>
  <si>
    <t>55*1,01 "Přepočtené koeficientem množství</t>
  </si>
  <si>
    <t>919726122</t>
  </si>
  <si>
    <t>Geotextilie netkaná pro ochranu, separaci nebo filtraci měrná hmotnost přes 200 do 300 g/m2</t>
  </si>
  <si>
    <t>1248479539</t>
  </si>
  <si>
    <t xml:space="preserve">Poznámka k souboru cen:
1. V cenách jsou započteny i náklady na položení a dodání geotextilie včetně přesahů.
</t>
  </si>
  <si>
    <t>-795365233</t>
  </si>
  <si>
    <t>-915033429</t>
  </si>
  <si>
    <t>158,936*29 "Přepočtené koeficientem množství</t>
  </si>
  <si>
    <t>-963991115</t>
  </si>
  <si>
    <t>1004934971</t>
  </si>
  <si>
    <t>SO 07 - Oprava přípojky kanalizace</t>
  </si>
  <si>
    <t>M - Práce a dodávky M</t>
  </si>
  <si>
    <t xml:space="preserve">    46-M - Zemní práce při extr.mont.pracích</t>
  </si>
  <si>
    <t>113154124</t>
  </si>
  <si>
    <t>Frézování živičného podkladu nebo krytu s naložením na dopravní prostředek plochy do 500 m2 bez překážek v trase pruhu šířky přes 0,5 m do 1 m, tloušťky vrstvy 100 mm</t>
  </si>
  <si>
    <t>1351484431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</si>
  <si>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</si>
  <si>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113107125</t>
  </si>
  <si>
    <t>Odstranění podkladů nebo krytů ručně s přemístěním hmot na skládku na vzdálenost do 3 m nebo s naložením na dopravní prostředek z kameniva hrubého drceného, o tl. vrstvy přes 400 do 500 mm</t>
  </si>
  <si>
    <t>1426176125</t>
  </si>
  <si>
    <t>113202111</t>
  </si>
  <si>
    <t>Vytrhání obrub s vybouráním lože, s přemístěním hmot na skládku na vzdálenost do 3 m nebo s naložením na dopravní prostředek z krajníků nebo obrubníků stojatých</t>
  </si>
  <si>
    <t>-1909098084</t>
  </si>
  <si>
    <t>115201514</t>
  </si>
  <si>
    <t>Montáž a demontáž odpadního potrubí s tvarovkami pro všechny druhy potrubí a způsoby uložení při snižování hladiny podzemní vody soustavou čerpacích jehel demontáž potrubí jmenovité světlosti DN 300</t>
  </si>
  <si>
    <t>-1866716828</t>
  </si>
  <si>
    <t xml:space="preserve">Poznámka k souboru cen:
1. Ceny lze použít pouze tehdy, oceňuje-li se zároveň odsávání a čerpání vody při snižování hladiny podzemní vody soustavou čerpacích jehel cenami souboru cen 115 20-16 Odsávání a čerpání vody sběrným potrubím.
2. Odpadním potrubím se rozumí potrubí, jímž se voda z odsávací a čerpací stanice odvádí na určené místo.
3. Množství měrných jednotek se určuje v m měřených v ose odpadního potrubí od připojení na odsávací a čerpací stanici až na konec odpadního potrubí.
</t>
  </si>
  <si>
    <t>460110002</t>
  </si>
  <si>
    <t>Čerpání vody na dopravní výšku do 10 m průměrný přítok přes 400 do 600 l/min</t>
  </si>
  <si>
    <t>hod</t>
  </si>
  <si>
    <t>-1665614211</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</si>
  <si>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</si>
  <si>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</si>
  <si>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-67318450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</si>
  <si>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</si>
  <si>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132212212</t>
  </si>
  <si>
    <t>Hloubení rýh šířky přes 800 do 2 000 mm ručně zapažených i nezapažených, s urovnáním dna do předepsaného profilu a spádu v hornině třídy těžitelnosti I skupiny 3 nesoudržných</t>
  </si>
  <si>
    <t>-1524085839</t>
  </si>
  <si>
    <t xml:space="preserve">Poznámka k souboru cen:
1. V cenách jsou započteny i náklady na:
a) přehození výkopku na přilehlém terénu na vzdálenost do 3 m od podélné osy rýhy nebo naložení výkopku na dopravní prostředek,
</t>
  </si>
  <si>
    <t>133254102</t>
  </si>
  <si>
    <t>Hloubení zapažených šachet strojně v hornině třídy těžitelnosti I skupiny 3 přes 20 do 50 m3</t>
  </si>
  <si>
    <t>-356546456</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</si>
  <si>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</si>
  <si>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151101102</t>
  </si>
  <si>
    <t>Zřízení pažení a rozepření stěn rýh pro podzemní vedení příložné pro jakoukoliv mezerovitost, hloubky do 4 m</t>
  </si>
  <si>
    <t>-683596239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</si>
  <si>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</si>
  <si>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151101112</t>
  </si>
  <si>
    <t>Odstranění pažení a rozepření stěn rýh pro podzemní vedení s uložením materiálu na vzdálenost do 3 m od kraje výkopu příložné, hloubky přes 2 do 4 m</t>
  </si>
  <si>
    <t>-107325520</t>
  </si>
  <si>
    <t>902213078</t>
  </si>
  <si>
    <t>167111101</t>
  </si>
  <si>
    <t>Nakládání, skládání a překládání neulehlého výkopku nebo sypaniny ručně nakládání, z hornin třídy těžitelnosti I, skupiny 1 až 3</t>
  </si>
  <si>
    <t>164043850</t>
  </si>
  <si>
    <t xml:space="preserve">Poznámka k souboru cen:
1. Množství měrných jednotek se určí v rostlém stavu horniny.
</t>
  </si>
  <si>
    <t>2050047956</t>
  </si>
  <si>
    <t>20*1,6 "Přepočtené koeficientem množství</t>
  </si>
  <si>
    <t>402150228</t>
  </si>
  <si>
    <t>956791846</t>
  </si>
  <si>
    <t>1634929209</t>
  </si>
  <si>
    <t>58337344</t>
  </si>
  <si>
    <t>štěrkopísek frakce 0/32</t>
  </si>
  <si>
    <t>1465115868</t>
  </si>
  <si>
    <t>2*2 "Přepočtené koeficientem množství</t>
  </si>
  <si>
    <t>1812320448</t>
  </si>
  <si>
    <t>58331200</t>
  </si>
  <si>
    <t>štěrkopísek netříděný zásypový</t>
  </si>
  <si>
    <t>1768506669</t>
  </si>
  <si>
    <t>40*2 "Přepočtené koeficientem množství</t>
  </si>
  <si>
    <t>214500211</t>
  </si>
  <si>
    <t>Zřízení výplně rýhy s drenážním potrubím z trub DN do 200 štěrkem, pískem nebo štěrkopískem, výšky přes 300 do 550 mm</t>
  </si>
  <si>
    <t>-221340840</t>
  </si>
  <si>
    <t xml:space="preserve">Poznámka k souboru cen:
1. Ceny lze použít i pro obsyp drenážního potrubí.
2. Výplň rýhy s drenážním potrubím z trub DN přes 200 se oceňuje cenami souboru cen 174 2.. Zásyp sypaninou bez zhutnění katalogu 800-1 Zemní práce.
3. V cenách nejsou započteny náklady na výplňový materiál, tyto se oceňují ve specifikaci. Ztratné lze dohodnout ve výši 5 %.
4. Výška výplně se určuje od dna rýhy.
</t>
  </si>
  <si>
    <t>58344121</t>
  </si>
  <si>
    <t>štěrkodrť frakce 0/8</t>
  </si>
  <si>
    <t>-1226586697</t>
  </si>
  <si>
    <t>171152501</t>
  </si>
  <si>
    <t>Zhutnění podloží pod násypy z rostlé horniny třídy těžitelnosti I a II, skupiny 1 až 4 z hornin soudružných a nesoudržných</t>
  </si>
  <si>
    <t>1045701727</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</si>
  <si>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</si>
  <si>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561121115</t>
  </si>
  <si>
    <t>Zřízení podkladu nebo ochranné vrstvy vozovky z mechanicky zpevněné zeminy MZ bez přidání pojiva nebo vylepšovacího materiálu, s rozprostřením, vlhčením, promísením a zhutněním, tloušťka po zhutnění 350 mm</t>
  </si>
  <si>
    <t>-218676927</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</si>
  <si>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</si>
  <si>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576133111</t>
  </si>
  <si>
    <t>Asfaltový koberec mastixový SMA 8 (AKMJ) s rozprostřením a se zhutněním v pruhu šířky do 3 m, po zhutnění tl. 40 mm</t>
  </si>
  <si>
    <t>-519288955</t>
  </si>
  <si>
    <t>R</t>
  </si>
  <si>
    <t>800A2302</t>
  </si>
  <si>
    <t>Kanalizační přípojka kanalizační revizní šachta skružená z prefa dílců hloubky 3,0 m</t>
  </si>
  <si>
    <t>ÚRS RYRO 2020 01</t>
  </si>
  <si>
    <t>-703402579</t>
  </si>
  <si>
    <t>Poznámka k položce:
Šachta, DN 1000, stěna 90 mm, dno přímé V max. 40
hloubka dna 2,26 m, poklop litina 40 t"</t>
  </si>
  <si>
    <t>899331111</t>
  </si>
  <si>
    <t>Výšková úprava uličního vstupu nebo vpusti do 200 mm zvýšením poklopu</t>
  </si>
  <si>
    <t>-1110171834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</si>
  <si>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</si>
  <si>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831352121</t>
  </si>
  <si>
    <t>Montáž potrubí z trub kameninových hrdlových s integrovaným těsněním v otevřeném výkopu ve sklonu do 20 % DN 200</t>
  </si>
  <si>
    <t>-48182452</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</si>
  <si>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</si>
  <si>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59710704</t>
  </si>
  <si>
    <t>trouba kameninová glazovaná pouze uvnitř DN 200 dl 2,50m spojovací systém C Třída 240</t>
  </si>
  <si>
    <t>757553263</t>
  </si>
  <si>
    <t>16*1,015 "Přepočtené koeficientem množství</t>
  </si>
  <si>
    <t>850355921</t>
  </si>
  <si>
    <t>Výřez nebo výsek na potrubí z trub litinových tlakových při opravách DN 200</t>
  </si>
  <si>
    <t>-348459699</t>
  </si>
  <si>
    <t xml:space="preserve">Poznámka k souboru cen:
1. Ceny jsou určeny pouze pro případy havárií nebo běžných oprav venkovních vodovodů.
2. Ceny nelze použít při zřízení nových venkovních vodovodů.
3. Ceny výřezu nebo výseku na potrubí z trub litinových tlakových jsou určeny pro dva řezy nebo seky prováděné na potrubí dodatečně.
4. V cenách jsou započteny náklady na:
a) ohlášení uzavíraní vody,
b) uzavření a otevření šoupat,
c) vypuštění a napuštění vody,
d) odvzdušnění potrubí,
e) strojní nebo ruční výřez potrubí,
f) nutné úpravy výkopu v prostoru provádění.
</t>
  </si>
  <si>
    <t>877350320</t>
  </si>
  <si>
    <t>Montáž tvarovek na kanalizačním plastovém potrubí z polypropylenu PP hladkého plnostěnného odboček DN 200</t>
  </si>
  <si>
    <t>717833213</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</si>
  <si>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</si>
  <si>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892351111</t>
  </si>
  <si>
    <t>Tlakové zkoušky vodou na potrubí DN 150 nebo 200</t>
  </si>
  <si>
    <t>1545570850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</si>
  <si>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</si>
  <si>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892353122</t>
  </si>
  <si>
    <t>Proplach a dezinfekce vodovodního potrubí DN 150 nebo 200</t>
  </si>
  <si>
    <t>37932582</t>
  </si>
  <si>
    <t xml:space="preserve">Poznámka k souboru cen:
1. V cenách jsou započteny náklady na napuštění a vypuštění vody, dodání vody a dezinfekčního prostředku.
</t>
  </si>
  <si>
    <t>892372111</t>
  </si>
  <si>
    <t>Tlakové zkoušky vodou zabezpečení konců potrubí při tlakových zkouškách DN do 300</t>
  </si>
  <si>
    <t>-1357718385</t>
  </si>
  <si>
    <t>359901211</t>
  </si>
  <si>
    <t>Monitoring stok (kamerový systém) jakékoli výšky nová kanalizace</t>
  </si>
  <si>
    <t>-2054901651</t>
  </si>
  <si>
    <t xml:space="preserve">Poznámka k souboru cen:
1. V ceně jsou započteny náklady na zhotovení záznamu o prohlídce a protokolu prohlídky.
</t>
  </si>
  <si>
    <t>899623161</t>
  </si>
  <si>
    <t>Obetonování potrubí nebo zdiva stok betonem prostým v otevřeném výkopu, beton tř. C 20/25</t>
  </si>
  <si>
    <t>-1656321604</t>
  </si>
  <si>
    <t xml:space="preserve">Poznámka k souboru cen:
1. Obetonování zdiva stok ve štole se oceňuje cenami souboru cen 359 31-02 Výplň za rubem cihelného zdiva stok části A 03 tohoto katalogu.
</t>
  </si>
  <si>
    <t>913111115</t>
  </si>
  <si>
    <t>Montáž a demontáž dočasných dopravních značek samostatných značek základních</t>
  </si>
  <si>
    <t>1166851531</t>
  </si>
  <si>
    <t xml:space="preserve">Poznámka k souboru cen:
1. V cenách jsou započteny náklady na montáž i demontáž dočasné značky, nebo podstavce.
</t>
  </si>
  <si>
    <t>913211111</t>
  </si>
  <si>
    <t>Montáž a demontáž dočasných dopravních zábran reflexních, šířky 1,5 m</t>
  </si>
  <si>
    <t>1009584072</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</si>
  <si>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</si>
  <si>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913221111</t>
  </si>
  <si>
    <t>Montáž a demontáž dočasných dopravních zábran světelných včetně zásobníku na akumulátor, šířky 1,5 m, 3 světla</t>
  </si>
  <si>
    <t>-1524421725</t>
  </si>
  <si>
    <t>-1981863640</t>
  </si>
  <si>
    <t>59217021</t>
  </si>
  <si>
    <t>obrubník betonový chodníkový 1000x150x300mm</t>
  </si>
  <si>
    <t>-2084771723</t>
  </si>
  <si>
    <t>919735113</t>
  </si>
  <si>
    <t>Řezání stávajícího živičného krytu nebo podkladu hloubky přes 100 do 150 mm</t>
  </si>
  <si>
    <t>-1329048013</t>
  </si>
  <si>
    <t xml:space="preserve">Poznámka k souboru cen:
1. V cenách jsou započteny i náklady na spotřebu vody.
</t>
  </si>
  <si>
    <t>998276101</t>
  </si>
  <si>
    <t>Přesun hmot pro trubní vedení hloubené z trub z plastických hmot nebo sklolaminátových pro vodovody nebo kanalizace v otevřeném výkopu dopravní vzdálenost do 15 m</t>
  </si>
  <si>
    <t>1005465798</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</si>
  <si>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</si>
  <si>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Práce a dodávky M</t>
  </si>
  <si>
    <t>46-M</t>
  </si>
  <si>
    <t>Zemní práce při extr.mont.pracích</t>
  </si>
  <si>
    <t>460010024</t>
  </si>
  <si>
    <t>Vytyčení trasy vedení kabelového (podzemního) v zastavěném prostoru</t>
  </si>
  <si>
    <t>km</t>
  </si>
  <si>
    <t>64</t>
  </si>
  <si>
    <t>-824733991</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</si>
  <si>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</si>
  <si>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460300001</t>
  </si>
  <si>
    <t>Zásyp jam strojně s uložením výkopku ve vrstvách včetně zhutnění a urovnání povrchu v zástavbě</t>
  </si>
  <si>
    <t>1584757854</t>
  </si>
  <si>
    <t xml:space="preserve">Poznámka k souboru cen:
1. Ceny 460 30-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</si>
  <si>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460650055</t>
  </si>
  <si>
    <t>Vozovky a chodníky zřízení podkladní vrstvy včetně rozprostření a úpravy podkladu ze štěrkodrti, včetně zhutnění, tloušťky přes 20 do 25 cm</t>
  </si>
  <si>
    <t>-839060372</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</si>
  <si>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</si>
  <si>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 xml:space="preserve">SO 08 - Oprava přípojky plynu </t>
  </si>
  <si>
    <t xml:space="preserve">    723 - Zdravotechnika - vnitřní plynovod</t>
  </si>
  <si>
    <t xml:space="preserve">    783 - Nátěry</t>
  </si>
  <si>
    <t xml:space="preserve">    23-M - Montáže potrubí</t>
  </si>
  <si>
    <t>VRN - Vedlejší rozpočtové náklady</t>
  </si>
  <si>
    <t>367835387</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</si>
  <si>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</si>
  <si>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</si>
  <si>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-1464695655</t>
  </si>
  <si>
    <t>132112112</t>
  </si>
  <si>
    <t>Hloubení rýh šířky do 800 mm ručně zapažených i nezapažených, s urovnáním dna do předepsaného profilu a spádu v hornině třídy těžitelnosti I skupiny 1 a 2 nesoudržných</t>
  </si>
  <si>
    <t>672286680</t>
  </si>
  <si>
    <t>139951123</t>
  </si>
  <si>
    <t>Bourání konstrukcí v hloubených vykopávkách strojně s přemístěním suti na hromady na vzdálenost do 20 m nebo s naložením na dopravní prostředek z betonu železového nebo předpjatého</t>
  </si>
  <si>
    <t>-441335971</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</si>
  <si>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</si>
  <si>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-164049963</t>
  </si>
  <si>
    <t>1849978094</t>
  </si>
  <si>
    <t>0,5*5 "Přepočtené koeficientem množství</t>
  </si>
  <si>
    <t>231334310</t>
  </si>
  <si>
    <t>2136604829</t>
  </si>
  <si>
    <t>0,5*1,6 "Přepočtené koeficientem množství</t>
  </si>
  <si>
    <t>1368346858</t>
  </si>
  <si>
    <t>-701633244</t>
  </si>
  <si>
    <t>-824543441</t>
  </si>
  <si>
    <t>0,5*2 "Přepočtené koeficientem množství</t>
  </si>
  <si>
    <t>612315223</t>
  </si>
  <si>
    <t>Vápenná omítka jednotlivých malých ploch štuková na stěnách, plochy jednotlivě přes 0,25 do 1 m2</t>
  </si>
  <si>
    <t>114816838</t>
  </si>
  <si>
    <t>612325101</t>
  </si>
  <si>
    <t>Vápenocementová omítka rýh hrubá ve stěnách, šířky rýhy do 150 mm</t>
  </si>
  <si>
    <t>1400345903</t>
  </si>
  <si>
    <t>1,00*0,15</t>
  </si>
  <si>
    <t>949101111</t>
  </si>
  <si>
    <t>Lešení pomocné pracovní pro objekty pozemních staveb pro zatížení do 150 kg/m2, o výšce lešeňové podlahy do 1,9 m</t>
  </si>
  <si>
    <t>-1908352417</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</si>
  <si>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</si>
  <si>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953941611</t>
  </si>
  <si>
    <t>Osazení drobných kovových výrobků bez jejich dodání s vysekáním kapes pro upevňovací prvky se zazděním, zabetonováním nebo zalitím konzol, ve zdivu cihelném</t>
  </si>
  <si>
    <t>199260181</t>
  </si>
  <si>
    <t xml:space="preserve">Poznámka k souboru cen:
1. V cenách nejsou započteny náklady na dodání poklopů, rohoží, ventilací a drobných kovových výrobků, tyto se oceňují ve specifikaci.
</t>
  </si>
  <si>
    <t>42392872</t>
  </si>
  <si>
    <t>konzola 150/150 otvor D 12,5mm</t>
  </si>
  <si>
    <t>1473426285</t>
  </si>
  <si>
    <t>-2043757211</t>
  </si>
  <si>
    <t>723</t>
  </si>
  <si>
    <t>Zdravotechnika - vnitřní plynovod</t>
  </si>
  <si>
    <t>723150304</t>
  </si>
  <si>
    <t>Potrubí z ocelových trubek hladkých černých spojovaných svařováním tvářených za tepla Ø 31,8/2,6</t>
  </si>
  <si>
    <t>-927917767</t>
  </si>
  <si>
    <t>723150303</t>
  </si>
  <si>
    <t>Potrubí z ocelových trubek hladkých černých spojovaných svařováním tvářených za tepla Ø 28/2,6</t>
  </si>
  <si>
    <t>-282117981</t>
  </si>
  <si>
    <t>723150306</t>
  </si>
  <si>
    <t>Potrubí z ocelových trubek hladkých černých spojovaných svařováním tvářených za tepla Ø 44,5/3,2</t>
  </si>
  <si>
    <t>-1961287647</t>
  </si>
  <si>
    <t>723150312</t>
  </si>
  <si>
    <t>Potrubí z ocelových trubek hladkých černých spojovaných svařováním tvářených za tepla Ø 57/3,2</t>
  </si>
  <si>
    <t>1486413489</t>
  </si>
  <si>
    <t>723150313</t>
  </si>
  <si>
    <t>Potrubí z ocelových trubek hladkých černých spojovaných svařováním tvářených za tepla Ø 76/3,2</t>
  </si>
  <si>
    <t>1723936857</t>
  </si>
  <si>
    <t>723150368</t>
  </si>
  <si>
    <t>Potrubí z ocelových trubek hladkých chráničky Ø 76/3,2</t>
  </si>
  <si>
    <t>508377230</t>
  </si>
  <si>
    <t>723160204</t>
  </si>
  <si>
    <t>Přípojky k plynoměrům spojované na závit bez ochozu G 1</t>
  </si>
  <si>
    <t>soubor</t>
  </si>
  <si>
    <t>-207302480</t>
  </si>
  <si>
    <t xml:space="preserve">Poznámka k souboru cen:
1. V cenách -0204 až -0315 je započten potřebný počet uzavíracích armatur, tvarovek, upevňovacího a těsnicího materiálu.
</t>
  </si>
  <si>
    <t>723160334</t>
  </si>
  <si>
    <t>Přípojky k plynoměrům rozpěrky přípojek G 1</t>
  </si>
  <si>
    <t>1891430380</t>
  </si>
  <si>
    <t>723170114</t>
  </si>
  <si>
    <t>Potrubí z plastových trub Pe100 spojovaných elektrotvarovkami PN 0,4 MPa (SDR 11) D 32 x 3,0 mm</t>
  </si>
  <si>
    <t>-1316795822</t>
  </si>
  <si>
    <t xml:space="preserve">Poznámka k souboru cen:
1. Cenami položek -0114 až -0128 se oceňuje pouze potrubí vedené v zemi od regulátoru tlaku
</t>
  </si>
  <si>
    <t>723190901</t>
  </si>
  <si>
    <t>Opravy plynovodního potrubí uzavření nebo otevření potrubí</t>
  </si>
  <si>
    <t>680886509</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</si>
  <si>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</si>
  <si>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</si>
  <si>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Opravy plynovodního potrubí odvzdušnění a napuštění potrubí</t>
  </si>
  <si>
    <t>2041061158</t>
  </si>
  <si>
    <t>723190909</t>
  </si>
  <si>
    <t>Opravy plynovodního potrubí neúřední zkouška těsnosti dosavadního potrubí</t>
  </si>
  <si>
    <t>-965263687</t>
  </si>
  <si>
    <t>723231164</t>
  </si>
  <si>
    <t>Armatury se dvěma závity kohouty kulové PN 42 do 185°C plnoprůtokové vnitřní závit těžká řada G 1</t>
  </si>
  <si>
    <t>-1895056606</t>
  </si>
  <si>
    <t xml:space="preserve">Poznámka k souboru cen:
1. Cenami -9101 až -9108 nelze oceňovat montáž středotlakých regulátorů nebo jejich souprav.
2. V cenách -4351 a -4352 je upevňovací spojovací materiál součástí dodávky skříňky a soklu.
</t>
  </si>
  <si>
    <t>1+5</t>
  </si>
  <si>
    <t>723234313</t>
  </si>
  <si>
    <t>Armatury se dvěma závity středotlaké regulátory tlaku plynu jednostupňové pro zemní plyn, výkon do 50 m3/hod s přírubami</t>
  </si>
  <si>
    <t>380276385</t>
  </si>
  <si>
    <t>723261912</t>
  </si>
  <si>
    <t>Montáž plynoměrů při rekonstrukci plynoinstalací s odvzdušněním a odzkoušením maximální průtok Q (m3/h) 6 m3/h</t>
  </si>
  <si>
    <t>1074786598</t>
  </si>
  <si>
    <t>590R-pol</t>
  </si>
  <si>
    <t>Instalační H-rám pro plynoměr</t>
  </si>
  <si>
    <t>289784395</t>
  </si>
  <si>
    <t>722212440</t>
  </si>
  <si>
    <t>Armatury přírubové šoupátka orientační štítky na zeď</t>
  </si>
  <si>
    <t>419641689</t>
  </si>
  <si>
    <t>998723102</t>
  </si>
  <si>
    <t>Přesun hmot pro vnitřní plynovod stanovený z hmotnosti přesunovaného materiálu vodorovná dopravní vzdálenost do 50 m v objektech výšky přes 6 do 12 m</t>
  </si>
  <si>
    <t>-432053508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</si>
  <si>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</si>
  <si>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783</t>
  </si>
  <si>
    <t>Nátěry</t>
  </si>
  <si>
    <t>789131240</t>
  </si>
  <si>
    <t>Úpravy povrchů pod nátěry potrubí do DN 50 očištění odmaštěním</t>
  </si>
  <si>
    <t>-1055138109</t>
  </si>
  <si>
    <t>783601713</t>
  </si>
  <si>
    <t>Příprava podkladu armatur a kovových potrubí před provedením nátěru potrubí do DN 50 mm odmaštěním, odmašťovačem vodou ředitelným</t>
  </si>
  <si>
    <t>1362861952</t>
  </si>
  <si>
    <t>783617611</t>
  </si>
  <si>
    <t>Krycí nátěr (email) armatur a kovových potrubí potrubí do DN 50 mm dvojnásobný syntetický standardní</t>
  </si>
  <si>
    <t>-1613245066</t>
  </si>
  <si>
    <t>23-M</t>
  </si>
  <si>
    <t>Montáže potrubí</t>
  </si>
  <si>
    <t>230260031</t>
  </si>
  <si>
    <t>Montáž regulačních stanic plynu skříňových do 2000 m3/h</t>
  </si>
  <si>
    <t>-1682013018</t>
  </si>
  <si>
    <t>Poznámka k položce:
Plynoměrná skříň s dvířky s větracím otvorem, zamykací, interiér</t>
  </si>
  <si>
    <t>VRN</t>
  </si>
  <si>
    <t>Vedlejší rozpočtové náklady</t>
  </si>
  <si>
    <t>044003000</t>
  </si>
  <si>
    <t>Revize dočasných objektů nebo zařízení staveniště</t>
  </si>
  <si>
    <t>kpl</t>
  </si>
  <si>
    <t>1024</t>
  </si>
  <si>
    <t>680295254</t>
  </si>
  <si>
    <t xml:space="preserve">SO 09 - Oprava rozvodů venkovní kanalizace </t>
  </si>
  <si>
    <t xml:space="preserve">    721 - Zdravotechnika - vnitřní kanalizace</t>
  </si>
  <si>
    <t>1523469765</t>
  </si>
  <si>
    <t>1079405306</t>
  </si>
  <si>
    <t>-1886733288</t>
  </si>
  <si>
    <t>132212112</t>
  </si>
  <si>
    <t>Hloubení rýh šířky do 800 mm ručně zapažených i nezapažených, s urovnáním dna do předepsaného profilu a spádu v hornině třídy těžitelnosti I skupiny 3 nesoudržných</t>
  </si>
  <si>
    <t>1776889485</t>
  </si>
  <si>
    <t>-970336268</t>
  </si>
  <si>
    <t>1781256946</t>
  </si>
  <si>
    <t>603557347</t>
  </si>
  <si>
    <t>65*5 "Přepočtené koeficientem množství</t>
  </si>
  <si>
    <t>-328218211</t>
  </si>
  <si>
    <t>65*1,6 "Přepočtené koeficientem množství</t>
  </si>
  <si>
    <t>-1522999708</t>
  </si>
  <si>
    <t>-384943209</t>
  </si>
  <si>
    <t>812868602</t>
  </si>
  <si>
    <t>65*2 "Přepočtené koeficientem množství</t>
  </si>
  <si>
    <t>1780443798</t>
  </si>
  <si>
    <t>2123014305</t>
  </si>
  <si>
    <t>87817743</t>
  </si>
  <si>
    <t>616635151</t>
  </si>
  <si>
    <t>Cementová vystýlka potrubí ocelového nebo litinového prováděná v terénu na položeném potrubí DN 200 mm</t>
  </si>
  <si>
    <t>1594843175</t>
  </si>
  <si>
    <t xml:space="preserve">Poznámka k souboru cen:
1. Ceny -5151 až -5163 jsou určeny pro vystýlku potrubí sklonu v terénu do 20%. Vystýlka potrubí sklonu většího než 20% se oceňuje individuálně.
2. V cenách jsou započteny náklady na:
a) přípravu zařízení pro vystýlání,
b) vystýlání potrubí včetně dodání a namíchání směsi,
c) vyčištění zařízení,
d) demontáž zařízení pro vystýlání.
3. V cenách nejsou započteny náklady na:
a) dodání potrubí, tyto náklady jsou součástí montáže potrubí,
b) přemístění zařízení na objektu, čištění potrubí, zřízení šachet a vstupů do potrubí a jejich odstranění a spárování vystýlek po svaření potrubí. Tyto náklady se oceňují individuálně,
c) odkrytí a zásyp potrubí, tento se oceňuje samostatně,
d) dodání vody pro zrání vystýlek, tyto náklady se oceňují ve specifikaci. Množství se stanoví jako nominální objem vystýlaného potrubí.
</t>
  </si>
  <si>
    <t>894812312</t>
  </si>
  <si>
    <t>Revizní a čistící šachta z polypropylenu PP pro hladké trouby DN 600 šachtové dno (DN šachty / DN trubního vedení) DN 600/160 průtočné 30°,60°,90°</t>
  </si>
  <si>
    <t>-1221824146</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</si>
  <si>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</si>
  <si>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894812315</t>
  </si>
  <si>
    <t>Revizní a čistící šachta z polypropylenu PP pro hladké trouby DN 600 šachtové dno (DN šachty / DN trubního vedení) DN 600/200 průtočné</t>
  </si>
  <si>
    <t>788757710</t>
  </si>
  <si>
    <t>28661933</t>
  </si>
  <si>
    <t>poklop šachtový litinový dno DN 600 pro třídu zatížení B125</t>
  </si>
  <si>
    <t>-1923335124</t>
  </si>
  <si>
    <t>899623171</t>
  </si>
  <si>
    <t>Obetonování potrubí nebo zdiva stok betonem prostým v otevřeném výkopu, beton tř. C 25/30</t>
  </si>
  <si>
    <t>-1011033408</t>
  </si>
  <si>
    <t>974031164</t>
  </si>
  <si>
    <t>Vysekání rýh ve zdivu cihelném na maltu vápennou nebo vápenocementovou do hl. 150 mm a šířky do 150 mm</t>
  </si>
  <si>
    <t>-1674463919</t>
  </si>
  <si>
    <t>976085311</t>
  </si>
  <si>
    <t>Vybourání drobných zámečnických a jiných konstrukcí kanalizačních rámů litinových, z rýhovaného plechu nebo betonových včetně poklopů nebo mříží, plochy do 0,60 m2</t>
  </si>
  <si>
    <t>-264960494</t>
  </si>
  <si>
    <t>977151122</t>
  </si>
  <si>
    <t>Jádrové vrty diamantovými korunkami do stavebních materiálů (železobetonu, betonu, cihel, obkladů, dlažeb, kamene) průměru přes 120 do 130 mm</t>
  </si>
  <si>
    <t>-317245612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</si>
  <si>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</si>
  <si>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997013213</t>
  </si>
  <si>
    <t>Vnitrostaveništní doprava suti a vybouraných hmot vodorovně do 50 m svisle ručně pro budovy a haly výšky přes 9 do 12 m</t>
  </si>
  <si>
    <t>-2141323405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</si>
  <si>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</si>
  <si>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</si>
  <si>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</si>
  <si>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1410064155</t>
  </si>
  <si>
    <t>997013501</t>
  </si>
  <si>
    <t>Odvoz suti a vybouraných hmot na skládku nebo meziskládku se složením, na vzdálenost do 1 km</t>
  </si>
  <si>
    <t>433992286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</si>
  <si>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</si>
  <si>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</si>
  <si>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</si>
  <si>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-549001794</t>
  </si>
  <si>
    <t>7,351*29 "Přepočtené koeficientem množství</t>
  </si>
  <si>
    <t>997013609</t>
  </si>
  <si>
    <t>Poplatek za uložení stavebního odpadu na skládce (skládkovné) ze směsí nebo oddělených frakcí betonu, cihel a keramických výrobků zatříděného do Katalogu odpadů pod kódem 17 01 07</t>
  </si>
  <si>
    <t>-502209742</t>
  </si>
  <si>
    <t>-1151888276</t>
  </si>
  <si>
    <t>721</t>
  </si>
  <si>
    <t>Zdravotechnika - vnitřní kanalizace</t>
  </si>
  <si>
    <t>721110806</t>
  </si>
  <si>
    <t>Demontáž potrubí z kameninových trub normálních nebo kyselinovzdorných přes 100 do DN 200</t>
  </si>
  <si>
    <t>759149542</t>
  </si>
  <si>
    <t>721140806</t>
  </si>
  <si>
    <t>Demontáž potrubí z litinových trub odpadních nebo dešťových přes 100 do DN 200</t>
  </si>
  <si>
    <t>731439947</t>
  </si>
  <si>
    <t>721140915</t>
  </si>
  <si>
    <t>Opravy odpadního potrubí litinového propojení dosavadního potrubí DN 100</t>
  </si>
  <si>
    <t>320262472</t>
  </si>
  <si>
    <t>721140917</t>
  </si>
  <si>
    <t>Opravy odpadního potrubí litinového propojení dosavadního potrubí DN 150</t>
  </si>
  <si>
    <t>36552716</t>
  </si>
  <si>
    <t>28611522</t>
  </si>
  <si>
    <t>přechod kanalizační PVC litina-plast DN 160</t>
  </si>
  <si>
    <t>-250149882</t>
  </si>
  <si>
    <t>721173403</t>
  </si>
  <si>
    <t>Potrubí z trub PVC SN4 svodné (ležaté) DN 160</t>
  </si>
  <si>
    <t>-2034299897</t>
  </si>
  <si>
    <t xml:space="preserve">Poznámka k souboru cen:
1. Cenami -3315 až -3317 se oceňuje svislé potrubí od střešního vtoku po čisticí kus.
</t>
  </si>
  <si>
    <t>721173404</t>
  </si>
  <si>
    <t>Potrubí z trub PVC SN4 svodné (ležaté) DN 200</t>
  </si>
  <si>
    <t>412689953</t>
  </si>
  <si>
    <t>721242115</t>
  </si>
  <si>
    <t>Lapače střešních splavenin polypropylenové (PP) s kulovým kloubem na odtoku DN 110</t>
  </si>
  <si>
    <t>-1344665440</t>
  </si>
  <si>
    <t>721290112</t>
  </si>
  <si>
    <t>Zkouška těsnosti kanalizace v objektech vodou DN 150 nebo DN 200</t>
  </si>
  <si>
    <t>-90668736</t>
  </si>
  <si>
    <t xml:space="preserve">Poznámka k souboru cen:
1. V ceně -0123 není započteno dodání média; jeho dodávka se oceňuje ve specifikaci.
</t>
  </si>
  <si>
    <t>998721102</t>
  </si>
  <si>
    <t>Přesun hmot pro vnitřní kanalizace stanovený z hmotnosti přesunovaného materiálu vodorovná dopravní vzdálenost do 50 m v objektech výšky přes 6 do 12 m</t>
  </si>
  <si>
    <t>1417026078</t>
  </si>
  <si>
    <t>SO 10 - 01 - Stavební část - vnitřní úpravy</t>
  </si>
  <si>
    <t xml:space="preserve">    61 - Úprava povrchů vnitřních</t>
  </si>
  <si>
    <t xml:space="preserve">    63 - Podlahy a podlahové konstrukce</t>
  </si>
  <si>
    <t xml:space="preserve">    96 - Bourání konstrukcí</t>
  </si>
  <si>
    <t xml:space="preserve">    711 - Izolace proti vodě, vlhkosti a plynům</t>
  </si>
  <si>
    <t xml:space="preserve">    713 - Izolace tepelné</t>
  </si>
  <si>
    <t xml:space="preserve">    751 - Vzduchotechnika</t>
  </si>
  <si>
    <t xml:space="preserve">    762 - Konstrukce tesařské</t>
  </si>
  <si>
    <t xml:space="preserve">    763 - Konstrukce suché výstavby</t>
  </si>
  <si>
    <t xml:space="preserve">    766 - Konstrukce truhlářské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</si>
  <si>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</si>
  <si>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</si>
  <si>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</si>
  <si>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</si>
  <si>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</si>
  <si>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</si>
  <si>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 xml:space="preserve">    VRN4 - Inženýrská činnost</t>
  </si>
  <si>
    <t xml:space="preserve">    VRN9 - Ostatní náklady</t>
  </si>
  <si>
    <t>310238211</t>
  </si>
  <si>
    <t>Zazdívka otvorů ve zdivu nadzákladovém cihlami pálenými plochy přes 0,25 m2 do 1 m2 na maltu vápenocementovou</t>
  </si>
  <si>
    <t>310718016</t>
  </si>
  <si>
    <t xml:space="preserve">1.PP  </t>
  </si>
  <si>
    <t>"zazdívka oken" 0,87*0,54*2*0,25</t>
  </si>
  <si>
    <t>"podezívka šachty" 0,30*0,302*0,50</t>
  </si>
  <si>
    <t xml:space="preserve">1.NP : </t>
  </si>
  <si>
    <t>"0P 05" 0,60*0,25*3,365</t>
  </si>
  <si>
    <t>310239211</t>
  </si>
  <si>
    <t>Zazdívka otvorů ve zdivu nadzákladovém cihlami pálenými plochy přes 1 m2 do 4 m2 na maltu vápenocementovou</t>
  </si>
  <si>
    <t>-1201829163</t>
  </si>
  <si>
    <t>"0P 15" 2*0,70*1,29*0,345</t>
  </si>
  <si>
    <t>"0P 16" 2*0,68*1,28*0,32</t>
  </si>
  <si>
    <t>1,16*1,30*0,345</t>
  </si>
  <si>
    <t>"0P 25" 1,20*2,35*0,50</t>
  </si>
  <si>
    <t>"0P 22+ 0P 18"</t>
  </si>
  <si>
    <t>6*(0,28*0,18+0,33*0,32)*1,30</t>
  </si>
  <si>
    <t>3.NP</t>
  </si>
  <si>
    <t>0,90*2,20*0,38</t>
  </si>
  <si>
    <t>310279842</t>
  </si>
  <si>
    <t>Zazdívka otvorů ve zdivu nadzákladovém nepálenými tvárnicemi plochy přes 1 m2 do 4 m2 , ve zdi tl. do 300 mm</t>
  </si>
  <si>
    <t>-1307085551</t>
  </si>
  <si>
    <t>"1.NP - 0P 16"  0,90*2,04*0,20</t>
  </si>
  <si>
    <t>(1,45*(2,885+2,495)/2-0,90*2,15)*0,25</t>
  </si>
  <si>
    <t>"2.NP - 0P 02"( 1,46*2,25-0,90*2,20)*0,30</t>
  </si>
  <si>
    <t>"3.NP"(2*1,45*2,70-0,90*2,20)*0,25</t>
  </si>
  <si>
    <t>317141422</t>
  </si>
  <si>
    <t>Překlady ploché prefabrikované z pórobetonu osazené do tenkého maltového lože, včetně slepení dvou překladů vedle sebe po celé délce boční plochy, výšky překladu do 200 mm šířky 125 mm, délky překladu přes 1200 do 1300 mm</t>
  </si>
  <si>
    <t>18677502</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</si>
  <si>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</si>
  <si>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317141442</t>
  </si>
  <si>
    <t>Překlady ploché prefabrikované z pórobetonu osazené do tenkého maltového lože, včetně slepení dvou překladů vedle sebe po celé délce boční plochy, výšky překladu do 200 mm šířky 150 mm, délky překladu přes 1200 do 1300 mm</t>
  </si>
  <si>
    <t>-374304414</t>
  </si>
  <si>
    <t>317941121</t>
  </si>
  <si>
    <t>Osazování ocelových válcovaných nosníků na zdivu I nebo IE nebo U nebo UE nebo L do č. 12 nebo výšky do 120 mm</t>
  </si>
  <si>
    <t>424767012</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</si>
  <si>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</si>
  <si>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"P4" 1,75*2</t>
  </si>
  <si>
    <t>"P5" 0,90*20</t>
  </si>
  <si>
    <t>"P7" 1,50*4</t>
  </si>
  <si>
    <t>"P9" 1,00*2</t>
  </si>
  <si>
    <t>29,50*10,40/1000</t>
  </si>
  <si>
    <t>13010744</t>
  </si>
  <si>
    <t>ocel profilová IPE 120 jakost 11 375</t>
  </si>
  <si>
    <t>1492839287</t>
  </si>
  <si>
    <t>0,307*1,08 "Přepočtené koeficientem množství</t>
  </si>
  <si>
    <t>317941123</t>
  </si>
  <si>
    <t>Osazování ocelových válcovaných nosníků na zdivu I nebo IE nebo U nebo UE nebo L č. 14 až 22 nebo výšky do 220 mm</t>
  </si>
  <si>
    <t>-207091081</t>
  </si>
  <si>
    <t>IPE 160</t>
  </si>
  <si>
    <t>"P1" 1,95*4</t>
  </si>
  <si>
    <t>"P3" 1,00*2</t>
  </si>
  <si>
    <t>"P8" 1,65*2</t>
  </si>
  <si>
    <t>13,10*15,80/1000</t>
  </si>
  <si>
    <t>13010748</t>
  </si>
  <si>
    <t>ocel profilová IPE 160 jakost 11 375</t>
  </si>
  <si>
    <t>-1656461776</t>
  </si>
  <si>
    <t>0,207*10,08 "Přepočtené koeficientem množství</t>
  </si>
  <si>
    <t>-1146520019</t>
  </si>
  <si>
    <t>UPE</t>
  </si>
  <si>
    <t>"P2" 3,30*2</t>
  </si>
  <si>
    <t>"P6" 3,95*2</t>
  </si>
  <si>
    <t>14,50*25,30/1000</t>
  </si>
  <si>
    <t>13010826</t>
  </si>
  <si>
    <t>ocel profilová UPN 200 jakost 11 375</t>
  </si>
  <si>
    <t>-423359617</t>
  </si>
  <si>
    <t>0,367*10,08 "Přepočtené koeficientem množství</t>
  </si>
  <si>
    <t>342272205</t>
  </si>
  <si>
    <t>Příčky z pórobetonových tvárnic hladkých na tenké maltové lože objemová hmotnost do 500 kg/m3, tloušťka příčky 50 mm</t>
  </si>
  <si>
    <t>1626289972</t>
  </si>
  <si>
    <t>2.NP</t>
  </si>
  <si>
    <t>(0,505+0,755)*2,98</t>
  </si>
  <si>
    <t>-0,60*2,00</t>
  </si>
  <si>
    <t>342272225</t>
  </si>
  <si>
    <t>Příčky z pórobetonových tvárnic hladkých na tenké maltové lože objemová hmotnost do 500 kg/m3, tloušťka příčky 100 mm</t>
  </si>
  <si>
    <t>-1009288381</t>
  </si>
  <si>
    <t>1,105*2,60</t>
  </si>
  <si>
    <t>342272235</t>
  </si>
  <si>
    <t>Příčky z pórobetonových tvárnic hladkých na tenké maltové lože objemová hmotnost do 500 kg/m3, tloušťka příčky 125 mm</t>
  </si>
  <si>
    <t>1907229762</t>
  </si>
  <si>
    <t>1,97*2,70</t>
  </si>
  <si>
    <t>-0,70*2,00*2</t>
  </si>
  <si>
    <t>1,40*2,70</t>
  </si>
  <si>
    <t>342291121</t>
  </si>
  <si>
    <t>Ukotvení příček plochými kotvami, do konstrukce cihelné</t>
  </si>
  <si>
    <t>1275859806</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</si>
  <si>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</si>
  <si>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2*3,00</t>
  </si>
  <si>
    <t>12*2,70</t>
  </si>
  <si>
    <t>346244381</t>
  </si>
  <si>
    <t>Plentování ocelových válcovaných nosníků jednostranné cihlami na maltu, výška stojiny do 200 mm</t>
  </si>
  <si>
    <t>491608556</t>
  </si>
  <si>
    <t>"P1"    1,95*0,20*2</t>
  </si>
  <si>
    <t>"P2"    3,30*0,20*2</t>
  </si>
  <si>
    <t>"P3"    1,00*0,20*2</t>
  </si>
  <si>
    <t>"P4"    1,75*0,15*2</t>
  </si>
  <si>
    <t>"P5"    5*0,90*0,15*2</t>
  </si>
  <si>
    <t>"P6"   3,96*0,20*2</t>
  </si>
  <si>
    <t>"P7"   1,60*0,150*2</t>
  </si>
  <si>
    <t>"P8"   1,65*0,20</t>
  </si>
  <si>
    <t>"P9"   1,00*0,15</t>
  </si>
  <si>
    <t>348101210</t>
  </si>
  <si>
    <t>Osazení vrat a vrátek k oplocení na sloupky ocelové, plochy jednotlivě do 2 m2</t>
  </si>
  <si>
    <t>848976503</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</si>
  <si>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</si>
  <si>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55342331</t>
  </si>
  <si>
    <t>branka plotová jednokřídlá Pz 1000x1730mm</t>
  </si>
  <si>
    <t>1726937805</t>
  </si>
  <si>
    <t>349231811</t>
  </si>
  <si>
    <t>Přizdívka z cihel ostění s ozubem ve vybouraných otvorech, s vysekáním kapes pro zavázaní přes 80 do 150 mm</t>
  </si>
  <si>
    <t>1712149440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</si>
  <si>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</si>
  <si>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9*0,18*2,75*2</t>
  </si>
  <si>
    <t>0,18*2,86*2</t>
  </si>
  <si>
    <t>(0,21+0,10)*2,20</t>
  </si>
  <si>
    <t>0,38*2,04*2</t>
  </si>
  <si>
    <t>0,35*2,25*2</t>
  </si>
  <si>
    <t>4*0,10*2,10*2</t>
  </si>
  <si>
    <t>2*0,10*2,10*2</t>
  </si>
  <si>
    <t>0,18*2,10*2</t>
  </si>
  <si>
    <t>413231231</t>
  </si>
  <si>
    <t>Zazdívka zhlaví stropních trámů nebo válcovaných nosníků pálenými cihlami trámů, průřezu přes 40000 mm2</t>
  </si>
  <si>
    <t>-437575784</t>
  </si>
  <si>
    <t>413321414</t>
  </si>
  <si>
    <t>Nosníky z betonu železového (bez výztuže) včetně stěnových i jeřábových drah, volných trámů, průvlaků, rámových příčlí, ztužidel, konzol, vodorovných táhel apod., tyčových konstrukcí tř. C 25/30</t>
  </si>
  <si>
    <t>2104677826</t>
  </si>
  <si>
    <t xml:space="preserve">Poznámka k souboru cen:
1. V cenách pohledového betonu 413 32-2 jsou započteny i náklady na pečlivé hutnění zejména při líci konstrukce pro docílení neporušeného maltového povrchu bez vzhledových kazů.
</t>
  </si>
  <si>
    <t>"roznášení trám 1.NP - podlaha " 1,20*0,45*0,30</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</si>
  <si>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</si>
  <si>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</si>
  <si>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-1927527785</t>
  </si>
  <si>
    <t>"roznášení trám 1.NP - podlaha " 1,20*0,45*0,30*0,090</t>
  </si>
  <si>
    <t>430A0001</t>
  </si>
  <si>
    <t>Schodiště ze ŽB tř. C 16/20 přímočaré včetně výztuže 90 kg/m3</t>
  </si>
  <si>
    <t>cena dodavatele</t>
  </si>
  <si>
    <t>-2094680168</t>
  </si>
  <si>
    <t>"nové schody " 3*1,20</t>
  </si>
  <si>
    <t>619991001</t>
  </si>
  <si>
    <t>Zakrytí vnitřních ploch před znečištěním včetně pozdějšího odkrytí podlah fólií přilepenou lepící páskou</t>
  </si>
  <si>
    <t>1817015347</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</si>
  <si>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</si>
  <si>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1.NP - před poškozením</t>
  </si>
  <si>
    <t>5,67+33,29+12,96+7,00+22,36+6,88</t>
  </si>
  <si>
    <t>10,08+9,80</t>
  </si>
  <si>
    <t>619996117</t>
  </si>
  <si>
    <t>Ochrana stavebních konstrukcí a samostatných prvků včetně pozdějšího odstranění obedněním z OSB desek podlahy</t>
  </si>
  <si>
    <t>-1838932033</t>
  </si>
  <si>
    <t xml:space="preserve">Poznámka k souboru cen:
1. Množství měrných jednotek se určuje v m2 rozvinuté plochy.
</t>
  </si>
  <si>
    <t>628641111</t>
  </si>
  <si>
    <t xml:space="preserve">Kamenické opracování omítnutých nebo neomítnutých lícních ploch zdí a valů bez provedení vlastní omítky a bez vypracování pásků podél hran pemrlováním ploch
ČIŠTĚNÍ STÁVAJÍHO KAMENNÉHO VNITŘNÍHO SCHODIŠTĚ </t>
  </si>
  <si>
    <t>1246055195</t>
  </si>
  <si>
    <t xml:space="preserve">Poznámka k souboru cen:
1. Množství měrných jednotek opracování ploch se určuje v m2 rozvinuté plochy včetně plochy pásků, které opracovanou plochu ohraničují
</t>
  </si>
  <si>
    <t>Schodiště</t>
  </si>
  <si>
    <t>642944121</t>
  </si>
  <si>
    <t>Osazení ocelových dveřních zárubní lisovaných nebo z úhelníků dodatečně s vybetonováním prahu, plochy do 2,5 m2</t>
  </si>
  <si>
    <t>-1427415932</t>
  </si>
  <si>
    <t xml:space="preserve">Poznámka k souboru cen:
1. V cenách nejsou započteny náklady na dodání zárubní, tyto se oceňují ve specifikaci.
</t>
  </si>
  <si>
    <t>"06 - 600/1970" 1</t>
  </si>
  <si>
    <t>55331346</t>
  </si>
  <si>
    <t>zárubeň ocelová pro běžné zdění a pórobeton 100 levá/pravá 600</t>
  </si>
  <si>
    <t>-1393564099</t>
  </si>
  <si>
    <t>61</t>
  </si>
  <si>
    <t>Úprava povrchů vnitřních</t>
  </si>
  <si>
    <t>611311145</t>
  </si>
  <si>
    <t>Omítka vápenná vnitřních ploch nanášená ručně dvouvrstvá štuková, tloušťky jádrové omítky do 10 mm a tloušťky štuku do 3 mm schodišťových konstrukcí stropů, stěn, ramen nebo nosníků</t>
  </si>
  <si>
    <t>341270710</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</si>
  <si>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</si>
  <si>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 xml:space="preserve">1.NP </t>
  </si>
  <si>
    <t>10,52+4,32+4,42+5,67+3,56+2,09+9,73+11,96</t>
  </si>
  <si>
    <t>9,80+5,00+9,10+1,23+20,78+26,60+19,52</t>
  </si>
  <si>
    <t>4,15+15,57+0,87+23,89+22,13</t>
  </si>
  <si>
    <t>10,08+2,78+6,03+15,31+25,75+7,67</t>
  </si>
  <si>
    <t>611142001</t>
  </si>
  <si>
    <t>Potažení vnitřních ploch pletivem v ploše nebo pruzích, na plném podkladu sklovláknitým vtlačením do tmelu stropů</t>
  </si>
  <si>
    <t>-422792529</t>
  </si>
  <si>
    <t xml:space="preserve">Poznámka k souboru cen:
1. V cenách -2001 jsou započteny i náklady na tmel.
</t>
  </si>
  <si>
    <t>612311121</t>
  </si>
  <si>
    <t>Omítka vápenná vnitřních ploch nanášená ručně jednovrstvá hladká, tloušťky do 10 mm svislých konstrukcí stěn</t>
  </si>
  <si>
    <t>-1084719465</t>
  </si>
  <si>
    <t>POD OBKLADY</t>
  </si>
  <si>
    <t>0P06</t>
  </si>
  <si>
    <t>(1,70+0,90+2,37+2,32)*2,00</t>
  </si>
  <si>
    <t>0P08</t>
  </si>
  <si>
    <t>(5,90+0,30*2)*2,00</t>
  </si>
  <si>
    <t>0P11</t>
  </si>
  <si>
    <t>2,40*2,00</t>
  </si>
  <si>
    <t>0P13</t>
  </si>
  <si>
    <t>(2*1,06+2,515)*2,00</t>
  </si>
  <si>
    <t>0P17</t>
  </si>
  <si>
    <t>(1,75+0,90+1,92+1,20+1,75)*2,00</t>
  </si>
  <si>
    <t>0P19</t>
  </si>
  <si>
    <t>1,25*2,00</t>
  </si>
  <si>
    <t>612311141</t>
  </si>
  <si>
    <t>Omítka vápenná vnitřních ploch nanášená ručně dvouvrstvá štuková, tloušťky jádrové omítky do 10 mm a tloušťky štuku do 3 mm svislých konstrukcí stěn</t>
  </si>
  <si>
    <t>-931082290</t>
  </si>
  <si>
    <t>0P01+0P02</t>
  </si>
  <si>
    <t>(2,786+5,26)*2*(2,185+3,40)/2</t>
  </si>
  <si>
    <t>2,20*2,185</t>
  </si>
  <si>
    <t>-1,20*2,20</t>
  </si>
  <si>
    <t>-0,90*2,15</t>
  </si>
  <si>
    <t>-0,70*2,15</t>
  </si>
  <si>
    <t>-1,18*(2,865+2,495)/2</t>
  </si>
  <si>
    <t>(1,40+2*2,495)*0,515</t>
  </si>
  <si>
    <t>0P03</t>
  </si>
  <si>
    <t>(1,595+2,575)*3,365</t>
  </si>
  <si>
    <t>-1,00*2,04</t>
  </si>
  <si>
    <t>-0,80*2,15</t>
  </si>
  <si>
    <t>(1,00+2*2,20)*0,31</t>
  </si>
  <si>
    <t>0P04</t>
  </si>
  <si>
    <t>(2,35+2,415)*2*3,365</t>
  </si>
  <si>
    <t>-1,20*1,95</t>
  </si>
  <si>
    <t>(1,20+2*1,95)*0,20</t>
  </si>
  <si>
    <t>0P05</t>
  </si>
  <si>
    <t>(1,20+2*3,3665)*0,60</t>
  </si>
  <si>
    <t>(2,32+2,37+0,90+1,70)*3,00</t>
  </si>
  <si>
    <t>-1,30*2,25</t>
  </si>
  <si>
    <t>0P07</t>
  </si>
  <si>
    <t>(4,70+5,34)*2*3,00</t>
  </si>
  <si>
    <t>-1,20*3,00</t>
  </si>
  <si>
    <t>-1,24*2,86</t>
  </si>
  <si>
    <t>-2,792*3,00</t>
  </si>
  <si>
    <t>-1,20*2,75</t>
  </si>
  <si>
    <t>(1,24+2*2,86)*0,40</t>
  </si>
  <si>
    <t>(2,79*2*3,65)*0,195</t>
  </si>
  <si>
    <t>(0,755+0,28+1,295+1,31)*2*3,00</t>
  </si>
  <si>
    <t>-0,60*2,15</t>
  </si>
  <si>
    <t>-0,45*1,07</t>
  </si>
  <si>
    <t>(0,45+2*1,07)*0,375</t>
  </si>
  <si>
    <t>(5,495+7,25)*2*3,0</t>
  </si>
  <si>
    <t>-2*0,95*2,15</t>
  </si>
  <si>
    <t>-1,35*1,36</t>
  </si>
  <si>
    <t>-2*1,35*1,98</t>
  </si>
  <si>
    <t>(1,35+2*1,36)*0,195</t>
  </si>
  <si>
    <t>2*(1,35+2*1,98)*0,305</t>
  </si>
  <si>
    <t>0P12</t>
  </si>
  <si>
    <t>(7,54+5,48)*2*3,00</t>
  </si>
  <si>
    <t>-2*1,20*2,75</t>
  </si>
  <si>
    <t>-1,11*2,20</t>
  </si>
  <si>
    <t>(1,06*2+2,515)*3,00</t>
  </si>
  <si>
    <t>(2*1,75+0,90+1,92+1,20)*3,00</t>
  </si>
  <si>
    <t>0P18</t>
  </si>
  <si>
    <t>2*0,33*1,30</t>
  </si>
  <si>
    <t>(0,60+2*1,30)*0,32</t>
  </si>
  <si>
    <t>2,62*3,005</t>
  </si>
  <si>
    <t>-1,35*1,95</t>
  </si>
  <si>
    <t>(1,35+2*1,95)*0,25</t>
  </si>
  <si>
    <t>0P21</t>
  </si>
  <si>
    <t>(0,67*2+2,575)*3,365</t>
  </si>
  <si>
    <t>(1,30-2*2,25)*0,30</t>
  </si>
  <si>
    <t>0P22</t>
  </si>
  <si>
    <t>(3,53+2,80)*2*2,04</t>
  </si>
  <si>
    <t>-1,12*2,75</t>
  </si>
  <si>
    <t>-2*0,60*1,30</t>
  </si>
  <si>
    <t>2*(0,60+2*1,30)*0,32</t>
  </si>
  <si>
    <t xml:space="preserve">2.NP  </t>
  </si>
  <si>
    <t>1P01+1P02</t>
  </si>
  <si>
    <t>(5,275+2,80)*2*3,00</t>
  </si>
  <si>
    <t>-1,14*1,67</t>
  </si>
  <si>
    <t>-1,00*2,25*2</t>
  </si>
  <si>
    <t>(1,14+2*1,67)*0,37</t>
  </si>
  <si>
    <t>-3*0,80*2,00</t>
  </si>
  <si>
    <t xml:space="preserve">3.NP </t>
  </si>
  <si>
    <t>2P01</t>
  </si>
  <si>
    <t>(3,60+2,80)*2*(2,55+4,255)/2</t>
  </si>
  <si>
    <t>-1,00*2,10</t>
  </si>
  <si>
    <t>-0,95*1,55</t>
  </si>
  <si>
    <t>(0,95+2*1,55)*0,30</t>
  </si>
  <si>
    <t>2P02</t>
  </si>
  <si>
    <t>(1,805+1,45)*2*2,70</t>
  </si>
  <si>
    <t>-0,90*2,20</t>
  </si>
  <si>
    <t>622635041</t>
  </si>
  <si>
    <t>Oprava spárování cihelného zdiva cementovou maltou včetně vysekání a vyčištění spár stěn, v rozsahu opravované plochy přes 40 do 50 %</t>
  </si>
  <si>
    <t>1060981481</t>
  </si>
  <si>
    <t xml:space="preserve">1.PP : </t>
  </si>
  <si>
    <t xml:space="preserve">stropy : </t>
  </si>
  <si>
    <t>95,16</t>
  </si>
  <si>
    <t xml:space="preserve">stěny : </t>
  </si>
  <si>
    <t>230,913</t>
  </si>
  <si>
    <t>1276776613</t>
  </si>
  <si>
    <t>63</t>
  </si>
  <si>
    <t>Podlahy a podlahové konstrukce</t>
  </si>
  <si>
    <t>631311114</t>
  </si>
  <si>
    <t>Mazanina z betonu prostého bez zvýšených nároků na prostředí tl. přes 50 do 80 mm tř. C 16/20</t>
  </si>
  <si>
    <t>759678443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</si>
  <si>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</si>
  <si>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"1.PP" 91,59*0,06</t>
  </si>
  <si>
    <t>631319171</t>
  </si>
  <si>
    <t>Příplatek k cenám mazanin za stržení povrchu spodní vrstvy mazaniny latí před vložením výztuže nebo pletiva pro tl. obou vrstev mazaniny přes 50 do 80 mm</t>
  </si>
  <si>
    <t>-1380806407</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</si>
  <si>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</si>
  <si>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</si>
  <si>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 6/100/100</t>
  </si>
  <si>
    <t>-1327843104</t>
  </si>
  <si>
    <t xml:space="preserve">Poznámka k souboru cen:
1. Betonová podezdívek příček se oceňuje položkou 278 36-1111 souboru cen 278 36-11.1 - Výztuž základu (podezdívky) betonového
</t>
  </si>
  <si>
    <t>" KARI  - 6/100/100"</t>
  </si>
  <si>
    <t>"1.PP"  91,59*4,40/1000</t>
  </si>
  <si>
    <t>631311124</t>
  </si>
  <si>
    <t>Mazanina z betonu prostého bez zvýšených nároků na prostředí tl. přes 80 do 120 mm tř. C 16/20</t>
  </si>
  <si>
    <t>1895660385</t>
  </si>
  <si>
    <t>P02b</t>
  </si>
  <si>
    <t>89,14*0,10</t>
  </si>
  <si>
    <t>631319173</t>
  </si>
  <si>
    <t>Příplatek k cenám mazanin za stržení povrchu spodní vrstvy mazaniny latí před vložením výztuže nebo pletiva pro tl. obou vrstev mazaniny přes 80 do 120 mm</t>
  </si>
  <si>
    <t>1831718458</t>
  </si>
  <si>
    <t>-491099698</t>
  </si>
  <si>
    <t>89,14*4,40*1,10/1000</t>
  </si>
  <si>
    <t>632451251</t>
  </si>
  <si>
    <t>Potěr cementový samonivelační litý tř. C 30, tl. přes 30 do 35 mm</t>
  </si>
  <si>
    <t>-2038852265</t>
  </si>
  <si>
    <t>P02</t>
  </si>
  <si>
    <t>37,71</t>
  </si>
  <si>
    <t>632451252</t>
  </si>
  <si>
    <t>Potěr cementový samonivelační litý tř. C 30, tl. přes 35 do 40 mm</t>
  </si>
  <si>
    <t>599517591</t>
  </si>
  <si>
    <t>89,14</t>
  </si>
  <si>
    <t>P03b</t>
  </si>
  <si>
    <t>7,78</t>
  </si>
  <si>
    <t>632451254</t>
  </si>
  <si>
    <t>Potěr cementový samonivelační litý tř. C 30, tl. přes 45 do 50 mm</t>
  </si>
  <si>
    <t>404088711</t>
  </si>
  <si>
    <t>P03</t>
  </si>
  <si>
    <t>128,59</t>
  </si>
  <si>
    <t>632451107</t>
  </si>
  <si>
    <t>Potěr cementový samonivelační ze suchých směsí tloušťky přes 15 do 20 mm</t>
  </si>
  <si>
    <t>-1614356238</t>
  </si>
  <si>
    <t>P01</t>
  </si>
  <si>
    <t>936104213</t>
  </si>
  <si>
    <t>Montáž odpadkového koše přichycením kotevními šrouby</t>
  </si>
  <si>
    <t>-643488405</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</si>
  <si>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</si>
  <si>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74910137</t>
  </si>
  <si>
    <t>koš odpadkový kulatý z vymývaného betonu frakce 10-16mm, v 800mm D 480mm</t>
  </si>
  <si>
    <t>950913318</t>
  </si>
  <si>
    <t>47</t>
  </si>
  <si>
    <t>936124113</t>
  </si>
  <si>
    <t>Montáž lavičky parkové stabilní přichycené kotevními šrouby</t>
  </si>
  <si>
    <t>-1049671342</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</si>
  <si>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katalogu 800-1 Zemní práce.
</t>
  </si>
  <si>
    <t>48</t>
  </si>
  <si>
    <t>74910109</t>
  </si>
  <si>
    <t>lavička s opěradlem (nekotvená) 2000x500x800mm konstrukce-beton, sedák-dřevo</t>
  </si>
  <si>
    <t>442318077</t>
  </si>
  <si>
    <t>49</t>
  </si>
  <si>
    <t>1516042394</t>
  </si>
  <si>
    <t>"1.PP" 95,16</t>
  </si>
  <si>
    <t>"1.NP" 236,58</t>
  </si>
  <si>
    <t>"2.NP" 14,80+83,01+70,99</t>
  </si>
  <si>
    <t>"3.NP" 12,86+157,27</t>
  </si>
  <si>
    <t>50</t>
  </si>
  <si>
    <t>952901111</t>
  </si>
  <si>
    <t>Vyčištění budov nebo objektů před předáním do užívání budov bytové nebo občanské výstavby, světlé výšky podlaží do 4 m</t>
  </si>
  <si>
    <t>1829920779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</si>
  <si>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</si>
  <si>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140,00</t>
  </si>
  <si>
    <t>208,00+43,00+61,00</t>
  </si>
  <si>
    <t>2.NP+3.NP</t>
  </si>
  <si>
    <t>208,00*2</t>
  </si>
  <si>
    <t>51</t>
  </si>
  <si>
    <t>953752112</t>
  </si>
  <si>
    <t>Vyvložkování stávajících komínových nebo větracích průduchů keramickými vložkami komínového tělesa výšky 3 m, včetně ukončení komínu světlý průměr vložky přes 160 m do 200 mm</t>
  </si>
  <si>
    <t>-1890442399</t>
  </si>
  <si>
    <t xml:space="preserve">Poznámka k souboru cen:
1. V cenách -211. jsou započteny náklady na:
a) dodávku a montáž materiálu, tj.: komínovou vložku, kondenzátní misku, napojovací díl, revizní uzávěr, komínová dvířka, větrací mříž, krycí desku a kónické vyústění,
b) nutné manipulační otvory pro zakotvení vložky, tj. jejich případné vybourání, opětné zazdění a omítnutí do původního stavu konstrukce, avšak bez vymalování, eventuálně tapetování.
2. V cenách nejsou započteny náklady na:
a) manipulaci se sutí (sl. 2), tyto se ocení cenami souborů cen 997 01-3 Vnitrostaveništní doprava suti a 997 01-35 Odvoz suti části B01 katalogu 801-3. Svislý přesun sutě se uvažuje z podlaží, ve kterém se nachází střed vložky.
b) vybourání, zazdění a omítnutí jiných manipulačních otvorů (např. v místech uhýbání komínů), neuvedených v poznámce č.1.; tyto se ocení příslušnými cenami katalogu 801-3 Budovy a haly - bourání konstrukcí a katalogu 801-4 Budovy a haly - opravy a údržba,
c) odstranění komínových nástavců, opravy komínových nástavců a opravy komínového tělesa,
d) technickou prohlídku stavu komínového tělesa; tyto se ocení samostatně.
3. Délka se měří jako délka komína od spodního okraje vložky až po horní hranu hlavy komínového tělesa.
</t>
  </si>
  <si>
    <t>52</t>
  </si>
  <si>
    <t>953752122</t>
  </si>
  <si>
    <t>Vyvložkování stávajících komínových nebo větracích průduchů keramickými vložkami komínového tělesa výšky 3 m, včetně ukončení komínu Příplatek k ceně za každý další i započatý metr výšky komínového průduchu přes 3 m světlý průměr vložky přes 160 m do 200 mm</t>
  </si>
  <si>
    <t>-738692317</t>
  </si>
  <si>
    <t>4*15,00-4*3,00</t>
  </si>
  <si>
    <t>12,90-3,00</t>
  </si>
  <si>
    <t>53</t>
  </si>
  <si>
    <t>953941711</t>
  </si>
  <si>
    <t>Osazení drobných kovových výrobků bez jejich dodání s vysekáním kapes pro upevňovací prvky se zazděním, zabetonováním nebo zalitím objímek nebo držáků, ve zdivu cihelném</t>
  </si>
  <si>
    <t>2065837617</t>
  </si>
  <si>
    <t>hasící přístroj</t>
  </si>
  <si>
    <t>54</t>
  </si>
  <si>
    <t>44932114</t>
  </si>
  <si>
    <t>přístroj hasicí ruční práškový PG 6 LE</t>
  </si>
  <si>
    <t>1488687196</t>
  </si>
  <si>
    <t>55</t>
  </si>
  <si>
    <t>723150374</t>
  </si>
  <si>
    <t>Potrubí z ocelových trubek hladkých chráničky Ø 219/6,3</t>
  </si>
  <si>
    <t>1733068572</t>
  </si>
  <si>
    <t>odvětrání  1.PP</t>
  </si>
  <si>
    <t>2*0,88</t>
  </si>
  <si>
    <t>56</t>
  </si>
  <si>
    <t>723150373</t>
  </si>
  <si>
    <t>Potrubí z ocelových trubek hladkých chráničky Ø 159/4,5</t>
  </si>
  <si>
    <t>880132025</t>
  </si>
  <si>
    <t>1.PP - ODVĚTRÁNÍ</t>
  </si>
  <si>
    <t>2*0,20</t>
  </si>
  <si>
    <t>57</t>
  </si>
  <si>
    <t>963042819</t>
  </si>
  <si>
    <t>Bourání schodišťových stupňů betonových zhotovených na místě</t>
  </si>
  <si>
    <t>1282461692</t>
  </si>
  <si>
    <t>"1.NP"</t>
  </si>
  <si>
    <t>2*1,20</t>
  </si>
  <si>
    <t>58</t>
  </si>
  <si>
    <t>975043121</t>
  </si>
  <si>
    <t>Jednořadové podchycení stropů pro osazení nosníků dřevěnou výztuhou v. podchycení do 3,5 m, a při zatížení hmotností přes 750 do 1000 kg/m</t>
  </si>
  <si>
    <t>-413674108</t>
  </si>
  <si>
    <t>"1.PP" 4,00</t>
  </si>
  <si>
    <t>59</t>
  </si>
  <si>
    <t>977151124</t>
  </si>
  <si>
    <t>Jádrové vrty diamantovými korunkami do stavebních materiálů (železobetonu, betonu, cihel, obkladů, dlažeb, kamene) průměru přes 150 do 180 mm</t>
  </si>
  <si>
    <t>1715516676</t>
  </si>
  <si>
    <t>96</t>
  </si>
  <si>
    <t>Bourání konstrukcí</t>
  </si>
  <si>
    <t>60</t>
  </si>
  <si>
    <t>962031133</t>
  </si>
  <si>
    <t>Bourání příček z cihel, tvárnic nebo příčkovek z cihel pálených, plných nebo dutých na maltu vápennou nebo vápenocementovou, tl. do 150 mm</t>
  </si>
  <si>
    <t>-1649157598</t>
  </si>
  <si>
    <t xml:space="preserve"> (1,265+1,30+1,13)*3,385</t>
  </si>
  <si>
    <t>-0,80*1,97</t>
  </si>
  <si>
    <t>-0,60*1,96</t>
  </si>
  <si>
    <t xml:space="preserve"> (1,78+1,935)*3,70-0,65*1,95*2</t>
  </si>
  <si>
    <t>0,46*2,13</t>
  </si>
  <si>
    <t>(2,01+1,305*2)*3,70</t>
  </si>
  <si>
    <t>-0,95*1,95*2</t>
  </si>
  <si>
    <t xml:space="preserve">2.NP : </t>
  </si>
  <si>
    <t xml:space="preserve"> 1,15*2,98</t>
  </si>
  <si>
    <t xml:space="preserve">3.NP : </t>
  </si>
  <si>
    <t>1,96*2,70-0,75*1,90</t>
  </si>
  <si>
    <t>1,45*2,70</t>
  </si>
  <si>
    <t>1,20*2,74-0,90*1,90</t>
  </si>
  <si>
    <t xml:space="preserve"> 2,475*2,70-0,80*1,97</t>
  </si>
  <si>
    <t>5,60*2,70</t>
  </si>
  <si>
    <t>965041341</t>
  </si>
  <si>
    <t>Bourání mazanin škvárobetonových tl. do 100 mm, plochy přes 4 m2</t>
  </si>
  <si>
    <t>1039734970</t>
  </si>
  <si>
    <t xml:space="preserve">1.PP </t>
  </si>
  <si>
    <t>9,32+23,67+9,43+21,65+9,06+22,03</t>
  </si>
  <si>
    <t>95,16*0,10</t>
  </si>
  <si>
    <t>62</t>
  </si>
  <si>
    <t>965042131</t>
  </si>
  <si>
    <t>Bourání mazanin betonových nebo z litého asfaltu tl. do 100 mm, plochy do 4 m2</t>
  </si>
  <si>
    <t>-491250528</t>
  </si>
  <si>
    <t>"  1.05+1.10+1.11 " 41,33+15,80+8,90</t>
  </si>
  <si>
    <t>"  1.12 až 1.15" 6,67+9,34+5,52+6,09</t>
  </si>
  <si>
    <t>"  1.16 až 1.19 " 12,96+9,20+12,44+7,00</t>
  </si>
  <si>
    <t>135,25*0,10</t>
  </si>
  <si>
    <t>965042221</t>
  </si>
  <si>
    <t>Bourání mazanin betonových nebo z litého asfaltu tl. přes 100 mm, plochy do 1 m2</t>
  </si>
  <si>
    <t>1114126317</t>
  </si>
  <si>
    <t>965081113</t>
  </si>
  <si>
    <t>Bourání podlah z dlaždic bez podkladního lože nebo mazaniny, s jakoukoliv výplní spár půdních, plochy přes 1 m2</t>
  </si>
  <si>
    <t>673304835</t>
  </si>
  <si>
    <t xml:space="preserve">Poznámka k souboru cen:
1. Odsekání soklíků se oceňuje cenami souboru cen 965 08.
</t>
  </si>
  <si>
    <t>"1.NP " 9,34+6,67+41,33+2,03</t>
  </si>
  <si>
    <t>"2.NP " 2,60+4,35+4,19+16,31</t>
  </si>
  <si>
    <t>"3.NP " 7,24+20,76+17,22+18,25</t>
  </si>
  <si>
    <t>65</t>
  </si>
  <si>
    <t>965082923</t>
  </si>
  <si>
    <t>Odstranění násypu pod podlahami nebo ochranného násypu na střechách tl. do 100 mm, plochy přes 2 m2</t>
  </si>
  <si>
    <t>1744355947</t>
  </si>
  <si>
    <t>"  1.01 a 1.04 " 16,32+2,03+10,72+31,47</t>
  </si>
  <si>
    <t>"  1.06 až 1.08 " 6,00+21,25+15,17</t>
  </si>
  <si>
    <t xml:space="preserve">2.NP </t>
  </si>
  <si>
    <t>"  2.01 až 2.14 " 4,60+4,19+15,56+23,89+22,12+4,35</t>
  </si>
  <si>
    <t xml:space="preserve">  0,86+9,09+2,60+2,88+1,49+20,78+26,60+19,52</t>
  </si>
  <si>
    <t>"  3.02 až 3.11 " 11,46+2,18+7,24+11,22+26,04+22,95</t>
  </si>
  <si>
    <t xml:space="preserve">  18,25+20,76+11,74+20,76</t>
  </si>
  <si>
    <t>(102,96+158,53+152,60)*0,06</t>
  </si>
  <si>
    <t>66</t>
  </si>
  <si>
    <t>962081131</t>
  </si>
  <si>
    <t>Bourání zdiva příček nebo vybourání otvorů ze skleněných tvárnic, tl. do 100 mm</t>
  </si>
  <si>
    <t>-1425487401</t>
  </si>
  <si>
    <t>"1.NP " 1,125*0,94</t>
  </si>
  <si>
    <t>1,10*0,75</t>
  </si>
  <si>
    <t>"2.NP " 0,68*0,67</t>
  </si>
  <si>
    <t>"3.NP " 1,40*1,60</t>
  </si>
  <si>
    <t>67</t>
  </si>
  <si>
    <t>968072456</t>
  </si>
  <si>
    <t>Vybourání kovových rámů oken s křídly, dveřních zárubní, vrat, stěn, ostění nebo obkladů dveřních zárubní, plochy přes 2 m2</t>
  </si>
  <si>
    <t>-1163999769</t>
  </si>
  <si>
    <t xml:space="preserve">Poznámka k souboru cen:
1. V cenách -2244 až -2559 jsou započteny i náklady na vyvěšení křídel.
2. Cenou -2641 se oceňuje i vybourání nosné ocelové konstrukce pro sádrokartonové příčky.
</t>
  </si>
  <si>
    <t>"1.PP" 2,40*(2,20+1,85)/2</t>
  </si>
  <si>
    <t>68</t>
  </si>
  <si>
    <t>968072455</t>
  </si>
  <si>
    <t>Vybourání kovových rámů oken s křídly, dveřních zárubní, vrat, stěn, ostění nebo obkladů dveřních zárubní, plochy do 2 m2</t>
  </si>
  <si>
    <t>-1840909863</t>
  </si>
  <si>
    <t>"1.NP " 0,65*1,95*4</t>
  </si>
  <si>
    <t>"2.NP " 0,90*2,00</t>
  </si>
  <si>
    <t>0,65*1,94*2</t>
  </si>
  <si>
    <t>0,75*1,99*3</t>
  </si>
  <si>
    <t>"3.NP " 0,75*1,90</t>
  </si>
  <si>
    <t>0,90*1,90</t>
  </si>
  <si>
    <t>0,60*1,90</t>
  </si>
  <si>
    <t>0,90*1,99</t>
  </si>
  <si>
    <t>0,80*1,99</t>
  </si>
  <si>
    <t>0,80*1,97*4</t>
  </si>
  <si>
    <t>0,60*1,85</t>
  </si>
  <si>
    <t>69</t>
  </si>
  <si>
    <t>971033631</t>
  </si>
  <si>
    <t>Vybourání otvorů ve zdivu základovém nebo nadzákladovém z cihel, tvárnic, příčkovek z cihel pálených na maltu vápennou nebo vápenocementovou plochy do 4 m2, tl. do 150 mm</t>
  </si>
  <si>
    <t>234421392</t>
  </si>
  <si>
    <t>"1.NP" 0,90*2,10</t>
  </si>
  <si>
    <t>"3.NP"0,90*2,10</t>
  </si>
  <si>
    <t>70</t>
  </si>
  <si>
    <t>971033641</t>
  </si>
  <si>
    <t>Vybourání otvorů ve zdivu základovém nebo nadzákladovém z cihel, tvárnic, příčkovek z cihel pálených na maltu vápennou nebo vápenocementovou plochy do 4 m2, tl. do 300 mm</t>
  </si>
  <si>
    <t>900628005</t>
  </si>
  <si>
    <t xml:space="preserve"> 4,70*3,40*0,18</t>
  </si>
  <si>
    <t>2,79*3,365*0,195</t>
  </si>
  <si>
    <t>71</t>
  </si>
  <si>
    <t>971033651</t>
  </si>
  <si>
    <t>Vybourání otvorů ve zdivu základovém nebo nadzákladovém z cihel, tvárnic, příčkovek z cihel pálených na maltu vápennou nebo vápenocementovou plochy do 4 m2, tl. do 600 mm</t>
  </si>
  <si>
    <t>1868018661</t>
  </si>
  <si>
    <t xml:space="preserve"> 0,96*(2,04-1,30)*0,525</t>
  </si>
  <si>
    <t>0,195*1,45*0,50</t>
  </si>
  <si>
    <t>0,385*1,45*0,50</t>
  </si>
  <si>
    <t>0,70*1,13*0,50*3</t>
  </si>
  <si>
    <t>(2,86-1,95)*0,575</t>
  </si>
  <si>
    <t>(1,73*3,10-0,905*2,00)*0,60</t>
  </si>
  <si>
    <t xml:space="preserve"> 0,80*0,60*0,38</t>
  </si>
  <si>
    <t xml:space="preserve"> 0,60*1,00*0,28</t>
  </si>
  <si>
    <t xml:space="preserve"> (1,87+0,24+1,87)*2,57*0,465</t>
  </si>
  <si>
    <t>-1,35*1,36*0,46</t>
  </si>
  <si>
    <t>-1,345*1,36*0,19</t>
  </si>
  <si>
    <t>72</t>
  </si>
  <si>
    <t>974031668</t>
  </si>
  <si>
    <t>Vysekání rýh ve zdivu cihelném na maltu vápennou nebo vápenocementovou pro vtahování nosníků do zdí, před vybouráním otvoru do hl. 150 mm, při v. nosníku do 350 mm</t>
  </si>
  <si>
    <t>230721437</t>
  </si>
  <si>
    <t>"P1 - tl.60cm "  2*1,95</t>
  </si>
  <si>
    <t>"P5  - tl.50cm" 2*0,90*5</t>
  </si>
  <si>
    <t>"P7 -  tl.50cm" 2*1,50</t>
  </si>
  <si>
    <t>73</t>
  </si>
  <si>
    <t>973031324</t>
  </si>
  <si>
    <t>Vysekání výklenků nebo kapes ve zdivu z cihel na maltu vápennou nebo vápenocementovou kapes, plochy do 0,10 m2, hl. do 150 mm</t>
  </si>
  <si>
    <t>380727918</t>
  </si>
  <si>
    <t>"P6 - překlad" 2</t>
  </si>
  <si>
    <t>74</t>
  </si>
  <si>
    <t>974031666</t>
  </si>
  <si>
    <t>Vysekání rýh ve zdivu cihelném na maltu vápennou nebo vápenocementovou pro vtahování nosníků do zdí, před vybouráním otvoru do hl. 150 mm, při v. nosníku do 250 mm</t>
  </si>
  <si>
    <t>-1859628890</t>
  </si>
  <si>
    <t>"P2 - tl.19,5cm" 3,30</t>
  </si>
  <si>
    <t>"P3 "  1,00</t>
  </si>
  <si>
    <t>"P4" 1,75</t>
  </si>
  <si>
    <t>"P8" 1,65</t>
  </si>
  <si>
    <t>"P9" 1,00</t>
  </si>
  <si>
    <t>75</t>
  </si>
  <si>
    <t>977151125</t>
  </si>
  <si>
    <t>Jádrové vrty diamantovými korunkami do stavebních materiálů (železobetonu, betonu, cihel, obkladů, dlažeb, kamene) průměru přes 180 do 200 mm</t>
  </si>
  <si>
    <t>-1321360184</t>
  </si>
  <si>
    <t>"1.PP" 2*0,88</t>
  </si>
  <si>
    <t>76</t>
  </si>
  <si>
    <t>978012191</t>
  </si>
  <si>
    <t>Otlučení vápenných nebo vápenocementových omítek vnitřních ploch stropů rákosovaných, v rozsahu přes 50 do 100 %</t>
  </si>
  <si>
    <t>-2133642138</t>
  </si>
  <si>
    <t xml:space="preserve">Poznámka k souboru cen:
1. Položky lze použít i pro ocenění otlučení sádrových, hliněných apod. vnitřních omítek.
</t>
  </si>
  <si>
    <t>"1.NP " 16,31+2,03+10,72+31,47+41,33+6,50+15,17+21,25+1,32</t>
  </si>
  <si>
    <t>15,80+8,90+6,67+9,34+5,52+6,09</t>
  </si>
  <si>
    <t>"2.NP " 16,31+4,19+15,56+23,89+22,12+4,35+0,86</t>
  </si>
  <si>
    <t>9,09+2,60+2,88+1,49+20,78+26,60+19,52</t>
  </si>
  <si>
    <t>"3.NP " 12,80+11,46+2,18+7,24+26,04+22,95+20,76</t>
  </si>
  <si>
    <t>77</t>
  </si>
  <si>
    <t>978011191</t>
  </si>
  <si>
    <t>Otlučení vápenných nebo vápenocementových omítek vnitřních ploch stropů, v rozsahu přes 50 do 100 %</t>
  </si>
  <si>
    <t>1238889163</t>
  </si>
  <si>
    <t>"S.01 " 9,32</t>
  </si>
  <si>
    <t>"S.02" 23,67</t>
  </si>
  <si>
    <t>"S.03"  9,43</t>
  </si>
  <si>
    <t>"S.04 " 21,65</t>
  </si>
  <si>
    <t>"S.05 " 9,06</t>
  </si>
  <si>
    <t>"S.06 " 22,03</t>
  </si>
  <si>
    <t>78</t>
  </si>
  <si>
    <t>978059541</t>
  </si>
  <si>
    <t>Odsekání obkladů stěn včetně otlučení podkladní omítky až na zdivo z obkládaček vnitřních, z jakýchkoliv materiálů, plochy přes 1 m2</t>
  </si>
  <si>
    <t>-724495806</t>
  </si>
  <si>
    <t>"OP 11 " 2,40*1,50</t>
  </si>
  <si>
    <t>"OP 05 " 1,80*1,50</t>
  </si>
  <si>
    <t>"OP 14" 0,80*1,50</t>
  </si>
  <si>
    <t>"OP 18, 19,21 " (3,40+1,935)*2*2,40</t>
  </si>
  <si>
    <t>-0,80*2,04</t>
  </si>
  <si>
    <t>-1,13*0,77</t>
  </si>
  <si>
    <t>"OP 22, 23, 24 " (3,40+2,80)*2*2,40</t>
  </si>
  <si>
    <t>-1,12*2,40</t>
  </si>
  <si>
    <t>-1,215*2,04</t>
  </si>
  <si>
    <t>-1,13*0,77*2</t>
  </si>
  <si>
    <t>"1P 17 " (2,125+0,60)*0,50</t>
  </si>
  <si>
    <t>"1P 22 " (2,76+2,12)*2*1,40</t>
  </si>
  <si>
    <t>-0,65*1,40</t>
  </si>
  <si>
    <t>-0,68*1,40</t>
  </si>
  <si>
    <t>"1P 13 " (2,33+1,22)*2*1,40</t>
  </si>
  <si>
    <t>-0,75*1,40</t>
  </si>
  <si>
    <t>-1,15*1,40</t>
  </si>
  <si>
    <t>-0,48*0,50</t>
  </si>
  <si>
    <t>"1P 24 " 2,125*0,50</t>
  </si>
  <si>
    <t>79</t>
  </si>
  <si>
    <t>978013191</t>
  </si>
  <si>
    <t>Otlučení vápenných nebo vápenocementových omítek vnitřních ploch stěn s vyškrabáním spar, s očištěním zdiva, v rozsahu přes 50 do 100 %</t>
  </si>
  <si>
    <t>-934573445</t>
  </si>
  <si>
    <t>1.PP :</t>
  </si>
  <si>
    <t>"S.01 " (3,415+1,42)*2*(1,85+2,20)/2</t>
  </si>
  <si>
    <t xml:space="preserve">  -0,90*0,54</t>
  </si>
  <si>
    <t xml:space="preserve">  -0,90*1,80</t>
  </si>
  <si>
    <t>(0,90+0,54)*2*0,50</t>
  </si>
  <si>
    <t>(1,00+2*1,80)*0,40</t>
  </si>
  <si>
    <t>"S.02 " (12,53+3,875+0,37)*2*2,38</t>
  </si>
  <si>
    <t xml:space="preserve">  -0,70*2,04*2</t>
  </si>
  <si>
    <t xml:space="preserve"> - 1,00*1,85</t>
  </si>
  <si>
    <t xml:space="preserve"> - 2,40*1,85</t>
  </si>
  <si>
    <t>"S.03 "(4,035+2,27)*2*2,32</t>
  </si>
  <si>
    <t xml:space="preserve"> - 0,87*0,54</t>
  </si>
  <si>
    <t xml:space="preserve"> - 0,70*2,04</t>
  </si>
  <si>
    <t>(0,87+0,54)*2*0,50</t>
  </si>
  <si>
    <t>(0,70+2*2,04)*0,40</t>
  </si>
  <si>
    <t>"S.04 " (5,18+4,18)*2*2,30</t>
  </si>
  <si>
    <t xml:space="preserve"> - 0,92*0,55</t>
  </si>
  <si>
    <t xml:space="preserve"> - 0,87*0,55</t>
  </si>
  <si>
    <t>(0,92+0,55)*2*0,4</t>
  </si>
  <si>
    <t>(0,87+0,55)*2*0,60</t>
  </si>
  <si>
    <t>"S.05 " (3,78+2,40)*2*2,20</t>
  </si>
  <si>
    <t>-0,87*0,54</t>
  </si>
  <si>
    <t>-2,40*1,85</t>
  </si>
  <si>
    <t>(0,87+0,54)*2*0,40</t>
  </si>
  <si>
    <t>"S.06 " (4,17+5,19)*2*2,28</t>
  </si>
  <si>
    <t>-  1,00*1,85</t>
  </si>
  <si>
    <t>(1,00+2*1,90)*0,40</t>
  </si>
  <si>
    <t>"0P 01 " (3,94*2+2,76)*(3,40+2,185)/2</t>
  </si>
  <si>
    <t>-  1,00*2,185</t>
  </si>
  <si>
    <t>"0P02 " (3,95+1,45+1,25)*3,365</t>
  </si>
  <si>
    <t>-  0,60*2,16</t>
  </si>
  <si>
    <t>-  1,00*(2,865+2,495)/2</t>
  </si>
  <si>
    <t>(1,80+2*2,495)*0,515</t>
  </si>
  <si>
    <t>"0P 03 " (21,037+2,57)*2*3,365</t>
  </si>
  <si>
    <t>- 1,00*(2,865+2,495)/2</t>
  </si>
  <si>
    <t>- 1,00*2,04</t>
  </si>
  <si>
    <t>-0,90*(2,495+2,865)/2</t>
  </si>
  <si>
    <t>(1,28+2*2,495)*0,31</t>
  </si>
  <si>
    <t>(1,30+2*2,25)*0,30</t>
  </si>
  <si>
    <t>"0P 04 " (2,415+2,35)*2*3,365</t>
  </si>
  <si>
    <t>-1,125*2,845</t>
  </si>
  <si>
    <t>(1,20+2*2,845)*0,265</t>
  </si>
  <si>
    <t>(1,00+2*2,04)*0,35</t>
  </si>
  <si>
    <t>"0P 05 +0P 06" (4,17+5,47)*2*3,385</t>
  </si>
  <si>
    <t>-  1,455*3,385</t>
  </si>
  <si>
    <t>-  1,30*2,25</t>
  </si>
  <si>
    <t>-  1,35*1,95</t>
  </si>
  <si>
    <t>(1,35+2*1,95)*0,265</t>
  </si>
  <si>
    <t>"0P 07+ 0P 13 " (5,34+4,70)*2*3,40</t>
  </si>
  <si>
    <t xml:space="preserve"> - 1,24*2,86</t>
  </si>
  <si>
    <t>-  1,20*2,75</t>
  </si>
  <si>
    <t>-1,45*3,385</t>
  </si>
  <si>
    <t>-2,79*3,365</t>
  </si>
  <si>
    <t>(0,98+2,05)*0,42</t>
  </si>
  <si>
    <t>"0P 12 " (5,48+7,5)*2*3,365</t>
  </si>
  <si>
    <t>-  2,79*3,365</t>
  </si>
  <si>
    <t>-  1,10*2,20</t>
  </si>
  <si>
    <t>-  1,35*1,35</t>
  </si>
  <si>
    <t>-1,20*2,75*2</t>
  </si>
  <si>
    <t>(1,35+2*1,354)*0,25</t>
  </si>
  <si>
    <t>"0P 09" (47,36+2,515)*2*3,41</t>
  </si>
  <si>
    <t>-  1,00*2,15</t>
  </si>
  <si>
    <t>(1,35+2*1,95)*0,50</t>
  </si>
  <si>
    <t>"0P 08" (0,78+2,676)*2*3,39</t>
  </si>
  <si>
    <t>-  0,60*2,15</t>
  </si>
  <si>
    <t>-  0,45*1,07</t>
  </si>
  <si>
    <t>-  0,60*1,00</t>
  </si>
  <si>
    <t>(0,45+2*1,07)*0,45</t>
  </si>
  <si>
    <t>"0P 11 " (7,25+4,34)*2*3,37</t>
  </si>
  <si>
    <t>-1,45*3,37</t>
  </si>
  <si>
    <t>- 0,95*2,15</t>
  </si>
  <si>
    <t>- 1,35*1,36</t>
  </si>
  <si>
    <t>(1,35+2*1,36)*0,205</t>
  </si>
  <si>
    <t>"1P 01 " (3,815*2+2,80)*3,00</t>
  </si>
  <si>
    <t>-  1,14*1,67</t>
  </si>
  <si>
    <t>(1,14+2*1,67)*0,365</t>
  </si>
  <si>
    <t>"1P 02 " (2,40+1,46)*3,00</t>
  </si>
  <si>
    <t>-  1,00*2,20</t>
  </si>
  <si>
    <t>(1,00+2*2,20)*0,175</t>
  </si>
  <si>
    <t>"1P 21 " (2,12+1,93)*2*2,98</t>
  </si>
  <si>
    <t>-  0,68*2,10</t>
  </si>
  <si>
    <t>-  1,46*2,25</t>
  </si>
  <si>
    <t>(1,46+2*2,25)*0,32</t>
  </si>
  <si>
    <t>"1P 24" (4,90+3,175)*2*2,98</t>
  </si>
  <si>
    <t>-1,10*2,20*2</t>
  </si>
  <si>
    <t xml:space="preserve"> -0,90*2,20</t>
  </si>
  <si>
    <t>-0,64*1,94*2</t>
  </si>
  <si>
    <t>-1,05*1,72</t>
  </si>
  <si>
    <t>-1,14*1,78</t>
  </si>
  <si>
    <t>(1,05+2*1,72)*0,385</t>
  </si>
  <si>
    <t>(1,14+2*1,78)*0,225</t>
  </si>
  <si>
    <t>"1P 25 " (5,16+4,63)*2*2,98</t>
  </si>
  <si>
    <t>-1,00*2,20</t>
  </si>
  <si>
    <t>- 1,05*1,77</t>
  </si>
  <si>
    <t>(1,05+2*1,70)*0,27</t>
  </si>
  <si>
    <t>"1P 26 " (3,935+5,62)*2*2,98</t>
  </si>
  <si>
    <t>-1,10*2,20</t>
  </si>
  <si>
    <t>-1,05*1,77</t>
  </si>
  <si>
    <t>(1,05+2*1,77)*0,36</t>
  </si>
  <si>
    <t>"1P 23 " (1,19+0,72)*2*2,98</t>
  </si>
  <si>
    <t>-0,65*1,94</t>
  </si>
  <si>
    <t>"1P 22 " (2,79+2,12)*2*2,98</t>
  </si>
  <si>
    <t xml:space="preserve">-0,45*1,05 </t>
  </si>
  <si>
    <t>-0,65*2,10</t>
  </si>
  <si>
    <t>(0,45+2*1,05)*0,29</t>
  </si>
  <si>
    <t>"1P 12 " (2,36+1,10)*2*2,98</t>
  </si>
  <si>
    <t>-  0,75*1,98</t>
  </si>
  <si>
    <t xml:space="preserve"> - 1,15*2,98</t>
  </si>
  <si>
    <t>-0,51*1,67</t>
  </si>
  <si>
    <t>(0,51+1,67)*0,37</t>
  </si>
  <si>
    <t>"1P 11" (3,485+2,61)*2*2,98</t>
  </si>
  <si>
    <t>-0,75*1,98*3</t>
  </si>
  <si>
    <t>-1,10*2,25</t>
  </si>
  <si>
    <t>-1,05*2,20</t>
  </si>
  <si>
    <t>"1P 13 " (2,36+1,22)*2*2,98</t>
  </si>
  <si>
    <t>-  1,15*2,98</t>
  </si>
  <si>
    <t>-  0,48*1,67</t>
  </si>
  <si>
    <t>(0,48+1,67)*0,37</t>
  </si>
  <si>
    <t>"1P 14" (1,62+0,92)*2,98</t>
  </si>
  <si>
    <t xml:space="preserve"> - 0,45*1,09</t>
  </si>
  <si>
    <t>(0,45+2*1,09)*0,25</t>
  </si>
  <si>
    <t>"1P 15 " (4,80+4,33)*2*2,98</t>
  </si>
  <si>
    <t>-  1,10*2,24</t>
  </si>
  <si>
    <t>-  1,05*1,72</t>
  </si>
  <si>
    <t>(1,05+2*1,72)*0,29</t>
  </si>
  <si>
    <t>"1P 16" (5,36+4,87)*2*2,98</t>
  </si>
  <si>
    <t>-  1,00*2,25</t>
  </si>
  <si>
    <t>-  0,90*2,20</t>
  </si>
  <si>
    <t>-  1,05*1,77</t>
  </si>
  <si>
    <t>(1,05+2*1,77)*0,25</t>
  </si>
  <si>
    <t>"1P 17 " (5,62+3,39)*2*2,98</t>
  </si>
  <si>
    <t>-  0,95*2,20</t>
  </si>
  <si>
    <t>(1,05+2*2,25)*0,45</t>
  </si>
  <si>
    <t>3.NP :</t>
  </si>
  <si>
    <t>"2P 01 " (3,60+2,80)*2*2,70</t>
  </si>
  <si>
    <t>-  0,90*2,00</t>
  </si>
  <si>
    <t>-  1,40*1,60</t>
  </si>
  <si>
    <t>-  0,95*1,55</t>
  </si>
  <si>
    <t>(0,95+2*1,55)*0,27</t>
  </si>
  <si>
    <t>"2P 31" (1,40+7,90)*2,70</t>
  </si>
  <si>
    <t xml:space="preserve"> - 0,90*1,90</t>
  </si>
  <si>
    <t>-  0,80*1,89</t>
  </si>
  <si>
    <t>-  1,20*2,74</t>
  </si>
  <si>
    <t>-  0,80*1,97*2</t>
  </si>
  <si>
    <t>-(1,45+1,61)*2,70</t>
  </si>
  <si>
    <t>"2P 032 " (2,68+0,97)*2*2,70</t>
  </si>
  <si>
    <t xml:space="preserve"> - 0,77*1,89</t>
  </si>
  <si>
    <t>-  0,35*0,30</t>
  </si>
  <si>
    <t>(0,35+2*0,30)*0,35</t>
  </si>
  <si>
    <t>"3.04" (3,60+0,545+2,445+0,95)*2*2,70</t>
  </si>
  <si>
    <t>-  0,90*1,90</t>
  </si>
  <si>
    <t xml:space="preserve"> - 0,95*1,55</t>
  </si>
  <si>
    <t>"3.05 " (5,90+2,68)*2*(2,70+1,30)/2</t>
  </si>
  <si>
    <t>-  2,12*2,70</t>
  </si>
  <si>
    <t>-  0,50*0,70</t>
  </si>
  <si>
    <t>(0,50+2*0,70)*0,20</t>
  </si>
  <si>
    <t>"2P 34 " (5,60+3,93*2)*2,70</t>
  </si>
  <si>
    <t>-2,50*2,70</t>
  </si>
  <si>
    <t>-0,90*2,10</t>
  </si>
  <si>
    <t>-0,90*2,00</t>
  </si>
  <si>
    <t>-2,05*1,55</t>
  </si>
  <si>
    <t>(2,05+2*1,55)*0,20</t>
  </si>
  <si>
    <t>(3,20+2*2,10)*0,30</t>
  </si>
  <si>
    <t>"2P 35 " (6,60+4,565)*2*2,70</t>
  </si>
  <si>
    <t>-1,24*2,70</t>
  </si>
  <si>
    <t>-2,475*2,70</t>
  </si>
  <si>
    <t xml:space="preserve"> -2,05*1,58</t>
  </si>
  <si>
    <t>(2,05+2*1,58)*0,20</t>
  </si>
  <si>
    <t>"2P 33" (4,565+4,55)*2*2,70</t>
  </si>
  <si>
    <t xml:space="preserve"> - 0,80*1,99</t>
  </si>
  <si>
    <t>-  2,04*1,55</t>
  </si>
  <si>
    <t>(2,04+2*1,55)*0,20</t>
  </si>
  <si>
    <t>"2P 40"  (4,50+2,68)*2*(2,74+1,30)/2</t>
  </si>
  <si>
    <t>-  0,80*1,99</t>
  </si>
  <si>
    <t xml:space="preserve"> - 0,50*0,70</t>
  </si>
  <si>
    <t>"2P 38" (6,60+2,70)*2*(2,70+1,30)/2</t>
  </si>
  <si>
    <t>-0,50*0,70</t>
  </si>
  <si>
    <t>"2P 39" (6,70+2,70+4,71)*(2,70+1,30)/2</t>
  </si>
  <si>
    <t>(1,12+2*2,10)*0,50</t>
  </si>
  <si>
    <t>80</t>
  </si>
  <si>
    <t>712300831</t>
  </si>
  <si>
    <t>Odstranění ze střech plochých do 10° krytiny povlakové jednovrstvé</t>
  </si>
  <si>
    <t>-881819013</t>
  </si>
  <si>
    <t>"Přístavky+ střecha perónu "5,53*2,70*2</t>
  </si>
  <si>
    <t>4,50*5,35*2</t>
  </si>
  <si>
    <t>4,95*5,05*2</t>
  </si>
  <si>
    <t>8,50*4,70</t>
  </si>
  <si>
    <t>10,05*5,35*2</t>
  </si>
  <si>
    <t>81</t>
  </si>
  <si>
    <t>725110811</t>
  </si>
  <si>
    <t>Demontáž klozetů splachovacích s nádrží nebo tlakovým splachovačem</t>
  </si>
  <si>
    <t>941710347</t>
  </si>
  <si>
    <t>"1.NP " 5</t>
  </si>
  <si>
    <t>82</t>
  </si>
  <si>
    <t>725210821</t>
  </si>
  <si>
    <t>Demontáž umyvadel bez výtokových armatur umyvadel</t>
  </si>
  <si>
    <t>1655042818</t>
  </si>
  <si>
    <t>83</t>
  </si>
  <si>
    <t>725820802</t>
  </si>
  <si>
    <t>Demontáž baterií stojánkových do 1 otvoru</t>
  </si>
  <si>
    <t>-1423028918</t>
  </si>
  <si>
    <t>84</t>
  </si>
  <si>
    <t>725122813</t>
  </si>
  <si>
    <t>Demontáž pisoárů s nádrží a 1 záchodkem</t>
  </si>
  <si>
    <t>1714904776</t>
  </si>
  <si>
    <t>"1.NP" 4</t>
  </si>
  <si>
    <t>85</t>
  </si>
  <si>
    <t>762522811</t>
  </si>
  <si>
    <t>Demontáž podlah s polštáři z prken tl. do 32 mm</t>
  </si>
  <si>
    <t>16103569</t>
  </si>
  <si>
    <t>"1.01 a 1.04 " 16,32+2,03+10,72+31,47</t>
  </si>
  <si>
    <t>"1.06 až 1.08 " 6,00+21,25+15,17</t>
  </si>
  <si>
    <t>"2.01 až 2.14 " 4,60+4,19+15,56+23,89+22,12+4,35</t>
  </si>
  <si>
    <t>0,86+9,09+2,60+2,88+1,49+20,78+26,60+19,52</t>
  </si>
  <si>
    <t>"3.02 až 3.11 " 11,46+2,18+7,24+11,22+26,04+22,95</t>
  </si>
  <si>
    <t>18,25+20,76+11,74+20,76</t>
  </si>
  <si>
    <t>86</t>
  </si>
  <si>
    <t>762341811</t>
  </si>
  <si>
    <t>Demontáž bednění a laťování bednění střech rovných, obloukových, sklonu do 60° se všemi nadstřešními konstrukcemi z prken hrubých, hoblovaných tl. do 32 mm</t>
  </si>
  <si>
    <t>-1610266453</t>
  </si>
  <si>
    <t>"Přístavky + střecha perónu "5,53*2,70*2</t>
  </si>
  <si>
    <t>87</t>
  </si>
  <si>
    <t>764001831</t>
  </si>
  <si>
    <t>Demontáž klempířských konstrukcí krytiny z taškových tabulí do suti</t>
  </si>
  <si>
    <t>-1582546769</t>
  </si>
  <si>
    <t>88</t>
  </si>
  <si>
    <t>766812840</t>
  </si>
  <si>
    <t>Demontáž kuchyňských linek dřevěných nebo kovových včetně skříněk uchycených na stěně, délky přes 1800 do 2100 mm</t>
  </si>
  <si>
    <t>1655058892</t>
  </si>
  <si>
    <t xml:space="preserve">Poznámka k souboru cen:
1. Pro volbu ceny demontáže kuchyňských linek je rozhodující délka horních skříněk.
</t>
  </si>
  <si>
    <t>"2.NP" 1</t>
  </si>
  <si>
    <t>89</t>
  </si>
  <si>
    <t>775511800</t>
  </si>
  <si>
    <t>Demontáž podlah vlysových s lištami lepených</t>
  </si>
  <si>
    <t>-1538929246</t>
  </si>
  <si>
    <t>"3.NP" 26,04</t>
  </si>
  <si>
    <t>90</t>
  </si>
  <si>
    <t>776201812</t>
  </si>
  <si>
    <t>Demontáž povlakových podlahovin lepených ručně s podložkou</t>
  </si>
  <si>
    <t>1984224187</t>
  </si>
  <si>
    <t>"1.NP " 7,00+12,96+31,47+10,72+1,32+21,25</t>
  </si>
  <si>
    <t>15,80+8,90</t>
  </si>
  <si>
    <t>"2.NP " 2,07+15,56+23,89+22,12+19,52+26,60</t>
  </si>
  <si>
    <t>20,75+1,49+2,88</t>
  </si>
  <si>
    <t>"3.NP " 2,18+11,74+20,76+22,95</t>
  </si>
  <si>
    <t>91</t>
  </si>
  <si>
    <t>776410811</t>
  </si>
  <si>
    <t>Demontáž soklíků nebo lišt pryžových nebo plastových</t>
  </si>
  <si>
    <t>-1701494522</t>
  </si>
  <si>
    <t>92</t>
  </si>
  <si>
    <t>-1329681076</t>
  </si>
  <si>
    <t>93</t>
  </si>
  <si>
    <t>845684987</t>
  </si>
  <si>
    <t>94</t>
  </si>
  <si>
    <t>51203428</t>
  </si>
  <si>
    <t>95</t>
  </si>
  <si>
    <t>-1582442879</t>
  </si>
  <si>
    <t>273,153*29 "Přepočtené koeficientem množství</t>
  </si>
  <si>
    <t>491107827</t>
  </si>
  <si>
    <t>97</t>
  </si>
  <si>
    <t>998018002</t>
  </si>
  <si>
    <t>Přesun hmot pro budovy občanské výstavby, bydlení, výrobu a služby ruční - bez užití mechanizace vodorovná dopravní vzdálenost do 100 m pro budovy s jakoukoliv nosnou konstrukcí výšky přes 6 do 12 m</t>
  </si>
  <si>
    <t>341707324</t>
  </si>
  <si>
    <t>Izolace proti vodě, vlhkosti a plynům</t>
  </si>
  <si>
    <t>98</t>
  </si>
  <si>
    <t>711111001</t>
  </si>
  <si>
    <t>Provedení izolace proti zemní vlhkosti natěradly a tmely za studena na ploše vodorovné V nátěrem penetračním</t>
  </si>
  <si>
    <t>470591751</t>
  </si>
  <si>
    <t xml:space="preserve">Poznámka k souboru cen:
1. Izolace plochy jednotlivě do 10 m2 se oceňují skladebně cenou příslušné izolace a cenou 711 19-9095 Příplatek za plochu do 10 m2.
</t>
  </si>
  <si>
    <t>"P02b" 89,14</t>
  </si>
  <si>
    <t>99</t>
  </si>
  <si>
    <t>11163150</t>
  </si>
  <si>
    <t>lak penetrační asfaltový</t>
  </si>
  <si>
    <t>1966881808</t>
  </si>
  <si>
    <t>89,14*0,00035 "Přepočtené koeficientem množství</t>
  </si>
  <si>
    <t>100</t>
  </si>
  <si>
    <t>711141559</t>
  </si>
  <si>
    <t>Provedení izolace proti zemní vlhkosti pásy přitavením NAIP na ploše vodorovné V</t>
  </si>
  <si>
    <t>-930429485</t>
  </si>
  <si>
    <t xml:space="preserve">Poznámka k souboru cen:
1. Izolace plochy jednotlivě do 10 m2 se oceňují skladebně cenou příslušné izolace a cenou 711 19-9097 Příplatek za plochu do 10 m2.
</t>
  </si>
  <si>
    <t>"P02b - 2X" 89,14*2</t>
  </si>
  <si>
    <t>101</t>
  </si>
  <si>
    <t>62855001</t>
  </si>
  <si>
    <t>pás asfaltový natavitelný modifikovaný SBS tl 4,0mm s vložkou z polyesterové rohože a spalitelnou PE fólií nebo jemnozrnný minerálním posypem na horním povrchu</t>
  </si>
  <si>
    <t>-1134286773</t>
  </si>
  <si>
    <t>178,28*1,15 "Přepočtené koeficientem množství</t>
  </si>
  <si>
    <t>102</t>
  </si>
  <si>
    <t>711212005</t>
  </si>
  <si>
    <t>Izolace proti netlakové vodě - nátěry a stěrky stěrka hydroizolační bitumenová, proti zemní vlhkosti, včetně penetrace</t>
  </si>
  <si>
    <t>-510552508</t>
  </si>
  <si>
    <t>103</t>
  </si>
  <si>
    <t>711212015</t>
  </si>
  <si>
    <t>Izolace proti netlakové vodě - nátěry a stěrky stěrka hydroizolační vyztužená tkaninou bitumenová, proti tlakové vodě</t>
  </si>
  <si>
    <t>-767861456</t>
  </si>
  <si>
    <t>104</t>
  </si>
  <si>
    <t>711413111</t>
  </si>
  <si>
    <t>Izolace proti povrchové a podpovrchové vodě natěradly a tmely za studena na ploše vodorovné V těsnicí hmotou dvousložkovou bitumenovou</t>
  </si>
  <si>
    <t>637779196</t>
  </si>
  <si>
    <t>"0P06" 7,11</t>
  </si>
  <si>
    <t>"0P08" 2,03</t>
  </si>
  <si>
    <t>"0P13" 2,42</t>
  </si>
  <si>
    <t>"0P17" 7,30</t>
  </si>
  <si>
    <t>"0P19" 4,46</t>
  </si>
  <si>
    <t>105</t>
  </si>
  <si>
    <t>-2005781135</t>
  </si>
  <si>
    <t>"0P06" (2,32+2,37+0,90+1,70)*2*0,25-3*0,70*0,25</t>
  </si>
  <si>
    <t>"0P08" (0,755+1,295+0,755+1,31+0,28)*2*0,25-3*0,60*0,25</t>
  </si>
  <si>
    <t>"0P13" (1,06+2,515)*2*0,25-0,70*0,25+(0,80*2+1,06)*(2,00-0,25)</t>
  </si>
  <si>
    <t>"0P17" (0,90+1,75+1,92+1,75+1,20+1,75)*2*0,25-5*0,80*0,25</t>
  </si>
  <si>
    <t>"0P19" (2,62+1,70)*2*0,25-0,80*0,25</t>
  </si>
  <si>
    <t>106</t>
  </si>
  <si>
    <t>228569745</t>
  </si>
  <si>
    <t>713</t>
  </si>
  <si>
    <t>Izolace tepelné</t>
  </si>
  <si>
    <t>107</t>
  </si>
  <si>
    <t>713111111</t>
  </si>
  <si>
    <t>Montáž tepelné izolace stropů rohožemi, pásy, dílci, deskami, bloky (izolační materiál ve specifikaci) vrchem bez překrytí lepenkou kladenými volně</t>
  </si>
  <si>
    <t>-631285004</t>
  </si>
  <si>
    <t>"P02b " 89,14</t>
  </si>
  <si>
    <t>108</t>
  </si>
  <si>
    <t>28372326</t>
  </si>
  <si>
    <t>deska EPS 150 do plochých střech a podlah λ=0,035</t>
  </si>
  <si>
    <t>-482191394</t>
  </si>
  <si>
    <t>"P02b " 89,14*0,05*1,02</t>
  </si>
  <si>
    <t>109</t>
  </si>
  <si>
    <t>713111311</t>
  </si>
  <si>
    <t>Montáž tepelné izolace stropů izolačním zásypem vrchem mezi trámy volně sypaným, tloušťky vrstvy do 100 mm</t>
  </si>
  <si>
    <t>-1542611455</t>
  </si>
  <si>
    <t>110</t>
  </si>
  <si>
    <t>58172220</t>
  </si>
  <si>
    <t>perlit expandovaný pro zásypy a maltoviny</t>
  </si>
  <si>
    <t>1707522974</t>
  </si>
  <si>
    <t>37,71*0,04</t>
  </si>
  <si>
    <t>128,59*0,025</t>
  </si>
  <si>
    <t>111</t>
  </si>
  <si>
    <t>713121121</t>
  </si>
  <si>
    <t>Montáž tepelné izolace podlah rohožemi, pásy, deskami, dílci, bloky (izolační materiál ve specifikaci) kladenými volně dvouvrstvá</t>
  </si>
  <si>
    <t>1730919361</t>
  </si>
  <si>
    <t xml:space="preserve">Poznámka k souboru cen:
1. Množství tepelné izolace podlah okrajovými pásky k ceně -1211 se určuje v m projektované délky obložení (bez přesahů) na obvodu podlahy.
</t>
  </si>
  <si>
    <t>112</t>
  </si>
  <si>
    <t>63152134</t>
  </si>
  <si>
    <t>pás tepelně izolační univerzální λ=0,035 tl 120mm</t>
  </si>
  <si>
    <t>-1171313151</t>
  </si>
  <si>
    <t>101,67*2,04 "Přepočtené koeficientem množství</t>
  </si>
  <si>
    <t>113</t>
  </si>
  <si>
    <t>713121211</t>
  </si>
  <si>
    <t>Montáž tepelné izolace podlah okrajovými pásky kladenými volně</t>
  </si>
  <si>
    <t>1678844586</t>
  </si>
  <si>
    <t>" P02"  37,71</t>
  </si>
  <si>
    <t>" P03" 128,59</t>
  </si>
  <si>
    <t>114</t>
  </si>
  <si>
    <t>63152003</t>
  </si>
  <si>
    <t>pásek izolační minerální podlahový λ=0,036 15x50x1000mm</t>
  </si>
  <si>
    <t>428777793</t>
  </si>
  <si>
    <t>166,3*1,02 "Přepočtené koeficientem množství</t>
  </si>
  <si>
    <t>115</t>
  </si>
  <si>
    <t>713191132</t>
  </si>
  <si>
    <t>Montáž tepelné izolace stavebních konstrukcí - doplňky a konstrukční součásti podlah, stropů vrchem nebo střech překrytím fólií separační z PE</t>
  </si>
  <si>
    <t>819813478</t>
  </si>
  <si>
    <t>P04</t>
  </si>
  <si>
    <t>101,67</t>
  </si>
  <si>
    <t>116</t>
  </si>
  <si>
    <t>28329011</t>
  </si>
  <si>
    <t>fólie PE vyztužená pro parotěsnou vrstvu (reakce na oheň - třída F) 110g/m2</t>
  </si>
  <si>
    <t>1470690558</t>
  </si>
  <si>
    <t>101,67*1,15 "Přepočtené koeficientem množství</t>
  </si>
  <si>
    <t>117</t>
  </si>
  <si>
    <t>998713102</t>
  </si>
  <si>
    <t>Přesun hmot pro izolace tepelné stanovený z hmotnosti přesunovaného materiálu vodorovná dopravní vzdálenost do 50 m v objektech výšky přes 6 m do 12 m</t>
  </si>
  <si>
    <t>-371589792</t>
  </si>
  <si>
    <t>751</t>
  </si>
  <si>
    <t>Vzduchotechnika</t>
  </si>
  <si>
    <t>118</t>
  </si>
  <si>
    <t>751398012</t>
  </si>
  <si>
    <t>Montáž ostatních zařízení větrací mřížky na kruhové potrubí, průměru přes 100 do 200 mm</t>
  </si>
  <si>
    <t>1215053825</t>
  </si>
  <si>
    <t>119</t>
  </si>
  <si>
    <t>56245640</t>
  </si>
  <si>
    <t>mřížka větrací kruhová plast se síťovinou 160mm</t>
  </si>
  <si>
    <t>-116470547</t>
  </si>
  <si>
    <t>120</t>
  </si>
  <si>
    <t>998751101</t>
  </si>
  <si>
    <t>Přesun hmot pro vzduchotechniku stanovený z hmotnosti přesunovaného materiálu vodorovná dopravní vzdálenost do 100 m v objektech výšky do 12 m</t>
  </si>
  <si>
    <t>-1756147509</t>
  </si>
  <si>
    <t>762</t>
  </si>
  <si>
    <t>Konstrukce tesařské</t>
  </si>
  <si>
    <t>121</t>
  </si>
  <si>
    <t>762511266</t>
  </si>
  <si>
    <t>Podlahové konstrukce podkladové z dřevoštěpkových desek OSB jednovrstvých šroubovaných na pero a drážku nebroušených, tloušťky desky 22 mm</t>
  </si>
  <si>
    <t>429408754</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</si>
  <si>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</si>
  <si>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122</t>
  </si>
  <si>
    <t>762526110</t>
  </si>
  <si>
    <t>Položení podlah položení polštářů pod podlahy osové vzdálenosti do 650 mm</t>
  </si>
  <si>
    <t>-360249992</t>
  </si>
  <si>
    <t xml:space="preserve">Poznámka k souboru cen:
1. Cenu 762 52-1104, 762 52-1108 lze použít na provizorní zakrytí výkopu uvnitř budov.
</t>
  </si>
  <si>
    <t>123</t>
  </si>
  <si>
    <t>60514114</t>
  </si>
  <si>
    <t>řezivo jehličnaté lať impregnovaná dl 4 m</t>
  </si>
  <si>
    <t>867496668</t>
  </si>
  <si>
    <t>LAŤ 40/40</t>
  </si>
  <si>
    <t>166,30/0,65*0,040*0,040*1,10</t>
  </si>
  <si>
    <t>124</t>
  </si>
  <si>
    <t>762595001</t>
  </si>
  <si>
    <t>Spojovací prostředky podlah a podkladových konstrukcí hřebíky, vruty</t>
  </si>
  <si>
    <t>-1777928364</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</si>
  <si>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</si>
  <si>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166,30*2</t>
  </si>
  <si>
    <t>125</t>
  </si>
  <si>
    <t>998762102</t>
  </si>
  <si>
    <t>Přesun hmot pro konstrukce tesařské stanovený z hmotnosti přesunovaného materiálu vodorovná dopravní vzdálenost do 50 m v objektech výšky přes 6 do 12 m</t>
  </si>
  <si>
    <t>28371101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</si>
  <si>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</si>
  <si>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</si>
  <si>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</si>
  <si>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126</t>
  </si>
  <si>
    <t>763111311</t>
  </si>
  <si>
    <t>Příčka ze sádrokartonových desek s nosnou konstrukcí z jednoduchých ocelových profilů UW, CW jednoduše opláštěná deskou standardní A tl. 12,5 mm, příčka tl. 75 mm, profil 50, s izolací, EI 30, Rw do 45 dB</t>
  </si>
  <si>
    <t>-736725592</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</si>
  <si>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</si>
  <si>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(0,545+0,98)*2,70</t>
  </si>
  <si>
    <t>127</t>
  </si>
  <si>
    <t>763111314</t>
  </si>
  <si>
    <t>Příčka ze sádrokartonových desek s nosnou konstrukcí z jednoduchých ocelových profilů UW, CW jednoduše opláštěná deskou standardní A tl. 12,5 mm, příčka tl. 100 mm, profil 75, s izolací, EI 30, Rw do 45 dB</t>
  </si>
  <si>
    <t>1598989312</t>
  </si>
  <si>
    <t>1,30*2,25</t>
  </si>
  <si>
    <t>2,575*3,365+0,31*2,25</t>
  </si>
  <si>
    <t>-0,70*2,00</t>
  </si>
  <si>
    <t>128</t>
  </si>
  <si>
    <t>763111331</t>
  </si>
  <si>
    <t>Příčka ze sádrokartonových desek s nosnou konstrukcí z jednoduchých ocelových profilů UW, CW jednoduše opláštěná deskou impregnovanou H2 tl. 12,5 mm, příčka tl. 75 mm, profil 50, s izolací, EI 30, Rw do 45 dB</t>
  </si>
  <si>
    <t>-1773865052</t>
  </si>
  <si>
    <t>3*1,75*3,00</t>
  </si>
  <si>
    <t>129</t>
  </si>
  <si>
    <t>763111333</t>
  </si>
  <si>
    <t>Příčka ze sádrokartonových desek s nosnou konstrukcí z jednoduchých ocelových profilů UW, CW jednoduše opláštěná deskou impregnovanou H2 tl. 12,5 mm, příčka tl. 100 mm, profil 75, s izolací, EI 30, Rw do 45 dB</t>
  </si>
  <si>
    <t>1530673450</t>
  </si>
  <si>
    <t>(4,17+3,62+2,37+2,51)*3,00</t>
  </si>
  <si>
    <t>-0,70*2,00*4</t>
  </si>
  <si>
    <t>-0,80*2,00</t>
  </si>
  <si>
    <t>130</t>
  </si>
  <si>
    <t>763111417</t>
  </si>
  <si>
    <t>Příčka ze sádrokartonových desek s nosnou konstrukcí z jednoduchých ocelových profilů UW, CW dvojitě opláštěná deskami standardními A tl. 2 x 12,5 mm s izolací, EI 60, příčka tl. 150 mm, profil 100, Rw do 56 dB</t>
  </si>
  <si>
    <t>1751433131</t>
  </si>
  <si>
    <t>2,70*(2,70+1,30)/2</t>
  </si>
  <si>
    <t>2,68*(2,70+1,30)*2</t>
  </si>
  <si>
    <t>131</t>
  </si>
  <si>
    <t>763111717</t>
  </si>
  <si>
    <t>Příčka ze sádrokartonových desek ostatní konstrukce a práce na příčkách ze sádrokartonových desek základní penetrační nátěr (oboustranný)</t>
  </si>
  <si>
    <t>-1865592253</t>
  </si>
  <si>
    <t>4,118</t>
  </si>
  <si>
    <t>10,887</t>
  </si>
  <si>
    <t>12,95</t>
  </si>
  <si>
    <t>30,81</t>
  </si>
  <si>
    <t>25,24</t>
  </si>
  <si>
    <t>132</t>
  </si>
  <si>
    <t>763121421</t>
  </si>
  <si>
    <t>Stěna předsazená ze sádrokartonových desek s nosnou konstrukcí z ocelových profilů CW, UW jednoduše opláštěná deskou protipožární DF tl. 12,5 mm s izolací, EI 30, stěna tl. 62,5 mm, profil 50</t>
  </si>
  <si>
    <t>-1115671719</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</si>
  <si>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</si>
  <si>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3,19*2,20</t>
  </si>
  <si>
    <t>1,215*3,365</t>
  </si>
  <si>
    <t>133</t>
  </si>
  <si>
    <t>763121714</t>
  </si>
  <si>
    <t>Stěna předsazená ze sádrokartonových desek ostatní konstrukce a práce na předsazených stěnách ze sádrokartonových desek základní penetrační nátěr</t>
  </si>
  <si>
    <t>-1850676718</t>
  </si>
  <si>
    <t>11,106</t>
  </si>
  <si>
    <t>134</t>
  </si>
  <si>
    <t>763131412</t>
  </si>
  <si>
    <t>Podhled ze sádrokartonových desek dvouvrstvá zavěšená spodní konstrukce z ocelových profilů CD, UD jednoduše opláštěná deskou standardní A, tl. 12,5 mm, s izolací</t>
  </si>
  <si>
    <t>-1386572562</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</si>
  <si>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</si>
  <si>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S01  - 3.NP</t>
  </si>
  <si>
    <t>10,08+2,78+7,67+15,31+35,45</t>
  </si>
  <si>
    <t>(5,44+4,50+6,605+4,48)*2,80</t>
  </si>
  <si>
    <t>135</t>
  </si>
  <si>
    <t>763131414</t>
  </si>
  <si>
    <t>Podhled ze sádrokartonových desek dvouvrstvá zavěšená spodní konstrukce z ocelových profilů CD, UD jednoduše opláštěná deskou standardní A, tl. 15 mm, bez izolace</t>
  </si>
  <si>
    <t>937804622</t>
  </si>
  <si>
    <t>8,05+33,29+2,42</t>
  </si>
  <si>
    <t>136</t>
  </si>
  <si>
    <t>763131451</t>
  </si>
  <si>
    <t>Podhled ze sádrokartonových desek dvouvrstvá zavěšená spodní konstrukce z ocelových profilů CD, UD jednoduše opláštěná deskou impregnovanou H2, tl. 12,5 mm, bez izolace</t>
  </si>
  <si>
    <t>982640053</t>
  </si>
  <si>
    <t>7,11+25,85+2,03+41,60+7,30++4,46</t>
  </si>
  <si>
    <t>4,29+1,49+4,38</t>
  </si>
  <si>
    <t>137</t>
  </si>
  <si>
    <t>763131452</t>
  </si>
  <si>
    <t>Podhled ze sádrokartonových desek dvouvrstvá zavěšená spodní konstrukce z ocelových profilů CD, UD jednoduše opláštěná deskou impregnovanou H2, tl. 12,5 mm, s izolací</t>
  </si>
  <si>
    <t>1820700072</t>
  </si>
  <si>
    <t>2,19+6,40+1,70</t>
  </si>
  <si>
    <t>138</t>
  </si>
  <si>
    <t>763131714</t>
  </si>
  <si>
    <t>Podhled ze sádrokartonových desek ostatní práce a konstrukce na podhledech ze sádrokartonových desek základní penetrační nátěr</t>
  </si>
  <si>
    <t>420477791</t>
  </si>
  <si>
    <t>130,16+43,76+98,51+10,29</t>
  </si>
  <si>
    <t>139</t>
  </si>
  <si>
    <t>763131751</t>
  </si>
  <si>
    <t>Podhled ze sádrokartonových desek ostatní práce a konstrukce na podhledech ze sádrokartonových desek montáž parotěsné zábrany</t>
  </si>
  <si>
    <t>-1558513356</t>
  </si>
  <si>
    <t>130,16+10,29</t>
  </si>
  <si>
    <t>140</t>
  </si>
  <si>
    <t>28329274</t>
  </si>
  <si>
    <t>fólie PE vyztužená pro parotěsnou vrstvu (reakce na oheň - třída E) 110g/m2</t>
  </si>
  <si>
    <t>-1170113051</t>
  </si>
  <si>
    <t>140,45*1,1 "Přepočtené koeficientem množství</t>
  </si>
  <si>
    <t>141</t>
  </si>
  <si>
    <t>763131913</t>
  </si>
  <si>
    <t>Zhotovení otvorů v podhledech a podkrovích ze sádrokartonových desek pro prostupy (voda, elektro, topení, VZT), osvětlení, sprinklery, revizní klapky včetně vyztužení profily, velikost přes 0,25 do 0,50 m2</t>
  </si>
  <si>
    <t>-174799943</t>
  </si>
  <si>
    <t xml:space="preserve">Poznámka k souboru cen:
1. V cenách jsou započteny i náklady na tmelení a krycí pásku.
</t>
  </si>
  <si>
    <t>142</t>
  </si>
  <si>
    <t>998763101</t>
  </si>
  <si>
    <t>Přesun hmot pro dřevostavby stanovený z hmotnosti přesunovaného materiálu vodorovná dopravní vzdálenost do 50 m v objektech výšky přes 6 do 12 m</t>
  </si>
  <si>
    <t>-1102224449</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</si>
  <si>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</si>
  <si>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</si>
  <si>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</si>
  <si>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143</t>
  </si>
  <si>
    <t>766231113</t>
  </si>
  <si>
    <t>Montáž sklápěcich schodů na půdu s vyřezáním otvoru a kompletizací</t>
  </si>
  <si>
    <t>-359103128</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</si>
  <si>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</si>
  <si>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144</t>
  </si>
  <si>
    <t>61233168</t>
  </si>
  <si>
    <t>schody půdní skládací protipožární dřevěné se zesílenou izolací, pro výšku max. 280cm, 12 schodnic El 15, 120x70cm</t>
  </si>
  <si>
    <t>-1409576421</t>
  </si>
  <si>
    <t>145</t>
  </si>
  <si>
    <t>766414232</t>
  </si>
  <si>
    <t>Montáž obložení stěn plochy do 5 m2 panely obkladovými dýhovanými, plochy přes 0,60 do 1,50 m2</t>
  </si>
  <si>
    <t>-526230458</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</si>
  <si>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</si>
  <si>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3,75+2,75+3,65+2*0,40+0,575+2*0,20</t>
  </si>
  <si>
    <t>2,85+6,525+5,45+2,30+2,80</t>
  </si>
  <si>
    <t>31,85*0,80</t>
  </si>
  <si>
    <t>146</t>
  </si>
  <si>
    <t>62432071</t>
  </si>
  <si>
    <t>deska kompaktní laminátová jádro obtížně hořlavé tl 6mm - DLE SPECIFIKACE PD</t>
  </si>
  <si>
    <t>193503556</t>
  </si>
  <si>
    <t>25,48*1,1 "Přepočtené koeficientem množství</t>
  </si>
  <si>
    <t>147</t>
  </si>
  <si>
    <t>766417211</t>
  </si>
  <si>
    <t>Montáž obložení stěn rošt podkladový</t>
  </si>
  <si>
    <t>-199819250</t>
  </si>
  <si>
    <t>31,85*2</t>
  </si>
  <si>
    <t>31,85/0,80*0,80</t>
  </si>
  <si>
    <t>148</t>
  </si>
  <si>
    <t>60514103</t>
  </si>
  <si>
    <t>řezivo jehličnaté lať 30x50mm</t>
  </si>
  <si>
    <t>-117765134</t>
  </si>
  <si>
    <t>127,40*0,03*0,05/1,10</t>
  </si>
  <si>
    <t>149</t>
  </si>
  <si>
    <t>766660001</t>
  </si>
  <si>
    <t>Montáž dveřních křídel dřevěných nebo plastových otevíravých do ocelové zárubně povrchově upravených jednokřídlových, šířky do 800 mm</t>
  </si>
  <si>
    <t>1325820700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</si>
  <si>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</si>
  <si>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"06 - 600" 1</t>
  </si>
  <si>
    <t>150</t>
  </si>
  <si>
    <t>61160325</t>
  </si>
  <si>
    <t>dveře jednokřídlé dřevěné vč. mřížky Al plné600-700x1970mm</t>
  </si>
  <si>
    <t>1068531318</t>
  </si>
  <si>
    <t>151</t>
  </si>
  <si>
    <t>766660171</t>
  </si>
  <si>
    <t>Montáž dveřních křídel dřevěných nebo plastových otevíravých do obložkové zárubně povrchově upravených jednokřídlových, šířky do 800 mm</t>
  </si>
  <si>
    <t>1068952102</t>
  </si>
  <si>
    <t>"01 - 600" 3</t>
  </si>
  <si>
    <t>"02 -700" 6+7</t>
  </si>
  <si>
    <t>"03 - 800" 2+4</t>
  </si>
  <si>
    <t>"13 -800" 1</t>
  </si>
  <si>
    <t>"14 -800" 1</t>
  </si>
  <si>
    <t>"15 -800" 1</t>
  </si>
  <si>
    <t>152</t>
  </si>
  <si>
    <t>611D01</t>
  </si>
  <si>
    <t>Dveře s hisrorizující profilací - masiv/dýha 600/1970 - DLE SPECIFIKACE PD - ozn.01 - vč.kování</t>
  </si>
  <si>
    <t>-559887374</t>
  </si>
  <si>
    <t>153</t>
  </si>
  <si>
    <t>611D02</t>
  </si>
  <si>
    <t>Dveře s hisrorizující profilací - masiv/dýha 700/1970 - DLE SPECIFIKACE PD - ozn.02 - vč.kování</t>
  </si>
  <si>
    <t>-777140140</t>
  </si>
  <si>
    <t>154</t>
  </si>
  <si>
    <t>611D03</t>
  </si>
  <si>
    <t>Dveře s hisrorizující profilací - masiv/dýha 800/1970 - DLE SPECIFIKACE PD - ozn.03 - vč.kování</t>
  </si>
  <si>
    <t>587646229</t>
  </si>
  <si>
    <t>2+4</t>
  </si>
  <si>
    <t>155</t>
  </si>
  <si>
    <t>611D12</t>
  </si>
  <si>
    <t>Vstupní dveře bytové s historizující profilací 35db EW30 DP3 - 900/2150 - ozn.12 - DLE SPECIFIKACE PD - vč.kování</t>
  </si>
  <si>
    <t>-591854680</t>
  </si>
  <si>
    <t>156</t>
  </si>
  <si>
    <t>611D13</t>
  </si>
  <si>
    <t>Vstupní dveře  s historizující profilací se zvláštním režimem - 800/1970 - ozn.13 - DLE SPECIFIKACE PD - vč.kování</t>
  </si>
  <si>
    <t>-1647627895</t>
  </si>
  <si>
    <t>157</t>
  </si>
  <si>
    <t>611D14</t>
  </si>
  <si>
    <t>Replika historických dveří - 800/2150 - ozn.14 - DLE SPECIFIKACE PD - vč.kování</t>
  </si>
  <si>
    <t>-1168343284</t>
  </si>
  <si>
    <t>158</t>
  </si>
  <si>
    <t>611D15</t>
  </si>
  <si>
    <t>Replika historických dveří - 800/1970 bezpeč.sklo - ozn.14 - DLE SPECIFIKACE PD - vč.kování</t>
  </si>
  <si>
    <t>-1098319831</t>
  </si>
  <si>
    <t>159</t>
  </si>
  <si>
    <t>766660172</t>
  </si>
  <si>
    <t>Montáž dveřních křídel dřevěných nebo plastových otevíravých do obložkové zárubně povrchově upravených jednokřídlových, šířky přes 800 mm</t>
  </si>
  <si>
    <t>985674803</t>
  </si>
  <si>
    <t>"11 -900" 2+1</t>
  </si>
  <si>
    <t>"12 -900" 1</t>
  </si>
  <si>
    <t>160</t>
  </si>
  <si>
    <t>766660716</t>
  </si>
  <si>
    <t>Montáž dveřních doplňků samozavírače na zárubeň dřevěnou</t>
  </si>
  <si>
    <t>-1110082333</t>
  </si>
  <si>
    <t>161</t>
  </si>
  <si>
    <t>54917265</t>
  </si>
  <si>
    <t>samozavírač dveří hydraulický K214 č.14 zlatá bronz</t>
  </si>
  <si>
    <t>-1374592560</t>
  </si>
  <si>
    <t>162</t>
  </si>
  <si>
    <t>766682111</t>
  </si>
  <si>
    <t>Montáž zárubní dřevěných, plastových nebo z lamina obložkových, pro dveře jednokřídlové, tloušťky stěny do 170 mm</t>
  </si>
  <si>
    <t>-281260772</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</si>
  <si>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</si>
  <si>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163</t>
  </si>
  <si>
    <t>61182258</t>
  </si>
  <si>
    <t>zárubeň obložková pro dveře 1křídlé 600,700,800,900 tl 60-170mm - DLE SPECIFIKACE PD</t>
  </si>
  <si>
    <t>-754602759</t>
  </si>
  <si>
    <t>164</t>
  </si>
  <si>
    <t>766695212</t>
  </si>
  <si>
    <t>Montáž ostatních truhlářských konstrukcí prahů dveří jednokřídlových, šířky do 100 mm</t>
  </si>
  <si>
    <t>1536391862</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</si>
  <si>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</si>
  <si>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"06 -600" 1</t>
  </si>
  <si>
    <t>165</t>
  </si>
  <si>
    <t>61187356</t>
  </si>
  <si>
    <t>práh dveřní dřevěný bukový tl 20mm dl 620mm š 100mm</t>
  </si>
  <si>
    <t>-789155741</t>
  </si>
  <si>
    <t>166</t>
  </si>
  <si>
    <t>61187376</t>
  </si>
  <si>
    <t>práh dveřní dřevěný bukový tl 20mm dl 720mm š 100mm</t>
  </si>
  <si>
    <t>13127101</t>
  </si>
  <si>
    <t>167</t>
  </si>
  <si>
    <t>61187396</t>
  </si>
  <si>
    <t>práh dveřní dřevěný bukový tl 20mm dl 820mm š 100mm</t>
  </si>
  <si>
    <t>-1016422527</t>
  </si>
  <si>
    <t>168</t>
  </si>
  <si>
    <t>998766102</t>
  </si>
  <si>
    <t>Přesun hmot pro konstrukce truhlářské stanovený z hmotnosti přesunovaného materiálu vodorovná dopravní vzdálenost do 50 m v objektech výšky přes 6 do 12 m</t>
  </si>
  <si>
    <t>1782764385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</si>
  <si>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</si>
  <si>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169</t>
  </si>
  <si>
    <t>767163111</t>
  </si>
  <si>
    <t>Montáž kompletního kovového zábradlí přímého z dílců v rovině (na rovné ploše) kotveného do ocelové konstrukce</t>
  </si>
  <si>
    <t>-2070072611</t>
  </si>
  <si>
    <t xml:space="preserve">Poznámka k souboru cen:
1. Ceny nelze použít pro montáž zábradlí svařovaného na místě. Tyto práce se oceňují cenami souboru cen 767 22 - Montáž zábradlí.
</t>
  </si>
  <si>
    <t>170</t>
  </si>
  <si>
    <t>55342281</t>
  </si>
  <si>
    <t>zábradlí s prutovou výplní, horní kotvení, kulatý sloupek</t>
  </si>
  <si>
    <t>1031668221</t>
  </si>
  <si>
    <t>171</t>
  </si>
  <si>
    <t>767896120</t>
  </si>
  <si>
    <t>Montáž lišt a okopových plechů okopových plechů výšky do 500 mm</t>
  </si>
  <si>
    <t>1312652675</t>
  </si>
  <si>
    <t>"06 - 600/1970" 0,60</t>
  </si>
  <si>
    <t>172</t>
  </si>
  <si>
    <t>54915210</t>
  </si>
  <si>
    <t>plech okopový nerez 615x250x0,6mm</t>
  </si>
  <si>
    <t>-1666858841</t>
  </si>
  <si>
    <t>173</t>
  </si>
  <si>
    <t>767991911</t>
  </si>
  <si>
    <t>Ostatní opravy - Repase sloupů na nástupišti</t>
  </si>
  <si>
    <t>-1854350118</t>
  </si>
  <si>
    <t xml:space="preserve">Poznámka k souboru cen:
1. Cenou -1911 lze oceňovat sváry koutové, lemové do průřezu svaru 5 mm.
2. Cenou -1912 lze oceňovat řezání materiálů tloušťky do 10 mm.
3. Délky svarů do 100 mm jednotlivě se zaokrouhlují na 100 mm.
</t>
  </si>
  <si>
    <t>Poznámka k položce:
Repase sloupů na nástupišti</t>
  </si>
  <si>
    <t>174</t>
  </si>
  <si>
    <t>-430357885</t>
  </si>
  <si>
    <t>771</t>
  </si>
  <si>
    <t>Podlahy z dlaždic</t>
  </si>
  <si>
    <t>175</t>
  </si>
  <si>
    <t>771111011</t>
  </si>
  <si>
    <t>Příprava podkladu před provedením dlažby vysátí podlah</t>
  </si>
  <si>
    <t>771588496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</si>
  <si>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</si>
  <si>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176</t>
  </si>
  <si>
    <t>771121011</t>
  </si>
  <si>
    <t>Příprava podkladu před provedením dlažby nátěr penetrační na podlahu</t>
  </si>
  <si>
    <t>861439320</t>
  </si>
  <si>
    <t>96,92+166,30+95,169</t>
  </si>
  <si>
    <t>177</t>
  </si>
  <si>
    <t>771575114</t>
  </si>
  <si>
    <t>Montáž podlah z dlaždic keramických lepených disperzním lepidlem hladkých přes 12 do 19 ks/ m2</t>
  </si>
  <si>
    <t>875495254</t>
  </si>
  <si>
    <t xml:space="preserve">Poznámka k souboru cen:
1. Položky jsou určeny pro všechny druhy povrchových úptav.
</t>
  </si>
  <si>
    <t>25,85+41,60+9,73+11,96</t>
  </si>
  <si>
    <t>P03B</t>
  </si>
  <si>
    <t>2,78+5,00</t>
  </si>
  <si>
    <t>178</t>
  </si>
  <si>
    <t>59761433</t>
  </si>
  <si>
    <t>dlažba keramická slinutá hladká do interiéru i exteriéru pro vysoké mechanické namáhání přes 9 do 12ks/m2 tl 15mm</t>
  </si>
  <si>
    <t>778688857</t>
  </si>
  <si>
    <t>96,92</t>
  </si>
  <si>
    <t>96,92*1,1 'Přepočtené koeficientem množství</t>
  </si>
  <si>
    <t>179</t>
  </si>
  <si>
    <t>771575115</t>
  </si>
  <si>
    <t>Montáž podlah z dlaždic keramických lepených disperzním lepidlem hladkých přes 19 do 22 ks/ m2</t>
  </si>
  <si>
    <t>-136381221</t>
  </si>
  <si>
    <t>4,32+4,42+3,56+7,11+2,03+2,42+7,30+4,46+2,09</t>
  </si>
  <si>
    <t>180</t>
  </si>
  <si>
    <t>59761432</t>
  </si>
  <si>
    <t>dlažba keramická slinutá hladká do interiéru i exteriéru pro vysoké mechanické namáhání přes 22 do 25ks/m2</t>
  </si>
  <si>
    <t>-548018779</t>
  </si>
  <si>
    <t>37,710*1,1 "Přepočtené koeficientem množství</t>
  </si>
  <si>
    <t>181</t>
  </si>
  <si>
    <t>771575113</t>
  </si>
  <si>
    <t>Montáž podlah z dlaždic keramických lepených disperzním lepidlem hladkých přes 9 do 12 ks/ m2</t>
  </si>
  <si>
    <t>113445750</t>
  </si>
  <si>
    <t>9,32+23,67+9,43+21,65+9,069+22,03</t>
  </si>
  <si>
    <t>182</t>
  </si>
  <si>
    <t>522374407</t>
  </si>
  <si>
    <t>95,169*1,1 "Přepočtené koeficientem množství</t>
  </si>
  <si>
    <t>183</t>
  </si>
  <si>
    <t>998771102</t>
  </si>
  <si>
    <t>Přesun hmot pro podlahy z dlaždic stanovený z hmotnosti přesunovaného materiálu vodorovná dopravní vzdálenost do 50 m v objektech výšky přes 6 do 12 m</t>
  </si>
  <si>
    <t>-1333350058</t>
  </si>
  <si>
    <t>775</t>
  </si>
  <si>
    <t>Podlahy skládané</t>
  </si>
  <si>
    <t>184</t>
  </si>
  <si>
    <t>775591191</t>
  </si>
  <si>
    <t>Ostatní prvky pro plovoucí podlahy montáž podložky vyrovnávací a tlumící</t>
  </si>
  <si>
    <t>442402148</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</si>
  <si>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</si>
  <si>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185</t>
  </si>
  <si>
    <t>61155354</t>
  </si>
  <si>
    <t>podložka izolační z pěnového PE 5mm</t>
  </si>
  <si>
    <t>61990395</t>
  </si>
  <si>
    <t>166,3*1,15 'Přepočtené koeficientem množství</t>
  </si>
  <si>
    <t>186</t>
  </si>
  <si>
    <t>998775102</t>
  </si>
  <si>
    <t>Přesun hmot pro podlahy skládané stanovený z hmotnosti přesunovaného materiálu vodorovná dopravní vzdálenost do 50 m v objektech výšky přes 6 do 12 m</t>
  </si>
  <si>
    <t>-1743053123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</si>
  <si>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</si>
  <si>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</si>
  <si>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</si>
  <si>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187</t>
  </si>
  <si>
    <t>776111311</t>
  </si>
  <si>
    <t>Příprava podkladu vysátí podlah</t>
  </si>
  <si>
    <t>921796724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</si>
  <si>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</si>
  <si>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188</t>
  </si>
  <si>
    <t>776121411</t>
  </si>
  <si>
    <t>Příprava podkladu penetrace dvousložková podlah na dřevo (špachtlováním)</t>
  </si>
  <si>
    <t>685028648</t>
  </si>
  <si>
    <t>189</t>
  </si>
  <si>
    <t>776131111</t>
  </si>
  <si>
    <t>Příprava podkladu vyztužení podkladu armovacím pletivem ze skelných vláken</t>
  </si>
  <si>
    <t>667710434</t>
  </si>
  <si>
    <t>126,85*1,1 'Přepočtené koeficientem množství</t>
  </si>
  <si>
    <t>190</t>
  </si>
  <si>
    <t>776251111</t>
  </si>
  <si>
    <t>Montáž podlahovin z přírodního linolea (marmolea) lepením standardním lepidlem z pásů standardních</t>
  </si>
  <si>
    <t>-74049923</t>
  </si>
  <si>
    <t>8,05</t>
  </si>
  <si>
    <t>191</t>
  </si>
  <si>
    <t>28411068</t>
  </si>
  <si>
    <t>linoleum přírodní ze 100% dřevité moučky tl 2,0mm, zátěž 32/41, R9, hořlavost Cfl S1</t>
  </si>
  <si>
    <t>506642154</t>
  </si>
  <si>
    <t>139,535*1,1 "Přepočtené koeficientem množství</t>
  </si>
  <si>
    <t>192</t>
  </si>
  <si>
    <t>998776102</t>
  </si>
  <si>
    <t>Přesun hmot pro podlahy povlakové stanovený z hmotnosti přesunovaného materiálu vodorovná dopravní vzdálenost do 50 m v objektech výšky přes 6 do 12 m</t>
  </si>
  <si>
    <t>777893265</t>
  </si>
  <si>
    <t>781</t>
  </si>
  <si>
    <t>Dokončovací práce - obklady</t>
  </si>
  <si>
    <t>193</t>
  </si>
  <si>
    <t>781111011</t>
  </si>
  <si>
    <t>Příprava podkladu před provedením obkladu oprášení (ometení) stěny</t>
  </si>
  <si>
    <t>-902027390</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</si>
  <si>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</si>
  <si>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194</t>
  </si>
  <si>
    <t>781121011</t>
  </si>
  <si>
    <t>Příprava podkladu před provedením obkladu nátěr penetrační na stěnu</t>
  </si>
  <si>
    <t>853157145</t>
  </si>
  <si>
    <t>195</t>
  </si>
  <si>
    <t>781474114</t>
  </si>
  <si>
    <t>Montáž obkladů vnitřních stěn z dlaždic keramických lepených flexibilním lepidlem maloformátových hladkých přes 19 do 22 ks/m2</t>
  </si>
  <si>
    <t>46709194</t>
  </si>
  <si>
    <t xml:space="preserve">Poznámka k souboru cen:
1. Položky jsou určeny pro všechny druhy povrchových úprav.
</t>
  </si>
  <si>
    <t>(2*1,70+0,90+2,37+2,32+3,00)*2,00</t>
  </si>
  <si>
    <t>(2*1,06+2*2,515-0,80)*2,00</t>
  </si>
  <si>
    <t>(3,30+2*1,92+2,80+0,40+0,95*4)*2,00</t>
  </si>
  <si>
    <t>(4,35+1,70)*2,00</t>
  </si>
  <si>
    <t>196</t>
  </si>
  <si>
    <t>59761040</t>
  </si>
  <si>
    <t>obklad keramický hladký přes 19 do 22ks/m2</t>
  </si>
  <si>
    <t>1481454016</t>
  </si>
  <si>
    <t>94,860*1,1 "Přepočtené koeficientem množství</t>
  </si>
  <si>
    <t>197</t>
  </si>
  <si>
    <t>998781102</t>
  </si>
  <si>
    <t>Přesun hmot pro obklady keramické stanovený z hmotnosti přesunovaného materiálu vodorovná dopravní vzdálenost do 50 m v objektech výšky přes 6 do 12 m</t>
  </si>
  <si>
    <t>599918195</t>
  </si>
  <si>
    <t>Dokončovací práce - nátěry</t>
  </si>
  <si>
    <t>198</t>
  </si>
  <si>
    <t>783213011</t>
  </si>
  <si>
    <t>Napouštěcí nátěr tesařských prvků proti dřevokazným houbám, hmyzu a plísním nezabudovaných do konstrukce jednonásobný syntetický</t>
  </si>
  <si>
    <t>-938028455</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</si>
  <si>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</si>
  <si>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 xml:space="preserve"> " Plech" 5,53*2,70*2</t>
  </si>
  <si>
    <t xml:space="preserve">  4,50*5,35*2</t>
  </si>
  <si>
    <t xml:space="preserve">  4,95*5,05*2</t>
  </si>
  <si>
    <t xml:space="preserve">  8,50*4,70</t>
  </si>
  <si>
    <t xml:space="preserve">  10,05*5,35*2</t>
  </si>
  <si>
    <t>199</t>
  </si>
  <si>
    <t>783826655</t>
  </si>
  <si>
    <t>Hydrofobizační nátěr omítek silikonový, transparentní, povrchů hladkých lícového zdiva</t>
  </si>
  <si>
    <t>407673026</t>
  </si>
  <si>
    <t>784</t>
  </si>
  <si>
    <t>Dokončovací práce - malby a tapety</t>
  </si>
  <si>
    <t>200</t>
  </si>
  <si>
    <t>784121011</t>
  </si>
  <si>
    <t>Rozmývání podkladu po oškrabání malby v místnostech výšky do 3,80 m</t>
  </si>
  <si>
    <t>837327905</t>
  </si>
  <si>
    <t>0P14</t>
  </si>
  <si>
    <t>12,96</t>
  </si>
  <si>
    <t>(3,55+1,935)*2*3,70</t>
  </si>
  <si>
    <t>-  0,70*1,30*3</t>
  </si>
  <si>
    <t>(0,70+2*1,30)*0,25*3</t>
  </si>
  <si>
    <t>0P15</t>
  </si>
  <si>
    <t>7,00</t>
  </si>
  <si>
    <t>(3,53+2,80+0,30)*2*3,70</t>
  </si>
  <si>
    <t>-  0,70*1,30</t>
  </si>
  <si>
    <t>(0,70+2*1,30)*0,25*2</t>
  </si>
  <si>
    <t>0P16</t>
  </si>
  <si>
    <t>22,36</t>
  </si>
  <si>
    <t>(3,39+3,53)*2*2,04</t>
  </si>
  <si>
    <t>-  0,95*2,04</t>
  </si>
  <si>
    <t>-  0,60*1,30*2</t>
  </si>
  <si>
    <t>(0,60+2*1,30)*0,25*2</t>
  </si>
  <si>
    <t>201</t>
  </si>
  <si>
    <t>784181121</t>
  </si>
  <si>
    <t>Penetrace podkladu jednonásobná hloubková v místnostech výšky do 3,80 m</t>
  </si>
  <si>
    <t>-524853570</t>
  </si>
  <si>
    <t>202</t>
  </si>
  <si>
    <t>784211001</t>
  </si>
  <si>
    <t>Malby z malířských směsí otěruvzdorných za mokra jednonásobné, bílé za mokra otěruvzdorné výborně v místnostech výšky do 3,80 m</t>
  </si>
  <si>
    <t>-883304614</t>
  </si>
  <si>
    <t>203</t>
  </si>
  <si>
    <t>-492615969</t>
  </si>
  <si>
    <t>OMÍTKY STROP</t>
  </si>
  <si>
    <t>67,62</t>
  </si>
  <si>
    <t>OMÍTKY STĚNY</t>
  </si>
  <si>
    <t>1038,725</t>
  </si>
  <si>
    <t xml:space="preserve">SDK PODHLEDY </t>
  </si>
  <si>
    <t xml:space="preserve">PŘÍČKY </t>
  </si>
  <si>
    <t>11,106+84,05*2</t>
  </si>
  <si>
    <t>ODPOČET OBKLADY SDK</t>
  </si>
  <si>
    <t>-(1,60+0,90)*2,00</t>
  </si>
  <si>
    <t>-(2,50-0,80+3*1,70+2,62-0,90+3,00+0,90*4+0,90+1,90+1,20-0,80)*2,00</t>
  </si>
  <si>
    <t>204</t>
  </si>
  <si>
    <t>784221101</t>
  </si>
  <si>
    <t>Malby z malířských směsí otěruvzdorných za sucha dvojnásobné, bílé za sucha otěruvzdorné dobře v místnostech výšky do 3,80 m</t>
  </si>
  <si>
    <t>-93444134</t>
  </si>
  <si>
    <t>VRN4</t>
  </si>
  <si>
    <t>Inženýrská činnost</t>
  </si>
  <si>
    <t>205</t>
  </si>
  <si>
    <t>044002000</t>
  </si>
  <si>
    <t>Revize</t>
  </si>
  <si>
    <t>1402939754</t>
  </si>
  <si>
    <t>Poznámka k položce:
Revize stávajících stropních trámů po odkrytí - viz.statika</t>
  </si>
  <si>
    <t>Strop nad 1.NP a 2.NP</t>
  </si>
  <si>
    <t>18,385*11,30*2</t>
  </si>
  <si>
    <t>VRN9</t>
  </si>
  <si>
    <t>Ostatní náklady</t>
  </si>
  <si>
    <t>206</t>
  </si>
  <si>
    <t>094103000</t>
  </si>
  <si>
    <t>Náklady na plánované vyklizení objektu</t>
  </si>
  <si>
    <t>643740064</t>
  </si>
  <si>
    <t>Poznámka k položce:
Vyklizení 2.N.P. a 3.N.P., včetně uložení na skládku</t>
  </si>
  <si>
    <t>SO 10 - 02 - Oprava zdravotně technické instalace</t>
  </si>
  <si>
    <t xml:space="preserve">    94 - Lešení a stavební výtahy</t>
  </si>
  <si>
    <t xml:space="preserve">    722 - Zdravotechnika - vnitřní vodovod</t>
  </si>
  <si>
    <t xml:space="preserve">    724 - Zdravotechnika - strojní vybavení</t>
  </si>
  <si>
    <t xml:space="preserve">    725 - Zdravotechnika - zařizovací předměty</t>
  </si>
  <si>
    <t xml:space="preserve">    726 - Zdravotechnika - předstěnové instalace</t>
  </si>
  <si>
    <t>-317108924</t>
  </si>
  <si>
    <t>-362818366</t>
  </si>
  <si>
    <t>-2138750630</t>
  </si>
  <si>
    <t>1994671025</t>
  </si>
  <si>
    <t>-318468886</t>
  </si>
  <si>
    <t>1104361622</t>
  </si>
  <si>
    <t>1,8*5 "Přepočtené koeficientem množství</t>
  </si>
  <si>
    <t>1591679147</t>
  </si>
  <si>
    <t>1,8*1,6 "Přepočtené koeficientem množství</t>
  </si>
  <si>
    <t>29722769</t>
  </si>
  <si>
    <t>-87728228</t>
  </si>
  <si>
    <t>-30575579</t>
  </si>
  <si>
    <t>1,8*2 "Přepočtené koeficientem množství</t>
  </si>
  <si>
    <t>1941747738</t>
  </si>
  <si>
    <t>Rýhy 150/150</t>
  </si>
  <si>
    <t>120,00*0,15</t>
  </si>
  <si>
    <t>Rýhy 50/50</t>
  </si>
  <si>
    <t>20,00*0,05</t>
  </si>
  <si>
    <t>Rýhy 100/100</t>
  </si>
  <si>
    <t>15,00*0,10</t>
  </si>
  <si>
    <t>612325223</t>
  </si>
  <si>
    <t>Vápenocementová omítka jednotlivých malých ploch štuková na stěnách, plochy jednotlivě přes 0,25 do 1 m2</t>
  </si>
  <si>
    <t>-1811411273</t>
  </si>
  <si>
    <t>-106195601</t>
  </si>
  <si>
    <t>40,00+70,00</t>
  </si>
  <si>
    <t>953991121</t>
  </si>
  <si>
    <t>Dodání a osazení hmoždinek včetně vyvrtání otvorů (s dodáním hmot) ve stěnách do zdiva z cihel nebo měkkého kamene, vnější profil hmoždinky 10 až 12 mm</t>
  </si>
  <si>
    <t>1632555841</t>
  </si>
  <si>
    <t>974031132</t>
  </si>
  <si>
    <t>Vysekání rýh ve zdivu cihelném na maltu vápennou nebo vápenocementovou do hl. 50 mm a šířky do 70 mm</t>
  </si>
  <si>
    <t>1261236694</t>
  </si>
  <si>
    <t>974031154</t>
  </si>
  <si>
    <t>Vysekání rýh ve zdivu cihelném na maltu vápennou nebo vápenocementovou do hl. 100 mm a šířky do 150 mm</t>
  </si>
  <si>
    <t>-1018114998</t>
  </si>
  <si>
    <t>1108267302</t>
  </si>
  <si>
    <t>-710894197</t>
  </si>
  <si>
    <t>977151114</t>
  </si>
  <si>
    <t>Jádrové vrty diamantovými korunkami do stavebních materiálů (železobetonu, betonu, cihel, obkladů, dlažeb, kamene) průměru přes 50 do 60 mm</t>
  </si>
  <si>
    <t>969693340</t>
  </si>
  <si>
    <t>977151116</t>
  </si>
  <si>
    <t>Jádrové vrty diamantovými korunkami do stavebních materiálů (železobetonu, betonu, cihel, obkladů, dlažeb, kamene) průměru přes 70 do 80 mm</t>
  </si>
  <si>
    <t>-1198922426</t>
  </si>
  <si>
    <t>758396216</t>
  </si>
  <si>
    <t>977151214</t>
  </si>
  <si>
    <t>Jádrové vrty diamantovými korunkami do stavebních materiálů (železobetonu, betonu, cihel, obkladů, dlažeb, kamene) dovrchní (směrem vzhůru), průměru přes 50 do 60 mm</t>
  </si>
  <si>
    <t>1265838500</t>
  </si>
  <si>
    <t>Lešení a stavební výtahy</t>
  </si>
  <si>
    <t>-1775425521</t>
  </si>
  <si>
    <t>-1796704100</t>
  </si>
  <si>
    <t>2019873172</t>
  </si>
  <si>
    <t>-1818935801</t>
  </si>
  <si>
    <t>-1801467482</t>
  </si>
  <si>
    <t>7,536*29 "Přepočtené koeficientem množství</t>
  </si>
  <si>
    <t>1678818729</t>
  </si>
  <si>
    <t>1296112138</t>
  </si>
  <si>
    <t>721110802</t>
  </si>
  <si>
    <t>Demontáž potrubí z kameninových trub normálních nebo kyselinovzdorných do DN 100</t>
  </si>
  <si>
    <t>-1889011955</t>
  </si>
  <si>
    <t>721174042</t>
  </si>
  <si>
    <t>Potrubí z trub polypropylenových připojovací DN 40</t>
  </si>
  <si>
    <t>1776193479</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</si>
  <si>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</si>
  <si>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DN 32</t>
  </si>
  <si>
    <t>2,00</t>
  </si>
  <si>
    <t>DN 40</t>
  </si>
  <si>
    <t>4,00</t>
  </si>
  <si>
    <t>721290113</t>
  </si>
  <si>
    <t>Zkouška těsnosti kanalizace v objektech vodou DN 250 nebo DN 300</t>
  </si>
  <si>
    <t>-531273223</t>
  </si>
  <si>
    <t>55166613</t>
  </si>
  <si>
    <t>trubka pro připojení WC s břitovým těsněním DN 110</t>
  </si>
  <si>
    <t>-2134520016</t>
  </si>
  <si>
    <t>28613652</t>
  </si>
  <si>
    <t>potrubí vodovodní LDPE (rPE) D 32x2,9mm</t>
  </si>
  <si>
    <t>-780016930</t>
  </si>
  <si>
    <t>28613655</t>
  </si>
  <si>
    <t>potrubí vodovodní LDPE (rPE) D 63x5,8mm</t>
  </si>
  <si>
    <t>-227638021</t>
  </si>
  <si>
    <t>42221420</t>
  </si>
  <si>
    <t>šoupátko přípojkové přímé DN 25 PN16 připojovací rozměr 32x1 1/4"</t>
  </si>
  <si>
    <t>2105022626</t>
  </si>
  <si>
    <t>42221421</t>
  </si>
  <si>
    <t>šoupátko přípojkové přímé DN 32 PN16 připojovací rozměr 40x1 1,2"</t>
  </si>
  <si>
    <t>240440195</t>
  </si>
  <si>
    <t>42221424</t>
  </si>
  <si>
    <t>šoupátko přípojkové přímé DN 50 PN16 připojovací rozměr 63x2"</t>
  </si>
  <si>
    <t>-201290438</t>
  </si>
  <si>
    <t>721140802</t>
  </si>
  <si>
    <t>Demontáž potrubí z litinových trub odpadních nebo dešťových do DN 100</t>
  </si>
  <si>
    <t>619244762</t>
  </si>
  <si>
    <t>721171803</t>
  </si>
  <si>
    <t>Demontáž potrubí z novodurových trub odpadních nebo připojovacích do D 75</t>
  </si>
  <si>
    <t>1803749758</t>
  </si>
  <si>
    <t xml:space="preserve">Poznámka k souboru cen:
1. Demontáž plstěných pásů se oceňuje cenami souboru cen 722 18-18 Demontáž plstěných pásů z trub, části B 02.
</t>
  </si>
  <si>
    <t>721171808</t>
  </si>
  <si>
    <t>Demontáž potrubí z novodurových trub odpadních nebo připojovacích přes 75 do D 114</t>
  </si>
  <si>
    <t>1326053179</t>
  </si>
  <si>
    <t>721173722</t>
  </si>
  <si>
    <t>Potrubí z trub polyetylenových svařované připojovací DN 40</t>
  </si>
  <si>
    <t>160920699</t>
  </si>
  <si>
    <t xml:space="preserve">Poznámka k souboru cen:
1. Cenami -3735 až -3738 se oceňuje svislé potrubí od střešního vtoku po čisticí kus.
2. Ochrany odpadního a připojovacího potrubí z plastových trub se oceňují cenami souboru cen 722 18- . . Ochrana potrubí, části A 02.
</t>
  </si>
  <si>
    <t>DN 32 - výtlak z 1.PP</t>
  </si>
  <si>
    <t>20,00</t>
  </si>
  <si>
    <t>721174005</t>
  </si>
  <si>
    <t>Potrubí z trub polypropylenových svodné (ležaté) DN 110</t>
  </si>
  <si>
    <t>1668466669</t>
  </si>
  <si>
    <t>721174025</t>
  </si>
  <si>
    <t>Potrubí z trub polypropylenových odpadní (svislé) DN 110</t>
  </si>
  <si>
    <t>-439511638</t>
  </si>
  <si>
    <t>721174043</t>
  </si>
  <si>
    <t>Potrubí z trub polypropylenových připojovací DN 50</t>
  </si>
  <si>
    <t>-1729285263</t>
  </si>
  <si>
    <t>721174045</t>
  </si>
  <si>
    <t>Potrubí z trub polypropylenových připojovací DN 110</t>
  </si>
  <si>
    <t>-1544369832</t>
  </si>
  <si>
    <t>721194104</t>
  </si>
  <si>
    <t>Vyměření přípojek na potrubí vyvedení a upevnění odpadních výpustek DN 40</t>
  </si>
  <si>
    <t>-2141989049</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</si>
  <si>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</si>
  <si>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</si>
  <si>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</si>
  <si>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-1477916598</t>
  </si>
  <si>
    <t>721194107</t>
  </si>
  <si>
    <t>Vyměření přípojek na potrubí vyvedení a upevnění odpadních výpustek DN 70</t>
  </si>
  <si>
    <t>-1184022740</t>
  </si>
  <si>
    <t>721194109</t>
  </si>
  <si>
    <t>Vyměření přípojek na potrubí vyvedení a upevnění odpadních výpustek DN 100</t>
  </si>
  <si>
    <t>614117458</t>
  </si>
  <si>
    <t>721273153</t>
  </si>
  <si>
    <t>Ventilační hlavice z polypropylenu (PP) DN 110</t>
  </si>
  <si>
    <t>815959645</t>
  </si>
  <si>
    <t>721274103</t>
  </si>
  <si>
    <t>Ventily přivzdušňovací odpadních potrubí venkovní DN 110</t>
  </si>
  <si>
    <t>1751354506</t>
  </si>
  <si>
    <t>721290111</t>
  </si>
  <si>
    <t>Zkouška těsnosti kanalizace v objektech vodou do DN 125</t>
  </si>
  <si>
    <t>-1586213910</t>
  </si>
  <si>
    <t>721290822</t>
  </si>
  <si>
    <t>Vnitrostaveništní přemístění vybouraných (demontovaných) hmot vnitřní kanalizace vodorovně do 100 m v objektech výšky přes 6 do 12 m</t>
  </si>
  <si>
    <t>1188579291</t>
  </si>
  <si>
    <t>1995740904</t>
  </si>
  <si>
    <t>722</t>
  </si>
  <si>
    <t>Zdravotechnika - vnitřní vodovod</t>
  </si>
  <si>
    <t>722130801</t>
  </si>
  <si>
    <t>Demontáž potrubí z ocelových trubek pozinkovaných závitových do DN 25</t>
  </si>
  <si>
    <t>-1875710193</t>
  </si>
  <si>
    <t>722131933</t>
  </si>
  <si>
    <t>Opravy vodovodního potrubí z ocelových trubek pozinkovaných závitových propojení dosavadního potrubí DN 25</t>
  </si>
  <si>
    <t>1169634185</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</si>
  <si>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</si>
  <si>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722131936</t>
  </si>
  <si>
    <t>Opravy vodovodního potrubí z ocelových trubek pozinkovaných závitových propojení dosavadního potrubí DN 50</t>
  </si>
  <si>
    <t>-401193290</t>
  </si>
  <si>
    <t>722170804</t>
  </si>
  <si>
    <t>Demontáž rozvodů vody z plastů přes 25 do Ø 50 mm</t>
  </si>
  <si>
    <t>524744755</t>
  </si>
  <si>
    <t>40,00</t>
  </si>
  <si>
    <t>722174022</t>
  </si>
  <si>
    <t>Potrubí z plastových trubek z polypropylenu (PPR) svařovaných polyfuzně PN 20 (SDR 6) D 20 x 3,4</t>
  </si>
  <si>
    <t>-1417360251</t>
  </si>
  <si>
    <t xml:space="preserve">Poznámka k souboru cen:
1. V cenách -4001 až -4088 jsou započteny náklady na montáž a dodávku potrubí a tvarovek.
</t>
  </si>
  <si>
    <t>722174023</t>
  </si>
  <si>
    <t>Potrubí z plastových trubek z polypropylenu (PPR) svařovaných polyfuzně PN 20 (SDR 6) D 25 x 4,2</t>
  </si>
  <si>
    <t>-1631952343</t>
  </si>
  <si>
    <t>722174024</t>
  </si>
  <si>
    <t>Potrubí z plastových trubek z polypropylenu (PPR) svařovaných polyfuzně PN 20 (SDR 6) D 32 x 5,4</t>
  </si>
  <si>
    <t>1913057041</t>
  </si>
  <si>
    <t>722174025</t>
  </si>
  <si>
    <t>Potrubí z plastových trubek z polypropylenu (PPR) svařovaných polyfuzně PN 20 (SDR 6) D 40 x 6,7</t>
  </si>
  <si>
    <t>-1370137594</t>
  </si>
  <si>
    <t>722174062</t>
  </si>
  <si>
    <t>Potrubí z plastových trubek z polypropylenu (PPR) svařovaných polyfuzně křížení potrubí (PPR) PN 20 (SDR 6) D 20 x 3,4</t>
  </si>
  <si>
    <t>-1224517637</t>
  </si>
  <si>
    <t>722181211</t>
  </si>
  <si>
    <t>Ochrana potrubí termoizolačními trubicemi z pěnového polyetylenu PE přilepenými v příčných a podélných spojích, tloušťky izolace do 6 mm, vnitřního průměru izolace DN do 22 mm</t>
  </si>
  <si>
    <t>-1605551011</t>
  </si>
  <si>
    <t xml:space="preserve">Poznámka k souboru cen:
1. V cenách -1211 až -1256 jsou započteny i náklady na dodání tepelně izolačních trubic.
</t>
  </si>
  <si>
    <t>722174063</t>
  </si>
  <si>
    <t>Potrubí z plastových trubek z polypropylenu (PPR) svařovaných polyfuzně křížení potrubí (PPR) PN 20 (SDR 6) D 25 x 4,2</t>
  </si>
  <si>
    <t>-403797960</t>
  </si>
  <si>
    <t>722181212</t>
  </si>
  <si>
    <t>Ochrana potrubí termoizolačními trubicemi z pěnového polyetylenu PE přilepenými v příčných a podélných spojích, tloušťky izolace do 6 mm, vnitřního průměru izolace DN přes 22 do 32 mm</t>
  </si>
  <si>
    <t>190349560</t>
  </si>
  <si>
    <t>DN 25</t>
  </si>
  <si>
    <t>DN 28</t>
  </si>
  <si>
    <t>722181222</t>
  </si>
  <si>
    <t>Ochrana potrubí termoizolačními trubicemi z pěnového polyetylenu PE přilepenými v příčných a podélných spojích, tloušťky izolace přes 6 do 9 mm, vnitřního průměru izolace DN přes 22 do 45 mm</t>
  </si>
  <si>
    <t>2082608509</t>
  </si>
  <si>
    <t>722190401</t>
  </si>
  <si>
    <t>Zřízení přípojek na potrubí vyvedení a upevnění výpustek do DN 25</t>
  </si>
  <si>
    <t>483144791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</si>
  <si>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</si>
  <si>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722190901</t>
  </si>
  <si>
    <t>Opravy ostatní uzavření nebo otevření vodovodního potrubí při opravách včetně vypuštění a napuštění</t>
  </si>
  <si>
    <t>712781026</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</si>
  <si>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</si>
  <si>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55190005</t>
  </si>
  <si>
    <t>flexi hadice ohebná k baterii D 8x12mm F 1/2"xM10 500mm</t>
  </si>
  <si>
    <t>-1966636306</t>
  </si>
  <si>
    <t>722212122</t>
  </si>
  <si>
    <t>Armatury přírubové šoupátka víková s ručním kolem těsnící sedla mosaz/mosaz PN 10 do 50°C se zemní soupravou a poklopem bez T-klíče DN 50</t>
  </si>
  <si>
    <t>983709986</t>
  </si>
  <si>
    <t>790235063</t>
  </si>
  <si>
    <t>55141002</t>
  </si>
  <si>
    <t>ventil kulový rohový s filtrem 1/2"x3/8" s celokovovým kulatým designem</t>
  </si>
  <si>
    <t>-1430496598</t>
  </si>
  <si>
    <t>722213111</t>
  </si>
  <si>
    <t>Armatury přírubové zpětné klapky samočinné PN 16 do 200°C (L 10 117 616) DN 40</t>
  </si>
  <si>
    <t>2059584523</t>
  </si>
  <si>
    <t>722213112</t>
  </si>
  <si>
    <t>Armatury přírubové zpětné klapky samočinné PN 16 do 200°C (L 10 117 616) DN 50</t>
  </si>
  <si>
    <t>1159697225</t>
  </si>
  <si>
    <t>722220152</t>
  </si>
  <si>
    <t>Armatury s jedním závitem plastové (PPR) PN 20 (SDR 6) DN 20 x G 1/2</t>
  </si>
  <si>
    <t>-916272665</t>
  </si>
  <si>
    <t xml:space="preserve">Poznámka k souboru cen:
1. Cenami -9101 až -9106 nelze oceňovat montáž nástěnek.
2. V cenách –0111 až -0122 je započteno i vyvedení a upevnění výpustek.
</t>
  </si>
  <si>
    <t>722220864</t>
  </si>
  <si>
    <t>Demontáž armatur závitových se dvěma závity G 2</t>
  </si>
  <si>
    <t>-1112590566</t>
  </si>
  <si>
    <t>722224115</t>
  </si>
  <si>
    <t>Armatury s jedním závitem kohouty plnicí a vypouštěcí PN 10 G 1/2</t>
  </si>
  <si>
    <t>2138684118</t>
  </si>
  <si>
    <t>722224152</t>
  </si>
  <si>
    <t>Armatury s jedním závitem ventily kulové zahradní uzávěry PN 15 do 120° C G 1/2 - 3/4</t>
  </si>
  <si>
    <t>-2083065273</t>
  </si>
  <si>
    <t>722232043</t>
  </si>
  <si>
    <t>Armatury se dvěma závity kulové kohouty PN 42 do 185 °C přímé vnitřní závit G 1/2</t>
  </si>
  <si>
    <t>124948377</t>
  </si>
  <si>
    <t>722232044</t>
  </si>
  <si>
    <t>Armatury se dvěma závity kulové kohouty PN 42 do 185 °C přímé vnitřní závit G 3/4</t>
  </si>
  <si>
    <t>621171016</t>
  </si>
  <si>
    <t>722232046</t>
  </si>
  <si>
    <t>Armatury se dvěma závity kulové kohouty PN 42 do 185 °C přímé vnitřní závit G 5/4</t>
  </si>
  <si>
    <t>-1950351431</t>
  </si>
  <si>
    <t>722232064</t>
  </si>
  <si>
    <t>Armatury se dvěma závity kulové kohouty PN 42 do 185 °C přímé vnitřní závit s vypouštěním G 5/4</t>
  </si>
  <si>
    <t>464854642</t>
  </si>
  <si>
    <t>722234233</t>
  </si>
  <si>
    <t>Armatury se dvěma závity zařízení pro magnetickou úpravu vody PN 10 do 100°C G 1</t>
  </si>
  <si>
    <t>1645416925</t>
  </si>
  <si>
    <t>722234264</t>
  </si>
  <si>
    <t>Armatury se dvěma závity filtry mosazný PN 20 do 80 °C G 3/4</t>
  </si>
  <si>
    <t>-238763192</t>
  </si>
  <si>
    <t>722234266</t>
  </si>
  <si>
    <t>Armatury se dvěma závity filtry mosazný PN 20 do 80 °C G 5/4</t>
  </si>
  <si>
    <t>1100327047</t>
  </si>
  <si>
    <t>722262212</t>
  </si>
  <si>
    <t>Vodoměry pro vodu do 40°C závitové horizontální jednovtokové suchoběžné G 1/2 x 110 mm Qn 1,5</t>
  </si>
  <si>
    <t>-1998515037</t>
  </si>
  <si>
    <t xml:space="preserve">Poznámka k souboru cen:
1. Cenami nelze oceňovat montáže vodoměrů při zřizování vodovodních přípojek; tyto práce se oceňují cenami souboru cen 722 26- . 9 Oprava vodoměrů, části C 02.
</t>
  </si>
  <si>
    <t>722290226</t>
  </si>
  <si>
    <t>Zkoušky, proplach a desinfekce vodovodního potrubí zkoušky těsnosti vodovodního potrubí závitového do DN 50</t>
  </si>
  <si>
    <t>-1304828254</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</si>
  <si>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</si>
  <si>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722290822</t>
  </si>
  <si>
    <t>Vnitrostaveništní přemístění vybouraných (demontovaných) hmot vnitřní vodovod vodorovně do 100 m v objektech výšky přes 6 do 12 m</t>
  </si>
  <si>
    <t>484364536</t>
  </si>
  <si>
    <t>998722102</t>
  </si>
  <si>
    <t>Přesun hmot pro vnitřní vodovod stanovený z hmotnosti přesunovaného materiálu vodorovná dopravní vzdálenost do 50 m v objektech výšky přes 6 do 12 m</t>
  </si>
  <si>
    <t>-353711124</t>
  </si>
  <si>
    <t>724</t>
  </si>
  <si>
    <t>Zdravotechnika - strojní vybavení</t>
  </si>
  <si>
    <t>724141202</t>
  </si>
  <si>
    <t>Čerpadla vodovodní strojní bez potrubí ponorná jednovřetenová vrt průměru od 150 mm maximální průtok Q (l/min) 36 l/min</t>
  </si>
  <si>
    <t>924449198</t>
  </si>
  <si>
    <t>724590812</t>
  </si>
  <si>
    <t>Vnitrostaveništní přemístění vybouraných (demontovaných) hmot strojní vybavení vodorovně do 100 m v objektech výšky přes 6 do 12 m</t>
  </si>
  <si>
    <t>-339192232</t>
  </si>
  <si>
    <t>43633214</t>
  </si>
  <si>
    <t>filtr domácí na studenou vodu 1" s redukčním a zpětným ventilem manuální proplach</t>
  </si>
  <si>
    <t>-1415810055</t>
  </si>
  <si>
    <t>Poznámka k položce:
Fyzikální úpravna vody na bázi feritové technologie zamezující tvorbě vodního kamene/uvolňující existující inkrustace, instalace na potrubí bez nutnosti přerušení provozu, spolehlivá funkce po proudu i proti proudu vody, bez ohledu na tvrdost vody, rychlost proudění/stojicí vodu, její teplotu a materiál potrubí, výrobce i dodavatel certifikován dle normy ISO 9001.</t>
  </si>
  <si>
    <t>998724102</t>
  </si>
  <si>
    <t>Přesun hmot pro strojní vybavení stanovený z hmotnosti přesunovaného materiálu vodorovná dopravní vzdálenost do 50 m v objektech výšky přes 6 do 12 m</t>
  </si>
  <si>
    <t>1221375984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</si>
  <si>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</si>
  <si>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725</t>
  </si>
  <si>
    <t>Zdravotechnika - zařizovací předměty</t>
  </si>
  <si>
    <t>-1680101945</t>
  </si>
  <si>
    <t>725119122</t>
  </si>
  <si>
    <t>Zařízení záchodů montáž klozetových mís kombi</t>
  </si>
  <si>
    <t>-947336642</t>
  </si>
  <si>
    <t xml:space="preserve">Poznámka k souboru cen:
1. V cenách -1351, -1361 není započten napájecí zdroj.
2. V cenách jsou započtená klozetová sedátka.
</t>
  </si>
  <si>
    <t>64232051</t>
  </si>
  <si>
    <t>klozet keramický kombinovaný hluboké splachování odpad vodorovný bílý 630x360x770mm</t>
  </si>
  <si>
    <t>-337715339</t>
  </si>
  <si>
    <t>-517826629</t>
  </si>
  <si>
    <t>64236051</t>
  </si>
  <si>
    <t>klozet keramický bílý závěsný hluboké splachování pro handicapované</t>
  </si>
  <si>
    <t>-1252246460</t>
  </si>
  <si>
    <t>55167399</t>
  </si>
  <si>
    <t>sedátko klozetové duroplastové bílé</t>
  </si>
  <si>
    <t>-450109503</t>
  </si>
  <si>
    <t>725119125</t>
  </si>
  <si>
    <t>Zařízení záchodů montáž klozetových mís závěsných na nosné stěny</t>
  </si>
  <si>
    <t>1395365518</t>
  </si>
  <si>
    <t>64236091</t>
  </si>
  <si>
    <t>mísa keramická klozetová závěsná bílá s hlubokým splachováním odpad vodorovný</t>
  </si>
  <si>
    <t>-112433671</t>
  </si>
  <si>
    <t>55167394</t>
  </si>
  <si>
    <t>sedátko klozetové duroplastové bílé antibakteriální</t>
  </si>
  <si>
    <t>1804021060</t>
  </si>
  <si>
    <t>725121527</t>
  </si>
  <si>
    <t>Pisoárové záchodky keramické automatické s integrovaným napájecím zdrojem</t>
  </si>
  <si>
    <t>-1889354355</t>
  </si>
  <si>
    <t xml:space="preserve">Poznámka k souboru cen:
1. V cenách –1001, -1521, -1525, -1529, -2002 není započten napájecí zdroj.
2. V cenách -1501 a -1502 není započten ventil na oplach pisoáru.
</t>
  </si>
  <si>
    <t>-738083391</t>
  </si>
  <si>
    <t>725219102</t>
  </si>
  <si>
    <t>Umyvadla montáž umyvadel ostatních typů na šrouby do zdiva</t>
  </si>
  <si>
    <t>-593190377</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</si>
  <si>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</si>
  <si>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64211023</t>
  </si>
  <si>
    <t>umyvadlo keramické závěsné bezbariérové bílé 640x550mm</t>
  </si>
  <si>
    <t>1779960716</t>
  </si>
  <si>
    <t>64221001</t>
  </si>
  <si>
    <t>umývátko keramické stěnové bílé 450x340mm</t>
  </si>
  <si>
    <t>-1770017148</t>
  </si>
  <si>
    <t>55231384</t>
  </si>
  <si>
    <t>umyvadlo nerezové vícemístné-dvojumyvadlo 1200x500x190mm</t>
  </si>
  <si>
    <t>1779792773</t>
  </si>
  <si>
    <t>59030729</t>
  </si>
  <si>
    <t>konstrukce pro uchycení umyvadla s nástěnnými bateriemi osová rozteč CW profilů 450-625mm</t>
  </si>
  <si>
    <t>-288579528</t>
  </si>
  <si>
    <t>725220912</t>
  </si>
  <si>
    <t>Opravy van zpětná montáž vany s přetěsněním šroubení, vyvážením a napojením na odpad</t>
  </si>
  <si>
    <t>1015644460</t>
  </si>
  <si>
    <t xml:space="preserve">Poznámka k souboru cen:
1. V cenách -0908 až -0912 nejsou započteny náklady na rozbourání a zřízení obezdívky a obkladu; tyto práce se oceňují cenami katalogu 801-3 Budovy a haly - bourání konstrukcí a 801-1 Budovy a haly - zděné a monolitické.
</t>
  </si>
  <si>
    <t>725222169</t>
  </si>
  <si>
    <t>Vany bez výtokových armatur akrylátové se zápachovou uzávěrkou tvarované 1800x800 mm</t>
  </si>
  <si>
    <t>-138342777</t>
  </si>
  <si>
    <t xml:space="preserve">Poznámka k souboru cen:
1. V cenách -9102 až -9105 je započteno i dodání zápachové uzávěrky.
2. V cenách -9102 až -9105 není započteno dodání vany.
</t>
  </si>
  <si>
    <t>725240811</t>
  </si>
  <si>
    <t>Demontáž sprchových kabin a vaniček bez výtokových armatur kabin</t>
  </si>
  <si>
    <t>-1603735784</t>
  </si>
  <si>
    <t>725319111</t>
  </si>
  <si>
    <t>Dřezy bez výtokových armatur montáž dřezů ostatních typů</t>
  </si>
  <si>
    <t>853272296</t>
  </si>
  <si>
    <t xml:space="preserve">Poznámka k souboru cen:
1. V ceně -1131 není započtena úhelníková příchytka.
2. V cenách -1141, není započten napájecí zdroj.
</t>
  </si>
  <si>
    <t>725331111</t>
  </si>
  <si>
    <t>Výlevky bez výtokových armatur a splachovací nádrže keramické se sklopnou plastovou mřížkou 425 mm</t>
  </si>
  <si>
    <t>-1675676416</t>
  </si>
  <si>
    <t>725531101</t>
  </si>
  <si>
    <t>Elektrické ohřívače zásobníkové beztlakové přepadové objem nádrže (příkon) 5 l (2,0 kW)</t>
  </si>
  <si>
    <t>-1002610787</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</si>
  <si>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</si>
  <si>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725532118</t>
  </si>
  <si>
    <t>Elektrické ohřívače zásobníkové beztlakové přepadové akumulační s pojistným ventilem závěsné svislé objem nádrže (příkon) 120 l (3,0 kW) rychloohřev 220V</t>
  </si>
  <si>
    <t>1512172946</t>
  </si>
  <si>
    <t>725535211</t>
  </si>
  <si>
    <t>Elektrické ohřívače zásobníkové pojistné armatury pojistný ventil G 1/2</t>
  </si>
  <si>
    <t>-2083551037</t>
  </si>
  <si>
    <t>725590812</t>
  </si>
  <si>
    <t>Vnitrostaveništní přemístění vybouraných (demontovaných) hmot zařizovacích předmětů vodorovně do 100 m v objektech výšky přes 6 do 12 m</t>
  </si>
  <si>
    <t>1908165371</t>
  </si>
  <si>
    <t>725819402</t>
  </si>
  <si>
    <t>Ventily montáž ventilů ostatních typů rohových bez připojovací trubičky G 1/2</t>
  </si>
  <si>
    <t>-1352455215</t>
  </si>
  <si>
    <t>725820801</t>
  </si>
  <si>
    <t>Demontáž baterií nástěnných do G 3/4</t>
  </si>
  <si>
    <t>-1592863184</t>
  </si>
  <si>
    <t>725821312</t>
  </si>
  <si>
    <t>Baterie dřezové nástěnné pákové s otáčivým kulatým ústím a délkou ramínka 300 mm</t>
  </si>
  <si>
    <t>-484597605</t>
  </si>
  <si>
    <t xml:space="preserve">Poznámka k souboru cen:
1. V ceně -1422 není započten napájecí zdroj.
</t>
  </si>
  <si>
    <t>725821325</t>
  </si>
  <si>
    <t>Baterie dřezové stojánkové pákové s otáčivým ústím a délkou ramínka 220 mm</t>
  </si>
  <si>
    <t>-1580500662</t>
  </si>
  <si>
    <t>725822613</t>
  </si>
  <si>
    <t>Baterie umyvadlové stojánkové pákové s výpustí</t>
  </si>
  <si>
    <t>1799697500</t>
  </si>
  <si>
    <t xml:space="preserve">Poznámka k souboru cen:
1. V cenách –2654, 56, -9101-9202 není započten napájecí zdroj.
</t>
  </si>
  <si>
    <t>725831321</t>
  </si>
  <si>
    <t>Baterie vanové nástěnné klasické s vidlicí a sprchou</t>
  </si>
  <si>
    <t>983363647</t>
  </si>
  <si>
    <t>55281794</t>
  </si>
  <si>
    <t>tlačítko pro ovládání WC zepředu plast dvě množství vody 246x164mm</t>
  </si>
  <si>
    <t>-1784425746</t>
  </si>
  <si>
    <t>55147025</t>
  </si>
  <si>
    <t>splachovač WC automatický s piezo tlačítkem 24V DC</t>
  </si>
  <si>
    <t>1230748628</t>
  </si>
  <si>
    <t>725860811</t>
  </si>
  <si>
    <t>Demontáž zápachových uzávěrek pro zařizovací předměty jednoduchých</t>
  </si>
  <si>
    <t>-162633847</t>
  </si>
  <si>
    <t>725861102</t>
  </si>
  <si>
    <t>Zápachové uzávěrky zařizovacích předmětů pro umyvadla DN 40</t>
  </si>
  <si>
    <t>1688922184</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</si>
  <si>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</si>
  <si>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</si>
  <si>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</si>
  <si>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1690667523</t>
  </si>
  <si>
    <t>725864311</t>
  </si>
  <si>
    <t>Zápachové uzávěrky zařizovacích předmětů pro koupací vany s kulovým kloubem na odtoku DN 40/50</t>
  </si>
  <si>
    <t>445772605</t>
  </si>
  <si>
    <t>725865501</t>
  </si>
  <si>
    <t>Zápachové uzávěrky zařizovacích předmětů odpadní soupravy se zápachovou uzávěrkou DN 40/50</t>
  </si>
  <si>
    <t>1571172803</t>
  </si>
  <si>
    <t>725869101</t>
  </si>
  <si>
    <t>Zápachové uzávěrky zařizovacích předmětů montáž zápachových uzávěrek umyvadlových do DN 40</t>
  </si>
  <si>
    <t>-1424790996</t>
  </si>
  <si>
    <t>725900952</t>
  </si>
  <si>
    <t>Opravy ostatního zařízení upevnění doplňkového zařízení (např. mýdlenka, sušák) přišroubováním (za 1 vrut)</t>
  </si>
  <si>
    <t>1157411709</t>
  </si>
  <si>
    <t>55147061</t>
  </si>
  <si>
    <t>madlo invalidní krakorcové sklopné smaltované bílé 834mm</t>
  </si>
  <si>
    <t>-1687334877</t>
  </si>
  <si>
    <t>55147062</t>
  </si>
  <si>
    <t>madlo invalidní krakorcové smaltované bílé 550mm</t>
  </si>
  <si>
    <t>-2048451138</t>
  </si>
  <si>
    <t>998725102</t>
  </si>
  <si>
    <t>Přesun hmot pro zařizovací předměty stanovený z hmotnosti přesunovaného materiálu vodorovná dopravní vzdálenost do 50 m v objektech výšky přes 6 do 12 m</t>
  </si>
  <si>
    <t>1154129247</t>
  </si>
  <si>
    <t>726</t>
  </si>
  <si>
    <t>Zdravotechnika - předstěnové instalace</t>
  </si>
  <si>
    <t>726131041</t>
  </si>
  <si>
    <t>Předstěnové instalační systémy do lehkých stěn s kovovou konstrukcí pro závěsné klozety ovládání zepředu, stavební výšky 1120 mm</t>
  </si>
  <si>
    <t>-2147457027</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</si>
  <si>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</si>
  <si>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998726112</t>
  </si>
  <si>
    <t>Přesun hmot pro instalační prefabrikáty stanovený z hmotnosti přesunovaného materiálu vodorovná dopravní vzdálenost do 50 m v objektech výšky přes 6 m do 12 m</t>
  </si>
  <si>
    <t>-686518843</t>
  </si>
  <si>
    <t>781493611</t>
  </si>
  <si>
    <t>Obklad - dokončující práce montáž vanových dvířek plastových lepených s rámem</t>
  </si>
  <si>
    <t>117589786</t>
  </si>
  <si>
    <t xml:space="preserve">Poznámka k souboru cen:
1. Množství měrných jednotek u ceny -5185 se stanoví podle počtu řezaných obkladaček, nezávisle na jejich velikosti.
2. Položku -5185 lze použít při nuceném použití jiného nástroje než řezačky.
</t>
  </si>
  <si>
    <t>56245726</t>
  </si>
  <si>
    <t>dvířka vanová bílá 150x150mm</t>
  </si>
  <si>
    <t>1256850453</t>
  </si>
  <si>
    <t>1537211244</t>
  </si>
  <si>
    <t>SO 10 - 03 - Oprava vniřního rozvodu plynu</t>
  </si>
  <si>
    <t xml:space="preserve">    61 - Úprava povrchů vnitřní</t>
  </si>
  <si>
    <t xml:space="preserve">    97 - Prorážení otvorů a ostatní bourací práce</t>
  </si>
  <si>
    <t xml:space="preserve">    58-M - Revize vyhrazených technických zařízení</t>
  </si>
  <si>
    <t>-727382746</t>
  </si>
  <si>
    <t>1950314868</t>
  </si>
  <si>
    <t>129911123</t>
  </si>
  <si>
    <t>Bourání konstrukcí v odkopávkách a prokopávkách ručně s přemístěním suti na hromady na vzdálenost do 20 m nebo s naložením na dopravní prostředek z betonu železového nebo předpjatého</t>
  </si>
  <si>
    <t>-555792214</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</si>
  <si>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</si>
  <si>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-2046894931</t>
  </si>
  <si>
    <t>1766042854</t>
  </si>
  <si>
    <t>959282106</t>
  </si>
  <si>
    <t>1999714602</t>
  </si>
  <si>
    <t>-687542351</t>
  </si>
  <si>
    <t>-1871136194</t>
  </si>
  <si>
    <t>-2062526054</t>
  </si>
  <si>
    <t>Úprava povrchů vnitřní</t>
  </si>
  <si>
    <t>1740614687</t>
  </si>
  <si>
    <t>-1246841734</t>
  </si>
  <si>
    <t>624669262</t>
  </si>
  <si>
    <t>-1488267010</t>
  </si>
  <si>
    <t>42392874</t>
  </si>
  <si>
    <t>konzole 300/200 otvor D 17mm</t>
  </si>
  <si>
    <t>-1749656266</t>
  </si>
  <si>
    <t>-1148363612</t>
  </si>
  <si>
    <t>Prorážení otvorů a ostatní bourací práce</t>
  </si>
  <si>
    <t>-1391453033</t>
  </si>
  <si>
    <t>stěny</t>
  </si>
  <si>
    <t>0,80</t>
  </si>
  <si>
    <t>stropy</t>
  </si>
  <si>
    <t>3,20</t>
  </si>
  <si>
    <t>974031153</t>
  </si>
  <si>
    <t>Vysekání rýh ve zdivu cihelném na maltu vápennou nebo vápenocementovou do hl. 100 mm a šířky do 100 mm</t>
  </si>
  <si>
    <t>1560090156</t>
  </si>
  <si>
    <t>-171195001</t>
  </si>
  <si>
    <t>2046328643</t>
  </si>
  <si>
    <t>220460071</t>
  </si>
  <si>
    <t>1797417690</t>
  </si>
  <si>
    <t>-1045214406</t>
  </si>
  <si>
    <t>0,348*29 "Přepočtené koeficientem množství</t>
  </si>
  <si>
    <t>-773690121</t>
  </si>
  <si>
    <t>-1025839563</t>
  </si>
  <si>
    <t>-1187225354</t>
  </si>
  <si>
    <t>723111203</t>
  </si>
  <si>
    <t>Potrubí z ocelových trubek závitových černých spojovaných svařováním, bezešvých běžných DN 20</t>
  </si>
  <si>
    <t>-1096381945</t>
  </si>
  <si>
    <t>723111204</t>
  </si>
  <si>
    <t>Potrubí z ocelových trubek závitových černých spojovaných svařováním, bezešvých běžných DN 25</t>
  </si>
  <si>
    <t>1210335807</t>
  </si>
  <si>
    <t>723120804</t>
  </si>
  <si>
    <t>Demontáž potrubí svařovaného z ocelových trubek závitových do DN 25</t>
  </si>
  <si>
    <t>-2039655685</t>
  </si>
  <si>
    <t>316386887</t>
  </si>
  <si>
    <t>2096798567</t>
  </si>
  <si>
    <t>723170215</t>
  </si>
  <si>
    <t>Potrubí z plastových trubek vícevrstvé ze síťovaného polyetylénu spojované lisovacími tvarovkami PN 10 D 32/3,0 (DN 25)</t>
  </si>
  <si>
    <t>836602788</t>
  </si>
  <si>
    <t>723190203</t>
  </si>
  <si>
    <t>Přípojky plynovodní ke strojům a zařízením z trubek ocelových závitových černých spojovaných na závit, bezešvých, běžných DN 20</t>
  </si>
  <si>
    <t>-1057423359</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</si>
  <si>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</si>
  <si>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723190252</t>
  </si>
  <si>
    <t>Přípojky plynovodní ke strojům a zařízením z trubek vyvedení a upevnění plynovodních výpustek na potrubí DN 20</t>
  </si>
  <si>
    <t>2087299980</t>
  </si>
  <si>
    <t>-69657990</t>
  </si>
  <si>
    <t>818035192</t>
  </si>
  <si>
    <t>-1066942198</t>
  </si>
  <si>
    <t>723230103</t>
  </si>
  <si>
    <t>Armatury se dvěma závity s protipožární armaturou PN 5 kulové uzávěry přímé závity vnitřní G 3/4 FF</t>
  </si>
  <si>
    <t>627534311</t>
  </si>
  <si>
    <t>723290822</t>
  </si>
  <si>
    <t>Vnitrostaveništní přemítění vybouraných (demontovaných) hmot vnitřní plynovod vodorovně do 100 m v objektech výšky přes 6 do 12 m</t>
  </si>
  <si>
    <t>-164793909</t>
  </si>
  <si>
    <t>-752312695</t>
  </si>
  <si>
    <t>783614551</t>
  </si>
  <si>
    <t>Základní nátěr armatur a kovových potrubí jednonásobný potrubí do DN 50 mm syntetický</t>
  </si>
  <si>
    <t>-1674692980</t>
  </si>
  <si>
    <t>134934765</t>
  </si>
  <si>
    <t>783617613</t>
  </si>
  <si>
    <t>Krycí nátěr (email) armatur a kovových potrubí potrubí do DN 50 mm dvojnásobný syntetický samozákladující</t>
  </si>
  <si>
    <t>2131744811</t>
  </si>
  <si>
    <t>58-M</t>
  </si>
  <si>
    <t>Revize vyhrazených technických zařízení</t>
  </si>
  <si>
    <t>580506041</t>
  </si>
  <si>
    <t>Domovní plynovody uvedení spotřebiče do provozu opětovné</t>
  </si>
  <si>
    <t>-241250188</t>
  </si>
  <si>
    <t>SO 10 - 04 - Oprava vytápění objektu</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</si>
  <si>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</si>
  <si>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</si>
  <si>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</si>
  <si>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</si>
  <si>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</si>
  <si>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HZS - Hodinové zúčtovací sazby</t>
  </si>
  <si>
    <t>731</t>
  </si>
  <si>
    <t>Ústřední vytápění - kotelny</t>
  </si>
  <si>
    <t>731244108</t>
  </si>
  <si>
    <t>Kotle ocelové teplovodní plynové závěsné kondenzační pro vytápění 4,8-23,9 kW</t>
  </si>
  <si>
    <t>-1141811614</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</si>
  <si>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</si>
  <si>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731244111</t>
  </si>
  <si>
    <t>Kotle ocelové teplovodní plynové závěsné kondenzační pro vytápění 6,6-28,0 kW</t>
  </si>
  <si>
    <t>-1528518295</t>
  </si>
  <si>
    <t>734441111</t>
  </si>
  <si>
    <t>Regulátory tlaku s jednoobvodovým mikrospínačem membránové, tlak -0,3 až +0,3 kPa</t>
  </si>
  <si>
    <t>148984183</t>
  </si>
  <si>
    <t>Poznámka k položce:
Ekvitermní regulátor včetně venkovních čidel</t>
  </si>
  <si>
    <t>40562445</t>
  </si>
  <si>
    <t>regulátor tlaku PB plynu středotlaký dvoustupňový výstup 3kPa výkon 24kg/h připojení vstup POL výstup Rp 3/4"</t>
  </si>
  <si>
    <t>-1143165931</t>
  </si>
  <si>
    <t>998731102</t>
  </si>
  <si>
    <t>Přesun hmot pro kotelny stanovený z hmotnosti přesunovaného materiálu vodorovná dopravní vzdálenost do 50 m v objektech výšky přes 6 do 12 m</t>
  </si>
  <si>
    <t>-1395943795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</si>
  <si>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</si>
  <si>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732</t>
  </si>
  <si>
    <t>Ústřední vytápění - strojovny</t>
  </si>
  <si>
    <t>732219111</t>
  </si>
  <si>
    <t>Montáž ohříváků vody zásobníkových ležatých PN 0,6/0,6, PN 1,6/1,0, PN 1,6/1,6 o obsahu 100 l</t>
  </si>
  <si>
    <t>1279463878</t>
  </si>
  <si>
    <t xml:space="preserve">Poznámka k souboru cen:
1. V cenách -9111 až -9129 není započteno sedlo pod nádoby toto lze oceňovat cenami katalogu 800-767 Konstrukce záměčnické.
</t>
  </si>
  <si>
    <t>48432103</t>
  </si>
  <si>
    <t>ohřívač vody plynový průtokový zapalování hydrodynamickým generátorem provedení 18L/min ZP výkon 30,5kW</t>
  </si>
  <si>
    <t>2108701326</t>
  </si>
  <si>
    <t>732331615</t>
  </si>
  <si>
    <t>Nádoby expanzní tlakové s membránou bez pojistného ventilu se závitovým připojením PN 0,6 o objemu 35 l</t>
  </si>
  <si>
    <t>-1012834063</t>
  </si>
  <si>
    <t>998732102</t>
  </si>
  <si>
    <t>Přesun hmot pro strojovny stanovený z hmotnosti přesunovaného materiálu vodorovná dopravní vzdálenost do 50 m v objektech výšky přes 6 do 12 m</t>
  </si>
  <si>
    <t>-91271564</t>
  </si>
  <si>
    <t>733</t>
  </si>
  <si>
    <t>Ústřední vytápění - rozvodné potrubí</t>
  </si>
  <si>
    <t>733222102</t>
  </si>
  <si>
    <t>Potrubí z trubek měděných polotvrdých spojovaných měkkým pájením Ø 15/1</t>
  </si>
  <si>
    <t>-806503939</t>
  </si>
  <si>
    <t>733222103</t>
  </si>
  <si>
    <t>Potrubí z trubek měděných polotvrdých spojovaných měkkým pájením Ø 18/1</t>
  </si>
  <si>
    <t>-535161536</t>
  </si>
  <si>
    <t>733222104</t>
  </si>
  <si>
    <t>Potrubí z trubek měděných polotvrdých spojovaných měkkým pájením Ø 22/1,0</t>
  </si>
  <si>
    <t>702198892</t>
  </si>
  <si>
    <t>733223105</t>
  </si>
  <si>
    <t>Potrubí z trubek měděných tvrdých spojovaných měkkým pájením Ø 28/1,5</t>
  </si>
  <si>
    <t>-587080610</t>
  </si>
  <si>
    <t>733811241</t>
  </si>
  <si>
    <t>Ochrana potrubí termoizolačními trubicemi z pěnového polyetylenu PE přilepenými v příčných a podélných spojích, tloušťky izolace přes 13 do 20 mm, vnitřního průměru izolace DN do 22 mm</t>
  </si>
  <si>
    <t>2096519575</t>
  </si>
  <si>
    <t>733811251</t>
  </si>
  <si>
    <t>Ochrana potrubí termoizolačními trubicemi z pěnového polyetylenu PE přilepenými v příčných a podélných spojích, tloušťky izolace přes 20 do 25 mm, vnitřního průměru izolace DN do 22 mm</t>
  </si>
  <si>
    <t>769201843</t>
  </si>
  <si>
    <t>DN22</t>
  </si>
  <si>
    <t>80,00</t>
  </si>
  <si>
    <t>733811252</t>
  </si>
  <si>
    <t>Ochrana potrubí termoizolačními trubicemi z pěnového polyetylenu PE přilepenými v příčných a podélných spojích, tloušťky izolace přes 20 do 25 mm, vnitřního průměru izolace DN přes 22 do 45 mm</t>
  </si>
  <si>
    <t>2139844091</t>
  </si>
  <si>
    <t>12,00</t>
  </si>
  <si>
    <t>733831001</t>
  </si>
  <si>
    <t>Pomocný materiál - Kompenzátory na potrubí,vč.kolen,fitinek,redukcí ,odboček, plastových příchytek měděného potrubí, chrániček</t>
  </si>
  <si>
    <t>-1124035727</t>
  </si>
  <si>
    <t>998733102</t>
  </si>
  <si>
    <t>Přesun hmot pro rozvody potrubí stanovený z hmotnosti přesunovaného materiálu vodorovná dopravní vzdálenost do 50 m v objektech výšky přes 6 do 12 m</t>
  </si>
  <si>
    <t>1142996784</t>
  </si>
  <si>
    <t>734</t>
  </si>
  <si>
    <t>Ústřední vytápění - armatury</t>
  </si>
  <si>
    <t>734109312</t>
  </si>
  <si>
    <t>Montáž armatur přírubových se dvěma přírubami PN 25, 40 DN 25</t>
  </si>
  <si>
    <t>1769059742</t>
  </si>
  <si>
    <t>31942705</t>
  </si>
  <si>
    <t>redukce mosaz 1"x3/4"</t>
  </si>
  <si>
    <t>673727086</t>
  </si>
  <si>
    <t>31942703</t>
  </si>
  <si>
    <t>redukce mosaz 3/4"x1/2"</t>
  </si>
  <si>
    <t>-1819389123</t>
  </si>
  <si>
    <t>734163441</t>
  </si>
  <si>
    <t>Filtry z uhlíkové oceli s čístícím víkem nebo vypouštěcí zátkou PN 40 do 400°C DN 15</t>
  </si>
  <si>
    <t>2027126416</t>
  </si>
  <si>
    <t>734163442</t>
  </si>
  <si>
    <t>Filtry z uhlíkové oceli s čístícím víkem nebo vypouštěcí zátkou PN 40 do 400°C DN 20</t>
  </si>
  <si>
    <t>-1283592380</t>
  </si>
  <si>
    <t>734163443</t>
  </si>
  <si>
    <t>Filtry z uhlíkové oceli s čístícím víkem nebo vypouštěcí zátkou PN 40 do 400°C DN 25</t>
  </si>
  <si>
    <t>-1366663493</t>
  </si>
  <si>
    <t>734222802</t>
  </si>
  <si>
    <t>Ventily regulační závitové termostatické, s hlavicí ručního ovládání PN 16 do 110°C rohové chromované G 1/2</t>
  </si>
  <si>
    <t>1569494918</t>
  </si>
  <si>
    <t xml:space="preserve">Poznámka k souboru cen:
1. V cenách -0101 až -0105 nejsou započteny náklady na dodávku a montáž měřící a vypouštěcí armatury.Tyto se oceňují samostatně souborem cen 734 49 1101 až -1105.
</t>
  </si>
  <si>
    <t>RHU.13661431001</t>
  </si>
  <si>
    <t>krytka k rozdělovači RX Rp 1/2</t>
  </si>
  <si>
    <t>-873560522</t>
  </si>
  <si>
    <t>734261734</t>
  </si>
  <si>
    <t>Šroubení regulační radiátorové přímé bez vypouštění pro adaptér na měď nebo plast G 1/2" x 16</t>
  </si>
  <si>
    <t>-1621016228</t>
  </si>
  <si>
    <t>Poznámka k položce:
Dvojitý kulový kohout</t>
  </si>
  <si>
    <t>734291123</t>
  </si>
  <si>
    <t>Ostatní armatury kohouty plnicí a vypouštěcí PN 10 do 90°C G 1/2</t>
  </si>
  <si>
    <t>-1384856483</t>
  </si>
  <si>
    <t>734292713</t>
  </si>
  <si>
    <t>Ostatní armatury kulové kohouty PN 42 do 185°C přímé vnitřní závit G 1/2</t>
  </si>
  <si>
    <t>1149023927</t>
  </si>
  <si>
    <t>734292714</t>
  </si>
  <si>
    <t>Ostatní armatury kulové kohouty PN 42 do 185°C přímé vnitřní závit G 3/4</t>
  </si>
  <si>
    <t>-517465255</t>
  </si>
  <si>
    <t>734292715</t>
  </si>
  <si>
    <t>Ostatní armatury kulové kohouty PN 42 do 185°C přímé vnitřní závit G 1</t>
  </si>
  <si>
    <t>-889345734</t>
  </si>
  <si>
    <t>734-292777</t>
  </si>
  <si>
    <t>Obložení pro dvojitý kulový kohout</t>
  </si>
  <si>
    <t>-1506335355</t>
  </si>
  <si>
    <t>734-294104</t>
  </si>
  <si>
    <t xml:space="preserve">Dvojitá krycí růžice </t>
  </si>
  <si>
    <t>-1115069600</t>
  </si>
  <si>
    <t>998734102</t>
  </si>
  <si>
    <t>Přesun hmot pro armatury stanovený z hmotnosti přesunovaného materiálu vodorovná dopravní vzdálenost do 50 m v objektech výšky přes 6 do 12 m</t>
  </si>
  <si>
    <t>1683934585</t>
  </si>
  <si>
    <t>735</t>
  </si>
  <si>
    <t>Ústřední vytápění - otopná tělesa</t>
  </si>
  <si>
    <t>735152471</t>
  </si>
  <si>
    <t>Otopná tělesa panelová VK dvoudesková PN 1,0 MPa, T do 110°C s jednou přídavnou přestupní plochou výšky tělesa 600 mm stavební délky / výkonu 400 mm / 515 W</t>
  </si>
  <si>
    <t>-793883837</t>
  </si>
  <si>
    <t>735152471.1</t>
  </si>
  <si>
    <t>1218491133</t>
  </si>
  <si>
    <t>735152475</t>
  </si>
  <si>
    <t>Otopná tělesa panelová VK dvoudesková PN 1,0 MPa, T do 110°C s jednou přídavnou přestupní plochou výšky tělesa 600 mm stavební délky / výkonu 800 mm / 1030 W</t>
  </si>
  <si>
    <t>999607989</t>
  </si>
  <si>
    <t>735152475.1</t>
  </si>
  <si>
    <t>1471252250</t>
  </si>
  <si>
    <t>735152575</t>
  </si>
  <si>
    <t>Otopná tělesa panelová VK dvoudesková PN 1,0 MPa, T do 110°C se dvěma přídavnými přestupními plochami výšky tělesa 600 mm stavební délky / výkonu 800 mm / 1343 W</t>
  </si>
  <si>
    <t>-1386158025</t>
  </si>
  <si>
    <t>735152580</t>
  </si>
  <si>
    <t>Otopná tělesa panelová VK dvoudesková PN 1,0 MPa, T do 110°C se dvěma přídavnými přestupními plochami výšky tělesa 600 mm stavební délky / výkonu 1400 mm / 2351 W</t>
  </si>
  <si>
    <t>-726463410</t>
  </si>
  <si>
    <t>735152581</t>
  </si>
  <si>
    <t>Otopná tělesa panelová VK dvoudesková PN 1,0 MPa, T do 110°C se dvěma přídavnými přestupními plochami výšky tělesa 600 mm stavební délky / výkonu 1600 mm / 2686 W</t>
  </si>
  <si>
    <t>-64510253</t>
  </si>
  <si>
    <t>735152581.1</t>
  </si>
  <si>
    <t>-1200263131</t>
  </si>
  <si>
    <t>735152582</t>
  </si>
  <si>
    <t>Otopná tělesa panelová VK dvoudesková PN 1,0 MPa, T do 110°C se dvěma přídavnými přestupními plochami výšky tělesa 600 mm stavební délky / výkonu 1800 mm / 3022 W</t>
  </si>
  <si>
    <t>1672931935</t>
  </si>
  <si>
    <t>735152679</t>
  </si>
  <si>
    <t>Otopná tělesa panelová VK třídesková PN 1,0 MPa, T do 110°C se třemi přídavnými přestupními plochami výšky tělesa 600 mm stavební délky / výkonu 1200 mm / 2887 W</t>
  </si>
  <si>
    <t>1827783604</t>
  </si>
  <si>
    <t>735152681</t>
  </si>
  <si>
    <t>Otopná tělesa panelová VK třídesková PN 1,0 MPa, T do 110°C se třemi přídavnými přestupními plochami výšky tělesa 600 mm stavební délky / výkonu 1600 mm / 3850 W</t>
  </si>
  <si>
    <t>508714562</t>
  </si>
  <si>
    <t>735152682</t>
  </si>
  <si>
    <t>Otopná tělesa panelová VK třídesková PN 1,0 MPa, T do 110°C se třemi přídavnými přestupními plochami výšky tělesa 600 mm stavební délky / výkonu 1800 mm / 4331 W</t>
  </si>
  <si>
    <t>-1870992097</t>
  </si>
  <si>
    <t>735164251</t>
  </si>
  <si>
    <t>Otopná tělesa trubková přímotopná elektrická na stěnu výšky tělesa 1215 mm, délky 450 mm</t>
  </si>
  <si>
    <t>-1631379222</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</si>
  <si>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</si>
  <si>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735494811</t>
  </si>
  <si>
    <t>Vypuštění vody z otopných soustav bez kotlů, ohříváků, zásobníků a nádrží</t>
  </si>
  <si>
    <t>-622148931</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</si>
  <si>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</si>
  <si>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735511137</t>
  </si>
  <si>
    <t>Trubkové teplovodní podlahové vytápění připojovací šroubení rozdělovače, potrubí 16x2,0 mm</t>
  </si>
  <si>
    <t>-853321240</t>
  </si>
  <si>
    <t xml:space="preserve">Poznámka k souboru cen:
1. Montáž tepelné izolace se oceňuje cenou 713 12-1...
</t>
  </si>
  <si>
    <t>998735102</t>
  </si>
  <si>
    <t>Přesun hmot pro otopná tělesa stanovený z hmotnosti přesunovaného materiálu vodorovná dopravní vzdálenost do 50 m v objektech výšky přes 6 do 12 m</t>
  </si>
  <si>
    <t>-1887714676</t>
  </si>
  <si>
    <t>767995111</t>
  </si>
  <si>
    <t>Montáž ostatních atypických zámečnických konstrukcí hmotnosti do 5 kg</t>
  </si>
  <si>
    <t>-557064148</t>
  </si>
  <si>
    <t>Poznámka k položce:
Doplňkové konstrukce, závěsy,profily,objímky, upevńovací prvky, redukce, ocelové úchytky potrubí (třmeny) se zvukovou izolační vložkou</t>
  </si>
  <si>
    <t>-550433305</t>
  </si>
  <si>
    <t>HZS</t>
  </si>
  <si>
    <t>Hodinové zúčtovací sazby</t>
  </si>
  <si>
    <t>HZS2211</t>
  </si>
  <si>
    <t>Hodinové zúčtovací sazby profesí PSV provádění stavebních instalací instalatér</t>
  </si>
  <si>
    <t>512</t>
  </si>
  <si>
    <t>-1669159985</t>
  </si>
  <si>
    <t>Poznámka k položce:
Demontáže stávajícího systému, odvoz na skládku, ekolog. likvidace tepelné izolace</t>
  </si>
  <si>
    <t>HZS2212</t>
  </si>
  <si>
    <t>Hodinové zúčtovací sazby profesí PSV provádění stavebních instalací instalatér odborný</t>
  </si>
  <si>
    <t>-1794307536</t>
  </si>
  <si>
    <t>SO 10 - 05 - Oprava elektroinstalace - silnoproud</t>
  </si>
  <si>
    <t xml:space="preserve">    741 - Elektroinstalace - silnoproud</t>
  </si>
  <si>
    <t xml:space="preserve">    742 - Elektroinstalace - slaboproud</t>
  </si>
  <si>
    <t xml:space="preserve">    21-M - Elektromontáže</t>
  </si>
  <si>
    <t xml:space="preserve">    22-M - Montáže technologických zařízení pro dopravní stavby</t>
  </si>
  <si>
    <t>741</t>
  </si>
  <si>
    <t>Elektroinstalace - silnoproud</t>
  </si>
  <si>
    <t>741001001</t>
  </si>
  <si>
    <t>Rozvaděč R10 (viz samostaná příloha č. 9) - D+M</t>
  </si>
  <si>
    <t>-1809246832</t>
  </si>
  <si>
    <t>741001002</t>
  </si>
  <si>
    <t>Elektroměrový rozvaděč ER (viz samostaná příloha č. 8) - D+M</t>
  </si>
  <si>
    <t>-2125348336</t>
  </si>
  <si>
    <t>741001003</t>
  </si>
  <si>
    <t>Bytové rozváděče RB01, RB02, RB03 (viz samostaná příloha č. 10) - D+M</t>
  </si>
  <si>
    <t>1998221789</t>
  </si>
  <si>
    <t>741001004</t>
  </si>
  <si>
    <t>Rozváděč prodejny RP (viz samostaná příloha č. 10) - D+M</t>
  </si>
  <si>
    <t>2031863417</t>
  </si>
  <si>
    <t>741001005</t>
  </si>
  <si>
    <t>Rozváděč slaboproudé technologie RT (viz samostatná příloha č. 11) - D+M</t>
  </si>
  <si>
    <t>1401233053</t>
  </si>
  <si>
    <t>741001006</t>
  </si>
  <si>
    <t>Hlavní ochranná přípojnice HOP, pomocná POP - D+M</t>
  </si>
  <si>
    <t>-1798464941</t>
  </si>
  <si>
    <t>741110063</t>
  </si>
  <si>
    <t>Montáž trubek elektroinstalačních s nasunutím nebo našroubováním do krabic plastových ohebných, uložených pod omítku, vnější Ø přes 35 mm</t>
  </si>
  <si>
    <t>1912584077</t>
  </si>
  <si>
    <t>200,00+220,00</t>
  </si>
  <si>
    <t>34571064</t>
  </si>
  <si>
    <t>trubka elektroinstalační ohebná z PVC</t>
  </si>
  <si>
    <t>414819359</t>
  </si>
  <si>
    <t>741112001</t>
  </si>
  <si>
    <t>Montáž krabic elektroinstalačních bez napojení na trubky a lišty, demontáže a montáže víčka a přístroje protahovacích nebo odbočných zapuštěných plastových kruhových</t>
  </si>
  <si>
    <t>-1395008045</t>
  </si>
  <si>
    <t>191+25</t>
  </si>
  <si>
    <t>34571519</t>
  </si>
  <si>
    <t>krabice univerzální odbočná z PH s víčkem, D 73,5mmx43mm</t>
  </si>
  <si>
    <t>-350625647</t>
  </si>
  <si>
    <t>741120001</t>
  </si>
  <si>
    <t>Montáž vodičů izolovaných měděných bez ukončení uložených pod omítku plných a laněných (CY), průřezu žíly 0,35 až 6 mm2</t>
  </si>
  <si>
    <t>581845860</t>
  </si>
  <si>
    <t>190+110</t>
  </si>
  <si>
    <t>34140825</t>
  </si>
  <si>
    <t>vodič silový s Cu jádrem 4mm2</t>
  </si>
  <si>
    <t>-1513848218</t>
  </si>
  <si>
    <t>34140826</t>
  </si>
  <si>
    <t>vodič silový s Cu jádrem 6mm2</t>
  </si>
  <si>
    <t>-1028391296</t>
  </si>
  <si>
    <t>741120003</t>
  </si>
  <si>
    <t>Montáž vodičů izolovaných měděných bez ukončení uložených pod omítku plných a laněných (CY), průřezu žíly 10 až 16 mm2</t>
  </si>
  <si>
    <t>259633965</t>
  </si>
  <si>
    <t>34140846</t>
  </si>
  <si>
    <t>vodič izolovaný s Cu jádrem 10mm2</t>
  </si>
  <si>
    <t>-1084033750</t>
  </si>
  <si>
    <t>741122611</t>
  </si>
  <si>
    <t>Montáž kabelů měděných bez ukončení uložených pevně plných kulatých nebo bezhalogenových (CYKY) počtu a průřezu žil 3x1,5 až 6 mm2</t>
  </si>
  <si>
    <t>-1405215038</t>
  </si>
  <si>
    <t>1880+1590+820</t>
  </si>
  <si>
    <t>34111036</t>
  </si>
  <si>
    <t>kabel silový s Cu jádrem 1kV 3x2,5mm2</t>
  </si>
  <si>
    <t>1791187952</t>
  </si>
  <si>
    <t>34111030</t>
  </si>
  <si>
    <t>kabel silový s Cu jádrem 1kV 3x1,5mm2</t>
  </si>
  <si>
    <t>-1547342338</t>
  </si>
  <si>
    <t>1590,00</t>
  </si>
  <si>
    <t>820,00</t>
  </si>
  <si>
    <t>741122621</t>
  </si>
  <si>
    <t>Montáž kabelů měděných bez ukončení uložených pevně plných kulatých nebo bezhalogenových (CYKY) počtu a průřezu žil 4x1,5 až 4 mm2</t>
  </si>
  <si>
    <t>397809138</t>
  </si>
  <si>
    <t>34111060</t>
  </si>
  <si>
    <t>kabel silový s Cu jádrem 1kV 4x1,5mm2</t>
  </si>
  <si>
    <t>-1165165105</t>
  </si>
  <si>
    <t>741122623</t>
  </si>
  <si>
    <t>Montáž kabelů měděných bez ukončení uložených pevně plných kulatých nebo bezhalogenových (CYKY) počtu a průřezu žil 4x10 mm2</t>
  </si>
  <si>
    <t>-899168170</t>
  </si>
  <si>
    <t>34111076</t>
  </si>
  <si>
    <t>kabel silový s Cu jádrem 1kV 4x10mm2</t>
  </si>
  <si>
    <t>-594516178</t>
  </si>
  <si>
    <t>741122641</t>
  </si>
  <si>
    <t>Montáž kabelů měděných bez ukončení uložených pevně plných kulatých nebo bezhalogenových (CYKY) počtu a průřezu žil 5x1,5 až 2,5 mm2</t>
  </si>
  <si>
    <t>-1386608029</t>
  </si>
  <si>
    <t>110+190</t>
  </si>
  <si>
    <t>34111094</t>
  </si>
  <si>
    <t>kabel silový s Cu jádrem 1kV 5x2,5mm2</t>
  </si>
  <si>
    <t>-832319042</t>
  </si>
  <si>
    <t>34111090</t>
  </si>
  <si>
    <t>kabel silový s Cu jádrem 1kV 5x1,5mm2</t>
  </si>
  <si>
    <t>1120721090</t>
  </si>
  <si>
    <t>741001011</t>
  </si>
  <si>
    <t>Kabel coax CB113-75ohm - D+M</t>
  </si>
  <si>
    <t>-510307050</t>
  </si>
  <si>
    <t>741001012</t>
  </si>
  <si>
    <t>Kabel UTP 4x2x0,8 - D+M</t>
  </si>
  <si>
    <t>96192868</t>
  </si>
  <si>
    <t>741001013</t>
  </si>
  <si>
    <t>Uzamykatelný sloupek s třífázovou zásuvkou 32A - D+M</t>
  </si>
  <si>
    <t>350868646</t>
  </si>
  <si>
    <t>741001014</t>
  </si>
  <si>
    <t>Demontáž stávající elektroinstalace včetně kabeláže - vč.likvidace</t>
  </si>
  <si>
    <t>1323071010</t>
  </si>
  <si>
    <t>741001015</t>
  </si>
  <si>
    <t>Demontáž stávající elektroměrové skříně (KS08) pro byty, vč.likvidace</t>
  </si>
  <si>
    <t>794211906</t>
  </si>
  <si>
    <t>741211817</t>
  </si>
  <si>
    <t>Demontáž rozvodnic kovových, uložených pod omítkou, krytí do IPx 4, plochy přes 0,8 m2</t>
  </si>
  <si>
    <t>754116909</t>
  </si>
  <si>
    <t>741310001</t>
  </si>
  <si>
    <t>Montáž spínačů jedno nebo dvoupólových nástěnných se zapojením vodičů, pro prostředí normální vypínačů, řazení 1-jednopólových</t>
  </si>
  <si>
    <t>782557089</t>
  </si>
  <si>
    <t>34535512</t>
  </si>
  <si>
    <t>spínač jednopólový 10A bílý</t>
  </si>
  <si>
    <t>936597891</t>
  </si>
  <si>
    <t>741310021</t>
  </si>
  <si>
    <t>Montáž spínačů jedno nebo dvoupólových nástěnných se zapojením vodičů, pro prostředí normální přepínačů, řazení 5-sériových</t>
  </si>
  <si>
    <t>-585361666</t>
  </si>
  <si>
    <t>34535573</t>
  </si>
  <si>
    <t>spínač řazení 5 10A bílý</t>
  </si>
  <si>
    <t>1633397987</t>
  </si>
  <si>
    <t>741310022</t>
  </si>
  <si>
    <t>Montáž spínačů jedno nebo dvoupólových nástěnných se zapojením vodičů, pro prostředí normální přepínačů, řazení 6-střídavých</t>
  </si>
  <si>
    <t>-541792544</t>
  </si>
  <si>
    <t>34535570</t>
  </si>
  <si>
    <t>609270814</t>
  </si>
  <si>
    <t>741310024</t>
  </si>
  <si>
    <t>Montáž spínačů jedno nebo dvoupólových nástěnných se zapojením vodičů, pro prostředí normální přepínačů, řazení 6+6 dvojitých střídavých</t>
  </si>
  <si>
    <t>-1115329945</t>
  </si>
  <si>
    <t>34535576</t>
  </si>
  <si>
    <t>spínač řazení 5 10A ostatní barvy</t>
  </si>
  <si>
    <t>-1267604982</t>
  </si>
  <si>
    <t>741310025</t>
  </si>
  <si>
    <t>Montáž spínačů jedno nebo dvoupólových nástěnných se zapojením vodičů, pro prostředí normální přepínačů, řazení 7-křížových</t>
  </si>
  <si>
    <t>-551928805</t>
  </si>
  <si>
    <t>34536490</t>
  </si>
  <si>
    <t>kryt spínače jednopáčkový jednoduchý pro spínače řazení 1,2,6,7,1/0 3558A-A651</t>
  </si>
  <si>
    <t>2009117429</t>
  </si>
  <si>
    <t>741310031</t>
  </si>
  <si>
    <t>Montáž spínačů jedno nebo dvoupólových nástěnných se zapojením vodičů, pro prostředí venkovní nebo mokré vypínačů, řazení 1-jednopólových</t>
  </si>
  <si>
    <t>1076862643</t>
  </si>
  <si>
    <t>34535515</t>
  </si>
  <si>
    <t>spínač jednopólový 10A bílý, slonová kost</t>
  </si>
  <si>
    <t>289617774</t>
  </si>
  <si>
    <t>741310042</t>
  </si>
  <si>
    <t>Montáž spínačů jedno nebo dvoupólových nástěnných se zapojením vodičů, pro prostředí venkovní nebo mokré přepínačů, řazení 6-střídavých</t>
  </si>
  <si>
    <t>1029365072</t>
  </si>
  <si>
    <t>34535577</t>
  </si>
  <si>
    <t>236989137</t>
  </si>
  <si>
    <t>741310112</t>
  </si>
  <si>
    <t>Montáž spínačů jedno nebo dvoupólových polozapuštěných nebo zapuštěných se zapojením vodičů bezšroubové připojení ovladačů, řazení 1/0-tlačítkových zapínacích</t>
  </si>
  <si>
    <t>1861112161</t>
  </si>
  <si>
    <t>339065015</t>
  </si>
  <si>
    <t>741311004</t>
  </si>
  <si>
    <t>Montáž spínačů speciálních se zapojením vodičů čidla pohybu nástěnného</t>
  </si>
  <si>
    <t>1112589234</t>
  </si>
  <si>
    <t>34536491</t>
  </si>
  <si>
    <t>-1095559089</t>
  </si>
  <si>
    <t>741313001</t>
  </si>
  <si>
    <t>Montáž zásuvek domovních se zapojením vodičů bezšroubové připojení polozapuštěných nebo zapuštěných 10/16 A, provedení 2P + PE</t>
  </si>
  <si>
    <t>1310574790</t>
  </si>
  <si>
    <t>34555121</t>
  </si>
  <si>
    <t>zásuvka 2násobná 16A bílá</t>
  </si>
  <si>
    <t>1076974674</t>
  </si>
  <si>
    <t>741313031</t>
  </si>
  <si>
    <t>Montáž zásuvek domovních se zapojením vodičů šroubové připojení vestavných 10 popř. 16 A bez odvrtání profilovaného otvoru, provedení 1P zdířka</t>
  </si>
  <si>
    <t>344014561</t>
  </si>
  <si>
    <t>34555101</t>
  </si>
  <si>
    <t>zásuvka 1násobná 16A bílý</t>
  </si>
  <si>
    <t>-734511383</t>
  </si>
  <si>
    <t>-1897650847</t>
  </si>
  <si>
    <t>34555104</t>
  </si>
  <si>
    <t>zásuvka 1násobná 16A ostatní barvy</t>
  </si>
  <si>
    <t>-1341239296</t>
  </si>
  <si>
    <t>741315865</t>
  </si>
  <si>
    <t>Demontáž zásuvek bez zachování funkčnosti (do suti) průmyslových nástěnných, pro prostředí venkovní nebo mokré, připojení šroubové 3P+N+PE</t>
  </si>
  <si>
    <t>-1236763851</t>
  </si>
  <si>
    <t>741370034</t>
  </si>
  <si>
    <t>Montáž svítidel žárovkových se zapojením vodičů bytových nebo společenských místností nástěnných přisazených 2 zdroje nouzové</t>
  </si>
  <si>
    <t>-393408890</t>
  </si>
  <si>
    <t>34838100</t>
  </si>
  <si>
    <t>svítidlo dočasné nouzové osvětlení, IP44 1x8W, 1h</t>
  </si>
  <si>
    <t>-658589261</t>
  </si>
  <si>
    <t>742</t>
  </si>
  <si>
    <t>Elektroinstalace - slaboproud</t>
  </si>
  <si>
    <t>742110102</t>
  </si>
  <si>
    <t>Montáž kabelového žlabu drátěného 150/100 mm</t>
  </si>
  <si>
    <t>528828476</t>
  </si>
  <si>
    <t>34575492</t>
  </si>
  <si>
    <t>žlab kabelový pozinkovaný 2m/ks 50X125</t>
  </si>
  <si>
    <t>544625731</t>
  </si>
  <si>
    <t>-995208934</t>
  </si>
  <si>
    <t>34575491</t>
  </si>
  <si>
    <t>žlab kabelový pozinkovaný 2m/ks 50X62</t>
  </si>
  <si>
    <t>-2021802765</t>
  </si>
  <si>
    <t>742220232</t>
  </si>
  <si>
    <t>Montáž příslušenství pro PZTS detektor na stěnu nebo na strop</t>
  </si>
  <si>
    <t>2089329416</t>
  </si>
  <si>
    <t>61124263</t>
  </si>
  <si>
    <t>opticko - kouřový senzor</t>
  </si>
  <si>
    <t>1426641239</t>
  </si>
  <si>
    <t>742420051</t>
  </si>
  <si>
    <t>Montáž společné televizní antény antenního rozbočovače</t>
  </si>
  <si>
    <t>-676340480</t>
  </si>
  <si>
    <t>341001001</t>
  </si>
  <si>
    <t>Zesilovač, multiswitch, rozbočovač</t>
  </si>
  <si>
    <t>-1397594999</t>
  </si>
  <si>
    <t>742420121</t>
  </si>
  <si>
    <t>Montáž společné televizní antény televizní zásuvky koncové nebo průběžné</t>
  </si>
  <si>
    <t>446170133</t>
  </si>
  <si>
    <t>341001002</t>
  </si>
  <si>
    <t>Zásuvka televizní pod omítku</t>
  </si>
  <si>
    <t>cena dodavatelů</t>
  </si>
  <si>
    <t>-1635906006</t>
  </si>
  <si>
    <t>21-M</t>
  </si>
  <si>
    <t>Elektromontáže</t>
  </si>
  <si>
    <t>210290122</t>
  </si>
  <si>
    <t>Montáž svítidel zářivkových 2-trubicových pro prostředí obyčejné</t>
  </si>
  <si>
    <t>1261850819</t>
  </si>
  <si>
    <t>34823742</t>
  </si>
  <si>
    <t>svítidlo zářivkové interiérové s kompenzací, barva bílá, 2x58W, délka 1562mm</t>
  </si>
  <si>
    <t>-1007348310</t>
  </si>
  <si>
    <t>21029010</t>
  </si>
  <si>
    <t>Montáž svítidel zářivkových 1-trubicových pro prostředí obyčejné</t>
  </si>
  <si>
    <t>1168339675</t>
  </si>
  <si>
    <t>2+7</t>
  </si>
  <si>
    <t>34814436</t>
  </si>
  <si>
    <t>svítidlo zářivkové stropní přímé, mřížka parabolická, indukční předřadník s kompenzací, 1x58W</t>
  </si>
  <si>
    <t>-575674012</t>
  </si>
  <si>
    <t>34814431</t>
  </si>
  <si>
    <t>svítidlo zářivkové stropní přímé, venkovní, indukční předřadník s kompenzací, 1x58W</t>
  </si>
  <si>
    <t>-1415267606</t>
  </si>
  <si>
    <t>21029011</t>
  </si>
  <si>
    <t>Svítidlo přisazené/podhledové kulaté svítidlo 1x80W, IP20 - D+M</t>
  </si>
  <si>
    <t>-1764380584</t>
  </si>
  <si>
    <t>21029020</t>
  </si>
  <si>
    <t>Svítidlo přisazené/podhledové kulaté svítidlo 1x80W, IP43 - D+M</t>
  </si>
  <si>
    <t>1633229369</t>
  </si>
  <si>
    <t>21029030</t>
  </si>
  <si>
    <t>Svítidlo typu "B" interiérové podhledové LED 600x600, 3x 7,67W, (IP40) - D+M</t>
  </si>
  <si>
    <t>1040267402</t>
  </si>
  <si>
    <t>21029040</t>
  </si>
  <si>
    <t>Svítidlo typu "D" interiérové podhledové LED 600x600, 4x 8,25W, (IP40) - D+M</t>
  </si>
  <si>
    <t>-742131121</t>
  </si>
  <si>
    <t>21029050</t>
  </si>
  <si>
    <t>Svítidlo "typu A" stropní žárovkové 1x80W se závitem E27 (IP44) - D+M</t>
  </si>
  <si>
    <t>-59420236</t>
  </si>
  <si>
    <t>21029060</t>
  </si>
  <si>
    <t>Svítidlo typu "C" podhledové stropní LED 1x24W (IP44) - D+M</t>
  </si>
  <si>
    <t>-557816400</t>
  </si>
  <si>
    <t>21029070</t>
  </si>
  <si>
    <t>Svítidlo nástěnné žárovkové 1x80W se závitem E27 (IP44) - D+M</t>
  </si>
  <si>
    <t>1986129663</t>
  </si>
  <si>
    <t>21029080</t>
  </si>
  <si>
    <t>Svítidlo stropní žárovkové 1x80W se závitem E27, IP20 - D+M</t>
  </si>
  <si>
    <t>1879691194</t>
  </si>
  <si>
    <t>21029090</t>
  </si>
  <si>
    <t>Stropní svítidlo v bytech - 1x80W - D+M</t>
  </si>
  <si>
    <t>-443621724</t>
  </si>
  <si>
    <t>21029100</t>
  </si>
  <si>
    <t>Nástěnné svítidlo v bytech - 1x80W - D+M</t>
  </si>
  <si>
    <t>1759414219</t>
  </si>
  <si>
    <t>22-M</t>
  </si>
  <si>
    <t>Montáže technologických zařízení pro dopravní stavby</t>
  </si>
  <si>
    <t>220320201</t>
  </si>
  <si>
    <t>Montáž zvonku pro vnitřní použití na střídavý nebo stejnosměrný proud napětí 3 až 24 V</t>
  </si>
  <si>
    <t>1335935780</t>
  </si>
  <si>
    <t>37414130</t>
  </si>
  <si>
    <t>zvonek bytový</t>
  </si>
  <si>
    <t>1522232573</t>
  </si>
  <si>
    <t>220320233</t>
  </si>
  <si>
    <t>Montáž příslušenství zvonku tlačítka</t>
  </si>
  <si>
    <t>-220647660</t>
  </si>
  <si>
    <t>34531735-R.pol</t>
  </si>
  <si>
    <t>ovladač zvonkový tlačítkový - před bytem</t>
  </si>
  <si>
    <t>835893352</t>
  </si>
  <si>
    <t>220320391</t>
  </si>
  <si>
    <t>Montáž tabule včetně vyvrtání otvorů a připevnění tabule, nosné konstrukce, zatažení kabelů do tabule informační na nosnou konstrukci do hmotnosti tabule 100 kg</t>
  </si>
  <si>
    <t>2028328934</t>
  </si>
  <si>
    <t xml:space="preserve">Poznámka k souboru cen:
1. V cenách 220 32-0363 až -0424 nejsou započteny náklady na zapojení kabelů.
</t>
  </si>
  <si>
    <t>HZS2491</t>
  </si>
  <si>
    <t xml:space="preserve">Hodinové zúčtovací sazby profesí PSV zednické výpomoci a pomocné práce PSV dělník zednických výpomocí
Stavební přípomoce (drážkování, začištění povrchů, vymalování atd)
</t>
  </si>
  <si>
    <t>-965396777</t>
  </si>
  <si>
    <t>HZS4211</t>
  </si>
  <si>
    <t>Hodinové zúčtovací sazby ostatních profesí revizní a kontrolní činnost revizní technik.
ZKOUŠKY A REVIZE</t>
  </si>
  <si>
    <t>-765531310</t>
  </si>
  <si>
    <t>HZS3222</t>
  </si>
  <si>
    <t>Hodinové zúčtovací sazby montáží technologických zařízení na stavebních objektech montér slaboproudých zařízení odborný
NAPROGRAMOVÁNÍ A UVEDENÍ DO PROVOZU</t>
  </si>
  <si>
    <t>53391110</t>
  </si>
  <si>
    <t>SO 10 - 06 - Oprava elektroinstalace - slaboproud</t>
  </si>
  <si>
    <t xml:space="preserve">      759 - E3l</t>
  </si>
  <si>
    <t>759</t>
  </si>
  <si>
    <t>E3l</t>
  </si>
  <si>
    <t>759-R.pol.01</t>
  </si>
  <si>
    <t>19" skříň 47U 800x800 - průhledné dveře, vybavená (uzemňovací sběrnice,..)</t>
  </si>
  <si>
    <t>-2013055566</t>
  </si>
  <si>
    <t>759331721</t>
  </si>
  <si>
    <t>19" skříň - demontáž</t>
  </si>
  <si>
    <t>-1777002764</t>
  </si>
  <si>
    <t>759331521</t>
  </si>
  <si>
    <t>Montáž 19" skříně</t>
  </si>
  <si>
    <t>453940302</t>
  </si>
  <si>
    <t>759-R.pol.02</t>
  </si>
  <si>
    <t>Patchpanel 24 portů, vybavený vč. montáže</t>
  </si>
  <si>
    <t>-1033127690</t>
  </si>
  <si>
    <t>759-R.pol.03</t>
  </si>
  <si>
    <t>Organizér 1U do 19" skříně vč. montáže</t>
  </si>
  <si>
    <t>835608808</t>
  </si>
  <si>
    <t>759-R.pol.04</t>
  </si>
  <si>
    <t>Ventilátor 2U do 19" skříně - spínání dle teploty vč. montáže</t>
  </si>
  <si>
    <t>1471937326</t>
  </si>
  <si>
    <t>759-R.pol.05</t>
  </si>
  <si>
    <t>Zásuvkový panel 230V do 19" skříně 2U</t>
  </si>
  <si>
    <t>183595900</t>
  </si>
  <si>
    <t>759-R.pol.06</t>
  </si>
  <si>
    <t>Montáž / Demontáž zásuvkový panel 230V do 19" skříně 2U</t>
  </si>
  <si>
    <t>-1429393716</t>
  </si>
  <si>
    <t>759331057</t>
  </si>
  <si>
    <t>Police</t>
  </si>
  <si>
    <t>-1854891473</t>
  </si>
  <si>
    <t>Poznámka k položce:
(do 19" racku 1U)</t>
  </si>
  <si>
    <t>759-R.pol.07</t>
  </si>
  <si>
    <t>Montáž police do 19" racku</t>
  </si>
  <si>
    <t>1401468845</t>
  </si>
  <si>
    <t>759-R.pol.08</t>
  </si>
  <si>
    <t>Police výsuvná nosnost &gt;10kg do 19" skříně vč. montáže</t>
  </si>
  <si>
    <t>-123347249</t>
  </si>
  <si>
    <t>759331501</t>
  </si>
  <si>
    <t>Montáž montážního rámu LSA-PLUS</t>
  </si>
  <si>
    <t>-2009905310</t>
  </si>
  <si>
    <t>759055014</t>
  </si>
  <si>
    <t>Profilový nosič konstrukčních skupin LSA do 19“ skříní</t>
  </si>
  <si>
    <t>-621871680</t>
  </si>
  <si>
    <t>Poznámka k položce:
(2U)</t>
  </si>
  <si>
    <t>759055019</t>
  </si>
  <si>
    <t>LSA-PLUS lišta rozpojovací 2/10</t>
  </si>
  <si>
    <t>-1644208069</t>
  </si>
  <si>
    <t>759052572</t>
  </si>
  <si>
    <t>Montáž svorkovnice LSA-PLUS</t>
  </si>
  <si>
    <t>-1338686289</t>
  </si>
  <si>
    <t>759052567</t>
  </si>
  <si>
    <t>Montáž ukončení celoplastového kabelu v závěru nebo rozvaděči se zářezovými svorkovnicemi do 20 čtyřek</t>
  </si>
  <si>
    <t>1377279291</t>
  </si>
  <si>
    <t>759350021</t>
  </si>
  <si>
    <t>Drátěný žlab zinkochromátovaný 35x300</t>
  </si>
  <si>
    <t>1732323057</t>
  </si>
  <si>
    <t>759331527</t>
  </si>
  <si>
    <t>Montáž kabelového roštu</t>
  </si>
  <si>
    <t>-1055656676</t>
  </si>
  <si>
    <t>Poznámka k položce:
(do šířky 320 mm vč. příslušenství )</t>
  </si>
  <si>
    <t>759350022</t>
  </si>
  <si>
    <t>Drátěný žlab zinkochromátovaný 60x150</t>
  </si>
  <si>
    <t>1400455918</t>
  </si>
  <si>
    <t>759331537</t>
  </si>
  <si>
    <t>390235410</t>
  </si>
  <si>
    <t>Poznámka k položce:
(do šířky 220 mm vč. příslušenství )</t>
  </si>
  <si>
    <t>759633508</t>
  </si>
  <si>
    <t>Montáž reproduktorové soupravy do 25 W - upevnění reprodukturu na připravné body, připojení k vedení, nastavení optimální hlasitosti, směrování a odzkoušení ozvučení</t>
  </si>
  <si>
    <t>835853383</t>
  </si>
  <si>
    <t>759633013</t>
  </si>
  <si>
    <t>2pásmový koaxiální stropní 6,5"+1", 60W @ 16 Ohm / 6W @ 100V</t>
  </si>
  <si>
    <t>219557700</t>
  </si>
  <si>
    <t>Poznámka k položce:
(do podhledu s regulací hlasitosti)</t>
  </si>
  <si>
    <t>759-R.pol.09</t>
  </si>
  <si>
    <t>Konzola pro reproduktor</t>
  </si>
  <si>
    <t>-225310991</t>
  </si>
  <si>
    <t>759633703</t>
  </si>
  <si>
    <t>Demontáž reproduktoru</t>
  </si>
  <si>
    <t>2142931494</t>
  </si>
  <si>
    <t>759633509</t>
  </si>
  <si>
    <t>Montáž konzoly pro reproduktor - na železnou konstrukci</t>
  </si>
  <si>
    <t>-2088146211</t>
  </si>
  <si>
    <t>759805508</t>
  </si>
  <si>
    <t>Zkoušení reproduktoru při 1 programové ústředně</t>
  </si>
  <si>
    <t>2034478797</t>
  </si>
  <si>
    <t>759054501</t>
  </si>
  <si>
    <t>Uložení kabelu CYKY - kabel silový pro rozhlas do 1,5mm2 - montáž</t>
  </si>
  <si>
    <t>436864515</t>
  </si>
  <si>
    <t>749250176</t>
  </si>
  <si>
    <t>Kabely, vodiče, šňůry Cu - nn Kabel silový 2 a 3-žílový Cu, plastová izolace CYKY 3J1,5 (3Cx 1,5)</t>
  </si>
  <si>
    <t>865563220</t>
  </si>
  <si>
    <t>Poznámka k položce:
(el. pevnost kabeláže min. 4kV)</t>
  </si>
  <si>
    <t>759-R.pol.10</t>
  </si>
  <si>
    <t>Rozhlasová ústředna s příslušenstvím - demontáž, montáž včetně nové ovládácí kabeláže</t>
  </si>
  <si>
    <t>případ</t>
  </si>
  <si>
    <t>-1252688456</t>
  </si>
  <si>
    <t>759-R.pol.11</t>
  </si>
  <si>
    <t>Přepěťová ochrana pro kabeláž venkovních reproduktorů</t>
  </si>
  <si>
    <t>-744816604</t>
  </si>
  <si>
    <t>Poznámka k položce:
(včetně krabičky/kotevního materiálu)</t>
  </si>
  <si>
    <t>759053508</t>
  </si>
  <si>
    <t>Montáž bleskojistek</t>
  </si>
  <si>
    <t>-1577345484</t>
  </si>
  <si>
    <t>759809565</t>
  </si>
  <si>
    <t>Vyhotovení revizní správy RZ - rozhlasové zařízení</t>
  </si>
  <si>
    <t>-2137795739</t>
  </si>
  <si>
    <t>759-R.pol.12</t>
  </si>
  <si>
    <t>Zkoušení, nastavení a uvedení kompletního rozhlasového zařízení do provozu</t>
  </si>
  <si>
    <t>1403829619</t>
  </si>
  <si>
    <t>759809570</t>
  </si>
  <si>
    <t>Dozor pracovníků provozovatele - při práci na živém zařízení</t>
  </si>
  <si>
    <t>-676253466</t>
  </si>
  <si>
    <t>759-R.pol.13</t>
  </si>
  <si>
    <t>Hlavní mikroprocesorové hodiny s přijímačem DCF a záložním akumulátorem</t>
  </si>
  <si>
    <t>1575736906</t>
  </si>
  <si>
    <t>759662004</t>
  </si>
  <si>
    <t>Interiérové hodiny ručičkové podružné, jednostranné 40+</t>
  </si>
  <si>
    <t>951102428</t>
  </si>
  <si>
    <t>759663012</t>
  </si>
  <si>
    <t>Exteriérové hodiny ručičkové podružné - čtvercové venkovní dvoustranné, závěs sloup-středový, průměr 60 cm</t>
  </si>
  <si>
    <t>-1133177790</t>
  </si>
  <si>
    <t>759-R.pol.14</t>
  </si>
  <si>
    <t>Závěs pro podružné oboustranné venkovní hodiny přes 50 cm - včetně montáže</t>
  </si>
  <si>
    <t>1894077381</t>
  </si>
  <si>
    <t>759-R.pol.15</t>
  </si>
  <si>
    <t>Kabel SEKU 2x0,8 včetně montáže (montáž do lišt, trubek, na rošty, do žlabů)</t>
  </si>
  <si>
    <t>1645786327</t>
  </si>
  <si>
    <t>759662701</t>
  </si>
  <si>
    <t>Demontáž hodin 1-stranných</t>
  </si>
  <si>
    <t>1962831052</t>
  </si>
  <si>
    <t>759662705</t>
  </si>
  <si>
    <t>Demontáž hodin 2-stranných</t>
  </si>
  <si>
    <t>1205358178</t>
  </si>
  <si>
    <t>759-R.pol.16</t>
  </si>
  <si>
    <t>Montáž do racku, zprovoznění hlavních hodin + uvedení hodinového zařízení do provozu</t>
  </si>
  <si>
    <t>-1114285416</t>
  </si>
  <si>
    <t>759662501</t>
  </si>
  <si>
    <t>Montáž podružných hodin 1-stranných</t>
  </si>
  <si>
    <t>1237938090</t>
  </si>
  <si>
    <t>759662515</t>
  </si>
  <si>
    <t>Montáž podružných hodin 2-stranných</t>
  </si>
  <si>
    <t>45209426</t>
  </si>
  <si>
    <t>759652502</t>
  </si>
  <si>
    <t>Montáž informační tabule zadní plochou nebo bokem na zeď do 200 kg</t>
  </si>
  <si>
    <t>33916232</t>
  </si>
  <si>
    <t>Poznámka k položce:
(včetně příslušenství)</t>
  </si>
  <si>
    <t>759652702</t>
  </si>
  <si>
    <t>Demontáž informační tabule připevněné zadní plochou nebo bokem na zeď do 200 kg</t>
  </si>
  <si>
    <t>233152510</t>
  </si>
  <si>
    <t>759-R.pol.17</t>
  </si>
  <si>
    <t>Uskladnění informační tabule na bezpečné místo (po dobu rekonstrukce)</t>
  </si>
  <si>
    <t>1491930765</t>
  </si>
  <si>
    <t>759-R.pol.18</t>
  </si>
  <si>
    <t>Připojení původní kabeláže informačních tabulí</t>
  </si>
  <si>
    <t>829989093</t>
  </si>
  <si>
    <t>759-R.pol.19</t>
  </si>
  <si>
    <t>Oživení a odzkoušení dotčených informačních tabulí</t>
  </si>
  <si>
    <t>-2006748188</t>
  </si>
  <si>
    <t>759-R.pol.20</t>
  </si>
  <si>
    <t>Vyhotovení revizní zprávy IS</t>
  </si>
  <si>
    <t>-1149083679</t>
  </si>
  <si>
    <t>759600720</t>
  </si>
  <si>
    <t>Demontáž anténího systému</t>
  </si>
  <si>
    <t>1501627713</t>
  </si>
  <si>
    <t>Poznámka k položce:
stávající antény MRS vč. kabeláže</t>
  </si>
  <si>
    <t>759600501</t>
  </si>
  <si>
    <t>Montáž antény</t>
  </si>
  <si>
    <t>1609477002</t>
  </si>
  <si>
    <t>Poznámka k položce:
MRS</t>
  </si>
  <si>
    <t>759808528</t>
  </si>
  <si>
    <t>Směrování antény</t>
  </si>
  <si>
    <t>634406448</t>
  </si>
  <si>
    <t>759600140</t>
  </si>
  <si>
    <t>Rádiová zařízení -úchyt poloh. držák</t>
  </si>
  <si>
    <t>-657155922</t>
  </si>
  <si>
    <t>759-R.pol.21</t>
  </si>
  <si>
    <t>Montáž držáku antény</t>
  </si>
  <si>
    <t>-2140485241</t>
  </si>
  <si>
    <t>Poznámka k položce:
(včetně instalačního materiálu)</t>
  </si>
  <si>
    <t>759-R.pol.22</t>
  </si>
  <si>
    <t>Koaxiální kabel venkovní průměr do 35 mm</t>
  </si>
  <si>
    <t>1376645227</t>
  </si>
  <si>
    <t>759-R.pol.23</t>
  </si>
  <si>
    <t>Koaxiální kabel venkovní průměr do 35 mm - montáž</t>
  </si>
  <si>
    <t>2133940342</t>
  </si>
  <si>
    <t>759808515</t>
  </si>
  <si>
    <t>Měření anténních svodů včetně vyhotovení protokolu</t>
  </si>
  <si>
    <t>-1990978011</t>
  </si>
  <si>
    <t>759600132</t>
  </si>
  <si>
    <t>Rádiová zařízení Konektory N</t>
  </si>
  <si>
    <t>cena dodavvatele</t>
  </si>
  <si>
    <t>272308350</t>
  </si>
  <si>
    <t>759058526</t>
  </si>
  <si>
    <t>Montáž konektoru N na koaxiální kabel</t>
  </si>
  <si>
    <t>1295214800</t>
  </si>
  <si>
    <t>759-R.pol.24</t>
  </si>
  <si>
    <t>Ochrana MRS před přepětím včetně montáže a příslušného materiálu</t>
  </si>
  <si>
    <t>1362841416</t>
  </si>
  <si>
    <t>759600721</t>
  </si>
  <si>
    <t>Demontáž základny MRTS/TRS</t>
  </si>
  <si>
    <t>1985368188</t>
  </si>
  <si>
    <t>759600722</t>
  </si>
  <si>
    <t>Demontáž ovládacího panelu MRTS/TRS</t>
  </si>
  <si>
    <t>1043035864</t>
  </si>
  <si>
    <t>759600527</t>
  </si>
  <si>
    <t>Montáž radiobloku TRS (AŽD008)</t>
  </si>
  <si>
    <t>ena dodavatele</t>
  </si>
  <si>
    <t>-631683519</t>
  </si>
  <si>
    <t>759600521</t>
  </si>
  <si>
    <t>Montáž základny MRTS/TRS do skříně</t>
  </si>
  <si>
    <t>768315029</t>
  </si>
  <si>
    <t>759600528</t>
  </si>
  <si>
    <t>MTRS DCom včetně měření - oživení</t>
  </si>
  <si>
    <t>1167265120</t>
  </si>
  <si>
    <t>759-R.pol.25</t>
  </si>
  <si>
    <t>Průraz zdi cihlové š. 15cm</t>
  </si>
  <si>
    <t>-1649278427</t>
  </si>
  <si>
    <t>759-R.pol.26</t>
  </si>
  <si>
    <t>Průraz zdi cihlové š. 65cm</t>
  </si>
  <si>
    <t>80691617</t>
  </si>
  <si>
    <t>759-R.pol.27</t>
  </si>
  <si>
    <t>Kompletní přemístění a přepojení stávajících zařízení INOMA (zapojovače) do nového racku, včetně nové příslušné kabeláže (délky do 25m)</t>
  </si>
  <si>
    <t>-1967073982</t>
  </si>
  <si>
    <t>759807501</t>
  </si>
  <si>
    <t>Přezkoušení funkčnosti po připojení sdělovacího zařízení na kabelové vedení v síti ŽDC</t>
  </si>
  <si>
    <t>-1098866549</t>
  </si>
  <si>
    <t>749151009</t>
  </si>
  <si>
    <t>Protipožární ucpávky a tmely - zpevňující tmel CP 611A, tuba 310ml, do EI 90 min.</t>
  </si>
  <si>
    <t>-1697916659</t>
  </si>
  <si>
    <t>Poznámka k položce:
(protipožární ucpávky)</t>
  </si>
  <si>
    <t>749165103</t>
  </si>
  <si>
    <t>Montáž vnitřního uzemnění ochranné pospojování pevně vodič Cu 4-16 mm2</t>
  </si>
  <si>
    <t>-314806440</t>
  </si>
  <si>
    <t>749160008</t>
  </si>
  <si>
    <t>H07V-U 16 žz (CY)</t>
  </si>
  <si>
    <t>1925416943</t>
  </si>
  <si>
    <t>759-R.pol.28</t>
  </si>
  <si>
    <t>Demontáž stáv. zař. (2 ks SH skříní) včetně demontáže rušených kabelů a likvidace</t>
  </si>
  <si>
    <t>424163317</t>
  </si>
  <si>
    <t>759-R.pol.29</t>
  </si>
  <si>
    <t>Přemístění stávajícího modemu, switche 24p a UPS (včetně zprovoznění)</t>
  </si>
  <si>
    <t>cena dodavtele</t>
  </si>
  <si>
    <t>-878655234</t>
  </si>
  <si>
    <t>749815051</t>
  </si>
  <si>
    <t>Vyhotovení výchozí revizní zprávy pro opravné práce pro objem investičních nákladů přes 100 000 do 500 000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</si>
  <si>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1004795047</t>
  </si>
  <si>
    <t>759-R.pol.30</t>
  </si>
  <si>
    <t>Stejnosměrné měření metalických kabelů</t>
  </si>
  <si>
    <t>pár</t>
  </si>
  <si>
    <t>1045583789</t>
  </si>
  <si>
    <t>759-R.pol.31</t>
  </si>
  <si>
    <t>Datová dvojzásuvka RJ45 cat.6, dodávka vč. montáže</t>
  </si>
  <si>
    <t>596126386</t>
  </si>
  <si>
    <t>7590540584</t>
  </si>
  <si>
    <t>UTP/FTP kategorie 6, 250MHz 1 Gbps -FTP Stíněný, PVC vnitřní</t>
  </si>
  <si>
    <t>-1127999278</t>
  </si>
  <si>
    <t>7590525145</t>
  </si>
  <si>
    <t>Uložení do žlabu/trubky/lišty kabelu - STP/UTP/FTP (do cat.</t>
  </si>
  <si>
    <t>-1612744075</t>
  </si>
  <si>
    <t>759-R.pol.32</t>
  </si>
  <si>
    <t>Datová zásuvka cat. 6 vč. montáže</t>
  </si>
  <si>
    <t>1670250133</t>
  </si>
  <si>
    <t>759-R.pol.33</t>
  </si>
  <si>
    <t>Patchcordy UTP cat.6 - max. délka 3m včetně montáže</t>
  </si>
  <si>
    <t>-210895440</t>
  </si>
  <si>
    <t>759-R.pol.34</t>
  </si>
  <si>
    <t>KO 68 - Krabice kruhová odbočná, (s víčkem), dodávka vč. montáže</t>
  </si>
  <si>
    <t>-1668073156</t>
  </si>
  <si>
    <t>759-R.pol.35</t>
  </si>
  <si>
    <t>Sádra stavební</t>
  </si>
  <si>
    <t>-82205253</t>
  </si>
  <si>
    <t>749110004</t>
  </si>
  <si>
    <t>Trubková vedení - 1429/1 pr.29 320N MONOFLEX</t>
  </si>
  <si>
    <t>2114997614</t>
  </si>
  <si>
    <t>749115101</t>
  </si>
  <si>
    <t>Montáž trubek ohebných elektroinstalačních -průměru do 50 mm</t>
  </si>
  <si>
    <t>-1453165380</t>
  </si>
  <si>
    <t>759054006</t>
  </si>
  <si>
    <t>SYKFY 20 x 2 x 0,5</t>
  </si>
  <si>
    <t>-1989578822</t>
  </si>
  <si>
    <t>759052514</t>
  </si>
  <si>
    <t>Uložení do žlabu/trubky/lišty kabelu - SYKFY 20 x 2 x 0,6</t>
  </si>
  <si>
    <t>1999566295</t>
  </si>
  <si>
    <t>SO 11 - 01 - Stavební část - oprava fasády,  střechy, výplně otvorů</t>
  </si>
  <si>
    <t xml:space="preserve">    764 - Konstrukce klempířské</t>
  </si>
  <si>
    <t xml:space="preserve">    765 - Krytina skládaná</t>
  </si>
  <si>
    <t xml:space="preserve">    782 - Dokončovací práce - obklady z kamene</t>
  </si>
  <si>
    <t xml:space="preserve">    787 - Dokončovací práce - zasklívání</t>
  </si>
  <si>
    <t>310901113</t>
  </si>
  <si>
    <t>Úprava líce při zdění režného zdiva bez spárování jakékoliv vazby, popř. předlohy, prováděná volně bez lišt (např. do šňůry)</t>
  </si>
  <si>
    <t>338694298</t>
  </si>
  <si>
    <t xml:space="preserve">Poznámka k souboru cen:
1. Množství měrných jednotek se určuje jako u omítek.
</t>
  </si>
  <si>
    <t>nové komíny</t>
  </si>
  <si>
    <t xml:space="preserve"> (1,80+0,60)*2*1,25</t>
  </si>
  <si>
    <t>(1,280+0,60)*2*1,25</t>
  </si>
  <si>
    <t>(0,45+0,60)*2*1,25</t>
  </si>
  <si>
    <t>(0,45+0,75)*2*1,25</t>
  </si>
  <si>
    <t>314231115</t>
  </si>
  <si>
    <t>Zdivo komínů a ventilací volně stojících z cihel pálených plných dl. 290 mm P 7 M až P 15 M, na maltu ze suché směsi 5 MPa</t>
  </si>
  <si>
    <t>1222147157</t>
  </si>
  <si>
    <t xml:space="preserve">Poznámka k souboru cen:
1. Množství měrných jednotek se určuje v m3 objemu vyzdívky z cihel nastojato nebo naležato,objem průduchu se odečítá.
2. V cenách zdiva z cihel plných pálených a příčně děrovaných nejsou započteny náklady na:
a) úpravu líce režného zdiva; tyto lze ocenit cenami souboru cen 310 90-11 Úprava líce při zdění režného zdiva,
b) spárování; tyto lze ocenit cenami souboru cen 62. 63-10.. Spárování vnějších ploch.
</t>
  </si>
  <si>
    <t xml:space="preserve"> 1,80*0,60*1,25</t>
  </si>
  <si>
    <t>1,280*0,60*1,25</t>
  </si>
  <si>
    <t>0,45*0,60*1,25</t>
  </si>
  <si>
    <t>0,45*0,75*1,25</t>
  </si>
  <si>
    <t>317235511</t>
  </si>
  <si>
    <t>Doplnění říms z cihelných příčkovek na cementovou maltu (s dodáním hmot) vyložených do 300 mm</t>
  </si>
  <si>
    <t>-1914801727</t>
  </si>
  <si>
    <t xml:space="preserve">Poznámka k souboru cen:
1. Množství jednotek se určuje v m délky římsy.
</t>
  </si>
  <si>
    <t>349235851</t>
  </si>
  <si>
    <t>Doplnění plošných fasádních prvků (s dodáním hmot) vyložených do 80 mm</t>
  </si>
  <si>
    <t>-51846741</t>
  </si>
  <si>
    <t>Poznámka k položce:
Kolem oken a dveří bosáže - oprava a doplnění (odhad doplnění cca 20%)</t>
  </si>
  <si>
    <t>349235861</t>
  </si>
  <si>
    <t>Doplnění plošných fasádních prvků (s dodáním hmot) vyložených přes 80 do 150 mm</t>
  </si>
  <si>
    <t>-1078900788</t>
  </si>
  <si>
    <t>Poznámka k položce:
Rohové bosáže - oprava a doplnění (odhad doplnění cca 20%)</t>
  </si>
  <si>
    <t>619995001</t>
  </si>
  <si>
    <t>Začištění omítek (s dodáním hmot) kolem oken, dveří, podlah, obkladů apod.</t>
  </si>
  <si>
    <t>-190985491</t>
  </si>
  <si>
    <t xml:space="preserve">Poznámka k souboru cen:
1. Cenu -5001 lze použít pouze v případě provádění opravy nebo osazování nových oken, dveří, obkladů, podlah apod.; nelze ji použít v případech provádění opravy omítek nebo nové omítky v celé ploše.
</t>
  </si>
  <si>
    <t>1.NP - dveře</t>
  </si>
  <si>
    <t>(  1,00+2*2,75)*7</t>
  </si>
  <si>
    <t xml:space="preserve"> ( 1,15+2*2,75)*2</t>
  </si>
  <si>
    <t xml:space="preserve">  0,90+2*2,04</t>
  </si>
  <si>
    <t xml:space="preserve">  1,20+2*3,185</t>
  </si>
  <si>
    <t xml:space="preserve">  okna : </t>
  </si>
  <si>
    <t xml:space="preserve"> 2*(0,87+0,54)*4</t>
  </si>
  <si>
    <t>2*(  0,90+0,54)*2</t>
  </si>
  <si>
    <t xml:space="preserve"> 2*(0,68+1,28)*2</t>
  </si>
  <si>
    <t xml:space="preserve">  2*(1,16+1,30)</t>
  </si>
  <si>
    <t xml:space="preserve">  2*(1,73+1,30)</t>
  </si>
  <si>
    <t xml:space="preserve"> 2*( 1,35+1,98)*2</t>
  </si>
  <si>
    <t xml:space="preserve">  2*(1,35+1,95)</t>
  </si>
  <si>
    <t xml:space="preserve">  2*(0,45+1,17)</t>
  </si>
  <si>
    <t xml:space="preserve"> 2*( 1,125+0,94)</t>
  </si>
  <si>
    <t xml:space="preserve"> 2*( 1,35+1,95)</t>
  </si>
  <si>
    <t xml:space="preserve"> 2*( 1,24+1,94)</t>
  </si>
  <si>
    <t xml:space="preserve"> 2*( 1,82+2,35)*2</t>
  </si>
  <si>
    <t xml:space="preserve"> 2*( 1,16+0,80)*3</t>
  </si>
  <si>
    <t>2*(1,05+1,77)*4</t>
  </si>
  <si>
    <t xml:space="preserve"> 2*( 1,05+1,72)*2</t>
  </si>
  <si>
    <t>2*(  0,45+1,09)*2</t>
  </si>
  <si>
    <t xml:space="preserve">  2*(1,14+1,67)*2</t>
  </si>
  <si>
    <t>2*( 0,50+0,70)*6</t>
  </si>
  <si>
    <t xml:space="preserve">  2*(0,35+0,30)</t>
  </si>
  <si>
    <t xml:space="preserve">  2*(0,95+1,55)*8</t>
  </si>
  <si>
    <t>622131121</t>
  </si>
  <si>
    <t>Podkladní a spojovací vrstva vnějších omítaných ploch penetrace akrylát-silikonová nanášená ručně stěn</t>
  </si>
  <si>
    <t>-847383742</t>
  </si>
  <si>
    <t>fasáda</t>
  </si>
  <si>
    <t xml:space="preserve">  (11,40+0,35*2)*(8,45+8,60)/2</t>
  </si>
  <si>
    <t xml:space="preserve">  6,60*(1,00+2,50)/2</t>
  </si>
  <si>
    <t xml:space="preserve">  (11,40+0,82*2)*0,80</t>
  </si>
  <si>
    <t xml:space="preserve">  8,50*(1,50+2,85)/2</t>
  </si>
  <si>
    <t xml:space="preserve">  4,57*3,40</t>
  </si>
  <si>
    <t xml:space="preserve">  4,53*2*3,05</t>
  </si>
  <si>
    <t xml:space="preserve">  (9,52*2+1,00*2)*(3,05+3,90)*2</t>
  </si>
  <si>
    <t xml:space="preserve">  (5,00+1,275)*3,05</t>
  </si>
  <si>
    <t xml:space="preserve">  4,53*3,05</t>
  </si>
  <si>
    <t xml:space="preserve">  (9,52+2*1,00)*(3,05+3,90)/2</t>
  </si>
  <si>
    <t xml:space="preserve">  5,00*3,05</t>
  </si>
  <si>
    <t xml:space="preserve">  4,67*(3,00-0,25)</t>
  </si>
  <si>
    <t xml:space="preserve">  4,57-(2,75+3,50)/2</t>
  </si>
  <si>
    <t xml:space="preserve">  11,40*(8,85+8,60)/2-18,90</t>
  </si>
  <si>
    <t xml:space="preserve">  4,70*2,20</t>
  </si>
  <si>
    <t xml:space="preserve">  (11,40+4,70)*2,20/2</t>
  </si>
  <si>
    <t xml:space="preserve">  11,40*(8,85+8,60)/2-19,15</t>
  </si>
  <si>
    <t>odpočet otvorů</t>
  </si>
  <si>
    <t>-91,006</t>
  </si>
  <si>
    <t>odpočet dřevěného obkladu</t>
  </si>
  <si>
    <t>-263,0145</t>
  </si>
  <si>
    <t>odpočet soklu</t>
  </si>
  <si>
    <t>-86,1963</t>
  </si>
  <si>
    <t>58562258</t>
  </si>
  <si>
    <t>prostředek čistící fasádní</t>
  </si>
  <si>
    <t>litr</t>
  </si>
  <si>
    <t>-1995486881</t>
  </si>
  <si>
    <t>358,539*0,2 'Přepočtené koeficientem množství</t>
  </si>
  <si>
    <t>622631001</t>
  </si>
  <si>
    <t>Spárování vnějších ploch pohledového zdiva z cihel, spárovací maltou stěn</t>
  </si>
  <si>
    <t>657199082</t>
  </si>
  <si>
    <t xml:space="preserve">Poznámka k souboru cen:
1. Ceny jsou určeny pro ocenění dodatečného povrchového spárování vnějších ploch pohledového zdiva spárovací maltou.
</t>
  </si>
  <si>
    <t>622635021</t>
  </si>
  <si>
    <t>Oprava spárování cihelného zdiva cementovou maltou včetně vysekání a vyčištění spár stěn, v rozsahu opravované plochy přes 20 do 30 %</t>
  </si>
  <si>
    <t>1692777511</t>
  </si>
  <si>
    <t>629991011</t>
  </si>
  <si>
    <t>Zakrytí vnějších ploch před znečištěním včetně pozdějšího odkrytí výplní otvorů a svislých ploch fólií přilepenou lepící páskou</t>
  </si>
  <si>
    <t>-196409212</t>
  </si>
  <si>
    <t xml:space="preserve">Poznámka k souboru cen:
1. V ceně -1012 nejsou započteny náklady na dodávku a montáž začišťovací lišty; tyto se oceňují cenou 622 14-3004 této části katalogu a materiálem ve specifikaci.
</t>
  </si>
  <si>
    <t xml:space="preserve">  1,00*2,75*7</t>
  </si>
  <si>
    <t xml:space="preserve">  1,15*2,75*2</t>
  </si>
  <si>
    <t xml:space="preserve">  0,90*2,04</t>
  </si>
  <si>
    <t xml:space="preserve">  1,20*3,185</t>
  </si>
  <si>
    <t xml:space="preserve"> 0,87*0,54*4</t>
  </si>
  <si>
    <t xml:space="preserve">  0,90*0,54*2</t>
  </si>
  <si>
    <t xml:space="preserve"> 0,68*1,28*2</t>
  </si>
  <si>
    <t xml:space="preserve">  1,16*1,30</t>
  </si>
  <si>
    <t xml:space="preserve">  1,73*1,30</t>
  </si>
  <si>
    <t xml:space="preserve">  1,35*1,98*2</t>
  </si>
  <si>
    <t xml:space="preserve">  1,35*1,95</t>
  </si>
  <si>
    <t xml:space="preserve">  0,45*1,17</t>
  </si>
  <si>
    <t xml:space="preserve">  1,125*0,94</t>
  </si>
  <si>
    <t xml:space="preserve">  1,24*1,94</t>
  </si>
  <si>
    <t xml:space="preserve">  1,82*2,35</t>
  </si>
  <si>
    <t xml:space="preserve">  1,16*0,80*3</t>
  </si>
  <si>
    <t>1,05*1,77*4</t>
  </si>
  <si>
    <t xml:space="preserve">  1,05*1,72*2</t>
  </si>
  <si>
    <t xml:space="preserve">  0,45*1,09*2</t>
  </si>
  <si>
    <t xml:space="preserve">  1,14*1,67*2</t>
  </si>
  <si>
    <t xml:space="preserve"> 0,50*0,70*6</t>
  </si>
  <si>
    <t xml:space="preserve">  0,35*0,30</t>
  </si>
  <si>
    <t xml:space="preserve">  0,95*1,55*8</t>
  </si>
  <si>
    <t>629995101</t>
  </si>
  <si>
    <t>Očištění vnějších ploch tlakovou vodou omytím</t>
  </si>
  <si>
    <t>1487827022</t>
  </si>
  <si>
    <t>629995201</t>
  </si>
  <si>
    <t>Očištění vnějších ploch tryskáním křemičitým pískem sušeným</t>
  </si>
  <si>
    <t>-1749893988</t>
  </si>
  <si>
    <t xml:space="preserve">Poznámka k souboru cen:
1. Povrchy z kamene přírodního tvrdého jsou např. ze žuly, z kamene měkkého např. z pískovce, vápence, travertinu apod.
2. Cenu 629 99-5215 lze použít i pro tryskání povrchu z lícových cihel.
</t>
  </si>
  <si>
    <t>stávající venkovní schody</t>
  </si>
  <si>
    <t>3,875*1,05</t>
  </si>
  <si>
    <t>1,43*0,58</t>
  </si>
  <si>
    <t>1,30*2,30*2</t>
  </si>
  <si>
    <t>1,10*2,30*2</t>
  </si>
  <si>
    <t>629995213</t>
  </si>
  <si>
    <t>Očištění vnějších ploch tryskáním křemičitým pískem nesušeným ( metodou torbo tryskání), povrchu kamenného přírodního tvrdého</t>
  </si>
  <si>
    <t>-1631208103</t>
  </si>
  <si>
    <t>968072876</t>
  </si>
  <si>
    <t>Vybourání kovových rámů oken s křídly, dveřních zárubní, vrat, stěn, ostění nebo obkladů rolet svinovacích mřížových, plochy přes 2 m2</t>
  </si>
  <si>
    <t>960528270</t>
  </si>
  <si>
    <t xml:space="preserve">Očištění ploch stěn, rubu kleneb a podlah ruční dočištění ocelovými kartáči - </t>
  </si>
  <si>
    <t>1978232676</t>
  </si>
  <si>
    <t>Poznámka k položce:
10% plochy</t>
  </si>
  <si>
    <t>358,539*0,1 "Přepočtené koeficientem množství</t>
  </si>
  <si>
    <t>-1986053158</t>
  </si>
  <si>
    <t>985311112</t>
  </si>
  <si>
    <t>Reprofilace betonu sanačními maltami na cementové bázi ručně stěn, tloušťky přes 10 do 20 mm</t>
  </si>
  <si>
    <t>1963984494</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</si>
  <si>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</si>
  <si>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Poznámka k položce:
Oprava cihelné fasády - dolnění poškozeného zdiva - mimo spárování, minerální opravná malta na kámen/cihlu, pro doplnění původní profilace cihelného zdiva)</t>
  </si>
  <si>
    <t>941111111</t>
  </si>
  <si>
    <t>Montáž lešení řadového trubkového lehkého pracovního s podlahami s provozním zatížením tř. 3 do 200 kg/m2 šířky tř. W06 od 0,6 do 0,9 m, výšky do 10 m</t>
  </si>
  <si>
    <t>-489513514</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</si>
  <si>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</si>
  <si>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(11,40+0,35*2)*(8,45+8,60)/2</t>
  </si>
  <si>
    <t>6,60*(1,00+2,50)/2</t>
  </si>
  <si>
    <t>(11,40+0,82*2)*0,80</t>
  </si>
  <si>
    <t>8,50*(1,50+2,85)/2</t>
  </si>
  <si>
    <t>4,57*3,40</t>
  </si>
  <si>
    <t>4,53*2*3,05</t>
  </si>
  <si>
    <t>(9,52*2+1,00*2)*(3,05+3,90)*2</t>
  </si>
  <si>
    <t>(5,00+1,275)*3,05</t>
  </si>
  <si>
    <t>4,53*3,05</t>
  </si>
  <si>
    <t>(9,52+2*1,00)*(3,05+3,90)/2</t>
  </si>
  <si>
    <t>5,00*3,05</t>
  </si>
  <si>
    <t>4,67*(3,00-0,25)</t>
  </si>
  <si>
    <t>4,57-(2,75+3,50)/2</t>
  </si>
  <si>
    <t>11,40*(8,85+8,60)/2-18,90</t>
  </si>
  <si>
    <t>4,70*2,20</t>
  </si>
  <si>
    <t>(11,40+4,70)*2,20/2</t>
  </si>
  <si>
    <t>11,40*(8,85+8,60)/2-19,15</t>
  </si>
  <si>
    <t>941111211</t>
  </si>
  <si>
    <t>Montáž lešení řadového trubkového lehkého pracovního s podlahami s provozním zatížením tř. 3 do 200 kg/m2 Příplatek za první a každý další den použití lešení k ceně -1111</t>
  </si>
  <si>
    <t>37532717</t>
  </si>
  <si>
    <t>798,756*60 "Přepočtené koeficientem množství</t>
  </si>
  <si>
    <t>941111811</t>
  </si>
  <si>
    <t>Demontáž lešení řadového trubkového lehkého pracovního s podlahami s provozním zatížením tř. 3 do 200 kg/m2 šířky tř. W06 od 0,6 do 0,9 m, výšky do 10 m</t>
  </si>
  <si>
    <t>1148375689</t>
  </si>
  <si>
    <t xml:space="preserve">Poznámka k souboru cen:
1. Demontáž lešení řadového trubkového lehkého výšky přes 25 m se oceňuje individuálně.
</t>
  </si>
  <si>
    <t>944121121</t>
  </si>
  <si>
    <t>Montáž ochranného zábradlí dílcového vnitřního na lešeňových konstrukcích jednotyčového</t>
  </si>
  <si>
    <t>-643594666</t>
  </si>
  <si>
    <t xml:space="preserve">Poznámka k souboru cen:
1. Cena -1111 je určena pro zábradlí na objektech jakékoliv výšky.
2. Ceny -1121 a -1122 jsou určeny pro lešeňové trubkové konstrukce do výšky 25 m.
3. Množství měrných jednotek se určuje:
a) u ceny -1111 v m délky vnějšího obvodu objektu v úrovni ochranného zábradlí,
b) u cen -1121 a -1122 v m délky ochranného zábradlí.
</t>
  </si>
  <si>
    <t>798,756*0,5 "Přepočtené koeficientem množství</t>
  </si>
  <si>
    <t>944511111</t>
  </si>
  <si>
    <t>Montáž ochranné sítě zavěšené na konstrukci lešení z textilie z umělých vláken</t>
  </si>
  <si>
    <t>35936356</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</si>
  <si>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</si>
  <si>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</si>
  <si>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</si>
  <si>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-1056849308</t>
  </si>
  <si>
    <t>798,756*30 "Přepočtené koeficientem množství</t>
  </si>
  <si>
    <t>944511811</t>
  </si>
  <si>
    <t>Demontáž ochranné sítě zavěšené na konstrukci lešení z textilie z umělých vláken</t>
  </si>
  <si>
    <t>-1360725794</t>
  </si>
  <si>
    <t>1960593366</t>
  </si>
  <si>
    <t>(11+42)*1,50</t>
  </si>
  <si>
    <t>962032631</t>
  </si>
  <si>
    <t>Bourání zdiva nadzákladového z cihel nebo tvárnic komínového z cihel pálených, šamotových nebo vápenopískových nad střechou na maltu vápennou nebo vápenocementovou</t>
  </si>
  <si>
    <t>1946639527</t>
  </si>
  <si>
    <t xml:space="preserve">Poznámka k souboru cen:
1. Bourání pilířů o průřezu přes 0,36 m2 se oceňuje příslušnými cenami -2230, -2231, -2240, -2241,-2253 a -2254 jako bourání zdiva nadzákladového cihelného.
</t>
  </si>
  <si>
    <t>1,80*0,60*1,25</t>
  </si>
  <si>
    <t>0,45*0,45*1,25</t>
  </si>
  <si>
    <t>-710638070</t>
  </si>
  <si>
    <t xml:space="preserve">1.NP - nad dveřmi </t>
  </si>
  <si>
    <t xml:space="preserve"> (1,12+1,215)*0,638</t>
  </si>
  <si>
    <t>968062354</t>
  </si>
  <si>
    <t>Vybourání dřevěných rámů oken s křídly, dveřních zárubní, vrat, stěn, ostění nebo obkladů rámů oken s křídly dvojitých, plochy do 1 m2</t>
  </si>
  <si>
    <t>1656880487</t>
  </si>
  <si>
    <t xml:space="preserve">Poznámka k souboru cen:
1. V cenách -2244 až -2747 jsou započteny i náklady na vyvěšení křídel.
</t>
  </si>
  <si>
    <t>1.np</t>
  </si>
  <si>
    <t>0,45*1,07</t>
  </si>
  <si>
    <t>1,16*0,80*3</t>
  </si>
  <si>
    <t>0,45*1,05*2</t>
  </si>
  <si>
    <t>0,35*0,30</t>
  </si>
  <si>
    <t>968062355</t>
  </si>
  <si>
    <t>Vybourání dřevěných rámů oken s křídly, dveřních zárubní, vrat, stěn, ostění nebo obkladů rámů oken s křídly dvojitých, plochy do 2 m2</t>
  </si>
  <si>
    <t>1736907228</t>
  </si>
  <si>
    <t>968062356</t>
  </si>
  <si>
    <t>Vybourání dřevěných rámů oken s křídly, dveřních zárubní, vrat, stěn, ostění nebo obkladů rámů oken s křídly dvojitých, plochy do 4 m2</t>
  </si>
  <si>
    <t>-88325397</t>
  </si>
  <si>
    <t xml:space="preserve"> 1,73*1,70</t>
  </si>
  <si>
    <t>1,35*1,98*4</t>
  </si>
  <si>
    <t>968062375</t>
  </si>
  <si>
    <t>Vybourání dřevěných rámů oken s křídly, dveřních zárubní, vrat, stěn, ostění nebo obkladů rámů oken s křídly zdvojených, plochy do 2 m2</t>
  </si>
  <si>
    <t>2007747527</t>
  </si>
  <si>
    <t xml:space="preserve"> 1,14*1,67*2</t>
  </si>
  <si>
    <t>1,05*1,72*(4+2)</t>
  </si>
  <si>
    <t>1,14*1,78</t>
  </si>
  <si>
    <t xml:space="preserve"> 0,95*1,55*8</t>
  </si>
  <si>
    <t>968062455</t>
  </si>
  <si>
    <t>Vybourání dřevěných rámů oken s křídly, dveřních zárubní, vrat, stěn, ostění nebo obkladů dveřních zárubní, plochy do 2 m2</t>
  </si>
  <si>
    <t>798496542</t>
  </si>
  <si>
    <t>0,80*1,97*2</t>
  </si>
  <si>
    <t>968062456</t>
  </si>
  <si>
    <t>Vybourání dřevěných rámů oken s křídly, dveřních zárubní, vrat, stěn, ostění nebo obkladů dveřních zárubní, plochy přes 2 m2</t>
  </si>
  <si>
    <t>-1704585883</t>
  </si>
  <si>
    <t>1,00*3,185</t>
  </si>
  <si>
    <t>1,15*2,75*2</t>
  </si>
  <si>
    <t>1,10*2,75</t>
  </si>
  <si>
    <t>1,20*2,75*4</t>
  </si>
  <si>
    <t>1,53*3,10</t>
  </si>
  <si>
    <t>968072244</t>
  </si>
  <si>
    <t>Vybourání kovových rámů oken s křídly, dveřních zárubní, vrat, stěn, ostění nebo obkladů okenních rámů s křídly jednoduchých, plochy do 1 m2</t>
  </si>
  <si>
    <t>1438516983</t>
  </si>
  <si>
    <t>0,87*0,55*4</t>
  </si>
  <si>
    <t>0,90*0,55*2</t>
  </si>
  <si>
    <t>978059241</t>
  </si>
  <si>
    <t>Odsekání obkladů stěn včetně otlučení podkladní omítky až na zdivo z kamene přes 1 m2</t>
  </si>
  <si>
    <t>1537826014</t>
  </si>
  <si>
    <t>Sokl</t>
  </si>
  <si>
    <t xml:space="preserve">  (18,40-4*1,20+0,35*2)*0,96</t>
  </si>
  <si>
    <t xml:space="preserve">  2*(1,63+1,64)*0,27</t>
  </si>
  <si>
    <t xml:space="preserve">  2*(4,67-1,215*2)*0,27</t>
  </si>
  <si>
    <t xml:space="preserve">  2*4,40*0,27</t>
  </si>
  <si>
    <t xml:space="preserve">  2*4,53*0,50</t>
  </si>
  <si>
    <t xml:space="preserve">  (9,52-0,90)*0,33</t>
  </si>
  <si>
    <t xml:space="preserve">  7,305*(1,12+1,56)/2</t>
  </si>
  <si>
    <t xml:space="preserve">  (4,53+5,00+1,25)*0,625</t>
  </si>
  <si>
    <t xml:space="preserve">  (18,40+2*0,82-1,20)*(1,42+1,56)/2</t>
  </si>
  <si>
    <t xml:space="preserve">  4,53*0,40-0,90*0,20</t>
  </si>
  <si>
    <t xml:space="preserve">  9,52*0,625</t>
  </si>
  <si>
    <t xml:space="preserve">  6,25*(0,87+1,55)/2</t>
  </si>
  <si>
    <t>997002511</t>
  </si>
  <si>
    <t>Vodorovné přemístění suti a vybouraných hmot bez naložení, se složením a hrubým urovnáním na vzdálenost do 1 km</t>
  </si>
  <si>
    <t>961177372</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</si>
  <si>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</si>
  <si>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997013153</t>
  </si>
  <si>
    <t>Vnitrostaveništní doprava suti a vybouraných hmot vodorovně do 50 m svisle s omezením mechanizace pro budovy a haly výšky přes 9 do 12 m</t>
  </si>
  <si>
    <t>-725613175</t>
  </si>
  <si>
    <t>997013871</t>
  </si>
  <si>
    <t>Poplatek za uložení stavebního odpadu na recyklační skládce (skládkovné) směsného stavebního a demoličního zatříděného do Katalogu odpadů pod kódem 17 09 04</t>
  </si>
  <si>
    <t>923029783</t>
  </si>
  <si>
    <t xml:space="preserve">Poznámka k souboru cen:
1. Ceny uvedené v souboru cen je doporučeno upravit podle aktuálních cen místně příslušné skládky odpadů.
2. Uložení odpadů neuvedených v souboru cen se oceňuje individuálně.
</t>
  </si>
  <si>
    <t>997221579</t>
  </si>
  <si>
    <t>Vodorovná doprava vybouraných hmot bez naložení, ale se složením a s hrubým urovnáním na vzdálenost Příplatek k ceně za každý další i započatý 1 km přes 1 km</t>
  </si>
  <si>
    <t>-1769174529</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</si>
  <si>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</si>
  <si>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52,937*29 "Přepočtené koeficientem množství</t>
  </si>
  <si>
    <t>688188450</t>
  </si>
  <si>
    <t>713151111</t>
  </si>
  <si>
    <t>Montáž tepelné izolace střech šikmých rohožemi, pásy, deskami (izolační materiál ve specifikaci) kladenými volně mezi krokve</t>
  </si>
  <si>
    <t>-460113101</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</si>
  <si>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</si>
  <si>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skl.S01</t>
  </si>
  <si>
    <t xml:space="preserve"> 6,55*4,05</t>
  </si>
  <si>
    <t xml:space="preserve">  6,60*4,05</t>
  </si>
  <si>
    <t xml:space="preserve">  6,70*4,05</t>
  </si>
  <si>
    <t xml:space="preserve">  4,55*4,05</t>
  </si>
  <si>
    <t xml:space="preserve">  1,00*4,05*2</t>
  </si>
  <si>
    <t>ISV.8592248000321</t>
  </si>
  <si>
    <t>Isover ORSIK 160mm, λD = 0,038 (W·m-1·K-1),1200x600x160mm, univerzální izolace do šikmých střech.</t>
  </si>
  <si>
    <t>-1625151728</t>
  </si>
  <si>
    <t>106,92*1,15</t>
  </si>
  <si>
    <t>713151811</t>
  </si>
  <si>
    <t>Odstranění tepelné izolace střech šikmých nebo nadstřešních částí z rohoží, pásů, dílců, desek, bloků mezi krokve nebo pod krokve volně položených z vláknitých materiálů suchých, tloušťka izolace do 100 mm</t>
  </si>
  <si>
    <t>1019758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</si>
  <si>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</si>
  <si>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800600735</t>
  </si>
  <si>
    <t>969187322</t>
  </si>
  <si>
    <t>Dům</t>
  </si>
  <si>
    <t>4*1,00</t>
  </si>
  <si>
    <t>Přístavek</t>
  </si>
  <si>
    <t>721242804</t>
  </si>
  <si>
    <t>Demontáž lapačů střešních splavenin DN 125</t>
  </si>
  <si>
    <t>482859024</t>
  </si>
  <si>
    <t>458312554</t>
  </si>
  <si>
    <t>762083111</t>
  </si>
  <si>
    <t>Práce společné pro tesařské konstrukce impregnace řeziva máčením proti dřevokaznému hmyzu a houbám, třída ohrožení 1 a 2 (dřevo v interiéru)</t>
  </si>
  <si>
    <t>-1832549515</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</si>
  <si>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</si>
  <si>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762111811</t>
  </si>
  <si>
    <t>Demontáž stěn a příček z hranolků, fošen nebo latí</t>
  </si>
  <si>
    <t>1542642731</t>
  </si>
  <si>
    <t xml:space="preserve">Severozápadní pohled : </t>
  </si>
  <si>
    <t>(5,90+5,86)*1,10</t>
  </si>
  <si>
    <t>(0,82+0,82)*1,60</t>
  </si>
  <si>
    <t>6,60*(1,60+3,20)/2</t>
  </si>
  <si>
    <t>-0,95*1,55*2</t>
  </si>
  <si>
    <t>Jihovýchodní pohled :</t>
  </si>
  <si>
    <t xml:space="preserve"> (4,95+4,95)*1,10</t>
  </si>
  <si>
    <t>(0,35+0,35)*1,60</t>
  </si>
  <si>
    <t>8,22*(1,60+3,50)/2</t>
  </si>
  <si>
    <t>-0,50*0,70*2</t>
  </si>
  <si>
    <t xml:space="preserve">Severovýchodní pohled : </t>
  </si>
  <si>
    <t xml:space="preserve"> 11,05*(1,10+3,50)*2</t>
  </si>
  <si>
    <t>-2,04*1,55</t>
  </si>
  <si>
    <t>9,40*(0,15+0,90)/2</t>
  </si>
  <si>
    <t>Jihozápadní pohled : 11,05*(1,10+3,50)*2</t>
  </si>
  <si>
    <t>11,05*(1,10+3,50)*2</t>
  </si>
  <si>
    <t>762332931</t>
  </si>
  <si>
    <t>Vázané konstrukce krovů doplnění části střešní vazby montáž z nehoblovaného řeziva (materiál ve specifikaci), průřezové plochy do 120 cm2</t>
  </si>
  <si>
    <t>653570368</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</si>
  <si>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</si>
  <si>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Poznámka k položce:
Krov dřevěný - výměna poškozených částí - odhad 15%</t>
  </si>
  <si>
    <t>60512125</t>
  </si>
  <si>
    <t>hranol stavební řezivo průřezu do 120cm2 do dl 6m</t>
  </si>
  <si>
    <t>-1730800517</t>
  </si>
  <si>
    <t>762342314</t>
  </si>
  <si>
    <t>Bednění a laťování montáž laťování střech složitých sklonu do 60° při osové vzdálenosti latí přes 150 do 360 mm</t>
  </si>
  <si>
    <t>1615969048</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</si>
  <si>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</si>
  <si>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762342441</t>
  </si>
  <si>
    <t>Bednění a laťování montáž lišt trojúhelníkových nebo kontralatí</t>
  </si>
  <si>
    <t>-1885324551</t>
  </si>
  <si>
    <t>355,8315/1,00</t>
  </si>
  <si>
    <t>60514106</t>
  </si>
  <si>
    <t>řezivo jehličnaté lať pevnostní třída S10-13 průřez 40x60mm</t>
  </si>
  <si>
    <t>1156130503</t>
  </si>
  <si>
    <t>latě</t>
  </si>
  <si>
    <t xml:space="preserve"> 355,8215/0,30*0,04*0,06</t>
  </si>
  <si>
    <t>kontralatě</t>
  </si>
  <si>
    <t>355,8215/1,10*0,04*0,06</t>
  </si>
  <si>
    <t>3,623*1,10</t>
  </si>
  <si>
    <t>762342811</t>
  </si>
  <si>
    <t>Demontáž bednění a laťování laťování střech sklonu do 60° se všemi nadstřešními konstrukcemi, z latí průřezové plochy do 25 cm2 při osové vzdálenosti do 0,22 m</t>
  </si>
  <si>
    <t>1289211842</t>
  </si>
  <si>
    <t>2*20,20*7,90</t>
  </si>
  <si>
    <t>-2*2,60*1,13*2</t>
  </si>
  <si>
    <t>2*4,70*1,80/2</t>
  </si>
  <si>
    <t>-8,50*6,93/2</t>
  </si>
  <si>
    <t>-6,45*5,75/2</t>
  </si>
  <si>
    <t>2*(6,90+1,45)/2*5,90</t>
  </si>
  <si>
    <t>-2*2,50*1,20/2</t>
  </si>
  <si>
    <t>4,10*1,75/2</t>
  </si>
  <si>
    <t>2*(6,125+1,64)/2*4,905</t>
  </si>
  <si>
    <t>-2*1,07*1,22/2</t>
  </si>
  <si>
    <t>2,155*1,23/2</t>
  </si>
  <si>
    <t>762395000</t>
  </si>
  <si>
    <t>Spojovací prostředky krovů, bednění a laťování, nadstřešních konstrukcí svory, prkna, hřebíky, pásová ocel, vruty</t>
  </si>
  <si>
    <t>-448434336</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</si>
  <si>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</si>
  <si>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345294109</t>
  </si>
  <si>
    <t>764</t>
  </si>
  <si>
    <t>Konstrukce klempířské</t>
  </si>
  <si>
    <t>764001891</t>
  </si>
  <si>
    <t>Demontáž klempířských konstrukcí oplechování úžlabí do suti</t>
  </si>
  <si>
    <t>1885935484</t>
  </si>
  <si>
    <t>5,15*2+5,53*2</t>
  </si>
  <si>
    <t>7,27*2+3,99*2</t>
  </si>
  <si>
    <t>764002851</t>
  </si>
  <si>
    <t>Demontáž klempířských konstrukcí oplechování parapetů do suti</t>
  </si>
  <si>
    <t>-1837848343</t>
  </si>
  <si>
    <t>4,37</t>
  </si>
  <si>
    <t>(0,60*2+2,10)*3</t>
  </si>
  <si>
    <t>2,10</t>
  </si>
  <si>
    <t>764002861</t>
  </si>
  <si>
    <t>Demontáž klempířských konstrukcí oplechování říms do suti</t>
  </si>
  <si>
    <t>815703486</t>
  </si>
  <si>
    <t>18,70*2*2</t>
  </si>
  <si>
    <t>12,80*2*2</t>
  </si>
  <si>
    <t>764002881</t>
  </si>
  <si>
    <t>Demontáž klempířských konstrukcí lemování střešních prostupů do suti</t>
  </si>
  <si>
    <t>1197249784</t>
  </si>
  <si>
    <t>lemování komínů</t>
  </si>
  <si>
    <t>(0,45*2+2*0,30+0,60*2)*0,30</t>
  </si>
  <si>
    <t>(0,45*4+0,30*2)*0,30</t>
  </si>
  <si>
    <t>(1,30+2*0,30+0,60)*2*0,30</t>
  </si>
  <si>
    <t>(1,90+2*0,30+0,60)*2*0,30</t>
  </si>
  <si>
    <t>764004801</t>
  </si>
  <si>
    <t>Demontáž klempířských konstrukcí žlabu podokapního do suti</t>
  </si>
  <si>
    <t>606024272</t>
  </si>
  <si>
    <t>přístavky</t>
  </si>
  <si>
    <t xml:space="preserve"> 5,53+3,59+38,445+3,605+5,53</t>
  </si>
  <si>
    <t>vl.budova</t>
  </si>
  <si>
    <t>4,95*2+5,865*2+2,45*2+1,90*2</t>
  </si>
  <si>
    <t>2,65+4,20+4,70*2</t>
  </si>
  <si>
    <t>764004861</t>
  </si>
  <si>
    <t>Demontáž klempířských konstrukcí svodu do suti</t>
  </si>
  <si>
    <t>118874233</t>
  </si>
  <si>
    <t>8,75*2+8,45*2</t>
  </si>
  <si>
    <t>2,50*3+3,20</t>
  </si>
  <si>
    <t>764203151</t>
  </si>
  <si>
    <t>Montáž oplechování střešních prvků střešního výlezu střechy s krytinou prejzovou nebo vlnitou</t>
  </si>
  <si>
    <t>2031674684</t>
  </si>
  <si>
    <t>61140606</t>
  </si>
  <si>
    <t>výlez střešní pro sklon střechy 20-65° 55x78cm</t>
  </si>
  <si>
    <t>466660016</t>
  </si>
  <si>
    <t>764212606.LND</t>
  </si>
  <si>
    <t>Oplechování úžlabí LINDAB FOP-CL rš 500 mm</t>
  </si>
  <si>
    <t>-286594357</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</si>
  <si>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</si>
  <si>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764218604.LND</t>
  </si>
  <si>
    <t>Oplechování rovné římsy LINDAB FOP-CL mechanicky kotvené rš 330 mm</t>
  </si>
  <si>
    <t>-315554334</t>
  </si>
  <si>
    <t xml:space="preserve">Poznámka k souboru cen:
1. Ceny lze použít pro ocenění oplechování římsy pod nadřímsovým žlabem.
</t>
  </si>
  <si>
    <t xml:space="preserve"> 0,75*2</t>
  </si>
  <si>
    <t xml:space="preserve"> 0,65*1</t>
  </si>
  <si>
    <t xml:space="preserve"> 1,78*1</t>
  </si>
  <si>
    <t>1,40*3</t>
  </si>
  <si>
    <t xml:space="preserve"> 0,50*1</t>
  </si>
  <si>
    <t xml:space="preserve"> 1,40*1</t>
  </si>
  <si>
    <t xml:space="preserve"> 1,35*1</t>
  </si>
  <si>
    <t>1,10*6</t>
  </si>
  <si>
    <t>1,20*1</t>
  </si>
  <si>
    <t>0,50*2</t>
  </si>
  <si>
    <t>1,00*7</t>
  </si>
  <si>
    <t xml:space="preserve"> 0,55*6</t>
  </si>
  <si>
    <t xml:space="preserve"> 1,00*1</t>
  </si>
  <si>
    <t xml:space="preserve"> 0,40*1</t>
  </si>
  <si>
    <t xml:space="preserve"> 1,20*1</t>
  </si>
  <si>
    <t xml:space="preserve"> 0,65*4</t>
  </si>
  <si>
    <t>764218624.LND</t>
  </si>
  <si>
    <t>Oplechování rovné římsy LINDAB FOP-CL celoplošně lepené rš 330 mm</t>
  </si>
  <si>
    <t>-999755825</t>
  </si>
  <si>
    <t>764314611.LND</t>
  </si>
  <si>
    <t>Lemování prostupů střech LINDAB FOP-CL s krytinou prejzovou nebo vlnitou bez lišty</t>
  </si>
  <si>
    <t>779911165</t>
  </si>
  <si>
    <t xml:space="preserve">Poznámka k souboru cen:
1. V cenách nesjou započteny náklady na připojovací dilatační lištu, tyto lze ocenit cenami souboru cen 764 01 - 162. Dilatační lišta z pozinkovaného plechu s upravený povrchem.
</t>
  </si>
  <si>
    <t>764511602.LND</t>
  </si>
  <si>
    <t>Žlab podokapní půlkruhový LINDAB R 150 mm</t>
  </si>
  <si>
    <t>-1339271253</t>
  </si>
  <si>
    <t>764511643.LND</t>
  </si>
  <si>
    <t>Kotlík oválný (trychtýřový) pro podokapní žlaby LINDAB OMV 150/120 mm</t>
  </si>
  <si>
    <t>398266372</t>
  </si>
  <si>
    <t>764518623.LND</t>
  </si>
  <si>
    <t>Svody kruhové včetně objímek, kolen, odskoků SPOR LINDAB průměru 120 mm</t>
  </si>
  <si>
    <t>425826245</t>
  </si>
  <si>
    <t>998764102</t>
  </si>
  <si>
    <t>Přesun hmot pro konstrukce klempířské stanovený z hmotnosti přesunovaného materiálu vodorovná dopravní vzdálenost do 50 m v objektech výšky přes 6 do 12 m</t>
  </si>
  <si>
    <t>-1121085868</t>
  </si>
  <si>
    <t>765</t>
  </si>
  <si>
    <t>Krytina skládaná</t>
  </si>
  <si>
    <t>765111801</t>
  </si>
  <si>
    <t>Demontáž krytiny keramické drážkové, sklonu do 30° na sucho do suti</t>
  </si>
  <si>
    <t>-404135063</t>
  </si>
  <si>
    <t>765111813</t>
  </si>
  <si>
    <t>Demontáž krytiny keramické Příplatek k cenám za sklon přes 30° k dalšímu použití</t>
  </si>
  <si>
    <t>905097406</t>
  </si>
  <si>
    <t>765111861</t>
  </si>
  <si>
    <t>Demontáž krytiny keramické hřebenů a nároží, sklonu do 30° z hřebenáčů na sucho do suti</t>
  </si>
  <si>
    <t>-2049898255</t>
  </si>
  <si>
    <t>17,90*3+2,564*4</t>
  </si>
  <si>
    <t>2,40*2+5,80</t>
  </si>
  <si>
    <t>1,70*2+4,90</t>
  </si>
  <si>
    <t>765111883</t>
  </si>
  <si>
    <t>1635305850</t>
  </si>
  <si>
    <t>82,856</t>
  </si>
  <si>
    <t>765113011</t>
  </si>
  <si>
    <t>Krytina keramická drážková sklonu střechy do 30° na sucho velkoformátová režná</t>
  </si>
  <si>
    <t>-1349219577</t>
  </si>
  <si>
    <t xml:space="preserve">Poznámka k souboru cen:
1. V cenách jsou započteny i náklady na přiřezání tašek.
2. V cenách -3331 až -3333 jsou započteny i náklady na řadu podhřebenových tašek z každé strany hřebene. Výměru těchto tašek je třeba odečíst z celkové výměry střechy.
3. Montáž střešních doplňků (větracích, protisněhových, prostupových tašek, doplňků hřebene a nároží, střešních výlezů, protisněhových zábran, stoupacích plošin apod.) se oceňuje cenami části A02.
4. Oplechování úžlabí a závětrná lišta se oceňují cenami katalogu 800-764 Konstrukce klempířské.
</t>
  </si>
  <si>
    <t>765113211</t>
  </si>
  <si>
    <t>Krytina keramická drážková sklonu střechy do 30° nárožní hrana na sucho s větracím lepícím pásem kovovým z hřebenáčů režných</t>
  </si>
  <si>
    <t>-1653767365</t>
  </si>
  <si>
    <t>765113412</t>
  </si>
  <si>
    <t>Krytina keramická drážková sklonu střechy do 30° úžlabí na plech na sucho s těsnícími pásy</t>
  </si>
  <si>
    <t>-547485447</t>
  </si>
  <si>
    <t>4*5</t>
  </si>
  <si>
    <t>765191021</t>
  </si>
  <si>
    <t>Montáž pojistné hydroizolační nebo parotěsné fólie kladené ve sklonu přes 20° s lepenými přesahy na krokve</t>
  </si>
  <si>
    <t>1701399167</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</si>
  <si>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</si>
  <si>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765192001</t>
  </si>
  <si>
    <t>Nouzové zakrytí střechy plachtou</t>
  </si>
  <si>
    <t>-1405378988</t>
  </si>
  <si>
    <t xml:space="preserve">Poznámka k souboru cen:
1. Cenu lze použít pro přechodné zakrytí střechy nebo krovu.
2. V ceně 765 19-2001 jsou započteny náklady i na:
a) montáž a demontáž plachty,
b) opotřebení plachty.
</t>
  </si>
  <si>
    <t>15,00*20,00*2</t>
  </si>
  <si>
    <t>998765102</t>
  </si>
  <si>
    <t>Přesun hmot pro krytiny skládané stanovený z hmotnosti přesunovaného materiálu vodorovná dopravní vzdálenost do 50 m na objektech výšky přes 6 do 12 m</t>
  </si>
  <si>
    <t>-68090098</t>
  </si>
  <si>
    <t>766414223</t>
  </si>
  <si>
    <t>Montáž obložení stěn plochy do 5 m2 panely obkladovými modřínovými nebo z tvrdých dřevin, plochy přes 1,50 m2</t>
  </si>
  <si>
    <t>-655910188</t>
  </si>
  <si>
    <t>61191173</t>
  </si>
  <si>
    <t>palubky obkladové smrk profil klasický 19x121mm jakost A/B</t>
  </si>
  <si>
    <t>-1791567850</t>
  </si>
  <si>
    <t>457879132</t>
  </si>
  <si>
    <t>60514112</t>
  </si>
  <si>
    <t>řezivo jehličnaté lať surová dl 4m</t>
  </si>
  <si>
    <t>625672560</t>
  </si>
  <si>
    <t>263,014*0,06*0,04</t>
  </si>
  <si>
    <t>766441811</t>
  </si>
  <si>
    <t>Demontáž parapetních desek dřevěných nebo plastových šířky do 300 mm délky do 1 m</t>
  </si>
  <si>
    <t>-493663516</t>
  </si>
  <si>
    <t>6+1+8</t>
  </si>
  <si>
    <t>766441821</t>
  </si>
  <si>
    <t>Demontáž parapetních desek dřevěných nebo plastových šířky do 300 mm délky přes 1 m</t>
  </si>
  <si>
    <t>424404504</t>
  </si>
  <si>
    <t>766621622</t>
  </si>
  <si>
    <t>Montáž oken dřevěných plochy do 1 m2 včetně montáže rámu otevíravých do zdiva</t>
  </si>
  <si>
    <t>2030277854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</si>
  <si>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</si>
  <si>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61140041</t>
  </si>
  <si>
    <t>Okno plastové - replika - 700/1300mm - ozn.OK 01, DLE SPECIFIKACE</t>
  </si>
  <si>
    <t>cena dodavale</t>
  </si>
  <si>
    <t>-1411973165</t>
  </si>
  <si>
    <t>61140042</t>
  </si>
  <si>
    <t>Okno plastové -  replika - 600/1300mm - ozn.OK 02, DLE SPECIFIKACE</t>
  </si>
  <si>
    <t>-421598928</t>
  </si>
  <si>
    <t>61140043</t>
  </si>
  <si>
    <t>Okno plastové - replika - 1730/1700mm - ozn.OK 03, DLE SPECIFIKACE</t>
  </si>
  <si>
    <t>-161183067</t>
  </si>
  <si>
    <t>61140044</t>
  </si>
  <si>
    <t>Okno plastové - replika - 1350/1950mm - ozn.OK 04, DLE SPECIFIKACE</t>
  </si>
  <si>
    <t>-152082783</t>
  </si>
  <si>
    <t>61140045</t>
  </si>
  <si>
    <t>Okno plastové - replika - 450/1070mm - ozn.OK 05, DLE SPECIFIKACE</t>
  </si>
  <si>
    <t>1693060240</t>
  </si>
  <si>
    <t>61140057</t>
  </si>
  <si>
    <t>Okno plastové - replika - 1350/1950mm - ozn.OK 06, DLE SPECIFIKACE</t>
  </si>
  <si>
    <t>-2145896914</t>
  </si>
  <si>
    <t>61140047</t>
  </si>
  <si>
    <t>Okno plastové - replika - 1300/1950mm - ozn.OK 07, DLE SPECIFIKACE</t>
  </si>
  <si>
    <t>-2138549028</t>
  </si>
  <si>
    <t>61140048</t>
  </si>
  <si>
    <t>Okno plastové - replika - 1050/1720mm - ozn.OK 08, DLE SPECIFIKACE</t>
  </si>
  <si>
    <t>301219218</t>
  </si>
  <si>
    <t>61140049</t>
  </si>
  <si>
    <t>Okno plastové - replika - 1140/1670mm - ozn.OK 09, DLE SPECIFIKACE</t>
  </si>
  <si>
    <t>1256625399</t>
  </si>
  <si>
    <t>61140050</t>
  </si>
  <si>
    <t>Okno plastové - replika - 450/1050mm - ozn.OK 10, DLE SPECIFIKACE</t>
  </si>
  <si>
    <t>-1056224007</t>
  </si>
  <si>
    <t>61140051</t>
  </si>
  <si>
    <t>Okno plastové - replika - 11400/1780mm - ozn.OK 11, DLE SPECIFIKACE</t>
  </si>
  <si>
    <t>-1456035045</t>
  </si>
  <si>
    <t>61140052</t>
  </si>
  <si>
    <t>Okno plastové - replika - 950/1550mm - ozn.OK 12, DLE SPECIFIKACE</t>
  </si>
  <si>
    <t>-1091797321</t>
  </si>
  <si>
    <t>61140053</t>
  </si>
  <si>
    <t>Okno plastové - replika - 500/700mm - ozn.OK 13, DLE SPECIFIKACE</t>
  </si>
  <si>
    <t>40106478</t>
  </si>
  <si>
    <t>61140054</t>
  </si>
  <si>
    <t>Okno plastové - 950/1550mm - ozn.OK 14, DLE SPECIFIKACE</t>
  </si>
  <si>
    <t>-836930888</t>
  </si>
  <si>
    <t>61140055</t>
  </si>
  <si>
    <t>Okno plastové - replika - 350/300mm - ozn.OK 15, DLE SPECIFIKACE</t>
  </si>
  <si>
    <t>1862600555</t>
  </si>
  <si>
    <t>61140056</t>
  </si>
  <si>
    <t>Okno střešní dřevěné - ozn.OK16, DLE SPECIFIKACE</t>
  </si>
  <si>
    <t>-1974014315</t>
  </si>
  <si>
    <t>61110000</t>
  </si>
  <si>
    <t>Okno plastové - 1140/1670mm - ozn.OK 17, DLE SPECIFIKACE</t>
  </si>
  <si>
    <t>1671530496</t>
  </si>
  <si>
    <t>61110001</t>
  </si>
  <si>
    <t>Okno plastové -  replika - 600/1300mm - ozn.OK 18, DLE SPECIFIKACE</t>
  </si>
  <si>
    <t>-365535981</t>
  </si>
  <si>
    <t>766641132</t>
  </si>
  <si>
    <t>Montáž dveří dřevěných nebo plastových včetně rámu zdvojených do zdiva jednokřídlových s nadsvětlíkem</t>
  </si>
  <si>
    <t>1418021237</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</si>
  <si>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</si>
  <si>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61110024</t>
  </si>
  <si>
    <t>Vchodové dveře plastové s nadsvětlíkem - 1000/3185mm - ozn.D01, DLE SPECIFIKACE</t>
  </si>
  <si>
    <t>-724583727</t>
  </si>
  <si>
    <t>61110025</t>
  </si>
  <si>
    <t>Vchodové dveře plastové s nadsvětlíkem - 1240/2860mm - ozn.D02, DLE SPECIFIKACE</t>
  </si>
  <si>
    <t>494139080</t>
  </si>
  <si>
    <t>61110026</t>
  </si>
  <si>
    <t>Vchodové dveře plastové s nadsvětlíkem - 1200/2750mm - ozn.D03, DLE SPECIFIKACE</t>
  </si>
  <si>
    <t>-2134850629</t>
  </si>
  <si>
    <t>61110027</t>
  </si>
  <si>
    <t>Vchodové dveře plastové s nadsvětlíkem - 1200/2750mm - ozn.D04, DLE SPECIFIKACE</t>
  </si>
  <si>
    <t>-910089300</t>
  </si>
  <si>
    <t>55341016</t>
  </si>
  <si>
    <t>Vchodové dveřeplastové s nadsvětlíkem - 1100/2750mm - ozn. D05, DLE SPECIFIKACE</t>
  </si>
  <si>
    <t>359317513</t>
  </si>
  <si>
    <t>55341017</t>
  </si>
  <si>
    <t>Vchodové dveře plastové s nadsvětlíkem - 1100/2750mm - ozn. D06, DLE SPECIFIKACE</t>
  </si>
  <si>
    <t>-325908237</t>
  </si>
  <si>
    <t>55341018</t>
  </si>
  <si>
    <t>Vchodové dveře plastové s nadsvětlíkem - 1215/2750mm - ozn.D07, DLE SPECIFIKACE</t>
  </si>
  <si>
    <t>1760415301</t>
  </si>
  <si>
    <t>55341019</t>
  </si>
  <si>
    <t>Vchodové dveře plastové s nadsvětlíkem - 1215/2750mm - ozn.D08, DLE SPECIFIKACE</t>
  </si>
  <si>
    <t>-638883810</t>
  </si>
  <si>
    <t>55341020</t>
  </si>
  <si>
    <t>Vchodové dveře plastové - 960/22295mm - ozn.D09, DLE SPECIFIKACE</t>
  </si>
  <si>
    <t>-854528143</t>
  </si>
  <si>
    <t>766673811</t>
  </si>
  <si>
    <t>Demontáž střešních oken na krytině vlnité a prejzové, sklonu přes 30 do 45°</t>
  </si>
  <si>
    <t>2025548557</t>
  </si>
  <si>
    <t>766694112</t>
  </si>
  <si>
    <t>Montáž ostatních truhlářských konstrukcí parapetních desek dřevěných nebo plastových šířky do 300 mm, délky přes 1000 do 1600 mm</t>
  </si>
  <si>
    <t>-341973507</t>
  </si>
  <si>
    <t>60794102</t>
  </si>
  <si>
    <t>deska parapetní dřevotřísková vnitřní 260x1000mm</t>
  </si>
  <si>
    <t>-99285621</t>
  </si>
  <si>
    <t>60794121</t>
  </si>
  <si>
    <t>koncovka PVC k parapetním dřevotřískovým deskám 600mm</t>
  </si>
  <si>
    <t>1655573158</t>
  </si>
  <si>
    <t>-1714548476</t>
  </si>
  <si>
    <t>767810112</t>
  </si>
  <si>
    <t>Montáž větracích mřížek ocelových čtyřhranných, průřezu přes 0,01 do 0,04 m2</t>
  </si>
  <si>
    <t>-1512524452</t>
  </si>
  <si>
    <t xml:space="preserve">Poznámka k souboru cen:
1. Ceny jsou kalkulovány pro osazení větracích mřížek do předem připravené konstrukce.
</t>
  </si>
  <si>
    <t>59882295</t>
  </si>
  <si>
    <t>mřížka větrací</t>
  </si>
  <si>
    <t>2093702585</t>
  </si>
  <si>
    <t>767996701</t>
  </si>
  <si>
    <t>Demontáž ostatních zámečnických konstrukcí o hmotnosti jednotlivých dílů řezáním do 50 kg</t>
  </si>
  <si>
    <t>552961867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</si>
  <si>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</si>
  <si>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Poznámka k položce:
Demontáž veškerých prvku na fasádě- případně zpětná montáž a uskladnění, včetně mříží u oken</t>
  </si>
  <si>
    <t>-456197254</t>
  </si>
  <si>
    <t>782</t>
  </si>
  <si>
    <t>Dokončovací práce - obklady z kamene</t>
  </si>
  <si>
    <t>782112112</t>
  </si>
  <si>
    <t>Montáž obkladů stěn z měkkých kamenů kladených do lepidla z nejvýše dvou rozdílných druhů pravoúhlých desek ve skladbě se pravidelně opakujících tl. 25 a 30 mm</t>
  </si>
  <si>
    <t>-994904811</t>
  </si>
  <si>
    <t xml:space="preserve">Sokl : </t>
  </si>
  <si>
    <t>58382180</t>
  </si>
  <si>
    <t>deska obkladová leštěná žula tl 30mm do 0,24m2</t>
  </si>
  <si>
    <t>-1554179641</t>
  </si>
  <si>
    <t>Poznámka k položce:
Dle specifikace PD</t>
  </si>
  <si>
    <t>782991111</t>
  </si>
  <si>
    <t>Obklady z kamene - ostatní práce penetrace podkladu</t>
  </si>
  <si>
    <t>-721626317</t>
  </si>
  <si>
    <t xml:space="preserve">Poznámka k souboru cen:
1. V ceně -1411 jsou započteny náklady na vysátí obkladů a setření vlhkým hadrem.
2. V ceně -1431 jsou započteny i náklady na dodání vosku.
</t>
  </si>
  <si>
    <t>998782102</t>
  </si>
  <si>
    <t>Přesun hmot pro obklady kamenné stanovený z hmotnosti přesunovaného materiálu vodorovná dopravní vzdálenost do 50 m v objektech výšky přes 6 do 12 m</t>
  </si>
  <si>
    <t>1154721586</t>
  </si>
  <si>
    <t>783213111</t>
  </si>
  <si>
    <t>Napouštěcí nátěr tesařských konstrukcí zabudovaných do konstrukce proti dřevokazným houbám, hmyzu a plísním jednonásobný syntetický</t>
  </si>
  <si>
    <t>-664492327</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</si>
  <si>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</si>
  <si>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střecha</t>
  </si>
  <si>
    <t xml:space="preserve">  2*20,20*7,90</t>
  </si>
  <si>
    <t xml:space="preserve">  -2*2,60*1,13*2</t>
  </si>
  <si>
    <t xml:space="preserve">  2*4,70*1,80/2</t>
  </si>
  <si>
    <t xml:space="preserve">  -8,50*6,93/2</t>
  </si>
  <si>
    <t xml:space="preserve">  -6,45*5,75/2</t>
  </si>
  <si>
    <t xml:space="preserve">  2*(6,90+1,45)/2*5,90</t>
  </si>
  <si>
    <t xml:space="preserve">  -2*2,50*1,20/2</t>
  </si>
  <si>
    <t xml:space="preserve">  4,10*1,75/2</t>
  </si>
  <si>
    <t xml:space="preserve">  2*(6,125+1,64)/2*4,905</t>
  </si>
  <si>
    <t xml:space="preserve">  -2*1,07*1,22/2</t>
  </si>
  <si>
    <t xml:space="preserve">  2,155*1,23/2</t>
  </si>
  <si>
    <t>783806815</t>
  </si>
  <si>
    <t>Odstranění nátěrů z omítek omytím tlakovou vodou</t>
  </si>
  <si>
    <t>797888737</t>
  </si>
  <si>
    <t>195217068</t>
  </si>
  <si>
    <t>Poznámka k položce:
Nátěr povrchů vodoodpudivý hydrofobní1x. Používá se jako ochrana povrchu (tenkovrstvé omítky, brton a přírodní kámen, lícové cihly(, v položce je kalkulová jednonásobný nátěr, Vysoká difůzní prostupnost. Spotřeba 0,15 kg/m2.</t>
  </si>
  <si>
    <t>784111001</t>
  </si>
  <si>
    <t>Oprášení (ometení) podkladu v místnostech výšky do 3,80 m</t>
  </si>
  <si>
    <t>-1076758608</t>
  </si>
  <si>
    <t>-233779836</t>
  </si>
  <si>
    <t>malba po začištění omítek po výměně oken</t>
  </si>
  <si>
    <t>282,64</t>
  </si>
  <si>
    <t>138143324</t>
  </si>
  <si>
    <t>784672035</t>
  </si>
  <si>
    <t>Písmomalířské práce výšky číslic nebo písmen přes 250 do 500 mm v místnostech výšky přes 5,00 m</t>
  </si>
  <si>
    <t>-1916181526</t>
  </si>
  <si>
    <t>787</t>
  </si>
  <si>
    <t>Dokončovací práce - zasklívání</t>
  </si>
  <si>
    <t>787911111</t>
  </si>
  <si>
    <t>Zasklívání – ostatní práce montáž fólie na sklo bezpečnostní</t>
  </si>
  <si>
    <t>226545428</t>
  </si>
  <si>
    <t>(0,7*1,3)*2+(0,6*1,3)+(1,73*1,7)+(1,35*1,95)*4+(0,45*1,07)+(1,3*1,95)+(1,05*1,72)*6+(1,14*1,67)+(0,45*1,05)*2+(1,14*1,78)+(0,95*1,55)*7+(0,50*0,70)*6</t>
  </si>
  <si>
    <t>(0,95*1,55)+(0,35*0,30)+(1,14+1,67)+(0,6*1,3)+4</t>
  </si>
  <si>
    <t>63479017</t>
  </si>
  <si>
    <t>fólie na sklo ochranné a bezpečnostní čirá 89%</t>
  </si>
  <si>
    <t>407036030</t>
  </si>
  <si>
    <t>56,377*1,03 'Přepočtené koeficientem množství</t>
  </si>
  <si>
    <t>HZS2112</t>
  </si>
  <si>
    <t>Hodinové zúčtovací sazby profesí PSV provádění stavebních konstrukcí tesař odborný</t>
  </si>
  <si>
    <t>594064285</t>
  </si>
  <si>
    <t>Poznámka k položce:
Revize stávajícího krovu</t>
  </si>
  <si>
    <t>SO 11 - 02 - Oprava elektroinstalace - fasáda</t>
  </si>
  <si>
    <t>388995213</t>
  </si>
  <si>
    <t>Chránička kabelů v římse z trub HDPE přes DN 110 do DN 140</t>
  </si>
  <si>
    <t>-1384302110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</si>
  <si>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</si>
  <si>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741110042</t>
  </si>
  <si>
    <t>Montáž trubek elektroinstalačních s nasunutím nebo našroubováním do krabic plastových ohebných, uložených pevně, vnější Ø přes 23 do 35 mm</t>
  </si>
  <si>
    <t>-1111162887</t>
  </si>
  <si>
    <t>34571061</t>
  </si>
  <si>
    <t>trubka elektroinstalační ohebná z PVC (ČSN) 2313</t>
  </si>
  <si>
    <t>430239660</t>
  </si>
  <si>
    <t>741122211</t>
  </si>
  <si>
    <t>Montáž kabelů měděných bez ukončení uložených volně nebo v liště plných kulatých (CYKY) počtu a průřezu žil 3x1,5 až 6 mm2</t>
  </si>
  <si>
    <t>-596438685</t>
  </si>
  <si>
    <t>602034659</t>
  </si>
  <si>
    <t>85450517</t>
  </si>
  <si>
    <t>-1805827959</t>
  </si>
  <si>
    <t>741373061</t>
  </si>
  <si>
    <t>Montáž svítidel výbojkových se zapojením vodičů předřadných přístrojů plechových nástěnných 1 zdroj</t>
  </si>
  <si>
    <t>-1819337776</t>
  </si>
  <si>
    <t xml:space="preserve">Venkovní </t>
  </si>
  <si>
    <t>" u vstupu" 4</t>
  </si>
  <si>
    <t>"nástupiště" 5</t>
  </si>
  <si>
    <t>34844450</t>
  </si>
  <si>
    <t>svítidlo venkovní výbojkové výložníkové čirý kryt 1x70W</t>
  </si>
  <si>
    <t>94228116</t>
  </si>
  <si>
    <t>1068556880</t>
  </si>
  <si>
    <t>220700111</t>
  </si>
  <si>
    <t>Montáž anténního systému včetně uchycení do držáku, nasměrování a demontáže pomůcek ze stožáru na trubkový stožár do 30 m v I. pásmu</t>
  </si>
  <si>
    <t>-909786427</t>
  </si>
  <si>
    <t>10.941.092</t>
  </si>
  <si>
    <t>Anténa C80 satelitní parabola</t>
  </si>
  <si>
    <t>256</t>
  </si>
  <si>
    <t>147488245</t>
  </si>
  <si>
    <t>220700181</t>
  </si>
  <si>
    <t xml:space="preserve">Montáž koaxiálního kabelu na stožár TVP včetně přípravy kabelu, vytažení na stožár a pevného přichycení, vlastního měření, zápisu naměřených hodnot, zrušení spojení, vyhotovení protokolu </t>
  </si>
  <si>
    <t>-475255557</t>
  </si>
  <si>
    <t>2305113002</t>
  </si>
  <si>
    <t>KOAXIÁLNÍ KABEL CB113 250M S5262</t>
  </si>
  <si>
    <t>1598899523</t>
  </si>
  <si>
    <t>Hodinové zúčtovací sazby profesí PSV zednické výpomoci a pomocné práce PSV dělník zednických výpomocí</t>
  </si>
  <si>
    <t>-1408644779</t>
  </si>
  <si>
    <t>HZS3221</t>
  </si>
  <si>
    <t>Hodinové zúčtovací sazby montáží technologických zařízení na stavebních objektech montér slaboproudých zařízení</t>
  </si>
  <si>
    <t>1519423209</t>
  </si>
  <si>
    <t>Hodinové zúčtovací sazby ostatních profesí revizní a kontrolní činnost revizní technik</t>
  </si>
  <si>
    <t>-1942995763</t>
  </si>
  <si>
    <t>SO 11 - 03 - Oprava hromosvodu</t>
  </si>
  <si>
    <t>741410021</t>
  </si>
  <si>
    <t>Montáž uzemňovacího vedení s upevněním, propojením a připojením pomocí svorek v zemi s izolací spojů pásku průřezu do 120 mm2 v městské zástavbě</t>
  </si>
  <si>
    <t>1734676776</t>
  </si>
  <si>
    <t>35442062</t>
  </si>
  <si>
    <t>pás zemnící 30x4mm FeZn</t>
  </si>
  <si>
    <t>1757651430</t>
  </si>
  <si>
    <t>120*0,95 "Přepočtené koeficientem množství</t>
  </si>
  <si>
    <t>741410041</t>
  </si>
  <si>
    <t>Montáž uzemňovacího vedení s upevněním, propojením a připojením pomocí svorek v zemi s izolací spojů drátu nebo lana Ø do 10 mm v městské zástavbě</t>
  </si>
  <si>
    <t>-1303794549</t>
  </si>
  <si>
    <t>190,00+60,00</t>
  </si>
  <si>
    <t>35441073</t>
  </si>
  <si>
    <t>drát D 10mm FeZn</t>
  </si>
  <si>
    <t>-293839938</t>
  </si>
  <si>
    <t>60,00</t>
  </si>
  <si>
    <t>60*1,61 "Přepočtené koeficientem množství</t>
  </si>
  <si>
    <t>35441077</t>
  </si>
  <si>
    <t>drát D 8mm AlMgSi</t>
  </si>
  <si>
    <t>1504111092</t>
  </si>
  <si>
    <t>190*0,1374 "Přepočtené koeficientem množství</t>
  </si>
  <si>
    <t>741420101</t>
  </si>
  <si>
    <t>Montáž oddáleného vedení držáků do zdiva</t>
  </si>
  <si>
    <t>-1941171618</t>
  </si>
  <si>
    <t>741421811</t>
  </si>
  <si>
    <t>Demontáž hromosvodného vedení bez zachování funkčnosti svodových drátů nebo lan kolmého svodu, průměru do 8 mm</t>
  </si>
  <si>
    <t>1306880420</t>
  </si>
  <si>
    <t>741421841</t>
  </si>
  <si>
    <t>Demontáž hromosvodného vedení bez zachování funkčnosti svorek šroubových s 1 šroubem</t>
  </si>
  <si>
    <t>877883684</t>
  </si>
  <si>
    <t>741421851</t>
  </si>
  <si>
    <t>Demontáž hromosvodného vedení podpěr střešního vedení pod hřeben</t>
  </si>
  <si>
    <t>505879992</t>
  </si>
  <si>
    <t>741421861</t>
  </si>
  <si>
    <t>Demontáž hromosvodného vedení podpěr svislého vedení šroubovaného</t>
  </si>
  <si>
    <t>-1375406323</t>
  </si>
  <si>
    <t>741421871</t>
  </si>
  <si>
    <t>Demontáž hromosvodného vedení doplňků ochranných úhelníků, délky do 1,4 m</t>
  </si>
  <si>
    <t>1635066993</t>
  </si>
  <si>
    <t>741430002</t>
  </si>
  <si>
    <t>Montáž jímacích tyčí délky do 3 m, na konstrukci zděnou</t>
  </si>
  <si>
    <t>1092307688</t>
  </si>
  <si>
    <t>35442090</t>
  </si>
  <si>
    <t>tyč zemnící 2m FeZn</t>
  </si>
  <si>
    <t>-73562100</t>
  </si>
  <si>
    <t>35441490</t>
  </si>
  <si>
    <t>podpěra vedení FeZn na hřebenáče a prejzovou krytinu 120mm</t>
  </si>
  <si>
    <t>-821308443</t>
  </si>
  <si>
    <t>35441849</t>
  </si>
  <si>
    <t>držák jímače a ochranné trubky - 200mm, FeZn</t>
  </si>
  <si>
    <t>99078575</t>
  </si>
  <si>
    <t>4*0,95 "Přepočtené koeficientem množství</t>
  </si>
  <si>
    <t>35441415</t>
  </si>
  <si>
    <t>podpěra vedení FeZn do zdiva 150mm</t>
  </si>
  <si>
    <t>1140408112</t>
  </si>
  <si>
    <t>35441836</t>
  </si>
  <si>
    <t>držák ochranného úhelníku do zdiva, FeZn</t>
  </si>
  <si>
    <t>97661998</t>
  </si>
  <si>
    <t>6*0,95 "Přepočtené koeficientem množství</t>
  </si>
  <si>
    <t>35441116</t>
  </si>
  <si>
    <t>tyč jímací s kovaným hrotem 1000mm Cu</t>
  </si>
  <si>
    <t>981438322</t>
  </si>
  <si>
    <t>34382003</t>
  </si>
  <si>
    <t>páska elektroizolační  15mm,10m, tl 0,15mm</t>
  </si>
  <si>
    <t>738141192</t>
  </si>
  <si>
    <t>6*10,00</t>
  </si>
  <si>
    <t>210220301</t>
  </si>
  <si>
    <t>Montáž hromosvodného vedení svorek se 2 šrouby</t>
  </si>
  <si>
    <t>-727510406</t>
  </si>
  <si>
    <t>4+4+6+5+10+6</t>
  </si>
  <si>
    <t>35441860</t>
  </si>
  <si>
    <t>svorka FeZn k jímací tyči - 4 šrouby</t>
  </si>
  <si>
    <t>657659622</t>
  </si>
  <si>
    <t>35441905</t>
  </si>
  <si>
    <t>svorka připojovací k připojení okapových žlabů</t>
  </si>
  <si>
    <t>1075643619</t>
  </si>
  <si>
    <t>35441885</t>
  </si>
  <si>
    <t>svorka spojovací pro lano D 8-10mm</t>
  </si>
  <si>
    <t>-1286919742</t>
  </si>
  <si>
    <t>35441895</t>
  </si>
  <si>
    <t>svorka připojovací k připojení kovových částí</t>
  </si>
  <si>
    <t>1517356676</t>
  </si>
  <si>
    <t>35431160</t>
  </si>
  <si>
    <t>svorka univerzální 669101 pro lano 4-16mm2</t>
  </si>
  <si>
    <t>-947208944</t>
  </si>
  <si>
    <t>35441925</t>
  </si>
  <si>
    <t>svorka zkušební pro lano D 6-12mm, FeZn</t>
  </si>
  <si>
    <t>1129370953</t>
  </si>
  <si>
    <t>210220401</t>
  </si>
  <si>
    <t>Montáž hromosvodného vedení ochranných prvků a doplňků štítků k označení svodů</t>
  </si>
  <si>
    <t>-922426413</t>
  </si>
  <si>
    <t>73534510</t>
  </si>
  <si>
    <t>tabulka bezpečnostní s tiskem 2 barvy A4 210x297mm</t>
  </si>
  <si>
    <t>-425737240</t>
  </si>
  <si>
    <t>460010025</t>
  </si>
  <si>
    <t>Vytyčení trasy inženýrských sítí v zastavěném prostoru</t>
  </si>
  <si>
    <t>468614206</t>
  </si>
  <si>
    <t>460150003</t>
  </si>
  <si>
    <t>Hloubení zapažených i nezapažených kabelových rýh ručně včetně urovnání dna s přemístěním výkopku do vzdálenosti 3 m od okraje jámy nebo naložením na dopravní prostředek šířky 20 cm, hloubky 50 cm, v hornině třídy 3</t>
  </si>
  <si>
    <t>-1791569361</t>
  </si>
  <si>
    <t xml:space="preserve">Poznámka k souboru cen:
1. Ceny hloubení rýh v hornině třídy 6 a 7 se oceňují cenami souboru cen 460 20- . Hloubení nezapažených kabelových rýh strojně.
</t>
  </si>
  <si>
    <t>460560003</t>
  </si>
  <si>
    <t>Zásyp kabelových rýh ručně s uložením výkopku ve vrstvách včetně zhutnění a urovnání povrchu šířky 20 cm hloubky 50 cm, v hornině třídy 3</t>
  </si>
  <si>
    <t>-1159620214</t>
  </si>
  <si>
    <t>460620013</t>
  </si>
  <si>
    <t>Úprava terénu provizorní úprava terénu včetně odkopání drobných nerovností a zásypu prohlubní se zhutněním, v hornině třídy 3</t>
  </si>
  <si>
    <t>-242629665</t>
  </si>
  <si>
    <t xml:space="preserve">Poznámka k souboru cen:
1. V cenách -0002 až -0003 nejsou zahrnuty dodávku drnů. Tato se oceňuje ve specifikaci.
2. V cenách -0022 až -0028 nejsou zahrnuty náklady na dodávku obrubníků. Tato dodávka se oceňuje ve specifikaci.
</t>
  </si>
  <si>
    <t>120,00*0,30</t>
  </si>
  <si>
    <t>HZS2221</t>
  </si>
  <si>
    <t>Hodinové zúčtovací sazby profesí PSV provádění stavebních instalací elektrikář</t>
  </si>
  <si>
    <t>1689290888</t>
  </si>
  <si>
    <t>426974750</t>
  </si>
  <si>
    <t>509135678</t>
  </si>
  <si>
    <t>SO 12 - Oprava informačního systému</t>
  </si>
  <si>
    <t>953941211</t>
  </si>
  <si>
    <t>Osazování drobných kovových předmětů se zalitím maltou cementovou, do vysekaných kapes nebo připravených otvorů konzol nebo kotev, např. pro schodišťová madla do zdí, radiátorové konzoly apod.</t>
  </si>
  <si>
    <t>1636945197</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</si>
  <si>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</si>
  <si>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40444200</t>
  </si>
  <si>
    <t>Směrová tabulka piktogramy 1440x640mm dle normy TNŽ 736390 dodávky vč.kotvení a montáže  poz.C1</t>
  </si>
  <si>
    <t>704365104</t>
  </si>
  <si>
    <t>40444300</t>
  </si>
  <si>
    <t>Směrová tabulka piktogramy 680x240mm dle normy TNŽ 736390 dodávky vč.kotvení a montáže  poz.C2</t>
  </si>
  <si>
    <t>1501419945</t>
  </si>
  <si>
    <t>40444400</t>
  </si>
  <si>
    <t>Směrovací cedule oboustranná  1200x280mm dle normy TNŽ 736390 dodávky vč.kotvení a montáže  poz.C3</t>
  </si>
  <si>
    <t>-84285247</t>
  </si>
  <si>
    <t>40444500</t>
  </si>
  <si>
    <t>Směrová tabulka piktogramy 880x240mm dle normy TNŽ 736390 dodávky vč.kotvení a montáže  poz.C5</t>
  </si>
  <si>
    <t>1781041298</t>
  </si>
  <si>
    <t>40444600</t>
  </si>
  <si>
    <t>Směrová tabulka piktogramy 680x240mm dle normy TNŽ 736390 dodávky vč.kotvení a montáže  poz.C6</t>
  </si>
  <si>
    <t>-1438449613</t>
  </si>
  <si>
    <t>40444700</t>
  </si>
  <si>
    <t>Směrovací cedule oboustranná  1040x240mm dle normy TNŽ 736390 dodávky vč.kotvení a montáže  poz.C7</t>
  </si>
  <si>
    <t>746634143</t>
  </si>
  <si>
    <t>40444800</t>
  </si>
  <si>
    <t>Směrová tabulka piktogramy 440x240mm dle normy TNŽ 736390 dodávky vč.kotvení a montáže  poz.C8</t>
  </si>
  <si>
    <t>-1713246954</t>
  </si>
  <si>
    <t>40444900</t>
  </si>
  <si>
    <t>Směrová tabulka piktogramy 640x240mm dle normy TNŽ 736390 dodávky vč.kotvení a montáže  poz.C9</t>
  </si>
  <si>
    <t>-328350653</t>
  </si>
  <si>
    <t>40445000</t>
  </si>
  <si>
    <t>Směrová tabulka piktogramy 1080x240mm dle normy TNŽ 736390 dodávky vč.kotvení a montáže  poz.C9</t>
  </si>
  <si>
    <t>1084954024</t>
  </si>
  <si>
    <t>40446000</t>
  </si>
  <si>
    <t>M+D -světelný nápis vel.1800/550 dle normy TNŽ 736390 vč.odstranění stávajícíh+odpojení a připojení na EL+likvidace zákon.způsobem poz.C4</t>
  </si>
  <si>
    <t>496868916</t>
  </si>
  <si>
    <t>998011003</t>
  </si>
  <si>
    <t>Přesun hmot pro budovy občanské výstavby, bydlení, výrobu a služby s nosnou svislou konstrukcí zděnou z cihel, tvárnic nebo kamene vodorovná dopravní vzdálenost do 100 m pro budovy výšky přes 12 do 24 m</t>
  </si>
  <si>
    <t>-1295707510</t>
  </si>
  <si>
    <t>SO 13 - Vedlejší a ostatní náklady</t>
  </si>
  <si>
    <t>070001000</t>
  </si>
  <si>
    <t>Provozní vlivy</t>
  </si>
  <si>
    <t>1921314194</t>
  </si>
  <si>
    <t>013254000</t>
  </si>
  <si>
    <t>Dokumentace skutečného provedení stavby</t>
  </si>
  <si>
    <t>2109736332</t>
  </si>
  <si>
    <t>030001000</t>
  </si>
  <si>
    <t>Zařízení staveniště</t>
  </si>
  <si>
    <t>-559287896</t>
  </si>
  <si>
    <t>035002000</t>
  </si>
  <si>
    <t>Pronájmy ploch, objektů</t>
  </si>
  <si>
    <t>-1457610026</t>
  </si>
  <si>
    <t>2019739194</t>
  </si>
  <si>
    <t>045002000</t>
  </si>
  <si>
    <t>Kompletační a koordinační činnost</t>
  </si>
  <si>
    <t>-2414913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</si>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</sst>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40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21"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top"/>
    </xf>
    <xf numFmtId="0" fontId="42" fillId="0" borderId="0" xfId="0" applyFont="1" applyBorder="1" applyAlignment="1">
      <alignment horizontal="left" vertical="center" wrapText="1"/>
    </xf>
    <xf numFmtId="0" fontId="41" fillId="0" borderId="29" xfId="0" applyFont="1" applyBorder="1" applyAlignment="1">
      <alignment horizontal="left" wrapText="1"/>
    </xf>
    <xf numFmtId="49" fontId="42"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5"/>
      <c r="AS2" s="375"/>
      <c r="AT2" s="375"/>
      <c r="AU2" s="375"/>
      <c r="AV2" s="375"/>
      <c r="AW2" s="375"/>
      <c r="AX2" s="375"/>
      <c r="AY2" s="375"/>
      <c r="AZ2" s="375"/>
      <c r="BA2" s="375"/>
      <c r="BB2" s="375"/>
      <c r="BC2" s="375"/>
      <c r="BD2" s="375"/>
      <c r="BE2" s="375"/>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4"/>
      <c r="AQ5" s="24"/>
      <c r="AR5" s="22"/>
      <c r="BE5" s="356" t="s">
        <v>15</v>
      </c>
      <c r="BS5" s="19" t="s">
        <v>6</v>
      </c>
    </row>
    <row r="6" spans="2:71" s="1" customFormat="1" ht="36.95" customHeight="1">
      <c r="B6" s="23"/>
      <c r="C6" s="24"/>
      <c r="D6" s="30" t="s">
        <v>16</v>
      </c>
      <c r="E6" s="24"/>
      <c r="F6" s="24"/>
      <c r="G6" s="24"/>
      <c r="H6" s="24"/>
      <c r="I6" s="24"/>
      <c r="J6" s="24"/>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4"/>
      <c r="AQ6" s="24"/>
      <c r="AR6" s="22"/>
      <c r="BE6" s="357"/>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7"/>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7"/>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7"/>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7"/>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7"/>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7"/>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7"/>
      <c r="BS13" s="19" t="s">
        <v>6</v>
      </c>
    </row>
    <row r="14" spans="2:71" ht="12.75">
      <c r="B14" s="23"/>
      <c r="C14" s="24"/>
      <c r="D14" s="24"/>
      <c r="E14" s="362" t="s">
        <v>32</v>
      </c>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1" t="s">
        <v>29</v>
      </c>
      <c r="AL14" s="24"/>
      <c r="AM14" s="24"/>
      <c r="AN14" s="33" t="s">
        <v>32</v>
      </c>
      <c r="AO14" s="24"/>
      <c r="AP14" s="24"/>
      <c r="AQ14" s="24"/>
      <c r="AR14" s="22"/>
      <c r="BE14" s="357"/>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7"/>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7"/>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7"/>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7"/>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7"/>
      <c r="BS19" s="19" t="s">
        <v>6</v>
      </c>
    </row>
    <row r="20" spans="2:71" s="1" customFormat="1" ht="18.4"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57"/>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7"/>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7"/>
    </row>
    <row r="23" spans="2:57" s="1" customFormat="1" ht="47.25" customHeight="1">
      <c r="B23" s="23"/>
      <c r="C23" s="24"/>
      <c r="D23" s="24"/>
      <c r="E23" s="364" t="s">
        <v>40</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24"/>
      <c r="AP23" s="24"/>
      <c r="AQ23" s="24"/>
      <c r="AR23" s="22"/>
      <c r="BE23" s="357"/>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7"/>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7"/>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5">
        <f>ROUND(AG54,2)</f>
        <v>0</v>
      </c>
      <c r="AL26" s="366"/>
      <c r="AM26" s="366"/>
      <c r="AN26" s="366"/>
      <c r="AO26" s="366"/>
      <c r="AP26" s="38"/>
      <c r="AQ26" s="38"/>
      <c r="AR26" s="41"/>
      <c r="BE26" s="357"/>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7"/>
    </row>
    <row r="28" spans="1:57" s="2" customFormat="1" ht="12.75">
      <c r="A28" s="36"/>
      <c r="B28" s="37"/>
      <c r="C28" s="38"/>
      <c r="D28" s="38"/>
      <c r="E28" s="38"/>
      <c r="F28" s="38"/>
      <c r="G28" s="38"/>
      <c r="H28" s="38"/>
      <c r="I28" s="38"/>
      <c r="J28" s="38"/>
      <c r="K28" s="38"/>
      <c r="L28" s="367" t="s">
        <v>42</v>
      </c>
      <c r="M28" s="367"/>
      <c r="N28" s="367"/>
      <c r="O28" s="367"/>
      <c r="P28" s="367"/>
      <c r="Q28" s="38"/>
      <c r="R28" s="38"/>
      <c r="S28" s="38"/>
      <c r="T28" s="38"/>
      <c r="U28" s="38"/>
      <c r="V28" s="38"/>
      <c r="W28" s="367" t="s">
        <v>43</v>
      </c>
      <c r="X28" s="367"/>
      <c r="Y28" s="367"/>
      <c r="Z28" s="367"/>
      <c r="AA28" s="367"/>
      <c r="AB28" s="367"/>
      <c r="AC28" s="367"/>
      <c r="AD28" s="367"/>
      <c r="AE28" s="367"/>
      <c r="AF28" s="38"/>
      <c r="AG28" s="38"/>
      <c r="AH28" s="38"/>
      <c r="AI28" s="38"/>
      <c r="AJ28" s="38"/>
      <c r="AK28" s="367" t="s">
        <v>44</v>
      </c>
      <c r="AL28" s="367"/>
      <c r="AM28" s="367"/>
      <c r="AN28" s="367"/>
      <c r="AO28" s="367"/>
      <c r="AP28" s="38"/>
      <c r="AQ28" s="38"/>
      <c r="AR28" s="41"/>
      <c r="BE28" s="357"/>
    </row>
    <row r="29" spans="2:57" s="3" customFormat="1" ht="14.45" customHeight="1" hidden="1">
      <c r="B29" s="42"/>
      <c r="C29" s="43"/>
      <c r="D29" s="31" t="s">
        <v>45</v>
      </c>
      <c r="E29" s="43"/>
      <c r="F29" s="31" t="s">
        <v>46</v>
      </c>
      <c r="G29" s="43"/>
      <c r="H29" s="43"/>
      <c r="I29" s="43"/>
      <c r="J29" s="43"/>
      <c r="K29" s="43"/>
      <c r="L29" s="370">
        <v>0.21</v>
      </c>
      <c r="M29" s="369"/>
      <c r="N29" s="369"/>
      <c r="O29" s="369"/>
      <c r="P29" s="369"/>
      <c r="Q29" s="43"/>
      <c r="R29" s="43"/>
      <c r="S29" s="43"/>
      <c r="T29" s="43"/>
      <c r="U29" s="43"/>
      <c r="V29" s="43"/>
      <c r="W29" s="368">
        <f>ROUND(AZ54,2)</f>
        <v>0</v>
      </c>
      <c r="X29" s="369"/>
      <c r="Y29" s="369"/>
      <c r="Z29" s="369"/>
      <c r="AA29" s="369"/>
      <c r="AB29" s="369"/>
      <c r="AC29" s="369"/>
      <c r="AD29" s="369"/>
      <c r="AE29" s="369"/>
      <c r="AF29" s="43"/>
      <c r="AG29" s="43"/>
      <c r="AH29" s="43"/>
      <c r="AI29" s="43"/>
      <c r="AJ29" s="43"/>
      <c r="AK29" s="368">
        <f>ROUND(AV54,2)</f>
        <v>0</v>
      </c>
      <c r="AL29" s="369"/>
      <c r="AM29" s="369"/>
      <c r="AN29" s="369"/>
      <c r="AO29" s="369"/>
      <c r="AP29" s="43"/>
      <c r="AQ29" s="43"/>
      <c r="AR29" s="44"/>
      <c r="BE29" s="358"/>
    </row>
    <row r="30" spans="2:57" s="3" customFormat="1" ht="14.45" customHeight="1" hidden="1">
      <c r="B30" s="42"/>
      <c r="C30" s="43"/>
      <c r="D30" s="43"/>
      <c r="E30" s="43"/>
      <c r="F30" s="31" t="s">
        <v>47</v>
      </c>
      <c r="G30" s="43"/>
      <c r="H30" s="43"/>
      <c r="I30" s="43"/>
      <c r="J30" s="43"/>
      <c r="K30" s="43"/>
      <c r="L30" s="370">
        <v>0.15</v>
      </c>
      <c r="M30" s="369"/>
      <c r="N30" s="369"/>
      <c r="O30" s="369"/>
      <c r="P30" s="369"/>
      <c r="Q30" s="43"/>
      <c r="R30" s="43"/>
      <c r="S30" s="43"/>
      <c r="T30" s="43"/>
      <c r="U30" s="43"/>
      <c r="V30" s="43"/>
      <c r="W30" s="368">
        <f>ROUND(BA54,2)</f>
        <v>0</v>
      </c>
      <c r="X30" s="369"/>
      <c r="Y30" s="369"/>
      <c r="Z30" s="369"/>
      <c r="AA30" s="369"/>
      <c r="AB30" s="369"/>
      <c r="AC30" s="369"/>
      <c r="AD30" s="369"/>
      <c r="AE30" s="369"/>
      <c r="AF30" s="43"/>
      <c r="AG30" s="43"/>
      <c r="AH30" s="43"/>
      <c r="AI30" s="43"/>
      <c r="AJ30" s="43"/>
      <c r="AK30" s="368">
        <f>ROUND(AW54,2)</f>
        <v>0</v>
      </c>
      <c r="AL30" s="369"/>
      <c r="AM30" s="369"/>
      <c r="AN30" s="369"/>
      <c r="AO30" s="369"/>
      <c r="AP30" s="43"/>
      <c r="AQ30" s="43"/>
      <c r="AR30" s="44"/>
      <c r="BE30" s="358"/>
    </row>
    <row r="31" spans="2:57" s="3" customFormat="1" ht="14.45" customHeight="1">
      <c r="B31" s="42"/>
      <c r="C31" s="43"/>
      <c r="D31" s="45" t="s">
        <v>45</v>
      </c>
      <c r="E31" s="43"/>
      <c r="F31" s="31" t="s">
        <v>48</v>
      </c>
      <c r="G31" s="43"/>
      <c r="H31" s="43"/>
      <c r="I31" s="43"/>
      <c r="J31" s="43"/>
      <c r="K31" s="43"/>
      <c r="L31" s="370">
        <v>0.21</v>
      </c>
      <c r="M31" s="369"/>
      <c r="N31" s="369"/>
      <c r="O31" s="369"/>
      <c r="P31" s="369"/>
      <c r="Q31" s="43"/>
      <c r="R31" s="43"/>
      <c r="S31" s="43"/>
      <c r="T31" s="43"/>
      <c r="U31" s="43"/>
      <c r="V31" s="43"/>
      <c r="W31" s="368">
        <f>ROUND(BB54,2)</f>
        <v>0</v>
      </c>
      <c r="X31" s="369"/>
      <c r="Y31" s="369"/>
      <c r="Z31" s="369"/>
      <c r="AA31" s="369"/>
      <c r="AB31" s="369"/>
      <c r="AC31" s="369"/>
      <c r="AD31" s="369"/>
      <c r="AE31" s="369"/>
      <c r="AF31" s="43"/>
      <c r="AG31" s="43"/>
      <c r="AH31" s="43"/>
      <c r="AI31" s="43"/>
      <c r="AJ31" s="43"/>
      <c r="AK31" s="368">
        <v>0</v>
      </c>
      <c r="AL31" s="369"/>
      <c r="AM31" s="369"/>
      <c r="AN31" s="369"/>
      <c r="AO31" s="369"/>
      <c r="AP31" s="43"/>
      <c r="AQ31" s="43"/>
      <c r="AR31" s="44"/>
      <c r="BE31" s="358"/>
    </row>
    <row r="32" spans="2:57" s="3" customFormat="1" ht="14.45" customHeight="1">
      <c r="B32" s="42"/>
      <c r="C32" s="43"/>
      <c r="D32" s="43"/>
      <c r="E32" s="43"/>
      <c r="F32" s="31" t="s">
        <v>49</v>
      </c>
      <c r="G32" s="43"/>
      <c r="H32" s="43"/>
      <c r="I32" s="43"/>
      <c r="J32" s="43"/>
      <c r="K32" s="43"/>
      <c r="L32" s="370">
        <v>0.15</v>
      </c>
      <c r="M32" s="369"/>
      <c r="N32" s="369"/>
      <c r="O32" s="369"/>
      <c r="P32" s="369"/>
      <c r="Q32" s="43"/>
      <c r="R32" s="43"/>
      <c r="S32" s="43"/>
      <c r="T32" s="43"/>
      <c r="U32" s="43"/>
      <c r="V32" s="43"/>
      <c r="W32" s="368">
        <f>ROUND(BC54,2)</f>
        <v>0</v>
      </c>
      <c r="X32" s="369"/>
      <c r="Y32" s="369"/>
      <c r="Z32" s="369"/>
      <c r="AA32" s="369"/>
      <c r="AB32" s="369"/>
      <c r="AC32" s="369"/>
      <c r="AD32" s="369"/>
      <c r="AE32" s="369"/>
      <c r="AF32" s="43"/>
      <c r="AG32" s="43"/>
      <c r="AH32" s="43"/>
      <c r="AI32" s="43"/>
      <c r="AJ32" s="43"/>
      <c r="AK32" s="368">
        <v>0</v>
      </c>
      <c r="AL32" s="369"/>
      <c r="AM32" s="369"/>
      <c r="AN32" s="369"/>
      <c r="AO32" s="369"/>
      <c r="AP32" s="43"/>
      <c r="AQ32" s="43"/>
      <c r="AR32" s="44"/>
      <c r="BE32" s="358"/>
    </row>
    <row r="33" spans="2:44" s="3" customFormat="1" ht="14.45" customHeight="1" hidden="1">
      <c r="B33" s="42"/>
      <c r="C33" s="43"/>
      <c r="D33" s="43"/>
      <c r="E33" s="43"/>
      <c r="F33" s="31" t="s">
        <v>50</v>
      </c>
      <c r="G33" s="43"/>
      <c r="H33" s="43"/>
      <c r="I33" s="43"/>
      <c r="J33" s="43"/>
      <c r="K33" s="43"/>
      <c r="L33" s="370">
        <v>0</v>
      </c>
      <c r="M33" s="369"/>
      <c r="N33" s="369"/>
      <c r="O33" s="369"/>
      <c r="P33" s="369"/>
      <c r="Q33" s="43"/>
      <c r="R33" s="43"/>
      <c r="S33" s="43"/>
      <c r="T33" s="43"/>
      <c r="U33" s="43"/>
      <c r="V33" s="43"/>
      <c r="W33" s="368">
        <f>ROUND(BD54,2)</f>
        <v>0</v>
      </c>
      <c r="X33" s="369"/>
      <c r="Y33" s="369"/>
      <c r="Z33" s="369"/>
      <c r="AA33" s="369"/>
      <c r="AB33" s="369"/>
      <c r="AC33" s="369"/>
      <c r="AD33" s="369"/>
      <c r="AE33" s="369"/>
      <c r="AF33" s="43"/>
      <c r="AG33" s="43"/>
      <c r="AH33" s="43"/>
      <c r="AI33" s="43"/>
      <c r="AJ33" s="43"/>
      <c r="AK33" s="368">
        <v>0</v>
      </c>
      <c r="AL33" s="369"/>
      <c r="AM33" s="369"/>
      <c r="AN33" s="369"/>
      <c r="AO33" s="36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6"/>
      <c r="D35" s="47" t="s">
        <v>51</v>
      </c>
      <c r="E35" s="48"/>
      <c r="F35" s="48"/>
      <c r="G35" s="48"/>
      <c r="H35" s="48"/>
      <c r="I35" s="48"/>
      <c r="J35" s="48"/>
      <c r="K35" s="48"/>
      <c r="L35" s="48"/>
      <c r="M35" s="48"/>
      <c r="N35" s="48"/>
      <c r="O35" s="48"/>
      <c r="P35" s="48"/>
      <c r="Q35" s="48"/>
      <c r="R35" s="48"/>
      <c r="S35" s="48"/>
      <c r="T35" s="49" t="s">
        <v>52</v>
      </c>
      <c r="U35" s="48"/>
      <c r="V35" s="48"/>
      <c r="W35" s="48"/>
      <c r="X35" s="374" t="s">
        <v>53</v>
      </c>
      <c r="Y35" s="372"/>
      <c r="Z35" s="372"/>
      <c r="AA35" s="372"/>
      <c r="AB35" s="372"/>
      <c r="AC35" s="48"/>
      <c r="AD35" s="48"/>
      <c r="AE35" s="48"/>
      <c r="AF35" s="48"/>
      <c r="AG35" s="48"/>
      <c r="AH35" s="48"/>
      <c r="AI35" s="48"/>
      <c r="AJ35" s="48"/>
      <c r="AK35" s="371">
        <f>SUM(AK26:AK33)</f>
        <v>0</v>
      </c>
      <c r="AL35" s="372"/>
      <c r="AM35" s="372"/>
      <c r="AN35" s="372"/>
      <c r="AO35" s="373"/>
      <c r="AP35" s="46"/>
      <c r="AQ35" s="46"/>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1"/>
      <c r="BE37" s="36"/>
    </row>
    <row r="41" spans="1:57" s="2" customFormat="1" ht="6.95" customHeight="1">
      <c r="A41" s="36"/>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4"/>
      <c r="C44" s="31" t="s">
        <v>13</v>
      </c>
      <c r="D44" s="55"/>
      <c r="E44" s="55"/>
      <c r="F44" s="55"/>
      <c r="G44" s="55"/>
      <c r="H44" s="55"/>
      <c r="I44" s="55"/>
      <c r="J44" s="55"/>
      <c r="K44" s="55"/>
      <c r="L44" s="55" t="str">
        <f>K5</f>
        <v>65420143</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53" t="str">
        <f>K6</f>
        <v>Horažďovice ON - oprava výpravní budovy1</v>
      </c>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59"/>
      <c r="AQ45" s="59"/>
      <c r="AR45" s="60"/>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1"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9" t="str">
        <f>IF(AN8="","",AN8)</f>
        <v>29. 3. 2020</v>
      </c>
      <c r="AN47" s="379"/>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5" t="str">
        <f>IF(E11="","",E11)</f>
        <v>Správa železnic, státní organizace</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80" t="str">
        <f>IF(E17="","",E17)</f>
        <v>APREA s.r.o.</v>
      </c>
      <c r="AN49" s="381"/>
      <c r="AO49" s="381"/>
      <c r="AP49" s="381"/>
      <c r="AQ49" s="38"/>
      <c r="AR49" s="41"/>
      <c r="AS49" s="382" t="s">
        <v>55</v>
      </c>
      <c r="AT49" s="383"/>
      <c r="AU49" s="63"/>
      <c r="AV49" s="63"/>
      <c r="AW49" s="63"/>
      <c r="AX49" s="63"/>
      <c r="AY49" s="63"/>
      <c r="AZ49" s="63"/>
      <c r="BA49" s="63"/>
      <c r="BB49" s="63"/>
      <c r="BC49" s="63"/>
      <c r="BD49" s="64"/>
      <c r="BE49" s="36"/>
    </row>
    <row r="50" spans="1:57" s="2" customFormat="1" ht="15.2" customHeight="1">
      <c r="A50" s="36"/>
      <c r="B50" s="37"/>
      <c r="C50" s="31" t="s">
        <v>31</v>
      </c>
      <c r="D50" s="38"/>
      <c r="E50" s="38"/>
      <c r="F50" s="38"/>
      <c r="G50" s="38"/>
      <c r="H50" s="38"/>
      <c r="I50" s="38"/>
      <c r="J50" s="38"/>
      <c r="K50" s="38"/>
      <c r="L50" s="55"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80" t="str">
        <f>IF(E20="","",E20)</f>
        <v xml:space="preserve"> </v>
      </c>
      <c r="AN50" s="381"/>
      <c r="AO50" s="381"/>
      <c r="AP50" s="381"/>
      <c r="AQ50" s="38"/>
      <c r="AR50" s="41"/>
      <c r="AS50" s="384"/>
      <c r="AT50" s="385"/>
      <c r="AU50" s="65"/>
      <c r="AV50" s="65"/>
      <c r="AW50" s="65"/>
      <c r="AX50" s="65"/>
      <c r="AY50" s="65"/>
      <c r="AZ50" s="65"/>
      <c r="BA50" s="65"/>
      <c r="BB50" s="65"/>
      <c r="BC50" s="65"/>
      <c r="BD50" s="66"/>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6"/>
      <c r="AT51" s="387"/>
      <c r="AU51" s="67"/>
      <c r="AV51" s="67"/>
      <c r="AW51" s="67"/>
      <c r="AX51" s="67"/>
      <c r="AY51" s="67"/>
      <c r="AZ51" s="67"/>
      <c r="BA51" s="67"/>
      <c r="BB51" s="67"/>
      <c r="BC51" s="67"/>
      <c r="BD51" s="68"/>
      <c r="BE51" s="36"/>
    </row>
    <row r="52" spans="1:57" s="2" customFormat="1" ht="29.25" customHeight="1">
      <c r="A52" s="36"/>
      <c r="B52" s="37"/>
      <c r="C52" s="349" t="s">
        <v>56</v>
      </c>
      <c r="D52" s="350"/>
      <c r="E52" s="350"/>
      <c r="F52" s="350"/>
      <c r="G52" s="350"/>
      <c r="H52" s="69"/>
      <c r="I52" s="352" t="s">
        <v>57</v>
      </c>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78" t="s">
        <v>58</v>
      </c>
      <c r="AH52" s="350"/>
      <c r="AI52" s="350"/>
      <c r="AJ52" s="350"/>
      <c r="AK52" s="350"/>
      <c r="AL52" s="350"/>
      <c r="AM52" s="350"/>
      <c r="AN52" s="352" t="s">
        <v>59</v>
      </c>
      <c r="AO52" s="350"/>
      <c r="AP52" s="350"/>
      <c r="AQ52" s="70" t="s">
        <v>60</v>
      </c>
      <c r="AR52" s="41"/>
      <c r="AS52" s="71" t="s">
        <v>61</v>
      </c>
      <c r="AT52" s="72" t="s">
        <v>62</v>
      </c>
      <c r="AU52" s="72" t="s">
        <v>63</v>
      </c>
      <c r="AV52" s="72" t="s">
        <v>64</v>
      </c>
      <c r="AW52" s="72" t="s">
        <v>65</v>
      </c>
      <c r="AX52" s="72" t="s">
        <v>66</v>
      </c>
      <c r="AY52" s="72" t="s">
        <v>67</v>
      </c>
      <c r="AZ52" s="72" t="s">
        <v>68</v>
      </c>
      <c r="BA52" s="72" t="s">
        <v>69</v>
      </c>
      <c r="BB52" s="72" t="s">
        <v>70</v>
      </c>
      <c r="BC52" s="72" t="s">
        <v>71</v>
      </c>
      <c r="BD52" s="73"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4"/>
      <c r="AT53" s="75"/>
      <c r="AU53" s="75"/>
      <c r="AV53" s="75"/>
      <c r="AW53" s="75"/>
      <c r="AX53" s="75"/>
      <c r="AY53" s="75"/>
      <c r="AZ53" s="75"/>
      <c r="BA53" s="75"/>
      <c r="BB53" s="75"/>
      <c r="BC53" s="75"/>
      <c r="BD53" s="76"/>
      <c r="BE53" s="36"/>
    </row>
    <row r="54" spans="2:90" s="6" customFormat="1" ht="32.45" customHeight="1">
      <c r="B54" s="77"/>
      <c r="C54" s="78" t="s">
        <v>73</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55">
        <f>ROUND(SUM(AG55:AG74),2)</f>
        <v>0</v>
      </c>
      <c r="AH54" s="355"/>
      <c r="AI54" s="355"/>
      <c r="AJ54" s="355"/>
      <c r="AK54" s="355"/>
      <c r="AL54" s="355"/>
      <c r="AM54" s="355"/>
      <c r="AN54" s="388">
        <f aca="true" t="shared" si="0" ref="AN54:AN74">SUM(AG54,AT54)</f>
        <v>0</v>
      </c>
      <c r="AO54" s="388"/>
      <c r="AP54" s="388"/>
      <c r="AQ54" s="81" t="s">
        <v>19</v>
      </c>
      <c r="AR54" s="82"/>
      <c r="AS54" s="83">
        <f>ROUND(SUM(AS55:AS74),2)</f>
        <v>0</v>
      </c>
      <c r="AT54" s="84">
        <f aca="true" t="shared" si="1" ref="AT54:AT74">ROUND(SUM(AV54:AW54),2)</f>
        <v>0</v>
      </c>
      <c r="AU54" s="85">
        <f>ROUND(SUM(AU55:AU74),5)</f>
        <v>0</v>
      </c>
      <c r="AV54" s="84">
        <f>ROUND(AZ54*L29,2)</f>
        <v>0</v>
      </c>
      <c r="AW54" s="84">
        <f>ROUND(BA54*L30,2)</f>
        <v>0</v>
      </c>
      <c r="AX54" s="84">
        <f>ROUND(BB54*L29,2)</f>
        <v>0</v>
      </c>
      <c r="AY54" s="84">
        <f>ROUND(BC54*L30,2)</f>
        <v>0</v>
      </c>
      <c r="AZ54" s="84">
        <f>ROUND(SUM(AZ55:AZ74),2)</f>
        <v>0</v>
      </c>
      <c r="BA54" s="84">
        <f>ROUND(SUM(BA55:BA74),2)</f>
        <v>0</v>
      </c>
      <c r="BB54" s="84">
        <f>ROUND(SUM(BB55:BB74),2)</f>
        <v>0</v>
      </c>
      <c r="BC54" s="84">
        <f>ROUND(SUM(BC55:BC74),2)</f>
        <v>0</v>
      </c>
      <c r="BD54" s="86">
        <f>ROUND(SUM(BD55:BD74),2)</f>
        <v>0</v>
      </c>
      <c r="BS54" s="87" t="s">
        <v>74</v>
      </c>
      <c r="BT54" s="87" t="s">
        <v>75</v>
      </c>
      <c r="BU54" s="88" t="s">
        <v>76</v>
      </c>
      <c r="BV54" s="87" t="s">
        <v>77</v>
      </c>
      <c r="BW54" s="87" t="s">
        <v>5</v>
      </c>
      <c r="BX54" s="87" t="s">
        <v>78</v>
      </c>
      <c r="CL54" s="87" t="s">
        <v>19</v>
      </c>
    </row>
    <row r="55" spans="1:91" s="7" customFormat="1" ht="16.5" customHeight="1">
      <c r="A55" s="89" t="s">
        <v>79</v>
      </c>
      <c r="B55" s="90"/>
      <c r="C55" s="91"/>
      <c r="D55" s="351" t="s">
        <v>80</v>
      </c>
      <c r="E55" s="351"/>
      <c r="F55" s="351"/>
      <c r="G55" s="351"/>
      <c r="H55" s="351"/>
      <c r="I55" s="92"/>
      <c r="J55" s="351" t="s">
        <v>81</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76">
        <f>'SO 01 - Stavební část - o...'!J30</f>
        <v>0</v>
      </c>
      <c r="AH55" s="377"/>
      <c r="AI55" s="377"/>
      <c r="AJ55" s="377"/>
      <c r="AK55" s="377"/>
      <c r="AL55" s="377"/>
      <c r="AM55" s="377"/>
      <c r="AN55" s="376">
        <f t="shared" si="0"/>
        <v>0</v>
      </c>
      <c r="AO55" s="377"/>
      <c r="AP55" s="377"/>
      <c r="AQ55" s="93" t="s">
        <v>82</v>
      </c>
      <c r="AR55" s="94"/>
      <c r="AS55" s="95">
        <v>0</v>
      </c>
      <c r="AT55" s="96">
        <f t="shared" si="1"/>
        <v>0</v>
      </c>
      <c r="AU55" s="97">
        <f>'SO 01 - Stavební část - o...'!P89</f>
        <v>0</v>
      </c>
      <c r="AV55" s="96">
        <f>'SO 01 - Stavební část - o...'!J33</f>
        <v>0</v>
      </c>
      <c r="AW55" s="96">
        <f>'SO 01 - Stavební část - o...'!J34</f>
        <v>0</v>
      </c>
      <c r="AX55" s="96">
        <f>'SO 01 - Stavební část - o...'!J35</f>
        <v>0</v>
      </c>
      <c r="AY55" s="96">
        <f>'SO 01 - Stavební část - o...'!J36</f>
        <v>0</v>
      </c>
      <c r="AZ55" s="96">
        <f>'SO 01 - Stavební část - o...'!F33</f>
        <v>0</v>
      </c>
      <c r="BA55" s="96">
        <f>'SO 01 - Stavební část - o...'!F34</f>
        <v>0</v>
      </c>
      <c r="BB55" s="96">
        <f>'SO 01 - Stavební část - o...'!F35</f>
        <v>0</v>
      </c>
      <c r="BC55" s="96">
        <f>'SO 01 - Stavební část - o...'!F36</f>
        <v>0</v>
      </c>
      <c r="BD55" s="98">
        <f>'SO 01 - Stavební část - o...'!F37</f>
        <v>0</v>
      </c>
      <c r="BT55" s="99" t="s">
        <v>83</v>
      </c>
      <c r="BV55" s="99" t="s">
        <v>77</v>
      </c>
      <c r="BW55" s="99" t="s">
        <v>84</v>
      </c>
      <c r="BX55" s="99" t="s">
        <v>5</v>
      </c>
      <c r="CL55" s="99" t="s">
        <v>19</v>
      </c>
      <c r="CM55" s="99" t="s">
        <v>85</v>
      </c>
    </row>
    <row r="56" spans="1:91" s="7" customFormat="1" ht="16.5" customHeight="1">
      <c r="A56" s="89" t="s">
        <v>79</v>
      </c>
      <c r="B56" s="90"/>
      <c r="C56" s="91"/>
      <c r="D56" s="351" t="s">
        <v>86</v>
      </c>
      <c r="E56" s="351"/>
      <c r="F56" s="351"/>
      <c r="G56" s="351"/>
      <c r="H56" s="351"/>
      <c r="I56" s="92"/>
      <c r="J56" s="351" t="s">
        <v>87</v>
      </c>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76">
        <f>'SO 02 - Demolice nezkolau...'!J30</f>
        <v>0</v>
      </c>
      <c r="AH56" s="377"/>
      <c r="AI56" s="377"/>
      <c r="AJ56" s="377"/>
      <c r="AK56" s="377"/>
      <c r="AL56" s="377"/>
      <c r="AM56" s="377"/>
      <c r="AN56" s="376">
        <f t="shared" si="0"/>
        <v>0</v>
      </c>
      <c r="AO56" s="377"/>
      <c r="AP56" s="377"/>
      <c r="AQ56" s="93" t="s">
        <v>82</v>
      </c>
      <c r="AR56" s="94"/>
      <c r="AS56" s="95">
        <v>0</v>
      </c>
      <c r="AT56" s="96">
        <f t="shared" si="1"/>
        <v>0</v>
      </c>
      <c r="AU56" s="97">
        <f>'SO 02 - Demolice nezkolau...'!P84</f>
        <v>0</v>
      </c>
      <c r="AV56" s="96">
        <f>'SO 02 - Demolice nezkolau...'!J33</f>
        <v>0</v>
      </c>
      <c r="AW56" s="96">
        <f>'SO 02 - Demolice nezkolau...'!J34</f>
        <v>0</v>
      </c>
      <c r="AX56" s="96">
        <f>'SO 02 - Demolice nezkolau...'!J35</f>
        <v>0</v>
      </c>
      <c r="AY56" s="96">
        <f>'SO 02 - Demolice nezkolau...'!J36</f>
        <v>0</v>
      </c>
      <c r="AZ56" s="96">
        <f>'SO 02 - Demolice nezkolau...'!F33</f>
        <v>0</v>
      </c>
      <c r="BA56" s="96">
        <f>'SO 02 - Demolice nezkolau...'!F34</f>
        <v>0</v>
      </c>
      <c r="BB56" s="96">
        <f>'SO 02 - Demolice nezkolau...'!F35</f>
        <v>0</v>
      </c>
      <c r="BC56" s="96">
        <f>'SO 02 - Demolice nezkolau...'!F36</f>
        <v>0</v>
      </c>
      <c r="BD56" s="98">
        <f>'SO 02 - Demolice nezkolau...'!F37</f>
        <v>0</v>
      </c>
      <c r="BT56" s="99" t="s">
        <v>83</v>
      </c>
      <c r="BV56" s="99" t="s">
        <v>77</v>
      </c>
      <c r="BW56" s="99" t="s">
        <v>88</v>
      </c>
      <c r="BX56" s="99" t="s">
        <v>5</v>
      </c>
      <c r="CL56" s="99" t="s">
        <v>19</v>
      </c>
      <c r="CM56" s="99" t="s">
        <v>85</v>
      </c>
    </row>
    <row r="57" spans="1:91" s="7" customFormat="1" ht="16.5" customHeight="1">
      <c r="A57" s="89" t="s">
        <v>79</v>
      </c>
      <c r="B57" s="90"/>
      <c r="C57" s="91"/>
      <c r="D57" s="351" t="s">
        <v>89</v>
      </c>
      <c r="E57" s="351"/>
      <c r="F57" s="351"/>
      <c r="G57" s="351"/>
      <c r="H57" s="351"/>
      <c r="I57" s="92"/>
      <c r="J57" s="351" t="s">
        <v>90</v>
      </c>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76">
        <f>'SO 03 - Oprava parkoviště...'!J30</f>
        <v>0</v>
      </c>
      <c r="AH57" s="377"/>
      <c r="AI57" s="377"/>
      <c r="AJ57" s="377"/>
      <c r="AK57" s="377"/>
      <c r="AL57" s="377"/>
      <c r="AM57" s="377"/>
      <c r="AN57" s="376">
        <f t="shared" si="0"/>
        <v>0</v>
      </c>
      <c r="AO57" s="377"/>
      <c r="AP57" s="377"/>
      <c r="AQ57" s="93" t="s">
        <v>82</v>
      </c>
      <c r="AR57" s="94"/>
      <c r="AS57" s="95">
        <v>0</v>
      </c>
      <c r="AT57" s="96">
        <f t="shared" si="1"/>
        <v>0</v>
      </c>
      <c r="AU57" s="97">
        <f>'SO 03 - Oprava parkoviště...'!P85</f>
        <v>0</v>
      </c>
      <c r="AV57" s="96">
        <f>'SO 03 - Oprava parkoviště...'!J33</f>
        <v>0</v>
      </c>
      <c r="AW57" s="96">
        <f>'SO 03 - Oprava parkoviště...'!J34</f>
        <v>0</v>
      </c>
      <c r="AX57" s="96">
        <f>'SO 03 - Oprava parkoviště...'!J35</f>
        <v>0</v>
      </c>
      <c r="AY57" s="96">
        <f>'SO 03 - Oprava parkoviště...'!J36</f>
        <v>0</v>
      </c>
      <c r="AZ57" s="96">
        <f>'SO 03 - Oprava parkoviště...'!F33</f>
        <v>0</v>
      </c>
      <c r="BA57" s="96">
        <f>'SO 03 - Oprava parkoviště...'!F34</f>
        <v>0</v>
      </c>
      <c r="BB57" s="96">
        <f>'SO 03 - Oprava parkoviště...'!F35</f>
        <v>0</v>
      </c>
      <c r="BC57" s="96">
        <f>'SO 03 - Oprava parkoviště...'!F36</f>
        <v>0</v>
      </c>
      <c r="BD57" s="98">
        <f>'SO 03 - Oprava parkoviště...'!F37</f>
        <v>0</v>
      </c>
      <c r="BT57" s="99" t="s">
        <v>83</v>
      </c>
      <c r="BV57" s="99" t="s">
        <v>77</v>
      </c>
      <c r="BW57" s="99" t="s">
        <v>91</v>
      </c>
      <c r="BX57" s="99" t="s">
        <v>5</v>
      </c>
      <c r="CL57" s="99" t="s">
        <v>19</v>
      </c>
      <c r="CM57" s="99" t="s">
        <v>85</v>
      </c>
    </row>
    <row r="58" spans="1:91" s="7" customFormat="1" ht="16.5" customHeight="1">
      <c r="A58" s="89" t="s">
        <v>79</v>
      </c>
      <c r="B58" s="90"/>
      <c r="C58" s="91"/>
      <c r="D58" s="351" t="s">
        <v>92</v>
      </c>
      <c r="E58" s="351"/>
      <c r="F58" s="351"/>
      <c r="G58" s="351"/>
      <c r="H58" s="351"/>
      <c r="I58" s="92"/>
      <c r="J58" s="351" t="s">
        <v>93</v>
      </c>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76">
        <f>'SO 04 - Oprava zpevněné p...'!J30</f>
        <v>0</v>
      </c>
      <c r="AH58" s="377"/>
      <c r="AI58" s="377"/>
      <c r="AJ58" s="377"/>
      <c r="AK58" s="377"/>
      <c r="AL58" s="377"/>
      <c r="AM58" s="377"/>
      <c r="AN58" s="376">
        <f t="shared" si="0"/>
        <v>0</v>
      </c>
      <c r="AO58" s="377"/>
      <c r="AP58" s="377"/>
      <c r="AQ58" s="93" t="s">
        <v>82</v>
      </c>
      <c r="AR58" s="94"/>
      <c r="AS58" s="95">
        <v>0</v>
      </c>
      <c r="AT58" s="96">
        <f t="shared" si="1"/>
        <v>0</v>
      </c>
      <c r="AU58" s="97">
        <f>'SO 04 - Oprava zpevněné p...'!P83</f>
        <v>0</v>
      </c>
      <c r="AV58" s="96">
        <f>'SO 04 - Oprava zpevněné p...'!J33</f>
        <v>0</v>
      </c>
      <c r="AW58" s="96">
        <f>'SO 04 - Oprava zpevněné p...'!J34</f>
        <v>0</v>
      </c>
      <c r="AX58" s="96">
        <f>'SO 04 - Oprava zpevněné p...'!J35</f>
        <v>0</v>
      </c>
      <c r="AY58" s="96">
        <f>'SO 04 - Oprava zpevněné p...'!J36</f>
        <v>0</v>
      </c>
      <c r="AZ58" s="96">
        <f>'SO 04 - Oprava zpevněné p...'!F33</f>
        <v>0</v>
      </c>
      <c r="BA58" s="96">
        <f>'SO 04 - Oprava zpevněné p...'!F34</f>
        <v>0</v>
      </c>
      <c r="BB58" s="96">
        <f>'SO 04 - Oprava zpevněné p...'!F35</f>
        <v>0</v>
      </c>
      <c r="BC58" s="96">
        <f>'SO 04 - Oprava zpevněné p...'!F36</f>
        <v>0</v>
      </c>
      <c r="BD58" s="98">
        <f>'SO 04 - Oprava zpevněné p...'!F37</f>
        <v>0</v>
      </c>
      <c r="BT58" s="99" t="s">
        <v>83</v>
      </c>
      <c r="BV58" s="99" t="s">
        <v>77</v>
      </c>
      <c r="BW58" s="99" t="s">
        <v>94</v>
      </c>
      <c r="BX58" s="99" t="s">
        <v>5</v>
      </c>
      <c r="CL58" s="99" t="s">
        <v>19</v>
      </c>
      <c r="CM58" s="99" t="s">
        <v>85</v>
      </c>
    </row>
    <row r="59" spans="1:91" s="7" customFormat="1" ht="16.5" customHeight="1">
      <c r="A59" s="89" t="s">
        <v>79</v>
      </c>
      <c r="B59" s="90"/>
      <c r="C59" s="91"/>
      <c r="D59" s="351" t="s">
        <v>95</v>
      </c>
      <c r="E59" s="351"/>
      <c r="F59" s="351"/>
      <c r="G59" s="351"/>
      <c r="H59" s="351"/>
      <c r="I59" s="92"/>
      <c r="J59" s="351" t="s">
        <v>96</v>
      </c>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76">
        <f>'SO 05 - Oprava rampy pro ...'!J30</f>
        <v>0</v>
      </c>
      <c r="AH59" s="377"/>
      <c r="AI59" s="377"/>
      <c r="AJ59" s="377"/>
      <c r="AK59" s="377"/>
      <c r="AL59" s="377"/>
      <c r="AM59" s="377"/>
      <c r="AN59" s="376">
        <f t="shared" si="0"/>
        <v>0</v>
      </c>
      <c r="AO59" s="377"/>
      <c r="AP59" s="377"/>
      <c r="AQ59" s="93" t="s">
        <v>82</v>
      </c>
      <c r="AR59" s="94"/>
      <c r="AS59" s="95">
        <v>0</v>
      </c>
      <c r="AT59" s="96">
        <f t="shared" si="1"/>
        <v>0</v>
      </c>
      <c r="AU59" s="97">
        <f>'SO 05 - Oprava rampy pro ...'!P83</f>
        <v>0</v>
      </c>
      <c r="AV59" s="96">
        <f>'SO 05 - Oprava rampy pro ...'!J33</f>
        <v>0</v>
      </c>
      <c r="AW59" s="96">
        <f>'SO 05 - Oprava rampy pro ...'!J34</f>
        <v>0</v>
      </c>
      <c r="AX59" s="96">
        <f>'SO 05 - Oprava rampy pro ...'!J35</f>
        <v>0</v>
      </c>
      <c r="AY59" s="96">
        <f>'SO 05 - Oprava rampy pro ...'!J36</f>
        <v>0</v>
      </c>
      <c r="AZ59" s="96">
        <f>'SO 05 - Oprava rampy pro ...'!F33</f>
        <v>0</v>
      </c>
      <c r="BA59" s="96">
        <f>'SO 05 - Oprava rampy pro ...'!F34</f>
        <v>0</v>
      </c>
      <c r="BB59" s="96">
        <f>'SO 05 - Oprava rampy pro ...'!F35</f>
        <v>0</v>
      </c>
      <c r="BC59" s="96">
        <f>'SO 05 - Oprava rampy pro ...'!F36</f>
        <v>0</v>
      </c>
      <c r="BD59" s="98">
        <f>'SO 05 - Oprava rampy pro ...'!F37</f>
        <v>0</v>
      </c>
      <c r="BT59" s="99" t="s">
        <v>83</v>
      </c>
      <c r="BV59" s="99" t="s">
        <v>77</v>
      </c>
      <c r="BW59" s="99" t="s">
        <v>97</v>
      </c>
      <c r="BX59" s="99" t="s">
        <v>5</v>
      </c>
      <c r="CL59" s="99" t="s">
        <v>19</v>
      </c>
      <c r="CM59" s="99" t="s">
        <v>85</v>
      </c>
    </row>
    <row r="60" spans="1:91" s="7" customFormat="1" ht="16.5" customHeight="1">
      <c r="A60" s="89" t="s">
        <v>79</v>
      </c>
      <c r="B60" s="90"/>
      <c r="C60" s="91"/>
      <c r="D60" s="351" t="s">
        <v>98</v>
      </c>
      <c r="E60" s="351"/>
      <c r="F60" s="351"/>
      <c r="G60" s="351"/>
      <c r="H60" s="351"/>
      <c r="I60" s="92"/>
      <c r="J60" s="351" t="s">
        <v>99</v>
      </c>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76">
        <f>'SO 06 - Oprava zpevněné p...'!J30</f>
        <v>0</v>
      </c>
      <c r="AH60" s="377"/>
      <c r="AI60" s="377"/>
      <c r="AJ60" s="377"/>
      <c r="AK60" s="377"/>
      <c r="AL60" s="377"/>
      <c r="AM60" s="377"/>
      <c r="AN60" s="376">
        <f t="shared" si="0"/>
        <v>0</v>
      </c>
      <c r="AO60" s="377"/>
      <c r="AP60" s="377"/>
      <c r="AQ60" s="93" t="s">
        <v>82</v>
      </c>
      <c r="AR60" s="94"/>
      <c r="AS60" s="95">
        <v>0</v>
      </c>
      <c r="AT60" s="96">
        <f t="shared" si="1"/>
        <v>0</v>
      </c>
      <c r="AU60" s="97">
        <f>'SO 06 - Oprava zpevněné p...'!P85</f>
        <v>0</v>
      </c>
      <c r="AV60" s="96">
        <f>'SO 06 - Oprava zpevněné p...'!J33</f>
        <v>0</v>
      </c>
      <c r="AW60" s="96">
        <f>'SO 06 - Oprava zpevněné p...'!J34</f>
        <v>0</v>
      </c>
      <c r="AX60" s="96">
        <f>'SO 06 - Oprava zpevněné p...'!J35</f>
        <v>0</v>
      </c>
      <c r="AY60" s="96">
        <f>'SO 06 - Oprava zpevněné p...'!J36</f>
        <v>0</v>
      </c>
      <c r="AZ60" s="96">
        <f>'SO 06 - Oprava zpevněné p...'!F33</f>
        <v>0</v>
      </c>
      <c r="BA60" s="96">
        <f>'SO 06 - Oprava zpevněné p...'!F34</f>
        <v>0</v>
      </c>
      <c r="BB60" s="96">
        <f>'SO 06 - Oprava zpevněné p...'!F35</f>
        <v>0</v>
      </c>
      <c r="BC60" s="96">
        <f>'SO 06 - Oprava zpevněné p...'!F36</f>
        <v>0</v>
      </c>
      <c r="BD60" s="98">
        <f>'SO 06 - Oprava zpevněné p...'!F37</f>
        <v>0</v>
      </c>
      <c r="BT60" s="99" t="s">
        <v>83</v>
      </c>
      <c r="BV60" s="99" t="s">
        <v>77</v>
      </c>
      <c r="BW60" s="99" t="s">
        <v>100</v>
      </c>
      <c r="BX60" s="99" t="s">
        <v>5</v>
      </c>
      <c r="CL60" s="99" t="s">
        <v>19</v>
      </c>
      <c r="CM60" s="99" t="s">
        <v>85</v>
      </c>
    </row>
    <row r="61" spans="1:91" s="7" customFormat="1" ht="16.5" customHeight="1">
      <c r="A61" s="89" t="s">
        <v>79</v>
      </c>
      <c r="B61" s="90"/>
      <c r="C61" s="91"/>
      <c r="D61" s="351" t="s">
        <v>101</v>
      </c>
      <c r="E61" s="351"/>
      <c r="F61" s="351"/>
      <c r="G61" s="351"/>
      <c r="H61" s="351"/>
      <c r="I61" s="92"/>
      <c r="J61" s="351" t="s">
        <v>102</v>
      </c>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76">
        <f>'SO 07 - Oprava přípojky k...'!J30</f>
        <v>0</v>
      </c>
      <c r="AH61" s="377"/>
      <c r="AI61" s="377"/>
      <c r="AJ61" s="377"/>
      <c r="AK61" s="377"/>
      <c r="AL61" s="377"/>
      <c r="AM61" s="377"/>
      <c r="AN61" s="376">
        <f t="shared" si="0"/>
        <v>0</v>
      </c>
      <c r="AO61" s="377"/>
      <c r="AP61" s="377"/>
      <c r="AQ61" s="93" t="s">
        <v>82</v>
      </c>
      <c r="AR61" s="94"/>
      <c r="AS61" s="95">
        <v>0</v>
      </c>
      <c r="AT61" s="96">
        <f t="shared" si="1"/>
        <v>0</v>
      </c>
      <c r="AU61" s="97">
        <f>'SO 07 - Oprava přípojky k...'!P88</f>
        <v>0</v>
      </c>
      <c r="AV61" s="96">
        <f>'SO 07 - Oprava přípojky k...'!J33</f>
        <v>0</v>
      </c>
      <c r="AW61" s="96">
        <f>'SO 07 - Oprava přípojky k...'!J34</f>
        <v>0</v>
      </c>
      <c r="AX61" s="96">
        <f>'SO 07 - Oprava přípojky k...'!J35</f>
        <v>0</v>
      </c>
      <c r="AY61" s="96">
        <f>'SO 07 - Oprava přípojky k...'!J36</f>
        <v>0</v>
      </c>
      <c r="AZ61" s="96">
        <f>'SO 07 - Oprava přípojky k...'!F33</f>
        <v>0</v>
      </c>
      <c r="BA61" s="96">
        <f>'SO 07 - Oprava přípojky k...'!F34</f>
        <v>0</v>
      </c>
      <c r="BB61" s="96">
        <f>'SO 07 - Oprava přípojky k...'!F35</f>
        <v>0</v>
      </c>
      <c r="BC61" s="96">
        <f>'SO 07 - Oprava přípojky k...'!F36</f>
        <v>0</v>
      </c>
      <c r="BD61" s="98">
        <f>'SO 07 - Oprava přípojky k...'!F37</f>
        <v>0</v>
      </c>
      <c r="BT61" s="99" t="s">
        <v>83</v>
      </c>
      <c r="BV61" s="99" t="s">
        <v>77</v>
      </c>
      <c r="BW61" s="99" t="s">
        <v>103</v>
      </c>
      <c r="BX61" s="99" t="s">
        <v>5</v>
      </c>
      <c r="CL61" s="99" t="s">
        <v>19</v>
      </c>
      <c r="CM61" s="99" t="s">
        <v>85</v>
      </c>
    </row>
    <row r="62" spans="1:91" s="7" customFormat="1" ht="16.5" customHeight="1">
      <c r="A62" s="89" t="s">
        <v>79</v>
      </c>
      <c r="B62" s="90"/>
      <c r="C62" s="91"/>
      <c r="D62" s="351" t="s">
        <v>104</v>
      </c>
      <c r="E62" s="351"/>
      <c r="F62" s="351"/>
      <c r="G62" s="351"/>
      <c r="H62" s="351"/>
      <c r="I62" s="92"/>
      <c r="J62" s="351" t="s">
        <v>105</v>
      </c>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76">
        <f>'SO 08 - Oprava přípojky p...'!J30</f>
        <v>0</v>
      </c>
      <c r="AH62" s="377"/>
      <c r="AI62" s="377"/>
      <c r="AJ62" s="377"/>
      <c r="AK62" s="377"/>
      <c r="AL62" s="377"/>
      <c r="AM62" s="377"/>
      <c r="AN62" s="376">
        <f t="shared" si="0"/>
        <v>0</v>
      </c>
      <c r="AO62" s="377"/>
      <c r="AP62" s="377"/>
      <c r="AQ62" s="93" t="s">
        <v>82</v>
      </c>
      <c r="AR62" s="94"/>
      <c r="AS62" s="95">
        <v>0</v>
      </c>
      <c r="AT62" s="96">
        <f t="shared" si="1"/>
        <v>0</v>
      </c>
      <c r="AU62" s="97">
        <f>'SO 08 - Oprava přípojky p...'!P90</f>
        <v>0</v>
      </c>
      <c r="AV62" s="96">
        <f>'SO 08 - Oprava přípojky p...'!J33</f>
        <v>0</v>
      </c>
      <c r="AW62" s="96">
        <f>'SO 08 - Oprava přípojky p...'!J34</f>
        <v>0</v>
      </c>
      <c r="AX62" s="96">
        <f>'SO 08 - Oprava přípojky p...'!J35</f>
        <v>0</v>
      </c>
      <c r="AY62" s="96">
        <f>'SO 08 - Oprava přípojky p...'!J36</f>
        <v>0</v>
      </c>
      <c r="AZ62" s="96">
        <f>'SO 08 - Oprava přípojky p...'!F33</f>
        <v>0</v>
      </c>
      <c r="BA62" s="96">
        <f>'SO 08 - Oprava přípojky p...'!F34</f>
        <v>0</v>
      </c>
      <c r="BB62" s="96">
        <f>'SO 08 - Oprava přípojky p...'!F35</f>
        <v>0</v>
      </c>
      <c r="BC62" s="96">
        <f>'SO 08 - Oprava přípojky p...'!F36</f>
        <v>0</v>
      </c>
      <c r="BD62" s="98">
        <f>'SO 08 - Oprava přípojky p...'!F37</f>
        <v>0</v>
      </c>
      <c r="BT62" s="99" t="s">
        <v>83</v>
      </c>
      <c r="BV62" s="99" t="s">
        <v>77</v>
      </c>
      <c r="BW62" s="99" t="s">
        <v>106</v>
      </c>
      <c r="BX62" s="99" t="s">
        <v>5</v>
      </c>
      <c r="CL62" s="99" t="s">
        <v>19</v>
      </c>
      <c r="CM62" s="99" t="s">
        <v>85</v>
      </c>
    </row>
    <row r="63" spans="1:91" s="7" customFormat="1" ht="16.5" customHeight="1">
      <c r="A63" s="89" t="s">
        <v>79</v>
      </c>
      <c r="B63" s="90"/>
      <c r="C63" s="91"/>
      <c r="D63" s="351" t="s">
        <v>107</v>
      </c>
      <c r="E63" s="351"/>
      <c r="F63" s="351"/>
      <c r="G63" s="351"/>
      <c r="H63" s="351"/>
      <c r="I63" s="92"/>
      <c r="J63" s="351" t="s">
        <v>108</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76">
        <f>'SO 09 - Oprava rozvodů ve...'!J30</f>
        <v>0</v>
      </c>
      <c r="AH63" s="377"/>
      <c r="AI63" s="377"/>
      <c r="AJ63" s="377"/>
      <c r="AK63" s="377"/>
      <c r="AL63" s="377"/>
      <c r="AM63" s="377"/>
      <c r="AN63" s="376">
        <f t="shared" si="0"/>
        <v>0</v>
      </c>
      <c r="AO63" s="377"/>
      <c r="AP63" s="377"/>
      <c r="AQ63" s="93" t="s">
        <v>82</v>
      </c>
      <c r="AR63" s="94"/>
      <c r="AS63" s="95">
        <v>0</v>
      </c>
      <c r="AT63" s="96">
        <f t="shared" si="1"/>
        <v>0</v>
      </c>
      <c r="AU63" s="97">
        <f>'SO 09 - Oprava rozvodů ve...'!P89</f>
        <v>0</v>
      </c>
      <c r="AV63" s="96">
        <f>'SO 09 - Oprava rozvodů ve...'!J33</f>
        <v>0</v>
      </c>
      <c r="AW63" s="96">
        <f>'SO 09 - Oprava rozvodů ve...'!J34</f>
        <v>0</v>
      </c>
      <c r="AX63" s="96">
        <f>'SO 09 - Oprava rozvodů ve...'!J35</f>
        <v>0</v>
      </c>
      <c r="AY63" s="96">
        <f>'SO 09 - Oprava rozvodů ve...'!J36</f>
        <v>0</v>
      </c>
      <c r="AZ63" s="96">
        <f>'SO 09 - Oprava rozvodů ve...'!F33</f>
        <v>0</v>
      </c>
      <c r="BA63" s="96">
        <f>'SO 09 - Oprava rozvodů ve...'!F34</f>
        <v>0</v>
      </c>
      <c r="BB63" s="96">
        <f>'SO 09 - Oprava rozvodů ve...'!F35</f>
        <v>0</v>
      </c>
      <c r="BC63" s="96">
        <f>'SO 09 - Oprava rozvodů ve...'!F36</f>
        <v>0</v>
      </c>
      <c r="BD63" s="98">
        <f>'SO 09 - Oprava rozvodů ve...'!F37</f>
        <v>0</v>
      </c>
      <c r="BT63" s="99" t="s">
        <v>83</v>
      </c>
      <c r="BV63" s="99" t="s">
        <v>77</v>
      </c>
      <c r="BW63" s="99" t="s">
        <v>109</v>
      </c>
      <c r="BX63" s="99" t="s">
        <v>5</v>
      </c>
      <c r="CL63" s="99" t="s">
        <v>19</v>
      </c>
      <c r="CM63" s="99" t="s">
        <v>85</v>
      </c>
    </row>
    <row r="64" spans="1:91" s="7" customFormat="1" ht="24.75" customHeight="1">
      <c r="A64" s="89" t="s">
        <v>79</v>
      </c>
      <c r="B64" s="90"/>
      <c r="C64" s="91"/>
      <c r="D64" s="351" t="s">
        <v>110</v>
      </c>
      <c r="E64" s="351"/>
      <c r="F64" s="351"/>
      <c r="G64" s="351"/>
      <c r="H64" s="351"/>
      <c r="I64" s="92"/>
      <c r="J64" s="351" t="s">
        <v>111</v>
      </c>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76">
        <f>'SO 10 - 01 - Stavební čás...'!J30</f>
        <v>0</v>
      </c>
      <c r="AH64" s="377"/>
      <c r="AI64" s="377"/>
      <c r="AJ64" s="377"/>
      <c r="AK64" s="377"/>
      <c r="AL64" s="377"/>
      <c r="AM64" s="377"/>
      <c r="AN64" s="376">
        <f t="shared" si="0"/>
        <v>0</v>
      </c>
      <c r="AO64" s="377"/>
      <c r="AP64" s="377"/>
      <c r="AQ64" s="93" t="s">
        <v>82</v>
      </c>
      <c r="AR64" s="94"/>
      <c r="AS64" s="95">
        <v>0</v>
      </c>
      <c r="AT64" s="96">
        <f t="shared" si="1"/>
        <v>0</v>
      </c>
      <c r="AU64" s="97">
        <f>'SO 10 - 01 - Stavební čás...'!P106</f>
        <v>0</v>
      </c>
      <c r="AV64" s="96">
        <f>'SO 10 - 01 - Stavební čás...'!J33</f>
        <v>0</v>
      </c>
      <c r="AW64" s="96">
        <f>'SO 10 - 01 - Stavební čás...'!J34</f>
        <v>0</v>
      </c>
      <c r="AX64" s="96">
        <f>'SO 10 - 01 - Stavební čás...'!J35</f>
        <v>0</v>
      </c>
      <c r="AY64" s="96">
        <f>'SO 10 - 01 - Stavební čás...'!J36</f>
        <v>0</v>
      </c>
      <c r="AZ64" s="96">
        <f>'SO 10 - 01 - Stavební čás...'!F33</f>
        <v>0</v>
      </c>
      <c r="BA64" s="96">
        <f>'SO 10 - 01 - Stavební čás...'!F34</f>
        <v>0</v>
      </c>
      <c r="BB64" s="96">
        <f>'SO 10 - 01 - Stavební čás...'!F35</f>
        <v>0</v>
      </c>
      <c r="BC64" s="96">
        <f>'SO 10 - 01 - Stavební čás...'!F36</f>
        <v>0</v>
      </c>
      <c r="BD64" s="98">
        <f>'SO 10 - 01 - Stavební čás...'!F37</f>
        <v>0</v>
      </c>
      <c r="BT64" s="99" t="s">
        <v>83</v>
      </c>
      <c r="BV64" s="99" t="s">
        <v>77</v>
      </c>
      <c r="BW64" s="99" t="s">
        <v>112</v>
      </c>
      <c r="BX64" s="99" t="s">
        <v>5</v>
      </c>
      <c r="CL64" s="99" t="s">
        <v>19</v>
      </c>
      <c r="CM64" s="99" t="s">
        <v>85</v>
      </c>
    </row>
    <row r="65" spans="1:91" s="7" customFormat="1" ht="24.75" customHeight="1">
      <c r="A65" s="89" t="s">
        <v>79</v>
      </c>
      <c r="B65" s="90"/>
      <c r="C65" s="91"/>
      <c r="D65" s="351" t="s">
        <v>113</v>
      </c>
      <c r="E65" s="351"/>
      <c r="F65" s="351"/>
      <c r="G65" s="351"/>
      <c r="H65" s="351"/>
      <c r="I65" s="92"/>
      <c r="J65" s="351" t="s">
        <v>114</v>
      </c>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76">
        <f>'SO 10 - 02 - Oprava zdrav...'!J30</f>
        <v>0</v>
      </c>
      <c r="AH65" s="377"/>
      <c r="AI65" s="377"/>
      <c r="AJ65" s="377"/>
      <c r="AK65" s="377"/>
      <c r="AL65" s="377"/>
      <c r="AM65" s="377"/>
      <c r="AN65" s="376">
        <f t="shared" si="0"/>
        <v>0</v>
      </c>
      <c r="AO65" s="377"/>
      <c r="AP65" s="377"/>
      <c r="AQ65" s="93" t="s">
        <v>82</v>
      </c>
      <c r="AR65" s="94"/>
      <c r="AS65" s="95">
        <v>0</v>
      </c>
      <c r="AT65" s="96">
        <f t="shared" si="1"/>
        <v>0</v>
      </c>
      <c r="AU65" s="97">
        <f>'SO 10 - 02 - Oprava zdrav...'!P95</f>
        <v>0</v>
      </c>
      <c r="AV65" s="96">
        <f>'SO 10 - 02 - Oprava zdrav...'!J33</f>
        <v>0</v>
      </c>
      <c r="AW65" s="96">
        <f>'SO 10 - 02 - Oprava zdrav...'!J34</f>
        <v>0</v>
      </c>
      <c r="AX65" s="96">
        <f>'SO 10 - 02 - Oprava zdrav...'!J35</f>
        <v>0</v>
      </c>
      <c r="AY65" s="96">
        <f>'SO 10 - 02 - Oprava zdrav...'!J36</f>
        <v>0</v>
      </c>
      <c r="AZ65" s="96">
        <f>'SO 10 - 02 - Oprava zdrav...'!F33</f>
        <v>0</v>
      </c>
      <c r="BA65" s="96">
        <f>'SO 10 - 02 - Oprava zdrav...'!F34</f>
        <v>0</v>
      </c>
      <c r="BB65" s="96">
        <f>'SO 10 - 02 - Oprava zdrav...'!F35</f>
        <v>0</v>
      </c>
      <c r="BC65" s="96">
        <f>'SO 10 - 02 - Oprava zdrav...'!F36</f>
        <v>0</v>
      </c>
      <c r="BD65" s="98">
        <f>'SO 10 - 02 - Oprava zdrav...'!F37</f>
        <v>0</v>
      </c>
      <c r="BT65" s="99" t="s">
        <v>83</v>
      </c>
      <c r="BV65" s="99" t="s">
        <v>77</v>
      </c>
      <c r="BW65" s="99" t="s">
        <v>115</v>
      </c>
      <c r="BX65" s="99" t="s">
        <v>5</v>
      </c>
      <c r="CL65" s="99" t="s">
        <v>19</v>
      </c>
      <c r="CM65" s="99" t="s">
        <v>85</v>
      </c>
    </row>
    <row r="66" spans="1:91" s="7" customFormat="1" ht="24.75" customHeight="1">
      <c r="A66" s="89" t="s">
        <v>79</v>
      </c>
      <c r="B66" s="90"/>
      <c r="C66" s="91"/>
      <c r="D66" s="351" t="s">
        <v>116</v>
      </c>
      <c r="E66" s="351"/>
      <c r="F66" s="351"/>
      <c r="G66" s="351"/>
      <c r="H66" s="351"/>
      <c r="I66" s="92"/>
      <c r="J66" s="351" t="s">
        <v>117</v>
      </c>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76">
        <f>'SO 10 - 03 - Oprava vniřn...'!J30</f>
        <v>0</v>
      </c>
      <c r="AH66" s="377"/>
      <c r="AI66" s="377"/>
      <c r="AJ66" s="377"/>
      <c r="AK66" s="377"/>
      <c r="AL66" s="377"/>
      <c r="AM66" s="377"/>
      <c r="AN66" s="376">
        <f t="shared" si="0"/>
        <v>0</v>
      </c>
      <c r="AO66" s="377"/>
      <c r="AP66" s="377"/>
      <c r="AQ66" s="93" t="s">
        <v>82</v>
      </c>
      <c r="AR66" s="94"/>
      <c r="AS66" s="95">
        <v>0</v>
      </c>
      <c r="AT66" s="96">
        <f t="shared" si="1"/>
        <v>0</v>
      </c>
      <c r="AU66" s="97">
        <f>'SO 10 - 03 - Oprava vniřn...'!P92</f>
        <v>0</v>
      </c>
      <c r="AV66" s="96">
        <f>'SO 10 - 03 - Oprava vniřn...'!J33</f>
        <v>0</v>
      </c>
      <c r="AW66" s="96">
        <f>'SO 10 - 03 - Oprava vniřn...'!J34</f>
        <v>0</v>
      </c>
      <c r="AX66" s="96">
        <f>'SO 10 - 03 - Oprava vniřn...'!J35</f>
        <v>0</v>
      </c>
      <c r="AY66" s="96">
        <f>'SO 10 - 03 - Oprava vniřn...'!J36</f>
        <v>0</v>
      </c>
      <c r="AZ66" s="96">
        <f>'SO 10 - 03 - Oprava vniřn...'!F33</f>
        <v>0</v>
      </c>
      <c r="BA66" s="96">
        <f>'SO 10 - 03 - Oprava vniřn...'!F34</f>
        <v>0</v>
      </c>
      <c r="BB66" s="96">
        <f>'SO 10 - 03 - Oprava vniřn...'!F35</f>
        <v>0</v>
      </c>
      <c r="BC66" s="96">
        <f>'SO 10 - 03 - Oprava vniřn...'!F36</f>
        <v>0</v>
      </c>
      <c r="BD66" s="98">
        <f>'SO 10 - 03 - Oprava vniřn...'!F37</f>
        <v>0</v>
      </c>
      <c r="BT66" s="99" t="s">
        <v>83</v>
      </c>
      <c r="BV66" s="99" t="s">
        <v>77</v>
      </c>
      <c r="BW66" s="99" t="s">
        <v>118</v>
      </c>
      <c r="BX66" s="99" t="s">
        <v>5</v>
      </c>
      <c r="CL66" s="99" t="s">
        <v>19</v>
      </c>
      <c r="CM66" s="99" t="s">
        <v>85</v>
      </c>
    </row>
    <row r="67" spans="1:91" s="7" customFormat="1" ht="24.75" customHeight="1">
      <c r="A67" s="89" t="s">
        <v>79</v>
      </c>
      <c r="B67" s="90"/>
      <c r="C67" s="91"/>
      <c r="D67" s="351" t="s">
        <v>119</v>
      </c>
      <c r="E67" s="351"/>
      <c r="F67" s="351"/>
      <c r="G67" s="351"/>
      <c r="H67" s="351"/>
      <c r="I67" s="92"/>
      <c r="J67" s="351" t="s">
        <v>120</v>
      </c>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76">
        <f>'SO 10 - 04 - Oprava vytáp...'!J30</f>
        <v>0</v>
      </c>
      <c r="AH67" s="377"/>
      <c r="AI67" s="377"/>
      <c r="AJ67" s="377"/>
      <c r="AK67" s="377"/>
      <c r="AL67" s="377"/>
      <c r="AM67" s="377"/>
      <c r="AN67" s="376">
        <f t="shared" si="0"/>
        <v>0</v>
      </c>
      <c r="AO67" s="377"/>
      <c r="AP67" s="377"/>
      <c r="AQ67" s="93" t="s">
        <v>82</v>
      </c>
      <c r="AR67" s="94"/>
      <c r="AS67" s="95">
        <v>0</v>
      </c>
      <c r="AT67" s="96">
        <f t="shared" si="1"/>
        <v>0</v>
      </c>
      <c r="AU67" s="97">
        <f>'SO 10 - 04 - Oprava vytáp...'!P87</f>
        <v>0</v>
      </c>
      <c r="AV67" s="96">
        <f>'SO 10 - 04 - Oprava vytáp...'!J33</f>
        <v>0</v>
      </c>
      <c r="AW67" s="96">
        <f>'SO 10 - 04 - Oprava vytáp...'!J34</f>
        <v>0</v>
      </c>
      <c r="AX67" s="96">
        <f>'SO 10 - 04 - Oprava vytáp...'!J35</f>
        <v>0</v>
      </c>
      <c r="AY67" s="96">
        <f>'SO 10 - 04 - Oprava vytáp...'!J36</f>
        <v>0</v>
      </c>
      <c r="AZ67" s="96">
        <f>'SO 10 - 04 - Oprava vytáp...'!F33</f>
        <v>0</v>
      </c>
      <c r="BA67" s="96">
        <f>'SO 10 - 04 - Oprava vytáp...'!F34</f>
        <v>0</v>
      </c>
      <c r="BB67" s="96">
        <f>'SO 10 - 04 - Oprava vytáp...'!F35</f>
        <v>0</v>
      </c>
      <c r="BC67" s="96">
        <f>'SO 10 - 04 - Oprava vytáp...'!F36</f>
        <v>0</v>
      </c>
      <c r="BD67" s="98">
        <f>'SO 10 - 04 - Oprava vytáp...'!F37</f>
        <v>0</v>
      </c>
      <c r="BT67" s="99" t="s">
        <v>83</v>
      </c>
      <c r="BV67" s="99" t="s">
        <v>77</v>
      </c>
      <c r="BW67" s="99" t="s">
        <v>121</v>
      </c>
      <c r="BX67" s="99" t="s">
        <v>5</v>
      </c>
      <c r="CL67" s="99" t="s">
        <v>19</v>
      </c>
      <c r="CM67" s="99" t="s">
        <v>85</v>
      </c>
    </row>
    <row r="68" spans="1:91" s="7" customFormat="1" ht="24.75" customHeight="1">
      <c r="A68" s="89" t="s">
        <v>79</v>
      </c>
      <c r="B68" s="90"/>
      <c r="C68" s="91"/>
      <c r="D68" s="351" t="s">
        <v>122</v>
      </c>
      <c r="E68" s="351"/>
      <c r="F68" s="351"/>
      <c r="G68" s="351"/>
      <c r="H68" s="351"/>
      <c r="I68" s="92"/>
      <c r="J68" s="351" t="s">
        <v>123</v>
      </c>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76">
        <f>'SO 10 - 05 - Oprava elekt...'!J30</f>
        <v>0</v>
      </c>
      <c r="AH68" s="377"/>
      <c r="AI68" s="377"/>
      <c r="AJ68" s="377"/>
      <c r="AK68" s="377"/>
      <c r="AL68" s="377"/>
      <c r="AM68" s="377"/>
      <c r="AN68" s="376">
        <f t="shared" si="0"/>
        <v>0</v>
      </c>
      <c r="AO68" s="377"/>
      <c r="AP68" s="377"/>
      <c r="AQ68" s="93" t="s">
        <v>82</v>
      </c>
      <c r="AR68" s="94"/>
      <c r="AS68" s="95">
        <v>0</v>
      </c>
      <c r="AT68" s="96">
        <f t="shared" si="1"/>
        <v>0</v>
      </c>
      <c r="AU68" s="97">
        <f>'SO 10 - 05 - Oprava elekt...'!P86</f>
        <v>0</v>
      </c>
      <c r="AV68" s="96">
        <f>'SO 10 - 05 - Oprava elekt...'!J33</f>
        <v>0</v>
      </c>
      <c r="AW68" s="96">
        <f>'SO 10 - 05 - Oprava elekt...'!J34</f>
        <v>0</v>
      </c>
      <c r="AX68" s="96">
        <f>'SO 10 - 05 - Oprava elekt...'!J35</f>
        <v>0</v>
      </c>
      <c r="AY68" s="96">
        <f>'SO 10 - 05 - Oprava elekt...'!J36</f>
        <v>0</v>
      </c>
      <c r="AZ68" s="96">
        <f>'SO 10 - 05 - Oprava elekt...'!F33</f>
        <v>0</v>
      </c>
      <c r="BA68" s="96">
        <f>'SO 10 - 05 - Oprava elekt...'!F34</f>
        <v>0</v>
      </c>
      <c r="BB68" s="96">
        <f>'SO 10 - 05 - Oprava elekt...'!F35</f>
        <v>0</v>
      </c>
      <c r="BC68" s="96">
        <f>'SO 10 - 05 - Oprava elekt...'!F36</f>
        <v>0</v>
      </c>
      <c r="BD68" s="98">
        <f>'SO 10 - 05 - Oprava elekt...'!F37</f>
        <v>0</v>
      </c>
      <c r="BT68" s="99" t="s">
        <v>83</v>
      </c>
      <c r="BV68" s="99" t="s">
        <v>77</v>
      </c>
      <c r="BW68" s="99" t="s">
        <v>124</v>
      </c>
      <c r="BX68" s="99" t="s">
        <v>5</v>
      </c>
      <c r="CL68" s="99" t="s">
        <v>19</v>
      </c>
      <c r="CM68" s="99" t="s">
        <v>85</v>
      </c>
    </row>
    <row r="69" spans="1:91" s="7" customFormat="1" ht="24.75" customHeight="1">
      <c r="A69" s="89" t="s">
        <v>79</v>
      </c>
      <c r="B69" s="90"/>
      <c r="C69" s="91"/>
      <c r="D69" s="351" t="s">
        <v>125</v>
      </c>
      <c r="E69" s="351"/>
      <c r="F69" s="351"/>
      <c r="G69" s="351"/>
      <c r="H69" s="351"/>
      <c r="I69" s="92"/>
      <c r="J69" s="351" t="s">
        <v>126</v>
      </c>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76">
        <f>'SO 10 - 06 - Oprava elekt...'!J30</f>
        <v>0</v>
      </c>
      <c r="AH69" s="377"/>
      <c r="AI69" s="377"/>
      <c r="AJ69" s="377"/>
      <c r="AK69" s="377"/>
      <c r="AL69" s="377"/>
      <c r="AM69" s="377"/>
      <c r="AN69" s="376">
        <f t="shared" si="0"/>
        <v>0</v>
      </c>
      <c r="AO69" s="377"/>
      <c r="AP69" s="377"/>
      <c r="AQ69" s="93" t="s">
        <v>82</v>
      </c>
      <c r="AR69" s="94"/>
      <c r="AS69" s="95">
        <v>0</v>
      </c>
      <c r="AT69" s="96">
        <f t="shared" si="1"/>
        <v>0</v>
      </c>
      <c r="AU69" s="97">
        <f>'SO 10 - 06 - Oprava elekt...'!P82</f>
        <v>0</v>
      </c>
      <c r="AV69" s="96">
        <f>'SO 10 - 06 - Oprava elekt...'!J33</f>
        <v>0</v>
      </c>
      <c r="AW69" s="96">
        <f>'SO 10 - 06 - Oprava elekt...'!J34</f>
        <v>0</v>
      </c>
      <c r="AX69" s="96">
        <f>'SO 10 - 06 - Oprava elekt...'!J35</f>
        <v>0</v>
      </c>
      <c r="AY69" s="96">
        <f>'SO 10 - 06 - Oprava elekt...'!J36</f>
        <v>0</v>
      </c>
      <c r="AZ69" s="96">
        <f>'SO 10 - 06 - Oprava elekt...'!F33</f>
        <v>0</v>
      </c>
      <c r="BA69" s="96">
        <f>'SO 10 - 06 - Oprava elekt...'!F34</f>
        <v>0</v>
      </c>
      <c r="BB69" s="96">
        <f>'SO 10 - 06 - Oprava elekt...'!F35</f>
        <v>0</v>
      </c>
      <c r="BC69" s="96">
        <f>'SO 10 - 06 - Oprava elekt...'!F36</f>
        <v>0</v>
      </c>
      <c r="BD69" s="98">
        <f>'SO 10 - 06 - Oprava elekt...'!F37</f>
        <v>0</v>
      </c>
      <c r="BT69" s="99" t="s">
        <v>83</v>
      </c>
      <c r="BV69" s="99" t="s">
        <v>77</v>
      </c>
      <c r="BW69" s="99" t="s">
        <v>127</v>
      </c>
      <c r="BX69" s="99" t="s">
        <v>5</v>
      </c>
      <c r="CL69" s="99" t="s">
        <v>19</v>
      </c>
      <c r="CM69" s="99" t="s">
        <v>85</v>
      </c>
    </row>
    <row r="70" spans="1:91" s="7" customFormat="1" ht="24.75" customHeight="1">
      <c r="A70" s="89" t="s">
        <v>79</v>
      </c>
      <c r="B70" s="90"/>
      <c r="C70" s="91"/>
      <c r="D70" s="351" t="s">
        <v>128</v>
      </c>
      <c r="E70" s="351"/>
      <c r="F70" s="351"/>
      <c r="G70" s="351"/>
      <c r="H70" s="351"/>
      <c r="I70" s="92"/>
      <c r="J70" s="351" t="s">
        <v>129</v>
      </c>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76">
        <f>'SO 11 - 01 - Stavební čás...'!J30</f>
        <v>0</v>
      </c>
      <c r="AH70" s="377"/>
      <c r="AI70" s="377"/>
      <c r="AJ70" s="377"/>
      <c r="AK70" s="377"/>
      <c r="AL70" s="377"/>
      <c r="AM70" s="377"/>
      <c r="AN70" s="376">
        <f t="shared" si="0"/>
        <v>0</v>
      </c>
      <c r="AO70" s="377"/>
      <c r="AP70" s="377"/>
      <c r="AQ70" s="93" t="s">
        <v>82</v>
      </c>
      <c r="AR70" s="94"/>
      <c r="AS70" s="95">
        <v>0</v>
      </c>
      <c r="AT70" s="96">
        <f t="shared" si="1"/>
        <v>0</v>
      </c>
      <c r="AU70" s="97">
        <f>'SO 11 - 01 - Stavební čás...'!P100</f>
        <v>0</v>
      </c>
      <c r="AV70" s="96">
        <f>'SO 11 - 01 - Stavební čás...'!J33</f>
        <v>0</v>
      </c>
      <c r="AW70" s="96">
        <f>'SO 11 - 01 - Stavební čás...'!J34</f>
        <v>0</v>
      </c>
      <c r="AX70" s="96">
        <f>'SO 11 - 01 - Stavební čás...'!J35</f>
        <v>0</v>
      </c>
      <c r="AY70" s="96">
        <f>'SO 11 - 01 - Stavební čás...'!J36</f>
        <v>0</v>
      </c>
      <c r="AZ70" s="96">
        <f>'SO 11 - 01 - Stavební čás...'!F33</f>
        <v>0</v>
      </c>
      <c r="BA70" s="96">
        <f>'SO 11 - 01 - Stavební čás...'!F34</f>
        <v>0</v>
      </c>
      <c r="BB70" s="96">
        <f>'SO 11 - 01 - Stavební čás...'!F35</f>
        <v>0</v>
      </c>
      <c r="BC70" s="96">
        <f>'SO 11 - 01 - Stavební čás...'!F36</f>
        <v>0</v>
      </c>
      <c r="BD70" s="98">
        <f>'SO 11 - 01 - Stavební čás...'!F37</f>
        <v>0</v>
      </c>
      <c r="BT70" s="99" t="s">
        <v>83</v>
      </c>
      <c r="BV70" s="99" t="s">
        <v>77</v>
      </c>
      <c r="BW70" s="99" t="s">
        <v>130</v>
      </c>
      <c r="BX70" s="99" t="s">
        <v>5</v>
      </c>
      <c r="CL70" s="99" t="s">
        <v>19</v>
      </c>
      <c r="CM70" s="99" t="s">
        <v>85</v>
      </c>
    </row>
    <row r="71" spans="1:91" s="7" customFormat="1" ht="24.75" customHeight="1">
      <c r="A71" s="89" t="s">
        <v>79</v>
      </c>
      <c r="B71" s="90"/>
      <c r="C71" s="91"/>
      <c r="D71" s="351" t="s">
        <v>131</v>
      </c>
      <c r="E71" s="351"/>
      <c r="F71" s="351"/>
      <c r="G71" s="351"/>
      <c r="H71" s="351"/>
      <c r="I71" s="92"/>
      <c r="J71" s="351" t="s">
        <v>132</v>
      </c>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76">
        <f>'SO 11 - 02 - Oprava elekt...'!J30</f>
        <v>0</v>
      </c>
      <c r="AH71" s="377"/>
      <c r="AI71" s="377"/>
      <c r="AJ71" s="377"/>
      <c r="AK71" s="377"/>
      <c r="AL71" s="377"/>
      <c r="AM71" s="377"/>
      <c r="AN71" s="376">
        <f t="shared" si="0"/>
        <v>0</v>
      </c>
      <c r="AO71" s="377"/>
      <c r="AP71" s="377"/>
      <c r="AQ71" s="93" t="s">
        <v>82</v>
      </c>
      <c r="AR71" s="94"/>
      <c r="AS71" s="95">
        <v>0</v>
      </c>
      <c r="AT71" s="96">
        <f t="shared" si="1"/>
        <v>0</v>
      </c>
      <c r="AU71" s="97">
        <f>'SO 11 - 02 - Oprava elekt...'!P86</f>
        <v>0</v>
      </c>
      <c r="AV71" s="96">
        <f>'SO 11 - 02 - Oprava elekt...'!J33</f>
        <v>0</v>
      </c>
      <c r="AW71" s="96">
        <f>'SO 11 - 02 - Oprava elekt...'!J34</f>
        <v>0</v>
      </c>
      <c r="AX71" s="96">
        <f>'SO 11 - 02 - Oprava elekt...'!J35</f>
        <v>0</v>
      </c>
      <c r="AY71" s="96">
        <f>'SO 11 - 02 - Oprava elekt...'!J36</f>
        <v>0</v>
      </c>
      <c r="AZ71" s="96">
        <f>'SO 11 - 02 - Oprava elekt...'!F33</f>
        <v>0</v>
      </c>
      <c r="BA71" s="96">
        <f>'SO 11 - 02 - Oprava elekt...'!F34</f>
        <v>0</v>
      </c>
      <c r="BB71" s="96">
        <f>'SO 11 - 02 - Oprava elekt...'!F35</f>
        <v>0</v>
      </c>
      <c r="BC71" s="96">
        <f>'SO 11 - 02 - Oprava elekt...'!F36</f>
        <v>0</v>
      </c>
      <c r="BD71" s="98">
        <f>'SO 11 - 02 - Oprava elekt...'!F37</f>
        <v>0</v>
      </c>
      <c r="BT71" s="99" t="s">
        <v>83</v>
      </c>
      <c r="BV71" s="99" t="s">
        <v>77</v>
      </c>
      <c r="BW71" s="99" t="s">
        <v>133</v>
      </c>
      <c r="BX71" s="99" t="s">
        <v>5</v>
      </c>
      <c r="CL71" s="99" t="s">
        <v>19</v>
      </c>
      <c r="CM71" s="99" t="s">
        <v>85</v>
      </c>
    </row>
    <row r="72" spans="1:91" s="7" customFormat="1" ht="24.75" customHeight="1">
      <c r="A72" s="89" t="s">
        <v>79</v>
      </c>
      <c r="B72" s="90"/>
      <c r="C72" s="91"/>
      <c r="D72" s="351" t="s">
        <v>134</v>
      </c>
      <c r="E72" s="351"/>
      <c r="F72" s="351"/>
      <c r="G72" s="351"/>
      <c r="H72" s="351"/>
      <c r="I72" s="92"/>
      <c r="J72" s="351" t="s">
        <v>135</v>
      </c>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76">
        <f>'SO 11 - 03 - Oprava hromo...'!J30</f>
        <v>0</v>
      </c>
      <c r="AH72" s="377"/>
      <c r="AI72" s="377"/>
      <c r="AJ72" s="377"/>
      <c r="AK72" s="377"/>
      <c r="AL72" s="377"/>
      <c r="AM72" s="377"/>
      <c r="AN72" s="376">
        <f t="shared" si="0"/>
        <v>0</v>
      </c>
      <c r="AO72" s="377"/>
      <c r="AP72" s="377"/>
      <c r="AQ72" s="93" t="s">
        <v>82</v>
      </c>
      <c r="AR72" s="94"/>
      <c r="AS72" s="95">
        <v>0</v>
      </c>
      <c r="AT72" s="96">
        <f t="shared" si="1"/>
        <v>0</v>
      </c>
      <c r="AU72" s="97">
        <f>'SO 11 - 03 - Oprava hromo...'!P85</f>
        <v>0</v>
      </c>
      <c r="AV72" s="96">
        <f>'SO 11 - 03 - Oprava hromo...'!J33</f>
        <v>0</v>
      </c>
      <c r="AW72" s="96">
        <f>'SO 11 - 03 - Oprava hromo...'!J34</f>
        <v>0</v>
      </c>
      <c r="AX72" s="96">
        <f>'SO 11 - 03 - Oprava hromo...'!J35</f>
        <v>0</v>
      </c>
      <c r="AY72" s="96">
        <f>'SO 11 - 03 - Oprava hromo...'!J36</f>
        <v>0</v>
      </c>
      <c r="AZ72" s="96">
        <f>'SO 11 - 03 - Oprava hromo...'!F33</f>
        <v>0</v>
      </c>
      <c r="BA72" s="96">
        <f>'SO 11 - 03 - Oprava hromo...'!F34</f>
        <v>0</v>
      </c>
      <c r="BB72" s="96">
        <f>'SO 11 - 03 - Oprava hromo...'!F35</f>
        <v>0</v>
      </c>
      <c r="BC72" s="96">
        <f>'SO 11 - 03 - Oprava hromo...'!F36</f>
        <v>0</v>
      </c>
      <c r="BD72" s="98">
        <f>'SO 11 - 03 - Oprava hromo...'!F37</f>
        <v>0</v>
      </c>
      <c r="BT72" s="99" t="s">
        <v>83</v>
      </c>
      <c r="BV72" s="99" t="s">
        <v>77</v>
      </c>
      <c r="BW72" s="99" t="s">
        <v>136</v>
      </c>
      <c r="BX72" s="99" t="s">
        <v>5</v>
      </c>
      <c r="CL72" s="99" t="s">
        <v>19</v>
      </c>
      <c r="CM72" s="99" t="s">
        <v>85</v>
      </c>
    </row>
    <row r="73" spans="1:91" s="7" customFormat="1" ht="16.5" customHeight="1">
      <c r="A73" s="89" t="s">
        <v>79</v>
      </c>
      <c r="B73" s="90"/>
      <c r="C73" s="91"/>
      <c r="D73" s="351" t="s">
        <v>137</v>
      </c>
      <c r="E73" s="351"/>
      <c r="F73" s="351"/>
      <c r="G73" s="351"/>
      <c r="H73" s="351"/>
      <c r="I73" s="92"/>
      <c r="J73" s="351" t="s">
        <v>138</v>
      </c>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76">
        <f>'SO 12 - Oprava informační...'!J30</f>
        <v>0</v>
      </c>
      <c r="AH73" s="377"/>
      <c r="AI73" s="377"/>
      <c r="AJ73" s="377"/>
      <c r="AK73" s="377"/>
      <c r="AL73" s="377"/>
      <c r="AM73" s="377"/>
      <c r="AN73" s="376">
        <f t="shared" si="0"/>
        <v>0</v>
      </c>
      <c r="AO73" s="377"/>
      <c r="AP73" s="377"/>
      <c r="AQ73" s="93" t="s">
        <v>82</v>
      </c>
      <c r="AR73" s="94"/>
      <c r="AS73" s="95">
        <v>0</v>
      </c>
      <c r="AT73" s="96">
        <f t="shared" si="1"/>
        <v>0</v>
      </c>
      <c r="AU73" s="97">
        <f>'SO 12 - Oprava informační...'!P82</f>
        <v>0</v>
      </c>
      <c r="AV73" s="96">
        <f>'SO 12 - Oprava informační...'!J33</f>
        <v>0</v>
      </c>
      <c r="AW73" s="96">
        <f>'SO 12 - Oprava informační...'!J34</f>
        <v>0</v>
      </c>
      <c r="AX73" s="96">
        <f>'SO 12 - Oprava informační...'!J35</f>
        <v>0</v>
      </c>
      <c r="AY73" s="96">
        <f>'SO 12 - Oprava informační...'!J36</f>
        <v>0</v>
      </c>
      <c r="AZ73" s="96">
        <f>'SO 12 - Oprava informační...'!F33</f>
        <v>0</v>
      </c>
      <c r="BA73" s="96">
        <f>'SO 12 - Oprava informační...'!F34</f>
        <v>0</v>
      </c>
      <c r="BB73" s="96">
        <f>'SO 12 - Oprava informační...'!F35</f>
        <v>0</v>
      </c>
      <c r="BC73" s="96">
        <f>'SO 12 - Oprava informační...'!F36</f>
        <v>0</v>
      </c>
      <c r="BD73" s="98">
        <f>'SO 12 - Oprava informační...'!F37</f>
        <v>0</v>
      </c>
      <c r="BT73" s="99" t="s">
        <v>83</v>
      </c>
      <c r="BV73" s="99" t="s">
        <v>77</v>
      </c>
      <c r="BW73" s="99" t="s">
        <v>139</v>
      </c>
      <c r="BX73" s="99" t="s">
        <v>5</v>
      </c>
      <c r="CL73" s="99" t="s">
        <v>19</v>
      </c>
      <c r="CM73" s="99" t="s">
        <v>85</v>
      </c>
    </row>
    <row r="74" spans="1:91" s="7" customFormat="1" ht="16.5" customHeight="1">
      <c r="A74" s="89" t="s">
        <v>79</v>
      </c>
      <c r="B74" s="90"/>
      <c r="C74" s="91"/>
      <c r="D74" s="351" t="s">
        <v>140</v>
      </c>
      <c r="E74" s="351"/>
      <c r="F74" s="351"/>
      <c r="G74" s="351"/>
      <c r="H74" s="351"/>
      <c r="I74" s="92"/>
      <c r="J74" s="351" t="s">
        <v>141</v>
      </c>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76">
        <f>'SO 13 - Vedlejší a ostatn...'!J30</f>
        <v>0</v>
      </c>
      <c r="AH74" s="377"/>
      <c r="AI74" s="377"/>
      <c r="AJ74" s="377"/>
      <c r="AK74" s="377"/>
      <c r="AL74" s="377"/>
      <c r="AM74" s="377"/>
      <c r="AN74" s="376">
        <f t="shared" si="0"/>
        <v>0</v>
      </c>
      <c r="AO74" s="377"/>
      <c r="AP74" s="377"/>
      <c r="AQ74" s="93" t="s">
        <v>82</v>
      </c>
      <c r="AR74" s="94"/>
      <c r="AS74" s="100">
        <v>0</v>
      </c>
      <c r="AT74" s="101">
        <f t="shared" si="1"/>
        <v>0</v>
      </c>
      <c r="AU74" s="102">
        <f>'SO 13 - Vedlejší a ostatn...'!P80</f>
        <v>0</v>
      </c>
      <c r="AV74" s="101">
        <f>'SO 13 - Vedlejší a ostatn...'!J33</f>
        <v>0</v>
      </c>
      <c r="AW74" s="101">
        <f>'SO 13 - Vedlejší a ostatn...'!J34</f>
        <v>0</v>
      </c>
      <c r="AX74" s="101">
        <f>'SO 13 - Vedlejší a ostatn...'!J35</f>
        <v>0</v>
      </c>
      <c r="AY74" s="101">
        <f>'SO 13 - Vedlejší a ostatn...'!J36</f>
        <v>0</v>
      </c>
      <c r="AZ74" s="101">
        <f>'SO 13 - Vedlejší a ostatn...'!F33</f>
        <v>0</v>
      </c>
      <c r="BA74" s="101">
        <f>'SO 13 - Vedlejší a ostatn...'!F34</f>
        <v>0</v>
      </c>
      <c r="BB74" s="101">
        <f>'SO 13 - Vedlejší a ostatn...'!F35</f>
        <v>0</v>
      </c>
      <c r="BC74" s="101">
        <f>'SO 13 - Vedlejší a ostatn...'!F36</f>
        <v>0</v>
      </c>
      <c r="BD74" s="103">
        <f>'SO 13 - Vedlejší a ostatn...'!F37</f>
        <v>0</v>
      </c>
      <c r="BT74" s="99" t="s">
        <v>83</v>
      </c>
      <c r="BV74" s="99" t="s">
        <v>77</v>
      </c>
      <c r="BW74" s="99" t="s">
        <v>142</v>
      </c>
      <c r="BX74" s="99" t="s">
        <v>5</v>
      </c>
      <c r="CL74" s="99" t="s">
        <v>19</v>
      </c>
      <c r="CM74" s="99" t="s">
        <v>85</v>
      </c>
    </row>
    <row r="75" spans="1:57" s="2" customFormat="1" ht="30" customHeight="1">
      <c r="A75" s="36"/>
      <c r="B75" s="37"/>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41"/>
      <c r="AS75" s="36"/>
      <c r="AT75" s="36"/>
      <c r="AU75" s="36"/>
      <c r="AV75" s="36"/>
      <c r="AW75" s="36"/>
      <c r="AX75" s="36"/>
      <c r="AY75" s="36"/>
      <c r="AZ75" s="36"/>
      <c r="BA75" s="36"/>
      <c r="BB75" s="36"/>
      <c r="BC75" s="36"/>
      <c r="BD75" s="36"/>
      <c r="BE75" s="36"/>
    </row>
    <row r="76" spans="1:57" s="2" customFormat="1" ht="6.95" customHeight="1">
      <c r="A76" s="36"/>
      <c r="B76" s="50"/>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41"/>
      <c r="AS76" s="36"/>
      <c r="AT76" s="36"/>
      <c r="AU76" s="36"/>
      <c r="AV76" s="36"/>
      <c r="AW76" s="36"/>
      <c r="AX76" s="36"/>
      <c r="AY76" s="36"/>
      <c r="AZ76" s="36"/>
      <c r="BA76" s="36"/>
      <c r="BB76" s="36"/>
      <c r="BC76" s="36"/>
      <c r="BD76" s="36"/>
      <c r="BE76" s="36"/>
    </row>
  </sheetData>
  <sheetProtection algorithmName="SHA-512" hashValue="BVpxYOWNNiXnDxnuI5V9LktXWZ7EZ54hL/Cr7czwJa3GnAGvp7h3e+6RWGPwq9aXVSTZuUuR0aDcMD1+xkI6FQ==" saltValue="WYWrzp9rx/TUssRJ2R9u70sPaOiWoh5WZ6kY71YMe2C1r++wp3fCUOi5wGLfBYkujh1XQFMSGdecddEMNCYSYA==" spinCount="100000" sheet="1" objects="1" scenarios="1" formatColumns="0" formatRows="0"/>
  <mergeCells count="118">
    <mergeCell ref="AN74:AP74"/>
    <mergeCell ref="AG74:AM74"/>
    <mergeCell ref="AN54:AP5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56:AM56"/>
    <mergeCell ref="AG58:AM58"/>
    <mergeCell ref="AM47:AN47"/>
    <mergeCell ref="AM49:AP49"/>
    <mergeCell ref="AM50:AP50"/>
    <mergeCell ref="AN63:AP63"/>
    <mergeCell ref="AN57:AP57"/>
    <mergeCell ref="AN52:AP52"/>
    <mergeCell ref="AN62:AP62"/>
    <mergeCell ref="AN61:AP61"/>
    <mergeCell ref="D74:H74"/>
    <mergeCell ref="J74:AF74"/>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D69:H69"/>
    <mergeCell ref="J69:AF69"/>
    <mergeCell ref="D70:H70"/>
    <mergeCell ref="J70:AF70"/>
    <mergeCell ref="D71:H71"/>
    <mergeCell ref="J71:AF71"/>
    <mergeCell ref="D72:H72"/>
    <mergeCell ref="J72:AF72"/>
    <mergeCell ref="D73:H73"/>
    <mergeCell ref="J73:AF73"/>
    <mergeCell ref="L45:AO45"/>
    <mergeCell ref="D65:H65"/>
    <mergeCell ref="J65:AF65"/>
    <mergeCell ref="D66:H66"/>
    <mergeCell ref="J66:AF66"/>
    <mergeCell ref="D67:H67"/>
    <mergeCell ref="J67:AF67"/>
    <mergeCell ref="D68:H68"/>
    <mergeCell ref="J68:AF68"/>
    <mergeCell ref="AG64:AM64"/>
    <mergeCell ref="AN64:AP64"/>
    <mergeCell ref="AN56:AP56"/>
    <mergeCell ref="AN60:AP60"/>
    <mergeCell ref="AN58:AP58"/>
    <mergeCell ref="AN59:AP59"/>
    <mergeCell ref="AN55:AP55"/>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 ref="D62:H62"/>
  </mergeCells>
  <hyperlinks>
    <hyperlink ref="A55" location="'SO 01 - Stavební část - o...'!C2" display="/"/>
    <hyperlink ref="A56" location="'SO 02 - Demolice nezkolau...'!C2" display="/"/>
    <hyperlink ref="A57" location="'SO 03 - Oprava parkoviště...'!C2" display="/"/>
    <hyperlink ref="A58" location="'SO 04 - Oprava zpevněné p...'!C2" display="/"/>
    <hyperlink ref="A59" location="'SO 05 - Oprava rampy pro ...'!C2" display="/"/>
    <hyperlink ref="A60" location="'SO 06 - Oprava zpevněné p...'!C2" display="/"/>
    <hyperlink ref="A61" location="'SO 07 - Oprava přípojky k...'!C2" display="/"/>
    <hyperlink ref="A62" location="'SO 08 - Oprava přípojky p...'!C2" display="/"/>
    <hyperlink ref="A63" location="'SO 09 - Oprava rozvodů ve...'!C2" display="/"/>
    <hyperlink ref="A64" location="'SO 10 - 01 - Stavební čás...'!C2" display="/"/>
    <hyperlink ref="A65" location="'SO 10 - 02 - Oprava zdrav...'!C2" display="/"/>
    <hyperlink ref="A66" location="'SO 10 - 03 - Oprava vniřn...'!C2" display="/"/>
    <hyperlink ref="A67" location="'SO 10 - 04 - Oprava vytáp...'!C2" display="/"/>
    <hyperlink ref="A68" location="'SO 10 - 05 - Oprava elekt...'!C2" display="/"/>
    <hyperlink ref="A69" location="'SO 10 - 06 - Oprava elekt...'!C2" display="/"/>
    <hyperlink ref="A70" location="'SO 11 - 01 - Stavební čás...'!C2" display="/"/>
    <hyperlink ref="A71" location="'SO 11 - 02 - Oprava elekt...'!C2" display="/"/>
    <hyperlink ref="A72" location="'SO 11 - 03 - Oprava hromo...'!C2" display="/"/>
    <hyperlink ref="A73" location="'SO 12 - Oprava informační...'!C2" display="/"/>
    <hyperlink ref="A74" location="'SO 13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109</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1038</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ROUND(J89,2)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ROUND((SUM(BE89:BE167)),2)</f>
        <v>0</v>
      </c>
      <c r="G33" s="36"/>
      <c r="H33" s="36"/>
      <c r="I33" s="128">
        <v>0.21</v>
      </c>
      <c r="J33" s="127">
        <f>ROUND(((SUM(BE89:BE167))*I33),2)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ROUND((SUM(BF89:BF167)),2)</f>
        <v>0</v>
      </c>
      <c r="G34" s="36"/>
      <c r="H34" s="36"/>
      <c r="I34" s="128">
        <v>0.15</v>
      </c>
      <c r="J34" s="127">
        <f>ROUND(((SUM(BF89:BF167))*I34),2)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ROUND((SUM(BG89:BG167)),2)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ROUND((SUM(BH89:BH167)),2)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ROUND((SUM(BI89:BI167)),2)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 xml:space="preserve">SO 09 - Oprava rozvodů venkovní kanalizace </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J89</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J90</f>
        <v>0</v>
      </c>
      <c r="K60" s="149"/>
      <c r="L60" s="154"/>
    </row>
    <row r="61" spans="2:12" s="10" customFormat="1" ht="19.9" customHeight="1">
      <c r="B61" s="155"/>
      <c r="C61" s="156"/>
      <c r="D61" s="157" t="s">
        <v>151</v>
      </c>
      <c r="E61" s="158"/>
      <c r="F61" s="158"/>
      <c r="G61" s="158"/>
      <c r="H61" s="158"/>
      <c r="I61" s="159"/>
      <c r="J61" s="160">
        <f>J91</f>
        <v>0</v>
      </c>
      <c r="K61" s="156"/>
      <c r="L61" s="161"/>
    </row>
    <row r="62" spans="2:12" s="10" customFormat="1" ht="19.9" customHeight="1">
      <c r="B62" s="155"/>
      <c r="C62" s="156"/>
      <c r="D62" s="157" t="s">
        <v>152</v>
      </c>
      <c r="E62" s="158"/>
      <c r="F62" s="158"/>
      <c r="G62" s="158"/>
      <c r="H62" s="158"/>
      <c r="I62" s="159"/>
      <c r="J62" s="160">
        <f>J115</f>
        <v>0</v>
      </c>
      <c r="K62" s="156"/>
      <c r="L62" s="161"/>
    </row>
    <row r="63" spans="2:12" s="10" customFormat="1" ht="19.9" customHeight="1">
      <c r="B63" s="155"/>
      <c r="C63" s="156"/>
      <c r="D63" s="157" t="s">
        <v>595</v>
      </c>
      <c r="E63" s="158"/>
      <c r="F63" s="158"/>
      <c r="G63" s="158"/>
      <c r="H63" s="158"/>
      <c r="I63" s="159"/>
      <c r="J63" s="160">
        <f>J121</f>
        <v>0</v>
      </c>
      <c r="K63" s="156"/>
      <c r="L63" s="161"/>
    </row>
    <row r="64" spans="2:12" s="10" customFormat="1" ht="19.9" customHeight="1">
      <c r="B64" s="155"/>
      <c r="C64" s="156"/>
      <c r="D64" s="157" t="s">
        <v>156</v>
      </c>
      <c r="E64" s="158"/>
      <c r="F64" s="158"/>
      <c r="G64" s="158"/>
      <c r="H64" s="158"/>
      <c r="I64" s="159"/>
      <c r="J64" s="160">
        <f>J124</f>
        <v>0</v>
      </c>
      <c r="K64" s="156"/>
      <c r="L64" s="161"/>
    </row>
    <row r="65" spans="2:12" s="10" customFormat="1" ht="19.9" customHeight="1">
      <c r="B65" s="155"/>
      <c r="C65" s="156"/>
      <c r="D65" s="157" t="s">
        <v>355</v>
      </c>
      <c r="E65" s="158"/>
      <c r="F65" s="158"/>
      <c r="G65" s="158"/>
      <c r="H65" s="158"/>
      <c r="I65" s="159"/>
      <c r="J65" s="160">
        <f>J132</f>
        <v>0</v>
      </c>
      <c r="K65" s="156"/>
      <c r="L65" s="161"/>
    </row>
    <row r="66" spans="2:12" s="10" customFormat="1" ht="19.9" customHeight="1">
      <c r="B66" s="155"/>
      <c r="C66" s="156"/>
      <c r="D66" s="157" t="s">
        <v>356</v>
      </c>
      <c r="E66" s="158"/>
      <c r="F66" s="158"/>
      <c r="G66" s="158"/>
      <c r="H66" s="158"/>
      <c r="I66" s="159"/>
      <c r="J66" s="160">
        <f>J137</f>
        <v>0</v>
      </c>
      <c r="K66" s="156"/>
      <c r="L66" s="161"/>
    </row>
    <row r="67" spans="2:12" s="10" customFormat="1" ht="19.9" customHeight="1">
      <c r="B67" s="155"/>
      <c r="C67" s="156"/>
      <c r="D67" s="157" t="s">
        <v>157</v>
      </c>
      <c r="E67" s="158"/>
      <c r="F67" s="158"/>
      <c r="G67" s="158"/>
      <c r="H67" s="158"/>
      <c r="I67" s="159"/>
      <c r="J67" s="160">
        <f>J149</f>
        <v>0</v>
      </c>
      <c r="K67" s="156"/>
      <c r="L67" s="161"/>
    </row>
    <row r="68" spans="2:12" s="9" customFormat="1" ht="24.95" customHeight="1">
      <c r="B68" s="148"/>
      <c r="C68" s="149"/>
      <c r="D68" s="150" t="s">
        <v>158</v>
      </c>
      <c r="E68" s="151"/>
      <c r="F68" s="151"/>
      <c r="G68" s="151"/>
      <c r="H68" s="151"/>
      <c r="I68" s="152"/>
      <c r="J68" s="153">
        <f>J152</f>
        <v>0</v>
      </c>
      <c r="K68" s="149"/>
      <c r="L68" s="154"/>
    </row>
    <row r="69" spans="2:12" s="10" customFormat="1" ht="19.9" customHeight="1">
      <c r="B69" s="155"/>
      <c r="C69" s="156"/>
      <c r="D69" s="157" t="s">
        <v>1039</v>
      </c>
      <c r="E69" s="158"/>
      <c r="F69" s="158"/>
      <c r="G69" s="158"/>
      <c r="H69" s="158"/>
      <c r="I69" s="159"/>
      <c r="J69" s="160">
        <f>J153</f>
        <v>0</v>
      </c>
      <c r="K69" s="156"/>
      <c r="L69" s="161"/>
    </row>
    <row r="70" spans="1:31" s="2" customFormat="1" ht="21.75" customHeight="1">
      <c r="A70" s="36"/>
      <c r="B70" s="37"/>
      <c r="C70" s="38"/>
      <c r="D70" s="38"/>
      <c r="E70" s="38"/>
      <c r="F70" s="38"/>
      <c r="G70" s="38"/>
      <c r="H70" s="38"/>
      <c r="I70" s="111"/>
      <c r="J70" s="38"/>
      <c r="K70" s="38"/>
      <c r="L70" s="112"/>
      <c r="S70" s="36"/>
      <c r="T70" s="36"/>
      <c r="U70" s="36"/>
      <c r="V70" s="36"/>
      <c r="W70" s="36"/>
      <c r="X70" s="36"/>
      <c r="Y70" s="36"/>
      <c r="Z70" s="36"/>
      <c r="AA70" s="36"/>
      <c r="AB70" s="36"/>
      <c r="AC70" s="36"/>
      <c r="AD70" s="36"/>
      <c r="AE70" s="36"/>
    </row>
    <row r="71" spans="1:31" s="2" customFormat="1" ht="6.95" customHeight="1">
      <c r="A71" s="36"/>
      <c r="B71" s="50"/>
      <c r="C71" s="51"/>
      <c r="D71" s="51"/>
      <c r="E71" s="51"/>
      <c r="F71" s="51"/>
      <c r="G71" s="51"/>
      <c r="H71" s="51"/>
      <c r="I71" s="139"/>
      <c r="J71" s="51"/>
      <c r="K71" s="51"/>
      <c r="L71" s="112"/>
      <c r="S71" s="36"/>
      <c r="T71" s="36"/>
      <c r="U71" s="36"/>
      <c r="V71" s="36"/>
      <c r="W71" s="36"/>
      <c r="X71" s="36"/>
      <c r="Y71" s="36"/>
      <c r="Z71" s="36"/>
      <c r="AA71" s="36"/>
      <c r="AB71" s="36"/>
      <c r="AC71" s="36"/>
      <c r="AD71" s="36"/>
      <c r="AE71" s="36"/>
    </row>
    <row r="75" spans="1:31" s="2" customFormat="1" ht="6.95" customHeight="1">
      <c r="A75" s="36"/>
      <c r="B75" s="52"/>
      <c r="C75" s="53"/>
      <c r="D75" s="53"/>
      <c r="E75" s="53"/>
      <c r="F75" s="53"/>
      <c r="G75" s="53"/>
      <c r="H75" s="53"/>
      <c r="I75" s="142"/>
      <c r="J75" s="53"/>
      <c r="K75" s="53"/>
      <c r="L75" s="112"/>
      <c r="S75" s="36"/>
      <c r="T75" s="36"/>
      <c r="U75" s="36"/>
      <c r="V75" s="36"/>
      <c r="W75" s="36"/>
      <c r="X75" s="36"/>
      <c r="Y75" s="36"/>
      <c r="Z75" s="36"/>
      <c r="AA75" s="36"/>
      <c r="AB75" s="36"/>
      <c r="AC75" s="36"/>
      <c r="AD75" s="36"/>
      <c r="AE75" s="36"/>
    </row>
    <row r="76" spans="1:31" s="2" customFormat="1" ht="24.95" customHeight="1">
      <c r="A76" s="36"/>
      <c r="B76" s="37"/>
      <c r="C76" s="25" t="s">
        <v>160</v>
      </c>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6.5" customHeight="1">
      <c r="A79" s="36"/>
      <c r="B79" s="37"/>
      <c r="C79" s="38"/>
      <c r="D79" s="38"/>
      <c r="E79" s="396" t="str">
        <f>E7</f>
        <v>Horažďovice ON - oprava výpravní budovy1</v>
      </c>
      <c r="F79" s="397"/>
      <c r="G79" s="397"/>
      <c r="H79" s="397"/>
      <c r="I79" s="111"/>
      <c r="J79" s="38"/>
      <c r="K79" s="38"/>
      <c r="L79" s="112"/>
      <c r="S79" s="36"/>
      <c r="T79" s="36"/>
      <c r="U79" s="36"/>
      <c r="V79" s="36"/>
      <c r="W79" s="36"/>
      <c r="X79" s="36"/>
      <c r="Y79" s="36"/>
      <c r="Z79" s="36"/>
      <c r="AA79" s="36"/>
      <c r="AB79" s="36"/>
      <c r="AC79" s="36"/>
      <c r="AD79" s="36"/>
      <c r="AE79" s="36"/>
    </row>
    <row r="80" spans="1:31" s="2" customFormat="1" ht="12" customHeight="1">
      <c r="A80" s="36"/>
      <c r="B80" s="37"/>
      <c r="C80" s="31" t="s">
        <v>144</v>
      </c>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6.5" customHeight="1">
      <c r="A81" s="36"/>
      <c r="B81" s="37"/>
      <c r="C81" s="38"/>
      <c r="D81" s="38"/>
      <c r="E81" s="353" t="str">
        <f>E9</f>
        <v xml:space="preserve">SO 09 - Oprava rozvodů venkovní kanalizace </v>
      </c>
      <c r="F81" s="398"/>
      <c r="G81" s="398"/>
      <c r="H81" s="398"/>
      <c r="I81" s="111"/>
      <c r="J81" s="38"/>
      <c r="K81" s="38"/>
      <c r="L81" s="112"/>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111"/>
      <c r="J82" s="38"/>
      <c r="K82" s="38"/>
      <c r="L82" s="112"/>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F12</f>
        <v xml:space="preserve"> </v>
      </c>
      <c r="G83" s="38"/>
      <c r="H83" s="38"/>
      <c r="I83" s="114" t="s">
        <v>23</v>
      </c>
      <c r="J83" s="62" t="str">
        <f>IF(J12="","",J12)</f>
        <v>29. 3. 2020</v>
      </c>
      <c r="K83" s="38"/>
      <c r="L83" s="112"/>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1"/>
      <c r="J84" s="38"/>
      <c r="K84" s="38"/>
      <c r="L84" s="112"/>
      <c r="S84" s="36"/>
      <c r="T84" s="36"/>
      <c r="U84" s="36"/>
      <c r="V84" s="36"/>
      <c r="W84" s="36"/>
      <c r="X84" s="36"/>
      <c r="Y84" s="36"/>
      <c r="Z84" s="36"/>
      <c r="AA84" s="36"/>
      <c r="AB84" s="36"/>
      <c r="AC84" s="36"/>
      <c r="AD84" s="36"/>
      <c r="AE84" s="36"/>
    </row>
    <row r="85" spans="1:31" s="2" customFormat="1" ht="15.2" customHeight="1">
      <c r="A85" s="36"/>
      <c r="B85" s="37"/>
      <c r="C85" s="31" t="s">
        <v>25</v>
      </c>
      <c r="D85" s="38"/>
      <c r="E85" s="38"/>
      <c r="F85" s="29" t="str">
        <f>E15</f>
        <v>Správa železnic, státní organizace</v>
      </c>
      <c r="G85" s="38"/>
      <c r="H85" s="38"/>
      <c r="I85" s="114" t="s">
        <v>33</v>
      </c>
      <c r="J85" s="34" t="str">
        <f>E21</f>
        <v>APREA s.r.o.</v>
      </c>
      <c r="K85" s="38"/>
      <c r="L85" s="112"/>
      <c r="S85" s="36"/>
      <c r="T85" s="36"/>
      <c r="U85" s="36"/>
      <c r="V85" s="36"/>
      <c r="W85" s="36"/>
      <c r="X85" s="36"/>
      <c r="Y85" s="36"/>
      <c r="Z85" s="36"/>
      <c r="AA85" s="36"/>
      <c r="AB85" s="36"/>
      <c r="AC85" s="36"/>
      <c r="AD85" s="36"/>
      <c r="AE85" s="36"/>
    </row>
    <row r="86" spans="1:31" s="2" customFormat="1" ht="15.2" customHeight="1">
      <c r="A86" s="36"/>
      <c r="B86" s="37"/>
      <c r="C86" s="31" t="s">
        <v>31</v>
      </c>
      <c r="D86" s="38"/>
      <c r="E86" s="38"/>
      <c r="F86" s="29" t="str">
        <f>IF(E18="","",E18)</f>
        <v>Vyplň údaj</v>
      </c>
      <c r="G86" s="38"/>
      <c r="H86" s="38"/>
      <c r="I86" s="114" t="s">
        <v>38</v>
      </c>
      <c r="J86" s="34" t="str">
        <f>E24</f>
        <v xml:space="preserve"> </v>
      </c>
      <c r="K86" s="38"/>
      <c r="L86" s="112"/>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111"/>
      <c r="J87" s="38"/>
      <c r="K87" s="38"/>
      <c r="L87" s="112"/>
      <c r="S87" s="36"/>
      <c r="T87" s="36"/>
      <c r="U87" s="36"/>
      <c r="V87" s="36"/>
      <c r="W87" s="36"/>
      <c r="X87" s="36"/>
      <c r="Y87" s="36"/>
      <c r="Z87" s="36"/>
      <c r="AA87" s="36"/>
      <c r="AB87" s="36"/>
      <c r="AC87" s="36"/>
      <c r="AD87" s="36"/>
      <c r="AE87" s="36"/>
    </row>
    <row r="88" spans="1:31" s="11" customFormat="1" ht="29.25" customHeight="1">
      <c r="A88" s="162"/>
      <c r="B88" s="163"/>
      <c r="C88" s="164" t="s">
        <v>161</v>
      </c>
      <c r="D88" s="165" t="s">
        <v>60</v>
      </c>
      <c r="E88" s="165" t="s">
        <v>56</v>
      </c>
      <c r="F88" s="165" t="s">
        <v>57</v>
      </c>
      <c r="G88" s="165" t="s">
        <v>162</v>
      </c>
      <c r="H88" s="165" t="s">
        <v>163</v>
      </c>
      <c r="I88" s="166" t="s">
        <v>164</v>
      </c>
      <c r="J88" s="165" t="s">
        <v>148</v>
      </c>
      <c r="K88" s="167" t="s">
        <v>165</v>
      </c>
      <c r="L88" s="168"/>
      <c r="M88" s="71" t="s">
        <v>19</v>
      </c>
      <c r="N88" s="72" t="s">
        <v>45</v>
      </c>
      <c r="O88" s="72" t="s">
        <v>166</v>
      </c>
      <c r="P88" s="72" t="s">
        <v>167</v>
      </c>
      <c r="Q88" s="72" t="s">
        <v>168</v>
      </c>
      <c r="R88" s="72" t="s">
        <v>169</v>
      </c>
      <c r="S88" s="72" t="s">
        <v>170</v>
      </c>
      <c r="T88" s="73" t="s">
        <v>171</v>
      </c>
      <c r="U88" s="162"/>
      <c r="V88" s="162"/>
      <c r="W88" s="162"/>
      <c r="X88" s="162"/>
      <c r="Y88" s="162"/>
      <c r="Z88" s="162"/>
      <c r="AA88" s="162"/>
      <c r="AB88" s="162"/>
      <c r="AC88" s="162"/>
      <c r="AD88" s="162"/>
      <c r="AE88" s="162"/>
    </row>
    <row r="89" spans="1:63" s="2" customFormat="1" ht="22.9" customHeight="1">
      <c r="A89" s="36"/>
      <c r="B89" s="37"/>
      <c r="C89" s="78" t="s">
        <v>172</v>
      </c>
      <c r="D89" s="38"/>
      <c r="E89" s="38"/>
      <c r="F89" s="38"/>
      <c r="G89" s="38"/>
      <c r="H89" s="38"/>
      <c r="I89" s="111"/>
      <c r="J89" s="169">
        <f>BK89</f>
        <v>0</v>
      </c>
      <c r="K89" s="38"/>
      <c r="L89" s="41"/>
      <c r="M89" s="74"/>
      <c r="N89" s="170"/>
      <c r="O89" s="75"/>
      <c r="P89" s="171">
        <f>P90+P152</f>
        <v>0</v>
      </c>
      <c r="Q89" s="75"/>
      <c r="R89" s="171">
        <f>R90+R152</f>
        <v>285.59875500000004</v>
      </c>
      <c r="S89" s="75"/>
      <c r="T89" s="172">
        <f>T90+T152</f>
        <v>7.3507</v>
      </c>
      <c r="U89" s="36"/>
      <c r="V89" s="36"/>
      <c r="W89" s="36"/>
      <c r="X89" s="36"/>
      <c r="Y89" s="36"/>
      <c r="Z89" s="36"/>
      <c r="AA89" s="36"/>
      <c r="AB89" s="36"/>
      <c r="AC89" s="36"/>
      <c r="AD89" s="36"/>
      <c r="AE89" s="36"/>
      <c r="AT89" s="19" t="s">
        <v>74</v>
      </c>
      <c r="AU89" s="19" t="s">
        <v>149</v>
      </c>
      <c r="BK89" s="173">
        <f>BK90+BK152</f>
        <v>0</v>
      </c>
    </row>
    <row r="90" spans="2:63" s="12" customFormat="1" ht="25.9" customHeight="1">
      <c r="B90" s="174"/>
      <c r="C90" s="175"/>
      <c r="D90" s="176" t="s">
        <v>74</v>
      </c>
      <c r="E90" s="177" t="s">
        <v>173</v>
      </c>
      <c r="F90" s="177" t="s">
        <v>174</v>
      </c>
      <c r="G90" s="175"/>
      <c r="H90" s="175"/>
      <c r="I90" s="178"/>
      <c r="J90" s="179">
        <f>BK90</f>
        <v>0</v>
      </c>
      <c r="K90" s="175"/>
      <c r="L90" s="180"/>
      <c r="M90" s="181"/>
      <c r="N90" s="182"/>
      <c r="O90" s="182"/>
      <c r="P90" s="183">
        <f>P91+P115+P121+P124+P132+P137+P149</f>
        <v>0</v>
      </c>
      <c r="Q90" s="182"/>
      <c r="R90" s="183">
        <f>R91+R115+R121+R124+R132+R137+R149</f>
        <v>283.486755</v>
      </c>
      <c r="S90" s="182"/>
      <c r="T90" s="184">
        <f>T91+T115+T121+T124+T132+T137+T149</f>
        <v>4.9695</v>
      </c>
      <c r="AR90" s="185" t="s">
        <v>83</v>
      </c>
      <c r="AT90" s="186" t="s">
        <v>74</v>
      </c>
      <c r="AU90" s="186" t="s">
        <v>75</v>
      </c>
      <c r="AY90" s="185" t="s">
        <v>175</v>
      </c>
      <c r="BK90" s="187">
        <f>BK91+BK115+BK121+BK124+BK132+BK137+BK149</f>
        <v>0</v>
      </c>
    </row>
    <row r="91" spans="2:63" s="12" customFormat="1" ht="22.9" customHeight="1">
      <c r="B91" s="174"/>
      <c r="C91" s="175"/>
      <c r="D91" s="176" t="s">
        <v>74</v>
      </c>
      <c r="E91" s="188" t="s">
        <v>83</v>
      </c>
      <c r="F91" s="188" t="s">
        <v>176</v>
      </c>
      <c r="G91" s="175"/>
      <c r="H91" s="175"/>
      <c r="I91" s="178"/>
      <c r="J91" s="189">
        <f>BK91</f>
        <v>0</v>
      </c>
      <c r="K91" s="175"/>
      <c r="L91" s="180"/>
      <c r="M91" s="181"/>
      <c r="N91" s="182"/>
      <c r="O91" s="182"/>
      <c r="P91" s="183">
        <f>SUM(P92:P114)</f>
        <v>0</v>
      </c>
      <c r="Q91" s="182"/>
      <c r="R91" s="183">
        <f>SUM(R92:R114)</f>
        <v>130.34929</v>
      </c>
      <c r="S91" s="182"/>
      <c r="T91" s="184">
        <f>SUM(T92:T114)</f>
        <v>0</v>
      </c>
      <c r="AR91" s="185" t="s">
        <v>83</v>
      </c>
      <c r="AT91" s="186" t="s">
        <v>74</v>
      </c>
      <c r="AU91" s="186" t="s">
        <v>83</v>
      </c>
      <c r="AY91" s="185" t="s">
        <v>175</v>
      </c>
      <c r="BK91" s="187">
        <f>SUM(BK92:BK114)</f>
        <v>0</v>
      </c>
    </row>
    <row r="92" spans="1:65" s="2" customFormat="1" ht="44.25" customHeight="1">
      <c r="A92" s="36"/>
      <c r="B92" s="37"/>
      <c r="C92" s="190" t="s">
        <v>83</v>
      </c>
      <c r="D92" s="190" t="s">
        <v>177</v>
      </c>
      <c r="E92" s="191" t="s">
        <v>912</v>
      </c>
      <c r="F92" s="192" t="s">
        <v>913</v>
      </c>
      <c r="G92" s="193" t="s">
        <v>247</v>
      </c>
      <c r="H92" s="194">
        <v>3</v>
      </c>
      <c r="I92" s="195"/>
      <c r="J92" s="196">
        <f>ROUND(I92*H92,2)</f>
        <v>0</v>
      </c>
      <c r="K92" s="192" t="s">
        <v>181</v>
      </c>
      <c r="L92" s="41"/>
      <c r="M92" s="197" t="s">
        <v>19</v>
      </c>
      <c r="N92" s="198" t="s">
        <v>48</v>
      </c>
      <c r="O92" s="67"/>
      <c r="P92" s="199">
        <f>O92*H92</f>
        <v>0</v>
      </c>
      <c r="Q92" s="199">
        <v>0.00868</v>
      </c>
      <c r="R92" s="199">
        <f>Q92*H92</f>
        <v>0.02604</v>
      </c>
      <c r="S92" s="199">
        <v>0</v>
      </c>
      <c r="T92" s="200">
        <f>S92*H92</f>
        <v>0</v>
      </c>
      <c r="U92" s="36"/>
      <c r="V92" s="36"/>
      <c r="W92" s="36"/>
      <c r="X92" s="36"/>
      <c r="Y92" s="36"/>
      <c r="Z92" s="36"/>
      <c r="AA92" s="36"/>
      <c r="AB92" s="36"/>
      <c r="AC92" s="36"/>
      <c r="AD92" s="36"/>
      <c r="AE92" s="36"/>
      <c r="AR92" s="201" t="s">
        <v>182</v>
      </c>
      <c r="AT92" s="201" t="s">
        <v>177</v>
      </c>
      <c r="AU92" s="201" t="s">
        <v>85</v>
      </c>
      <c r="AY92" s="19" t="s">
        <v>175</v>
      </c>
      <c r="BE92" s="202">
        <f>IF(N92="základní",J92,0)</f>
        <v>0</v>
      </c>
      <c r="BF92" s="202">
        <f>IF(N92="snížená",J92,0)</f>
        <v>0</v>
      </c>
      <c r="BG92" s="202">
        <f>IF(N92="zákl. přenesená",J92,0)</f>
        <v>0</v>
      </c>
      <c r="BH92" s="202">
        <f>IF(N92="sníž. přenesená",J92,0)</f>
        <v>0</v>
      </c>
      <c r="BI92" s="202">
        <f>IF(N92="nulová",J92,0)</f>
        <v>0</v>
      </c>
      <c r="BJ92" s="19" t="s">
        <v>182</v>
      </c>
      <c r="BK92" s="202">
        <f>ROUND(I92*H92,2)</f>
        <v>0</v>
      </c>
      <c r="BL92" s="19" t="s">
        <v>182</v>
      </c>
      <c r="BM92" s="201" t="s">
        <v>1040</v>
      </c>
    </row>
    <row r="93" spans="1:47" s="2" customFormat="1" ht="58.5">
      <c r="A93" s="36"/>
      <c r="B93" s="37"/>
      <c r="C93" s="38"/>
      <c r="D93" s="203" t="s">
        <v>184</v>
      </c>
      <c r="E93" s="38"/>
      <c r="F93" s="204" t="s">
        <v>768</v>
      </c>
      <c r="G93" s="38"/>
      <c r="H93" s="38"/>
      <c r="I93" s="111"/>
      <c r="J93" s="38"/>
      <c r="K93" s="38"/>
      <c r="L93" s="41"/>
      <c r="M93" s="205"/>
      <c r="N93" s="206"/>
      <c r="O93" s="67"/>
      <c r="P93" s="67"/>
      <c r="Q93" s="67"/>
      <c r="R93" s="67"/>
      <c r="S93" s="67"/>
      <c r="T93" s="68"/>
      <c r="U93" s="36"/>
      <c r="V93" s="36"/>
      <c r="W93" s="36"/>
      <c r="X93" s="36"/>
      <c r="Y93" s="36"/>
      <c r="Z93" s="36"/>
      <c r="AA93" s="36"/>
      <c r="AB93" s="36"/>
      <c r="AC93" s="36"/>
      <c r="AD93" s="36"/>
      <c r="AE93" s="36"/>
      <c r="AT93" s="19" t="s">
        <v>184</v>
      </c>
      <c r="AU93" s="19" t="s">
        <v>85</v>
      </c>
    </row>
    <row r="94" spans="1:65" s="2" customFormat="1" ht="44.25" customHeight="1">
      <c r="A94" s="36"/>
      <c r="B94" s="37"/>
      <c r="C94" s="190" t="s">
        <v>85</v>
      </c>
      <c r="D94" s="190" t="s">
        <v>177</v>
      </c>
      <c r="E94" s="191" t="s">
        <v>765</v>
      </c>
      <c r="F94" s="192" t="s">
        <v>766</v>
      </c>
      <c r="G94" s="193" t="s">
        <v>247</v>
      </c>
      <c r="H94" s="194">
        <v>3</v>
      </c>
      <c r="I94" s="195"/>
      <c r="J94" s="196">
        <f>ROUND(I94*H94,2)</f>
        <v>0</v>
      </c>
      <c r="K94" s="192" t="s">
        <v>181</v>
      </c>
      <c r="L94" s="41"/>
      <c r="M94" s="197" t="s">
        <v>19</v>
      </c>
      <c r="N94" s="198" t="s">
        <v>48</v>
      </c>
      <c r="O94" s="67"/>
      <c r="P94" s="199">
        <f>O94*H94</f>
        <v>0</v>
      </c>
      <c r="Q94" s="199">
        <v>0.10775</v>
      </c>
      <c r="R94" s="199">
        <f>Q94*H94</f>
        <v>0.32325</v>
      </c>
      <c r="S94" s="199">
        <v>0</v>
      </c>
      <c r="T94" s="200">
        <f>S94*H94</f>
        <v>0</v>
      </c>
      <c r="U94" s="36"/>
      <c r="V94" s="36"/>
      <c r="W94" s="36"/>
      <c r="X94" s="36"/>
      <c r="Y94" s="36"/>
      <c r="Z94" s="36"/>
      <c r="AA94" s="36"/>
      <c r="AB94" s="36"/>
      <c r="AC94" s="36"/>
      <c r="AD94" s="36"/>
      <c r="AE94" s="36"/>
      <c r="AR94" s="201" t="s">
        <v>182</v>
      </c>
      <c r="AT94" s="201" t="s">
        <v>177</v>
      </c>
      <c r="AU94" s="201" t="s">
        <v>85</v>
      </c>
      <c r="AY94" s="19" t="s">
        <v>175</v>
      </c>
      <c r="BE94" s="202">
        <f>IF(N94="základní",J94,0)</f>
        <v>0</v>
      </c>
      <c r="BF94" s="202">
        <f>IF(N94="snížená",J94,0)</f>
        <v>0</v>
      </c>
      <c r="BG94" s="202">
        <f>IF(N94="zákl. přenesená",J94,0)</f>
        <v>0</v>
      </c>
      <c r="BH94" s="202">
        <f>IF(N94="sníž. přenesená",J94,0)</f>
        <v>0</v>
      </c>
      <c r="BI94" s="202">
        <f>IF(N94="nulová",J94,0)</f>
        <v>0</v>
      </c>
      <c r="BJ94" s="19" t="s">
        <v>182</v>
      </c>
      <c r="BK94" s="202">
        <f>ROUND(I94*H94,2)</f>
        <v>0</v>
      </c>
      <c r="BL94" s="19" t="s">
        <v>182</v>
      </c>
      <c r="BM94" s="201" t="s">
        <v>1041</v>
      </c>
    </row>
    <row r="95" spans="1:47" s="2" customFormat="1" ht="58.5">
      <c r="A95" s="36"/>
      <c r="B95" s="37"/>
      <c r="C95" s="38"/>
      <c r="D95" s="203" t="s">
        <v>184</v>
      </c>
      <c r="E95" s="38"/>
      <c r="F95" s="204" t="s">
        <v>768</v>
      </c>
      <c r="G95" s="38"/>
      <c r="H95" s="38"/>
      <c r="I95" s="111"/>
      <c r="J95" s="38"/>
      <c r="K95" s="38"/>
      <c r="L95" s="41"/>
      <c r="M95" s="205"/>
      <c r="N95" s="206"/>
      <c r="O95" s="67"/>
      <c r="P95" s="67"/>
      <c r="Q95" s="67"/>
      <c r="R95" s="67"/>
      <c r="S95" s="67"/>
      <c r="T95" s="68"/>
      <c r="U95" s="36"/>
      <c r="V95" s="36"/>
      <c r="W95" s="36"/>
      <c r="X95" s="36"/>
      <c r="Y95" s="36"/>
      <c r="Z95" s="36"/>
      <c r="AA95" s="36"/>
      <c r="AB95" s="36"/>
      <c r="AC95" s="36"/>
      <c r="AD95" s="36"/>
      <c r="AE95" s="36"/>
      <c r="AT95" s="19" t="s">
        <v>184</v>
      </c>
      <c r="AU95" s="19" t="s">
        <v>85</v>
      </c>
    </row>
    <row r="96" spans="1:65" s="2" customFormat="1" ht="21.75" customHeight="1">
      <c r="A96" s="36"/>
      <c r="B96" s="37"/>
      <c r="C96" s="190" t="s">
        <v>195</v>
      </c>
      <c r="D96" s="190" t="s">
        <v>177</v>
      </c>
      <c r="E96" s="191" t="s">
        <v>915</v>
      </c>
      <c r="F96" s="192" t="s">
        <v>916</v>
      </c>
      <c r="G96" s="193" t="s">
        <v>191</v>
      </c>
      <c r="H96" s="194">
        <v>135</v>
      </c>
      <c r="I96" s="195"/>
      <c r="J96" s="196">
        <f>ROUND(I96*H96,2)</f>
        <v>0</v>
      </c>
      <c r="K96" s="192" t="s">
        <v>181</v>
      </c>
      <c r="L96" s="41"/>
      <c r="M96" s="197" t="s">
        <v>19</v>
      </c>
      <c r="N96" s="198" t="s">
        <v>48</v>
      </c>
      <c r="O96" s="67"/>
      <c r="P96" s="199">
        <f>O96*H96</f>
        <v>0</v>
      </c>
      <c r="Q96" s="199">
        <v>0</v>
      </c>
      <c r="R96" s="199">
        <f>Q96*H96</f>
        <v>0</v>
      </c>
      <c r="S96" s="199">
        <v>0</v>
      </c>
      <c r="T96" s="200">
        <f>S96*H96</f>
        <v>0</v>
      </c>
      <c r="U96" s="36"/>
      <c r="V96" s="36"/>
      <c r="W96" s="36"/>
      <c r="X96" s="36"/>
      <c r="Y96" s="36"/>
      <c r="Z96" s="36"/>
      <c r="AA96" s="36"/>
      <c r="AB96" s="36"/>
      <c r="AC96" s="36"/>
      <c r="AD96" s="36"/>
      <c r="AE96" s="36"/>
      <c r="AR96" s="201" t="s">
        <v>182</v>
      </c>
      <c r="AT96" s="201" t="s">
        <v>177</v>
      </c>
      <c r="AU96" s="201" t="s">
        <v>85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182</v>
      </c>
      <c r="BM96" s="201" t="s">
        <v>1042</v>
      </c>
    </row>
    <row r="97" spans="1:47" s="2" customFormat="1" ht="39">
      <c r="A97" s="36"/>
      <c r="B97" s="37"/>
      <c r="C97" s="38"/>
      <c r="D97" s="203" t="s">
        <v>184</v>
      </c>
      <c r="E97" s="38"/>
      <c r="F97" s="204" t="s">
        <v>193</v>
      </c>
      <c r="G97" s="38"/>
      <c r="H97" s="38"/>
      <c r="I97" s="111"/>
      <c r="J97" s="38"/>
      <c r="K97" s="38"/>
      <c r="L97" s="41"/>
      <c r="M97" s="205"/>
      <c r="N97" s="206"/>
      <c r="O97" s="67"/>
      <c r="P97" s="67"/>
      <c r="Q97" s="67"/>
      <c r="R97" s="67"/>
      <c r="S97" s="67"/>
      <c r="T97" s="68"/>
      <c r="U97" s="36"/>
      <c r="V97" s="36"/>
      <c r="W97" s="36"/>
      <c r="X97" s="36"/>
      <c r="Y97" s="36"/>
      <c r="Z97" s="36"/>
      <c r="AA97" s="36"/>
      <c r="AB97" s="36"/>
      <c r="AC97" s="36"/>
      <c r="AD97" s="36"/>
      <c r="AE97" s="36"/>
      <c r="AT97" s="19" t="s">
        <v>184</v>
      </c>
      <c r="AU97" s="19" t="s">
        <v>85</v>
      </c>
    </row>
    <row r="98" spans="1:65" s="2" customFormat="1" ht="21.75" customHeight="1">
      <c r="A98" s="36"/>
      <c r="B98" s="37"/>
      <c r="C98" s="190" t="s">
        <v>182</v>
      </c>
      <c r="D98" s="190" t="s">
        <v>177</v>
      </c>
      <c r="E98" s="191" t="s">
        <v>1043</v>
      </c>
      <c r="F98" s="192" t="s">
        <v>1044</v>
      </c>
      <c r="G98" s="193" t="s">
        <v>191</v>
      </c>
      <c r="H98" s="194">
        <v>2</v>
      </c>
      <c r="I98" s="195"/>
      <c r="J98" s="196">
        <f>ROUND(I98*H98,2)</f>
        <v>0</v>
      </c>
      <c r="K98" s="192" t="s">
        <v>181</v>
      </c>
      <c r="L98" s="41"/>
      <c r="M98" s="197" t="s">
        <v>19</v>
      </c>
      <c r="N98" s="198" t="s">
        <v>48</v>
      </c>
      <c r="O98" s="67"/>
      <c r="P98" s="199">
        <f>O98*H98</f>
        <v>0</v>
      </c>
      <c r="Q98" s="199">
        <v>0</v>
      </c>
      <c r="R98" s="199">
        <f>Q98*H98</f>
        <v>0</v>
      </c>
      <c r="S98" s="199">
        <v>0</v>
      </c>
      <c r="T98" s="200">
        <f>S98*H98</f>
        <v>0</v>
      </c>
      <c r="U98" s="36"/>
      <c r="V98" s="36"/>
      <c r="W98" s="36"/>
      <c r="X98" s="36"/>
      <c r="Y98" s="36"/>
      <c r="Z98" s="36"/>
      <c r="AA98" s="36"/>
      <c r="AB98" s="36"/>
      <c r="AC98" s="36"/>
      <c r="AD98" s="36"/>
      <c r="AE98" s="36"/>
      <c r="AR98" s="201" t="s">
        <v>182</v>
      </c>
      <c r="AT98" s="201" t="s">
        <v>177</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182</v>
      </c>
      <c r="BM98" s="201" t="s">
        <v>1045</v>
      </c>
    </row>
    <row r="99" spans="1:47" s="2" customFormat="1" ht="39">
      <c r="A99" s="36"/>
      <c r="B99" s="37"/>
      <c r="C99" s="38"/>
      <c r="D99" s="203" t="s">
        <v>184</v>
      </c>
      <c r="E99" s="38"/>
      <c r="F99" s="204" t="s">
        <v>193</v>
      </c>
      <c r="G99" s="38"/>
      <c r="H99" s="38"/>
      <c r="I99" s="111"/>
      <c r="J99" s="38"/>
      <c r="K99" s="38"/>
      <c r="L99" s="41"/>
      <c r="M99" s="205"/>
      <c r="N99" s="206"/>
      <c r="O99" s="67"/>
      <c r="P99" s="67"/>
      <c r="Q99" s="67"/>
      <c r="R99" s="67"/>
      <c r="S99" s="67"/>
      <c r="T99" s="68"/>
      <c r="U99" s="36"/>
      <c r="V99" s="36"/>
      <c r="W99" s="36"/>
      <c r="X99" s="36"/>
      <c r="Y99" s="36"/>
      <c r="Z99" s="36"/>
      <c r="AA99" s="36"/>
      <c r="AB99" s="36"/>
      <c r="AC99" s="36"/>
      <c r="AD99" s="36"/>
      <c r="AE99" s="36"/>
      <c r="AT99" s="19" t="s">
        <v>184</v>
      </c>
      <c r="AU99" s="19" t="s">
        <v>85</v>
      </c>
    </row>
    <row r="100" spans="1:65" s="2" customFormat="1" ht="21.75" customHeight="1">
      <c r="A100" s="36"/>
      <c r="B100" s="37"/>
      <c r="C100" s="190" t="s">
        <v>209</v>
      </c>
      <c r="D100" s="190" t="s">
        <v>177</v>
      </c>
      <c r="E100" s="191" t="s">
        <v>918</v>
      </c>
      <c r="F100" s="192" t="s">
        <v>919</v>
      </c>
      <c r="G100" s="193" t="s">
        <v>191</v>
      </c>
      <c r="H100" s="194">
        <v>2</v>
      </c>
      <c r="I100" s="195"/>
      <c r="J100" s="196">
        <f>ROUND(I100*H100,2)</f>
        <v>0</v>
      </c>
      <c r="K100" s="192" t="s">
        <v>181</v>
      </c>
      <c r="L100" s="41"/>
      <c r="M100" s="197" t="s">
        <v>19</v>
      </c>
      <c r="N100" s="198" t="s">
        <v>48</v>
      </c>
      <c r="O100" s="67"/>
      <c r="P100" s="199">
        <f>O100*H100</f>
        <v>0</v>
      </c>
      <c r="Q100" s="199">
        <v>0</v>
      </c>
      <c r="R100" s="199">
        <f>Q100*H100</f>
        <v>0</v>
      </c>
      <c r="S100" s="199">
        <v>0</v>
      </c>
      <c r="T100" s="200">
        <f>S100*H100</f>
        <v>0</v>
      </c>
      <c r="U100" s="36"/>
      <c r="V100" s="36"/>
      <c r="W100" s="36"/>
      <c r="X100" s="36"/>
      <c r="Y100" s="36"/>
      <c r="Z100" s="36"/>
      <c r="AA100" s="36"/>
      <c r="AB100" s="36"/>
      <c r="AC100" s="36"/>
      <c r="AD100" s="36"/>
      <c r="AE100" s="36"/>
      <c r="AR100" s="201" t="s">
        <v>182</v>
      </c>
      <c r="AT100" s="201" t="s">
        <v>177</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182</v>
      </c>
      <c r="BM100" s="201" t="s">
        <v>1046</v>
      </c>
    </row>
    <row r="101" spans="1:47" s="2" customFormat="1" ht="126.75">
      <c r="A101" s="36"/>
      <c r="B101" s="37"/>
      <c r="C101" s="38"/>
      <c r="D101" s="203" t="s">
        <v>184</v>
      </c>
      <c r="E101" s="38"/>
      <c r="F101" s="204" t="s">
        <v>921</v>
      </c>
      <c r="G101" s="38"/>
      <c r="H101" s="38"/>
      <c r="I101" s="111"/>
      <c r="J101" s="38"/>
      <c r="K101" s="38"/>
      <c r="L101" s="41"/>
      <c r="M101" s="205"/>
      <c r="N101" s="206"/>
      <c r="O101" s="67"/>
      <c r="P101" s="67"/>
      <c r="Q101" s="67"/>
      <c r="R101" s="67"/>
      <c r="S101" s="67"/>
      <c r="T101" s="68"/>
      <c r="U101" s="36"/>
      <c r="V101" s="36"/>
      <c r="W101" s="36"/>
      <c r="X101" s="36"/>
      <c r="Y101" s="36"/>
      <c r="Z101" s="36"/>
      <c r="AA101" s="36"/>
      <c r="AB101" s="36"/>
      <c r="AC101" s="36"/>
      <c r="AD101" s="36"/>
      <c r="AE101" s="36"/>
      <c r="AT101" s="19" t="s">
        <v>184</v>
      </c>
      <c r="AU101" s="19" t="s">
        <v>85</v>
      </c>
    </row>
    <row r="102" spans="1:65" s="2" customFormat="1" ht="33" customHeight="1">
      <c r="A102" s="36"/>
      <c r="B102" s="37"/>
      <c r="C102" s="190" t="s">
        <v>214</v>
      </c>
      <c r="D102" s="190" t="s">
        <v>177</v>
      </c>
      <c r="E102" s="191" t="s">
        <v>196</v>
      </c>
      <c r="F102" s="192" t="s">
        <v>197</v>
      </c>
      <c r="G102" s="193" t="s">
        <v>191</v>
      </c>
      <c r="H102" s="194">
        <v>65</v>
      </c>
      <c r="I102" s="195"/>
      <c r="J102" s="196">
        <f>ROUND(I102*H102,2)</f>
        <v>0</v>
      </c>
      <c r="K102" s="192" t="s">
        <v>181</v>
      </c>
      <c r="L102" s="41"/>
      <c r="M102" s="197" t="s">
        <v>19</v>
      </c>
      <c r="N102" s="198" t="s">
        <v>48</v>
      </c>
      <c r="O102" s="67"/>
      <c r="P102" s="199">
        <f>O102*H102</f>
        <v>0</v>
      </c>
      <c r="Q102" s="199">
        <v>0</v>
      </c>
      <c r="R102" s="199">
        <f>Q102*H102</f>
        <v>0</v>
      </c>
      <c r="S102" s="199">
        <v>0</v>
      </c>
      <c r="T102" s="200">
        <f>S102*H102</f>
        <v>0</v>
      </c>
      <c r="U102" s="36"/>
      <c r="V102" s="36"/>
      <c r="W102" s="36"/>
      <c r="X102" s="36"/>
      <c r="Y102" s="36"/>
      <c r="Z102" s="36"/>
      <c r="AA102" s="36"/>
      <c r="AB102" s="36"/>
      <c r="AC102" s="36"/>
      <c r="AD102" s="36"/>
      <c r="AE102" s="36"/>
      <c r="AR102" s="201" t="s">
        <v>182</v>
      </c>
      <c r="AT102" s="201" t="s">
        <v>177</v>
      </c>
      <c r="AU102" s="201" t="s">
        <v>85</v>
      </c>
      <c r="AY102" s="19" t="s">
        <v>175</v>
      </c>
      <c r="BE102" s="202">
        <f>IF(N102="základní",J102,0)</f>
        <v>0</v>
      </c>
      <c r="BF102" s="202">
        <f>IF(N102="snížená",J102,0)</f>
        <v>0</v>
      </c>
      <c r="BG102" s="202">
        <f>IF(N102="zákl. přenesená",J102,0)</f>
        <v>0</v>
      </c>
      <c r="BH102" s="202">
        <f>IF(N102="sníž. přenesená",J102,0)</f>
        <v>0</v>
      </c>
      <c r="BI102" s="202">
        <f>IF(N102="nulová",J102,0)</f>
        <v>0</v>
      </c>
      <c r="BJ102" s="19" t="s">
        <v>182</v>
      </c>
      <c r="BK102" s="202">
        <f>ROUND(I102*H102,2)</f>
        <v>0</v>
      </c>
      <c r="BL102" s="19" t="s">
        <v>182</v>
      </c>
      <c r="BM102" s="201" t="s">
        <v>1047</v>
      </c>
    </row>
    <row r="103" spans="1:47" s="2" customFormat="1" ht="58.5">
      <c r="A103" s="36"/>
      <c r="B103" s="37"/>
      <c r="C103" s="38"/>
      <c r="D103" s="203" t="s">
        <v>184</v>
      </c>
      <c r="E103" s="38"/>
      <c r="F103" s="204" t="s">
        <v>199</v>
      </c>
      <c r="G103" s="38"/>
      <c r="H103" s="38"/>
      <c r="I103" s="111"/>
      <c r="J103" s="38"/>
      <c r="K103" s="38"/>
      <c r="L103" s="41"/>
      <c r="M103" s="205"/>
      <c r="N103" s="206"/>
      <c r="O103" s="67"/>
      <c r="P103" s="67"/>
      <c r="Q103" s="67"/>
      <c r="R103" s="67"/>
      <c r="S103" s="67"/>
      <c r="T103" s="68"/>
      <c r="U103" s="36"/>
      <c r="V103" s="36"/>
      <c r="W103" s="36"/>
      <c r="X103" s="36"/>
      <c r="Y103" s="36"/>
      <c r="Z103" s="36"/>
      <c r="AA103" s="36"/>
      <c r="AB103" s="36"/>
      <c r="AC103" s="36"/>
      <c r="AD103" s="36"/>
      <c r="AE103" s="36"/>
      <c r="AT103" s="19" t="s">
        <v>184</v>
      </c>
      <c r="AU103" s="19" t="s">
        <v>85</v>
      </c>
    </row>
    <row r="104" spans="1:65" s="2" customFormat="1" ht="33" customHeight="1">
      <c r="A104" s="36"/>
      <c r="B104" s="37"/>
      <c r="C104" s="190" t="s">
        <v>220</v>
      </c>
      <c r="D104" s="190" t="s">
        <v>177</v>
      </c>
      <c r="E104" s="191" t="s">
        <v>205</v>
      </c>
      <c r="F104" s="192" t="s">
        <v>206</v>
      </c>
      <c r="G104" s="193" t="s">
        <v>191</v>
      </c>
      <c r="H104" s="194">
        <v>325</v>
      </c>
      <c r="I104" s="195"/>
      <c r="J104" s="196">
        <f>ROUND(I104*H104,2)</f>
        <v>0</v>
      </c>
      <c r="K104" s="192" t="s">
        <v>181</v>
      </c>
      <c r="L104" s="41"/>
      <c r="M104" s="197" t="s">
        <v>19</v>
      </c>
      <c r="N104" s="198" t="s">
        <v>48</v>
      </c>
      <c r="O104" s="67"/>
      <c r="P104" s="199">
        <f>O104*H104</f>
        <v>0</v>
      </c>
      <c r="Q104" s="199">
        <v>0</v>
      </c>
      <c r="R104" s="199">
        <f>Q104*H104</f>
        <v>0</v>
      </c>
      <c r="S104" s="199">
        <v>0</v>
      </c>
      <c r="T104" s="200">
        <f>S104*H104</f>
        <v>0</v>
      </c>
      <c r="U104" s="36"/>
      <c r="V104" s="36"/>
      <c r="W104" s="36"/>
      <c r="X104" s="36"/>
      <c r="Y104" s="36"/>
      <c r="Z104" s="36"/>
      <c r="AA104" s="36"/>
      <c r="AB104" s="36"/>
      <c r="AC104" s="36"/>
      <c r="AD104" s="36"/>
      <c r="AE104" s="36"/>
      <c r="AR104" s="201" t="s">
        <v>182</v>
      </c>
      <c r="AT104" s="201" t="s">
        <v>177</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182</v>
      </c>
      <c r="BM104" s="201" t="s">
        <v>1048</v>
      </c>
    </row>
    <row r="105" spans="1:47" s="2" customFormat="1" ht="58.5">
      <c r="A105" s="36"/>
      <c r="B105" s="37"/>
      <c r="C105" s="38"/>
      <c r="D105" s="203" t="s">
        <v>184</v>
      </c>
      <c r="E105" s="38"/>
      <c r="F105" s="204" t="s">
        <v>199</v>
      </c>
      <c r="G105" s="38"/>
      <c r="H105" s="38"/>
      <c r="I105" s="111"/>
      <c r="J105" s="38"/>
      <c r="K105" s="38"/>
      <c r="L105" s="41"/>
      <c r="M105" s="205"/>
      <c r="N105" s="206"/>
      <c r="O105" s="67"/>
      <c r="P105" s="67"/>
      <c r="Q105" s="67"/>
      <c r="R105" s="67"/>
      <c r="S105" s="67"/>
      <c r="T105" s="68"/>
      <c r="U105" s="36"/>
      <c r="V105" s="36"/>
      <c r="W105" s="36"/>
      <c r="X105" s="36"/>
      <c r="Y105" s="36"/>
      <c r="Z105" s="36"/>
      <c r="AA105" s="36"/>
      <c r="AB105" s="36"/>
      <c r="AC105" s="36"/>
      <c r="AD105" s="36"/>
      <c r="AE105" s="36"/>
      <c r="AT105" s="19" t="s">
        <v>184</v>
      </c>
      <c r="AU105" s="19" t="s">
        <v>85</v>
      </c>
    </row>
    <row r="106" spans="2:51" s="14" customFormat="1" ht="11.25">
      <c r="B106" s="217"/>
      <c r="C106" s="218"/>
      <c r="D106" s="203" t="s">
        <v>186</v>
      </c>
      <c r="E106" s="219" t="s">
        <v>19</v>
      </c>
      <c r="F106" s="220" t="s">
        <v>1049</v>
      </c>
      <c r="G106" s="218"/>
      <c r="H106" s="221">
        <v>325</v>
      </c>
      <c r="I106" s="222"/>
      <c r="J106" s="218"/>
      <c r="K106" s="218"/>
      <c r="L106" s="223"/>
      <c r="M106" s="224"/>
      <c r="N106" s="225"/>
      <c r="O106" s="225"/>
      <c r="P106" s="225"/>
      <c r="Q106" s="225"/>
      <c r="R106" s="225"/>
      <c r="S106" s="225"/>
      <c r="T106" s="226"/>
      <c r="AT106" s="227" t="s">
        <v>186</v>
      </c>
      <c r="AU106" s="227" t="s">
        <v>85</v>
      </c>
      <c r="AV106" s="14" t="s">
        <v>85</v>
      </c>
      <c r="AW106" s="14" t="s">
        <v>37</v>
      </c>
      <c r="AX106" s="14" t="s">
        <v>83</v>
      </c>
      <c r="AY106" s="227" t="s">
        <v>175</v>
      </c>
    </row>
    <row r="107" spans="1:65" s="2" customFormat="1" ht="21.75" customHeight="1">
      <c r="A107" s="36"/>
      <c r="B107" s="37"/>
      <c r="C107" s="190" t="s">
        <v>230</v>
      </c>
      <c r="D107" s="190" t="s">
        <v>177</v>
      </c>
      <c r="E107" s="191" t="s">
        <v>215</v>
      </c>
      <c r="F107" s="192" t="s">
        <v>216</v>
      </c>
      <c r="G107" s="193" t="s">
        <v>217</v>
      </c>
      <c r="H107" s="194">
        <v>104</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182</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182</v>
      </c>
      <c r="BM107" s="201" t="s">
        <v>1050</v>
      </c>
    </row>
    <row r="108" spans="2:51" s="14" customFormat="1" ht="11.25">
      <c r="B108" s="217"/>
      <c r="C108" s="218"/>
      <c r="D108" s="203" t="s">
        <v>186</v>
      </c>
      <c r="E108" s="219" t="s">
        <v>19</v>
      </c>
      <c r="F108" s="220" t="s">
        <v>1051</v>
      </c>
      <c r="G108" s="218"/>
      <c r="H108" s="221">
        <v>104</v>
      </c>
      <c r="I108" s="222"/>
      <c r="J108" s="218"/>
      <c r="K108" s="218"/>
      <c r="L108" s="223"/>
      <c r="M108" s="224"/>
      <c r="N108" s="225"/>
      <c r="O108" s="225"/>
      <c r="P108" s="225"/>
      <c r="Q108" s="225"/>
      <c r="R108" s="225"/>
      <c r="S108" s="225"/>
      <c r="T108" s="226"/>
      <c r="AT108" s="227" t="s">
        <v>186</v>
      </c>
      <c r="AU108" s="227" t="s">
        <v>85</v>
      </c>
      <c r="AV108" s="14" t="s">
        <v>85</v>
      </c>
      <c r="AW108" s="14" t="s">
        <v>37</v>
      </c>
      <c r="AX108" s="14" t="s">
        <v>83</v>
      </c>
      <c r="AY108" s="227" t="s">
        <v>175</v>
      </c>
    </row>
    <row r="109" spans="1:65" s="2" customFormat="1" ht="21.75" customHeight="1">
      <c r="A109" s="36"/>
      <c r="B109" s="37"/>
      <c r="C109" s="190" t="s">
        <v>237</v>
      </c>
      <c r="D109" s="190" t="s">
        <v>177</v>
      </c>
      <c r="E109" s="191" t="s">
        <v>221</v>
      </c>
      <c r="F109" s="192" t="s">
        <v>222</v>
      </c>
      <c r="G109" s="193" t="s">
        <v>191</v>
      </c>
      <c r="H109" s="194">
        <v>70</v>
      </c>
      <c r="I109" s="195"/>
      <c r="J109" s="196">
        <f>ROUND(I109*H109,2)</f>
        <v>0</v>
      </c>
      <c r="K109" s="192" t="s">
        <v>181</v>
      </c>
      <c r="L109" s="41"/>
      <c r="M109" s="197" t="s">
        <v>19</v>
      </c>
      <c r="N109" s="198" t="s">
        <v>48</v>
      </c>
      <c r="O109" s="67"/>
      <c r="P109" s="199">
        <f>O109*H109</f>
        <v>0</v>
      </c>
      <c r="Q109" s="199">
        <v>0</v>
      </c>
      <c r="R109" s="199">
        <f>Q109*H109</f>
        <v>0</v>
      </c>
      <c r="S109" s="199">
        <v>0</v>
      </c>
      <c r="T109" s="200">
        <f>S109*H109</f>
        <v>0</v>
      </c>
      <c r="U109" s="36"/>
      <c r="V109" s="36"/>
      <c r="W109" s="36"/>
      <c r="X109" s="36"/>
      <c r="Y109" s="36"/>
      <c r="Z109" s="36"/>
      <c r="AA109" s="36"/>
      <c r="AB109" s="36"/>
      <c r="AC109" s="36"/>
      <c r="AD109" s="36"/>
      <c r="AE109" s="36"/>
      <c r="AR109" s="201" t="s">
        <v>182</v>
      </c>
      <c r="AT109" s="201" t="s">
        <v>177</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182</v>
      </c>
      <c r="BM109" s="201" t="s">
        <v>1052</v>
      </c>
    </row>
    <row r="110" spans="1:47" s="2" customFormat="1" ht="117">
      <c r="A110" s="36"/>
      <c r="B110" s="37"/>
      <c r="C110" s="38"/>
      <c r="D110" s="203" t="s">
        <v>184</v>
      </c>
      <c r="E110" s="38"/>
      <c r="F110" s="204" t="s">
        <v>224</v>
      </c>
      <c r="G110" s="38"/>
      <c r="H110" s="38"/>
      <c r="I110" s="111"/>
      <c r="J110" s="38"/>
      <c r="K110" s="38"/>
      <c r="L110" s="41"/>
      <c r="M110" s="205"/>
      <c r="N110" s="206"/>
      <c r="O110" s="67"/>
      <c r="P110" s="67"/>
      <c r="Q110" s="67"/>
      <c r="R110" s="67"/>
      <c r="S110" s="67"/>
      <c r="T110" s="68"/>
      <c r="U110" s="36"/>
      <c r="V110" s="36"/>
      <c r="W110" s="36"/>
      <c r="X110" s="36"/>
      <c r="Y110" s="36"/>
      <c r="Z110" s="36"/>
      <c r="AA110" s="36"/>
      <c r="AB110" s="36"/>
      <c r="AC110" s="36"/>
      <c r="AD110" s="36"/>
      <c r="AE110" s="36"/>
      <c r="AT110" s="19" t="s">
        <v>184</v>
      </c>
      <c r="AU110" s="19" t="s">
        <v>85</v>
      </c>
    </row>
    <row r="111" spans="1:65" s="2" customFormat="1" ht="33" customHeight="1">
      <c r="A111" s="36"/>
      <c r="B111" s="37"/>
      <c r="C111" s="190" t="s">
        <v>244</v>
      </c>
      <c r="D111" s="190" t="s">
        <v>177</v>
      </c>
      <c r="E111" s="191" t="s">
        <v>231</v>
      </c>
      <c r="F111" s="192" t="s">
        <v>232</v>
      </c>
      <c r="G111" s="193" t="s">
        <v>191</v>
      </c>
      <c r="H111" s="194">
        <v>65</v>
      </c>
      <c r="I111" s="195"/>
      <c r="J111" s="196">
        <f>ROUND(I111*H111,2)</f>
        <v>0</v>
      </c>
      <c r="K111" s="192" t="s">
        <v>181</v>
      </c>
      <c r="L111" s="41"/>
      <c r="M111" s="197" t="s">
        <v>19</v>
      </c>
      <c r="N111" s="198" t="s">
        <v>48</v>
      </c>
      <c r="O111" s="67"/>
      <c r="P111" s="199">
        <f>O111*H111</f>
        <v>0</v>
      </c>
      <c r="Q111" s="199">
        <v>0</v>
      </c>
      <c r="R111" s="199">
        <f>Q111*H111</f>
        <v>0</v>
      </c>
      <c r="S111" s="199">
        <v>0</v>
      </c>
      <c r="T111" s="200">
        <f>S111*H111</f>
        <v>0</v>
      </c>
      <c r="U111" s="36"/>
      <c r="V111" s="36"/>
      <c r="W111" s="36"/>
      <c r="X111" s="36"/>
      <c r="Y111" s="36"/>
      <c r="Z111" s="36"/>
      <c r="AA111" s="36"/>
      <c r="AB111" s="36"/>
      <c r="AC111" s="36"/>
      <c r="AD111" s="36"/>
      <c r="AE111" s="36"/>
      <c r="AR111" s="201" t="s">
        <v>182</v>
      </c>
      <c r="AT111" s="201" t="s">
        <v>177</v>
      </c>
      <c r="AU111" s="201" t="s">
        <v>85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182</v>
      </c>
      <c r="BM111" s="201" t="s">
        <v>1053</v>
      </c>
    </row>
    <row r="112" spans="1:47" s="2" customFormat="1" ht="58.5">
      <c r="A112" s="36"/>
      <c r="B112" s="37"/>
      <c r="C112" s="38"/>
      <c r="D112" s="203" t="s">
        <v>184</v>
      </c>
      <c r="E112" s="38"/>
      <c r="F112" s="204" t="s">
        <v>234</v>
      </c>
      <c r="G112" s="38"/>
      <c r="H112" s="38"/>
      <c r="I112" s="111"/>
      <c r="J112" s="38"/>
      <c r="K112" s="38"/>
      <c r="L112" s="41"/>
      <c r="M112" s="205"/>
      <c r="N112" s="206"/>
      <c r="O112" s="67"/>
      <c r="P112" s="67"/>
      <c r="Q112" s="67"/>
      <c r="R112" s="67"/>
      <c r="S112" s="67"/>
      <c r="T112" s="68"/>
      <c r="U112" s="36"/>
      <c r="V112" s="36"/>
      <c r="W112" s="36"/>
      <c r="X112" s="36"/>
      <c r="Y112" s="36"/>
      <c r="Z112" s="36"/>
      <c r="AA112" s="36"/>
      <c r="AB112" s="36"/>
      <c r="AC112" s="36"/>
      <c r="AD112" s="36"/>
      <c r="AE112" s="36"/>
      <c r="AT112" s="19" t="s">
        <v>184</v>
      </c>
      <c r="AU112" s="19" t="s">
        <v>85</v>
      </c>
    </row>
    <row r="113" spans="1:65" s="2" customFormat="1" ht="16.5" customHeight="1">
      <c r="A113" s="36"/>
      <c r="B113" s="37"/>
      <c r="C113" s="239" t="s">
        <v>250</v>
      </c>
      <c r="D113" s="239" t="s">
        <v>238</v>
      </c>
      <c r="E113" s="240" t="s">
        <v>799</v>
      </c>
      <c r="F113" s="241" t="s">
        <v>800</v>
      </c>
      <c r="G113" s="242" t="s">
        <v>217</v>
      </c>
      <c r="H113" s="243">
        <v>130</v>
      </c>
      <c r="I113" s="244"/>
      <c r="J113" s="245">
        <f>ROUND(I113*H113,2)</f>
        <v>0</v>
      </c>
      <c r="K113" s="241" t="s">
        <v>181</v>
      </c>
      <c r="L113" s="246"/>
      <c r="M113" s="247" t="s">
        <v>19</v>
      </c>
      <c r="N113" s="248" t="s">
        <v>48</v>
      </c>
      <c r="O113" s="67"/>
      <c r="P113" s="199">
        <f>O113*H113</f>
        <v>0</v>
      </c>
      <c r="Q113" s="199">
        <v>1</v>
      </c>
      <c r="R113" s="199">
        <f>Q113*H113</f>
        <v>130</v>
      </c>
      <c r="S113" s="199">
        <v>0</v>
      </c>
      <c r="T113" s="200">
        <f>S113*H113</f>
        <v>0</v>
      </c>
      <c r="U113" s="36"/>
      <c r="V113" s="36"/>
      <c r="W113" s="36"/>
      <c r="X113" s="36"/>
      <c r="Y113" s="36"/>
      <c r="Z113" s="36"/>
      <c r="AA113" s="36"/>
      <c r="AB113" s="36"/>
      <c r="AC113" s="36"/>
      <c r="AD113" s="36"/>
      <c r="AE113" s="36"/>
      <c r="AR113" s="201" t="s">
        <v>230</v>
      </c>
      <c r="AT113" s="201" t="s">
        <v>238</v>
      </c>
      <c r="AU113" s="201" t="s">
        <v>85</v>
      </c>
      <c r="AY113" s="19" t="s">
        <v>175</v>
      </c>
      <c r="BE113" s="202">
        <f>IF(N113="základní",J113,0)</f>
        <v>0</v>
      </c>
      <c r="BF113" s="202">
        <f>IF(N113="snížená",J113,0)</f>
        <v>0</v>
      </c>
      <c r="BG113" s="202">
        <f>IF(N113="zákl. přenesená",J113,0)</f>
        <v>0</v>
      </c>
      <c r="BH113" s="202">
        <f>IF(N113="sníž. přenesená",J113,0)</f>
        <v>0</v>
      </c>
      <c r="BI113" s="202">
        <f>IF(N113="nulová",J113,0)</f>
        <v>0</v>
      </c>
      <c r="BJ113" s="19" t="s">
        <v>182</v>
      </c>
      <c r="BK113" s="202">
        <f>ROUND(I113*H113,2)</f>
        <v>0</v>
      </c>
      <c r="BL113" s="19" t="s">
        <v>182</v>
      </c>
      <c r="BM113" s="201" t="s">
        <v>1054</v>
      </c>
    </row>
    <row r="114" spans="2:51" s="14" customFormat="1" ht="11.25">
      <c r="B114" s="217"/>
      <c r="C114" s="218"/>
      <c r="D114" s="203" t="s">
        <v>186</v>
      </c>
      <c r="E114" s="219" t="s">
        <v>19</v>
      </c>
      <c r="F114" s="220" t="s">
        <v>1055</v>
      </c>
      <c r="G114" s="218"/>
      <c r="H114" s="221">
        <v>130</v>
      </c>
      <c r="I114" s="222"/>
      <c r="J114" s="218"/>
      <c r="K114" s="218"/>
      <c r="L114" s="223"/>
      <c r="M114" s="224"/>
      <c r="N114" s="225"/>
      <c r="O114" s="225"/>
      <c r="P114" s="225"/>
      <c r="Q114" s="225"/>
      <c r="R114" s="225"/>
      <c r="S114" s="225"/>
      <c r="T114" s="226"/>
      <c r="AT114" s="227" t="s">
        <v>186</v>
      </c>
      <c r="AU114" s="227" t="s">
        <v>85</v>
      </c>
      <c r="AV114" s="14" t="s">
        <v>85</v>
      </c>
      <c r="AW114" s="14" t="s">
        <v>37</v>
      </c>
      <c r="AX114" s="14" t="s">
        <v>83</v>
      </c>
      <c r="AY114" s="227" t="s">
        <v>175</v>
      </c>
    </row>
    <row r="115" spans="2:63" s="12" customFormat="1" ht="22.9" customHeight="1">
      <c r="B115" s="174"/>
      <c r="C115" s="175"/>
      <c r="D115" s="176" t="s">
        <v>74</v>
      </c>
      <c r="E115" s="188" t="s">
        <v>85</v>
      </c>
      <c r="F115" s="188" t="s">
        <v>243</v>
      </c>
      <c r="G115" s="175"/>
      <c r="H115" s="175"/>
      <c r="I115" s="178"/>
      <c r="J115" s="189">
        <f>BK115</f>
        <v>0</v>
      </c>
      <c r="K115" s="175"/>
      <c r="L115" s="180"/>
      <c r="M115" s="181"/>
      <c r="N115" s="182"/>
      <c r="O115" s="182"/>
      <c r="P115" s="183">
        <f>SUM(P116:P120)</f>
        <v>0</v>
      </c>
      <c r="Q115" s="182"/>
      <c r="R115" s="183">
        <f>SUM(R116:R120)</f>
        <v>150</v>
      </c>
      <c r="S115" s="182"/>
      <c r="T115" s="184">
        <f>SUM(T116:T120)</f>
        <v>0</v>
      </c>
      <c r="AR115" s="185" t="s">
        <v>83</v>
      </c>
      <c r="AT115" s="186" t="s">
        <v>74</v>
      </c>
      <c r="AU115" s="186" t="s">
        <v>83</v>
      </c>
      <c r="AY115" s="185" t="s">
        <v>175</v>
      </c>
      <c r="BK115" s="187">
        <f>SUM(BK116:BK120)</f>
        <v>0</v>
      </c>
    </row>
    <row r="116" spans="1:65" s="2" customFormat="1" ht="21.75" customHeight="1">
      <c r="A116" s="36"/>
      <c r="B116" s="37"/>
      <c r="C116" s="190" t="s">
        <v>265</v>
      </c>
      <c r="D116" s="190" t="s">
        <v>177</v>
      </c>
      <c r="E116" s="191" t="s">
        <v>810</v>
      </c>
      <c r="F116" s="192" t="s">
        <v>811</v>
      </c>
      <c r="G116" s="193" t="s">
        <v>180</v>
      </c>
      <c r="H116" s="194">
        <v>150</v>
      </c>
      <c r="I116" s="195"/>
      <c r="J116" s="196">
        <f>ROUND(I116*H116,2)</f>
        <v>0</v>
      </c>
      <c r="K116" s="192" t="s">
        <v>181</v>
      </c>
      <c r="L116" s="41"/>
      <c r="M116" s="197" t="s">
        <v>19</v>
      </c>
      <c r="N116" s="198" t="s">
        <v>48</v>
      </c>
      <c r="O116" s="67"/>
      <c r="P116" s="199">
        <f>O116*H116</f>
        <v>0</v>
      </c>
      <c r="Q116" s="199">
        <v>0</v>
      </c>
      <c r="R116" s="199">
        <f>Q116*H116</f>
        <v>0</v>
      </c>
      <c r="S116" s="199">
        <v>0</v>
      </c>
      <c r="T116" s="200">
        <f>S116*H116</f>
        <v>0</v>
      </c>
      <c r="U116" s="36"/>
      <c r="V116" s="36"/>
      <c r="W116" s="36"/>
      <c r="X116" s="36"/>
      <c r="Y116" s="36"/>
      <c r="Z116" s="36"/>
      <c r="AA116" s="36"/>
      <c r="AB116" s="36"/>
      <c r="AC116" s="36"/>
      <c r="AD116" s="36"/>
      <c r="AE116" s="36"/>
      <c r="AR116" s="201" t="s">
        <v>182</v>
      </c>
      <c r="AT116" s="201" t="s">
        <v>177</v>
      </c>
      <c r="AU116" s="201" t="s">
        <v>85</v>
      </c>
      <c r="AY116" s="19" t="s">
        <v>175</v>
      </c>
      <c r="BE116" s="202">
        <f>IF(N116="základní",J116,0)</f>
        <v>0</v>
      </c>
      <c r="BF116" s="202">
        <f>IF(N116="snížená",J116,0)</f>
        <v>0</v>
      </c>
      <c r="BG116" s="202">
        <f>IF(N116="zákl. přenesená",J116,0)</f>
        <v>0</v>
      </c>
      <c r="BH116" s="202">
        <f>IF(N116="sníž. přenesená",J116,0)</f>
        <v>0</v>
      </c>
      <c r="BI116" s="202">
        <f>IF(N116="nulová",J116,0)</f>
        <v>0</v>
      </c>
      <c r="BJ116" s="19" t="s">
        <v>182</v>
      </c>
      <c r="BK116" s="202">
        <f>ROUND(I116*H116,2)</f>
        <v>0</v>
      </c>
      <c r="BL116" s="19" t="s">
        <v>182</v>
      </c>
      <c r="BM116" s="201" t="s">
        <v>1056</v>
      </c>
    </row>
    <row r="117" spans="1:47" s="2" customFormat="1" ht="48.75">
      <c r="A117" s="36"/>
      <c r="B117" s="37"/>
      <c r="C117" s="38"/>
      <c r="D117" s="203" t="s">
        <v>184</v>
      </c>
      <c r="E117" s="38"/>
      <c r="F117" s="204" t="s">
        <v>813</v>
      </c>
      <c r="G117" s="38"/>
      <c r="H117" s="38"/>
      <c r="I117" s="111"/>
      <c r="J117" s="38"/>
      <c r="K117" s="38"/>
      <c r="L117" s="41"/>
      <c r="M117" s="205"/>
      <c r="N117" s="206"/>
      <c r="O117" s="67"/>
      <c r="P117" s="67"/>
      <c r="Q117" s="67"/>
      <c r="R117" s="67"/>
      <c r="S117" s="67"/>
      <c r="T117" s="68"/>
      <c r="U117" s="36"/>
      <c r="V117" s="36"/>
      <c r="W117" s="36"/>
      <c r="X117" s="36"/>
      <c r="Y117" s="36"/>
      <c r="Z117" s="36"/>
      <c r="AA117" s="36"/>
      <c r="AB117" s="36"/>
      <c r="AC117" s="36"/>
      <c r="AD117" s="36"/>
      <c r="AE117" s="36"/>
      <c r="AT117" s="19" t="s">
        <v>184</v>
      </c>
      <c r="AU117" s="19" t="s">
        <v>85</v>
      </c>
    </row>
    <row r="118" spans="1:65" s="2" customFormat="1" ht="21.75" customHeight="1">
      <c r="A118" s="36"/>
      <c r="B118" s="37"/>
      <c r="C118" s="190" t="s">
        <v>273</v>
      </c>
      <c r="D118" s="190" t="s">
        <v>177</v>
      </c>
      <c r="E118" s="191" t="s">
        <v>803</v>
      </c>
      <c r="F118" s="192" t="s">
        <v>804</v>
      </c>
      <c r="G118" s="193" t="s">
        <v>247</v>
      </c>
      <c r="H118" s="194">
        <v>150</v>
      </c>
      <c r="I118" s="195"/>
      <c r="J118" s="196">
        <f>ROUND(I118*H118,2)</f>
        <v>0</v>
      </c>
      <c r="K118" s="192" t="s">
        <v>181</v>
      </c>
      <c r="L118" s="41"/>
      <c r="M118" s="197" t="s">
        <v>19</v>
      </c>
      <c r="N118" s="198" t="s">
        <v>48</v>
      </c>
      <c r="O118" s="67"/>
      <c r="P118" s="199">
        <f>O118*H118</f>
        <v>0</v>
      </c>
      <c r="Q118" s="199">
        <v>0</v>
      </c>
      <c r="R118" s="199">
        <f>Q118*H118</f>
        <v>0</v>
      </c>
      <c r="S118" s="199">
        <v>0</v>
      </c>
      <c r="T118" s="200">
        <f>S118*H118</f>
        <v>0</v>
      </c>
      <c r="U118" s="36"/>
      <c r="V118" s="36"/>
      <c r="W118" s="36"/>
      <c r="X118" s="36"/>
      <c r="Y118" s="36"/>
      <c r="Z118" s="36"/>
      <c r="AA118" s="36"/>
      <c r="AB118" s="36"/>
      <c r="AC118" s="36"/>
      <c r="AD118" s="36"/>
      <c r="AE118" s="36"/>
      <c r="AR118" s="201" t="s">
        <v>182</v>
      </c>
      <c r="AT118" s="201" t="s">
        <v>177</v>
      </c>
      <c r="AU118" s="201" t="s">
        <v>85</v>
      </c>
      <c r="AY118" s="19" t="s">
        <v>175</v>
      </c>
      <c r="BE118" s="202">
        <f>IF(N118="základní",J118,0)</f>
        <v>0</v>
      </c>
      <c r="BF118" s="202">
        <f>IF(N118="snížená",J118,0)</f>
        <v>0</v>
      </c>
      <c r="BG118" s="202">
        <f>IF(N118="zákl. přenesená",J118,0)</f>
        <v>0</v>
      </c>
      <c r="BH118" s="202">
        <f>IF(N118="sníž. přenesená",J118,0)</f>
        <v>0</v>
      </c>
      <c r="BI118" s="202">
        <f>IF(N118="nulová",J118,0)</f>
        <v>0</v>
      </c>
      <c r="BJ118" s="19" t="s">
        <v>182</v>
      </c>
      <c r="BK118" s="202">
        <f>ROUND(I118*H118,2)</f>
        <v>0</v>
      </c>
      <c r="BL118" s="19" t="s">
        <v>182</v>
      </c>
      <c r="BM118" s="201" t="s">
        <v>1057</v>
      </c>
    </row>
    <row r="119" spans="1:47" s="2" customFormat="1" ht="68.25">
      <c r="A119" s="36"/>
      <c r="B119" s="37"/>
      <c r="C119" s="38"/>
      <c r="D119" s="203" t="s">
        <v>184</v>
      </c>
      <c r="E119" s="38"/>
      <c r="F119" s="204" t="s">
        <v>806</v>
      </c>
      <c r="G119" s="38"/>
      <c r="H119" s="38"/>
      <c r="I119" s="111"/>
      <c r="J119" s="38"/>
      <c r="K119" s="38"/>
      <c r="L119" s="41"/>
      <c r="M119" s="205"/>
      <c r="N119" s="206"/>
      <c r="O119" s="67"/>
      <c r="P119" s="67"/>
      <c r="Q119" s="67"/>
      <c r="R119" s="67"/>
      <c r="S119" s="67"/>
      <c r="T119" s="68"/>
      <c r="U119" s="36"/>
      <c r="V119" s="36"/>
      <c r="W119" s="36"/>
      <c r="X119" s="36"/>
      <c r="Y119" s="36"/>
      <c r="Z119" s="36"/>
      <c r="AA119" s="36"/>
      <c r="AB119" s="36"/>
      <c r="AC119" s="36"/>
      <c r="AD119" s="36"/>
      <c r="AE119" s="36"/>
      <c r="AT119" s="19" t="s">
        <v>184</v>
      </c>
      <c r="AU119" s="19" t="s">
        <v>85</v>
      </c>
    </row>
    <row r="120" spans="1:65" s="2" customFormat="1" ht="16.5" customHeight="1">
      <c r="A120" s="36"/>
      <c r="B120" s="37"/>
      <c r="C120" s="239" t="s">
        <v>281</v>
      </c>
      <c r="D120" s="239" t="s">
        <v>238</v>
      </c>
      <c r="E120" s="240" t="s">
        <v>807</v>
      </c>
      <c r="F120" s="241" t="s">
        <v>808</v>
      </c>
      <c r="G120" s="242" t="s">
        <v>217</v>
      </c>
      <c r="H120" s="243">
        <v>150</v>
      </c>
      <c r="I120" s="244"/>
      <c r="J120" s="245">
        <f>ROUND(I120*H120,2)</f>
        <v>0</v>
      </c>
      <c r="K120" s="241" t="s">
        <v>181</v>
      </c>
      <c r="L120" s="246"/>
      <c r="M120" s="247" t="s">
        <v>19</v>
      </c>
      <c r="N120" s="248" t="s">
        <v>48</v>
      </c>
      <c r="O120" s="67"/>
      <c r="P120" s="199">
        <f>O120*H120</f>
        <v>0</v>
      </c>
      <c r="Q120" s="199">
        <v>1</v>
      </c>
      <c r="R120" s="199">
        <f>Q120*H120</f>
        <v>150</v>
      </c>
      <c r="S120" s="199">
        <v>0</v>
      </c>
      <c r="T120" s="200">
        <f>S120*H120</f>
        <v>0</v>
      </c>
      <c r="U120" s="36"/>
      <c r="V120" s="36"/>
      <c r="W120" s="36"/>
      <c r="X120" s="36"/>
      <c r="Y120" s="36"/>
      <c r="Z120" s="36"/>
      <c r="AA120" s="36"/>
      <c r="AB120" s="36"/>
      <c r="AC120" s="36"/>
      <c r="AD120" s="36"/>
      <c r="AE120" s="36"/>
      <c r="AR120" s="201" t="s">
        <v>230</v>
      </c>
      <c r="AT120" s="201" t="s">
        <v>238</v>
      </c>
      <c r="AU120" s="201" t="s">
        <v>85</v>
      </c>
      <c r="AY120" s="19" t="s">
        <v>175</v>
      </c>
      <c r="BE120" s="202">
        <f>IF(N120="základní",J120,0)</f>
        <v>0</v>
      </c>
      <c r="BF120" s="202">
        <f>IF(N120="snížená",J120,0)</f>
        <v>0</v>
      </c>
      <c r="BG120" s="202">
        <f>IF(N120="zákl. přenesená",J120,0)</f>
        <v>0</v>
      </c>
      <c r="BH120" s="202">
        <f>IF(N120="sníž. přenesená",J120,0)</f>
        <v>0</v>
      </c>
      <c r="BI120" s="202">
        <f>IF(N120="nulová",J120,0)</f>
        <v>0</v>
      </c>
      <c r="BJ120" s="19" t="s">
        <v>182</v>
      </c>
      <c r="BK120" s="202">
        <f>ROUND(I120*H120,2)</f>
        <v>0</v>
      </c>
      <c r="BL120" s="19" t="s">
        <v>182</v>
      </c>
      <c r="BM120" s="201" t="s">
        <v>1058</v>
      </c>
    </row>
    <row r="121" spans="2:63" s="12" customFormat="1" ht="22.9" customHeight="1">
      <c r="B121" s="174"/>
      <c r="C121" s="175"/>
      <c r="D121" s="176" t="s">
        <v>74</v>
      </c>
      <c r="E121" s="188" t="s">
        <v>214</v>
      </c>
      <c r="F121" s="188" t="s">
        <v>596</v>
      </c>
      <c r="G121" s="175"/>
      <c r="H121" s="175"/>
      <c r="I121" s="178"/>
      <c r="J121" s="189">
        <f>BK121</f>
        <v>0</v>
      </c>
      <c r="K121" s="175"/>
      <c r="L121" s="180"/>
      <c r="M121" s="181"/>
      <c r="N121" s="182"/>
      <c r="O121" s="182"/>
      <c r="P121" s="183">
        <f>SUM(P122:P123)</f>
        <v>0</v>
      </c>
      <c r="Q121" s="182"/>
      <c r="R121" s="183">
        <f>SUM(R122:R123)</f>
        <v>0.12517999999999999</v>
      </c>
      <c r="S121" s="182"/>
      <c r="T121" s="184">
        <f>SUM(T122:T123)</f>
        <v>0</v>
      </c>
      <c r="AR121" s="185" t="s">
        <v>83</v>
      </c>
      <c r="AT121" s="186" t="s">
        <v>74</v>
      </c>
      <c r="AU121" s="186" t="s">
        <v>83</v>
      </c>
      <c r="AY121" s="185" t="s">
        <v>175</v>
      </c>
      <c r="BK121" s="187">
        <f>SUM(BK122:BK123)</f>
        <v>0</v>
      </c>
    </row>
    <row r="122" spans="1:65" s="2" customFormat="1" ht="16.5" customHeight="1">
      <c r="A122" s="36"/>
      <c r="B122" s="37"/>
      <c r="C122" s="190" t="s">
        <v>8</v>
      </c>
      <c r="D122" s="190" t="s">
        <v>177</v>
      </c>
      <c r="E122" s="191" t="s">
        <v>1059</v>
      </c>
      <c r="F122" s="192" t="s">
        <v>1060</v>
      </c>
      <c r="G122" s="193" t="s">
        <v>247</v>
      </c>
      <c r="H122" s="194">
        <v>11</v>
      </c>
      <c r="I122" s="195"/>
      <c r="J122" s="196">
        <f>ROUND(I122*H122,2)</f>
        <v>0</v>
      </c>
      <c r="K122" s="192" t="s">
        <v>181</v>
      </c>
      <c r="L122" s="41"/>
      <c r="M122" s="197" t="s">
        <v>19</v>
      </c>
      <c r="N122" s="198" t="s">
        <v>48</v>
      </c>
      <c r="O122" s="67"/>
      <c r="P122" s="199">
        <f>O122*H122</f>
        <v>0</v>
      </c>
      <c r="Q122" s="199">
        <v>0.01138</v>
      </c>
      <c r="R122" s="199">
        <f>Q122*H122</f>
        <v>0.12517999999999999</v>
      </c>
      <c r="S122" s="199">
        <v>0</v>
      </c>
      <c r="T122" s="200">
        <f>S122*H122</f>
        <v>0</v>
      </c>
      <c r="U122" s="36"/>
      <c r="V122" s="36"/>
      <c r="W122" s="36"/>
      <c r="X122" s="36"/>
      <c r="Y122" s="36"/>
      <c r="Z122" s="36"/>
      <c r="AA122" s="36"/>
      <c r="AB122" s="36"/>
      <c r="AC122" s="36"/>
      <c r="AD122" s="36"/>
      <c r="AE122" s="36"/>
      <c r="AR122" s="201" t="s">
        <v>182</v>
      </c>
      <c r="AT122" s="201" t="s">
        <v>177</v>
      </c>
      <c r="AU122" s="201" t="s">
        <v>85</v>
      </c>
      <c r="AY122" s="19" t="s">
        <v>175</v>
      </c>
      <c r="BE122" s="202">
        <f>IF(N122="základní",J122,0)</f>
        <v>0</v>
      </c>
      <c r="BF122" s="202">
        <f>IF(N122="snížená",J122,0)</f>
        <v>0</v>
      </c>
      <c r="BG122" s="202">
        <f>IF(N122="zákl. přenesená",J122,0)</f>
        <v>0</v>
      </c>
      <c r="BH122" s="202">
        <f>IF(N122="sníž. přenesená",J122,0)</f>
        <v>0</v>
      </c>
      <c r="BI122" s="202">
        <f>IF(N122="nulová",J122,0)</f>
        <v>0</v>
      </c>
      <c r="BJ122" s="19" t="s">
        <v>182</v>
      </c>
      <c r="BK122" s="202">
        <f>ROUND(I122*H122,2)</f>
        <v>0</v>
      </c>
      <c r="BL122" s="19" t="s">
        <v>182</v>
      </c>
      <c r="BM122" s="201" t="s">
        <v>1061</v>
      </c>
    </row>
    <row r="123" spans="1:47" s="2" customFormat="1" ht="146.25">
      <c r="A123" s="36"/>
      <c r="B123" s="37"/>
      <c r="C123" s="38"/>
      <c r="D123" s="203" t="s">
        <v>184</v>
      </c>
      <c r="E123" s="38"/>
      <c r="F123" s="204" t="s">
        <v>1062</v>
      </c>
      <c r="G123" s="38"/>
      <c r="H123" s="38"/>
      <c r="I123" s="111"/>
      <c r="J123" s="38"/>
      <c r="K123" s="38"/>
      <c r="L123" s="41"/>
      <c r="M123" s="205"/>
      <c r="N123" s="206"/>
      <c r="O123" s="67"/>
      <c r="P123" s="67"/>
      <c r="Q123" s="67"/>
      <c r="R123" s="67"/>
      <c r="S123" s="67"/>
      <c r="T123" s="68"/>
      <c r="U123" s="36"/>
      <c r="V123" s="36"/>
      <c r="W123" s="36"/>
      <c r="X123" s="36"/>
      <c r="Y123" s="36"/>
      <c r="Z123" s="36"/>
      <c r="AA123" s="36"/>
      <c r="AB123" s="36"/>
      <c r="AC123" s="36"/>
      <c r="AD123" s="36"/>
      <c r="AE123" s="36"/>
      <c r="AT123" s="19" t="s">
        <v>184</v>
      </c>
      <c r="AU123" s="19" t="s">
        <v>85</v>
      </c>
    </row>
    <row r="124" spans="2:63" s="12" customFormat="1" ht="22.9" customHeight="1">
      <c r="B124" s="174"/>
      <c r="C124" s="175"/>
      <c r="D124" s="176" t="s">
        <v>74</v>
      </c>
      <c r="E124" s="188" t="s">
        <v>230</v>
      </c>
      <c r="F124" s="188" t="s">
        <v>292</v>
      </c>
      <c r="G124" s="175"/>
      <c r="H124" s="175"/>
      <c r="I124" s="178"/>
      <c r="J124" s="189">
        <f>BK124</f>
        <v>0</v>
      </c>
      <c r="K124" s="175"/>
      <c r="L124" s="180"/>
      <c r="M124" s="181"/>
      <c r="N124" s="182"/>
      <c r="O124" s="182"/>
      <c r="P124" s="183">
        <f>SUM(P125:P131)</f>
        <v>0</v>
      </c>
      <c r="Q124" s="182"/>
      <c r="R124" s="183">
        <f>SUM(R125:R131)</f>
        <v>3.0111</v>
      </c>
      <c r="S124" s="182"/>
      <c r="T124" s="184">
        <f>SUM(T125:T131)</f>
        <v>0</v>
      </c>
      <c r="AR124" s="185" t="s">
        <v>83</v>
      </c>
      <c r="AT124" s="186" t="s">
        <v>74</v>
      </c>
      <c r="AU124" s="186" t="s">
        <v>83</v>
      </c>
      <c r="AY124" s="185" t="s">
        <v>175</v>
      </c>
      <c r="BK124" s="187">
        <f>SUM(BK125:BK131)</f>
        <v>0</v>
      </c>
    </row>
    <row r="125" spans="1:65" s="2" customFormat="1" ht="21.75" customHeight="1">
      <c r="A125" s="36"/>
      <c r="B125" s="37"/>
      <c r="C125" s="190" t="s">
        <v>293</v>
      </c>
      <c r="D125" s="190" t="s">
        <v>177</v>
      </c>
      <c r="E125" s="191" t="s">
        <v>1063</v>
      </c>
      <c r="F125" s="192" t="s">
        <v>1064</v>
      </c>
      <c r="G125" s="193" t="s">
        <v>400</v>
      </c>
      <c r="H125" s="194">
        <v>2</v>
      </c>
      <c r="I125" s="195"/>
      <c r="J125" s="196">
        <f>ROUND(I125*H125,2)</f>
        <v>0</v>
      </c>
      <c r="K125" s="192" t="s">
        <v>181</v>
      </c>
      <c r="L125" s="41"/>
      <c r="M125" s="197" t="s">
        <v>19</v>
      </c>
      <c r="N125" s="198" t="s">
        <v>48</v>
      </c>
      <c r="O125" s="67"/>
      <c r="P125" s="199">
        <f>O125*H125</f>
        <v>0</v>
      </c>
      <c r="Q125" s="199">
        <v>0.1056</v>
      </c>
      <c r="R125" s="199">
        <f>Q125*H125</f>
        <v>0.2112</v>
      </c>
      <c r="S125" s="199">
        <v>0</v>
      </c>
      <c r="T125" s="200">
        <f>S125*H125</f>
        <v>0</v>
      </c>
      <c r="U125" s="36"/>
      <c r="V125" s="36"/>
      <c r="W125" s="36"/>
      <c r="X125" s="36"/>
      <c r="Y125" s="36"/>
      <c r="Z125" s="36"/>
      <c r="AA125" s="36"/>
      <c r="AB125" s="36"/>
      <c r="AC125" s="36"/>
      <c r="AD125" s="36"/>
      <c r="AE125" s="36"/>
      <c r="AR125" s="201" t="s">
        <v>182</v>
      </c>
      <c r="AT125" s="201" t="s">
        <v>177</v>
      </c>
      <c r="AU125" s="201" t="s">
        <v>85</v>
      </c>
      <c r="AY125" s="19" t="s">
        <v>175</v>
      </c>
      <c r="BE125" s="202">
        <f>IF(N125="základní",J125,0)</f>
        <v>0</v>
      </c>
      <c r="BF125" s="202">
        <f>IF(N125="snížená",J125,0)</f>
        <v>0</v>
      </c>
      <c r="BG125" s="202">
        <f>IF(N125="zákl. přenesená",J125,0)</f>
        <v>0</v>
      </c>
      <c r="BH125" s="202">
        <f>IF(N125="sníž. přenesená",J125,0)</f>
        <v>0</v>
      </c>
      <c r="BI125" s="202">
        <f>IF(N125="nulová",J125,0)</f>
        <v>0</v>
      </c>
      <c r="BJ125" s="19" t="s">
        <v>182</v>
      </c>
      <c r="BK125" s="202">
        <f>ROUND(I125*H125,2)</f>
        <v>0</v>
      </c>
      <c r="BL125" s="19" t="s">
        <v>182</v>
      </c>
      <c r="BM125" s="201" t="s">
        <v>1065</v>
      </c>
    </row>
    <row r="126" spans="1:47" s="2" customFormat="1" ht="87.75">
      <c r="A126" s="36"/>
      <c r="B126" s="37"/>
      <c r="C126" s="38"/>
      <c r="D126" s="203" t="s">
        <v>184</v>
      </c>
      <c r="E126" s="38"/>
      <c r="F126" s="204" t="s">
        <v>1066</v>
      </c>
      <c r="G126" s="38"/>
      <c r="H126" s="38"/>
      <c r="I126" s="111"/>
      <c r="J126" s="38"/>
      <c r="K126" s="38"/>
      <c r="L126" s="41"/>
      <c r="M126" s="205"/>
      <c r="N126" s="206"/>
      <c r="O126" s="67"/>
      <c r="P126" s="67"/>
      <c r="Q126" s="67"/>
      <c r="R126" s="67"/>
      <c r="S126" s="67"/>
      <c r="T126" s="68"/>
      <c r="U126" s="36"/>
      <c r="V126" s="36"/>
      <c r="W126" s="36"/>
      <c r="X126" s="36"/>
      <c r="Y126" s="36"/>
      <c r="Z126" s="36"/>
      <c r="AA126" s="36"/>
      <c r="AB126" s="36"/>
      <c r="AC126" s="36"/>
      <c r="AD126" s="36"/>
      <c r="AE126" s="36"/>
      <c r="AT126" s="19" t="s">
        <v>184</v>
      </c>
      <c r="AU126" s="19" t="s">
        <v>85</v>
      </c>
    </row>
    <row r="127" spans="1:65" s="2" customFormat="1" ht="21.75" customHeight="1">
      <c r="A127" s="36"/>
      <c r="B127" s="37"/>
      <c r="C127" s="190" t="s">
        <v>298</v>
      </c>
      <c r="D127" s="190" t="s">
        <v>177</v>
      </c>
      <c r="E127" s="191" t="s">
        <v>1067</v>
      </c>
      <c r="F127" s="192" t="s">
        <v>1068</v>
      </c>
      <c r="G127" s="193" t="s">
        <v>400</v>
      </c>
      <c r="H127" s="194">
        <v>1</v>
      </c>
      <c r="I127" s="195"/>
      <c r="J127" s="196">
        <f>ROUND(I127*H127,2)</f>
        <v>0</v>
      </c>
      <c r="K127" s="192" t="s">
        <v>181</v>
      </c>
      <c r="L127" s="41"/>
      <c r="M127" s="197" t="s">
        <v>19</v>
      </c>
      <c r="N127" s="198" t="s">
        <v>48</v>
      </c>
      <c r="O127" s="67"/>
      <c r="P127" s="199">
        <f>O127*H127</f>
        <v>0</v>
      </c>
      <c r="Q127" s="199">
        <v>0.10661</v>
      </c>
      <c r="R127" s="199">
        <f>Q127*H127</f>
        <v>0.10661</v>
      </c>
      <c r="S127" s="199">
        <v>0</v>
      </c>
      <c r="T127" s="200">
        <f>S127*H127</f>
        <v>0</v>
      </c>
      <c r="U127" s="36"/>
      <c r="V127" s="36"/>
      <c r="W127" s="36"/>
      <c r="X127" s="36"/>
      <c r="Y127" s="36"/>
      <c r="Z127" s="36"/>
      <c r="AA127" s="36"/>
      <c r="AB127" s="36"/>
      <c r="AC127" s="36"/>
      <c r="AD127" s="36"/>
      <c r="AE127" s="36"/>
      <c r="AR127" s="201" t="s">
        <v>182</v>
      </c>
      <c r="AT127" s="201" t="s">
        <v>177</v>
      </c>
      <c r="AU127" s="201" t="s">
        <v>85</v>
      </c>
      <c r="AY127" s="19" t="s">
        <v>175</v>
      </c>
      <c r="BE127" s="202">
        <f>IF(N127="základní",J127,0)</f>
        <v>0</v>
      </c>
      <c r="BF127" s="202">
        <f>IF(N127="snížená",J127,0)</f>
        <v>0</v>
      </c>
      <c r="BG127" s="202">
        <f>IF(N127="zákl. přenesená",J127,0)</f>
        <v>0</v>
      </c>
      <c r="BH127" s="202">
        <f>IF(N127="sníž. přenesená",J127,0)</f>
        <v>0</v>
      </c>
      <c r="BI127" s="202">
        <f>IF(N127="nulová",J127,0)</f>
        <v>0</v>
      </c>
      <c r="BJ127" s="19" t="s">
        <v>182</v>
      </c>
      <c r="BK127" s="202">
        <f>ROUND(I127*H127,2)</f>
        <v>0</v>
      </c>
      <c r="BL127" s="19" t="s">
        <v>182</v>
      </c>
      <c r="BM127" s="201" t="s">
        <v>1069</v>
      </c>
    </row>
    <row r="128" spans="1:47" s="2" customFormat="1" ht="87.75">
      <c r="A128" s="36"/>
      <c r="B128" s="37"/>
      <c r="C128" s="38"/>
      <c r="D128" s="203" t="s">
        <v>184</v>
      </c>
      <c r="E128" s="38"/>
      <c r="F128" s="204" t="s">
        <v>1066</v>
      </c>
      <c r="G128" s="38"/>
      <c r="H128" s="38"/>
      <c r="I128" s="111"/>
      <c r="J128" s="38"/>
      <c r="K128" s="38"/>
      <c r="L128" s="41"/>
      <c r="M128" s="205"/>
      <c r="N128" s="206"/>
      <c r="O128" s="67"/>
      <c r="P128" s="67"/>
      <c r="Q128" s="67"/>
      <c r="R128" s="67"/>
      <c r="S128" s="67"/>
      <c r="T128" s="68"/>
      <c r="U128" s="36"/>
      <c r="V128" s="36"/>
      <c r="W128" s="36"/>
      <c r="X128" s="36"/>
      <c r="Y128" s="36"/>
      <c r="Z128" s="36"/>
      <c r="AA128" s="36"/>
      <c r="AB128" s="36"/>
      <c r="AC128" s="36"/>
      <c r="AD128" s="36"/>
      <c r="AE128" s="36"/>
      <c r="AT128" s="19" t="s">
        <v>184</v>
      </c>
      <c r="AU128" s="19" t="s">
        <v>85</v>
      </c>
    </row>
    <row r="129" spans="1:65" s="2" customFormat="1" ht="16.5" customHeight="1">
      <c r="A129" s="36"/>
      <c r="B129" s="37"/>
      <c r="C129" s="239" t="s">
        <v>304</v>
      </c>
      <c r="D129" s="239" t="s">
        <v>238</v>
      </c>
      <c r="E129" s="240" t="s">
        <v>1070</v>
      </c>
      <c r="F129" s="241" t="s">
        <v>1071</v>
      </c>
      <c r="G129" s="242" t="s">
        <v>400</v>
      </c>
      <c r="H129" s="243">
        <v>3</v>
      </c>
      <c r="I129" s="244"/>
      <c r="J129" s="245">
        <f>ROUND(I129*H129,2)</f>
        <v>0</v>
      </c>
      <c r="K129" s="241" t="s">
        <v>181</v>
      </c>
      <c r="L129" s="246"/>
      <c r="M129" s="247" t="s">
        <v>19</v>
      </c>
      <c r="N129" s="248" t="s">
        <v>48</v>
      </c>
      <c r="O129" s="67"/>
      <c r="P129" s="199">
        <f>O129*H129</f>
        <v>0</v>
      </c>
      <c r="Q129" s="199">
        <v>0.08</v>
      </c>
      <c r="R129" s="199">
        <f>Q129*H129</f>
        <v>0.24</v>
      </c>
      <c r="S129" s="199">
        <v>0</v>
      </c>
      <c r="T129" s="200">
        <f>S129*H129</f>
        <v>0</v>
      </c>
      <c r="U129" s="36"/>
      <c r="V129" s="36"/>
      <c r="W129" s="36"/>
      <c r="X129" s="36"/>
      <c r="Y129" s="36"/>
      <c r="Z129" s="36"/>
      <c r="AA129" s="36"/>
      <c r="AB129" s="36"/>
      <c r="AC129" s="36"/>
      <c r="AD129" s="36"/>
      <c r="AE129" s="36"/>
      <c r="AR129" s="201" t="s">
        <v>230</v>
      </c>
      <c r="AT129" s="201" t="s">
        <v>238</v>
      </c>
      <c r="AU129" s="201" t="s">
        <v>85</v>
      </c>
      <c r="AY129" s="19" t="s">
        <v>175</v>
      </c>
      <c r="BE129" s="202">
        <f>IF(N129="základní",J129,0)</f>
        <v>0</v>
      </c>
      <c r="BF129" s="202">
        <f>IF(N129="snížená",J129,0)</f>
        <v>0</v>
      </c>
      <c r="BG129" s="202">
        <f>IF(N129="zákl. přenesená",J129,0)</f>
        <v>0</v>
      </c>
      <c r="BH129" s="202">
        <f>IF(N129="sníž. přenesená",J129,0)</f>
        <v>0</v>
      </c>
      <c r="BI129" s="202">
        <f>IF(N129="nulová",J129,0)</f>
        <v>0</v>
      </c>
      <c r="BJ129" s="19" t="s">
        <v>182</v>
      </c>
      <c r="BK129" s="202">
        <f>ROUND(I129*H129,2)</f>
        <v>0</v>
      </c>
      <c r="BL129" s="19" t="s">
        <v>182</v>
      </c>
      <c r="BM129" s="201" t="s">
        <v>1072</v>
      </c>
    </row>
    <row r="130" spans="1:65" s="2" customFormat="1" ht="16.5" customHeight="1">
      <c r="A130" s="36"/>
      <c r="B130" s="37"/>
      <c r="C130" s="190" t="s">
        <v>313</v>
      </c>
      <c r="D130" s="190" t="s">
        <v>177</v>
      </c>
      <c r="E130" s="191" t="s">
        <v>1073</v>
      </c>
      <c r="F130" s="192" t="s">
        <v>1074</v>
      </c>
      <c r="G130" s="193" t="s">
        <v>191</v>
      </c>
      <c r="H130" s="194">
        <v>1</v>
      </c>
      <c r="I130" s="195"/>
      <c r="J130" s="196">
        <f>ROUND(I130*H130,2)</f>
        <v>0</v>
      </c>
      <c r="K130" s="192" t="s">
        <v>181</v>
      </c>
      <c r="L130" s="41"/>
      <c r="M130" s="197" t="s">
        <v>19</v>
      </c>
      <c r="N130" s="198" t="s">
        <v>48</v>
      </c>
      <c r="O130" s="67"/>
      <c r="P130" s="199">
        <f>O130*H130</f>
        <v>0</v>
      </c>
      <c r="Q130" s="199">
        <v>2.45329</v>
      </c>
      <c r="R130" s="199">
        <f>Q130*H130</f>
        <v>2.45329</v>
      </c>
      <c r="S130" s="199">
        <v>0</v>
      </c>
      <c r="T130" s="200">
        <f>S130*H130</f>
        <v>0</v>
      </c>
      <c r="U130" s="36"/>
      <c r="V130" s="36"/>
      <c r="W130" s="36"/>
      <c r="X130" s="36"/>
      <c r="Y130" s="36"/>
      <c r="Z130" s="36"/>
      <c r="AA130" s="36"/>
      <c r="AB130" s="36"/>
      <c r="AC130" s="36"/>
      <c r="AD130" s="36"/>
      <c r="AE130" s="36"/>
      <c r="AR130" s="201" t="s">
        <v>182</v>
      </c>
      <c r="AT130" s="201" t="s">
        <v>177</v>
      </c>
      <c r="AU130" s="201" t="s">
        <v>85</v>
      </c>
      <c r="AY130" s="19" t="s">
        <v>175</v>
      </c>
      <c r="BE130" s="202">
        <f>IF(N130="základní",J130,0)</f>
        <v>0</v>
      </c>
      <c r="BF130" s="202">
        <f>IF(N130="snížená",J130,0)</f>
        <v>0</v>
      </c>
      <c r="BG130" s="202">
        <f>IF(N130="zákl. přenesená",J130,0)</f>
        <v>0</v>
      </c>
      <c r="BH130" s="202">
        <f>IF(N130="sníž. přenesená",J130,0)</f>
        <v>0</v>
      </c>
      <c r="BI130" s="202">
        <f>IF(N130="nulová",J130,0)</f>
        <v>0</v>
      </c>
      <c r="BJ130" s="19" t="s">
        <v>182</v>
      </c>
      <c r="BK130" s="202">
        <f>ROUND(I130*H130,2)</f>
        <v>0</v>
      </c>
      <c r="BL130" s="19" t="s">
        <v>182</v>
      </c>
      <c r="BM130" s="201" t="s">
        <v>1075</v>
      </c>
    </row>
    <row r="131" spans="1:47" s="2" customFormat="1" ht="39">
      <c r="A131" s="36"/>
      <c r="B131" s="37"/>
      <c r="C131" s="38"/>
      <c r="D131" s="203" t="s">
        <v>184</v>
      </c>
      <c r="E131" s="38"/>
      <c r="F131" s="204" t="s">
        <v>865</v>
      </c>
      <c r="G131" s="38"/>
      <c r="H131" s="38"/>
      <c r="I131" s="111"/>
      <c r="J131" s="38"/>
      <c r="K131" s="38"/>
      <c r="L131" s="41"/>
      <c r="M131" s="205"/>
      <c r="N131" s="206"/>
      <c r="O131" s="67"/>
      <c r="P131" s="67"/>
      <c r="Q131" s="67"/>
      <c r="R131" s="67"/>
      <c r="S131" s="67"/>
      <c r="T131" s="68"/>
      <c r="U131" s="36"/>
      <c r="V131" s="36"/>
      <c r="W131" s="36"/>
      <c r="X131" s="36"/>
      <c r="Y131" s="36"/>
      <c r="Z131" s="36"/>
      <c r="AA131" s="36"/>
      <c r="AB131" s="36"/>
      <c r="AC131" s="36"/>
      <c r="AD131" s="36"/>
      <c r="AE131" s="36"/>
      <c r="AT131" s="19" t="s">
        <v>184</v>
      </c>
      <c r="AU131" s="19" t="s">
        <v>85</v>
      </c>
    </row>
    <row r="132" spans="2:63" s="12" customFormat="1" ht="22.9" customHeight="1">
      <c r="B132" s="174"/>
      <c r="C132" s="175"/>
      <c r="D132" s="176" t="s">
        <v>74</v>
      </c>
      <c r="E132" s="188" t="s">
        <v>237</v>
      </c>
      <c r="F132" s="188" t="s">
        <v>358</v>
      </c>
      <c r="G132" s="175"/>
      <c r="H132" s="175"/>
      <c r="I132" s="178"/>
      <c r="J132" s="189">
        <f>BK132</f>
        <v>0</v>
      </c>
      <c r="K132" s="175"/>
      <c r="L132" s="180"/>
      <c r="M132" s="181"/>
      <c r="N132" s="182"/>
      <c r="O132" s="182"/>
      <c r="P132" s="183">
        <f>SUM(P133:P136)</f>
        <v>0</v>
      </c>
      <c r="Q132" s="182"/>
      <c r="R132" s="183">
        <f>SUM(R133:R136)</f>
        <v>0.001185</v>
      </c>
      <c r="S132" s="182"/>
      <c r="T132" s="184">
        <f>SUM(T133:T136)</f>
        <v>4.9695</v>
      </c>
      <c r="AR132" s="185" t="s">
        <v>83</v>
      </c>
      <c r="AT132" s="186" t="s">
        <v>74</v>
      </c>
      <c r="AU132" s="186" t="s">
        <v>83</v>
      </c>
      <c r="AY132" s="185" t="s">
        <v>175</v>
      </c>
      <c r="BK132" s="187">
        <f>SUM(BK133:BK136)</f>
        <v>0</v>
      </c>
    </row>
    <row r="133" spans="1:65" s="2" customFormat="1" ht="21.75" customHeight="1">
      <c r="A133" s="36"/>
      <c r="B133" s="37"/>
      <c r="C133" s="190" t="s">
        <v>317</v>
      </c>
      <c r="D133" s="190" t="s">
        <v>177</v>
      </c>
      <c r="E133" s="191" t="s">
        <v>1076</v>
      </c>
      <c r="F133" s="192" t="s">
        <v>1077</v>
      </c>
      <c r="G133" s="193" t="s">
        <v>247</v>
      </c>
      <c r="H133" s="194">
        <v>120</v>
      </c>
      <c r="I133" s="195"/>
      <c r="J133" s="196">
        <f>ROUND(I133*H133,2)</f>
        <v>0</v>
      </c>
      <c r="K133" s="192" t="s">
        <v>181</v>
      </c>
      <c r="L133" s="41"/>
      <c r="M133" s="197" t="s">
        <v>19</v>
      </c>
      <c r="N133" s="198" t="s">
        <v>48</v>
      </c>
      <c r="O133" s="67"/>
      <c r="P133" s="199">
        <f>O133*H133</f>
        <v>0</v>
      </c>
      <c r="Q133" s="199">
        <v>0</v>
      </c>
      <c r="R133" s="199">
        <f>Q133*H133</f>
        <v>0</v>
      </c>
      <c r="S133" s="199">
        <v>0.04</v>
      </c>
      <c r="T133" s="200">
        <f>S133*H133</f>
        <v>4.8</v>
      </c>
      <c r="U133" s="36"/>
      <c r="V133" s="36"/>
      <c r="W133" s="36"/>
      <c r="X133" s="36"/>
      <c r="Y133" s="36"/>
      <c r="Z133" s="36"/>
      <c r="AA133" s="36"/>
      <c r="AB133" s="36"/>
      <c r="AC133" s="36"/>
      <c r="AD133" s="36"/>
      <c r="AE133" s="36"/>
      <c r="AR133" s="201" t="s">
        <v>182</v>
      </c>
      <c r="AT133" s="201" t="s">
        <v>177</v>
      </c>
      <c r="AU133" s="201" t="s">
        <v>85</v>
      </c>
      <c r="AY133" s="19" t="s">
        <v>175</v>
      </c>
      <c r="BE133" s="202">
        <f>IF(N133="základní",J133,0)</f>
        <v>0</v>
      </c>
      <c r="BF133" s="202">
        <f>IF(N133="snížená",J133,0)</f>
        <v>0</v>
      </c>
      <c r="BG133" s="202">
        <f>IF(N133="zákl. přenesená",J133,0)</f>
        <v>0</v>
      </c>
      <c r="BH133" s="202">
        <f>IF(N133="sníž. přenesená",J133,0)</f>
        <v>0</v>
      </c>
      <c r="BI133" s="202">
        <f>IF(N133="nulová",J133,0)</f>
        <v>0</v>
      </c>
      <c r="BJ133" s="19" t="s">
        <v>182</v>
      </c>
      <c r="BK133" s="202">
        <f>ROUND(I133*H133,2)</f>
        <v>0</v>
      </c>
      <c r="BL133" s="19" t="s">
        <v>182</v>
      </c>
      <c r="BM133" s="201" t="s">
        <v>1078</v>
      </c>
    </row>
    <row r="134" spans="1:65" s="2" customFormat="1" ht="21.75" customHeight="1">
      <c r="A134" s="36"/>
      <c r="B134" s="37"/>
      <c r="C134" s="190" t="s">
        <v>7</v>
      </c>
      <c r="D134" s="190" t="s">
        <v>177</v>
      </c>
      <c r="E134" s="191" t="s">
        <v>1079</v>
      </c>
      <c r="F134" s="192" t="s">
        <v>1080</v>
      </c>
      <c r="G134" s="193" t="s">
        <v>400</v>
      </c>
      <c r="H134" s="194">
        <v>2</v>
      </c>
      <c r="I134" s="195"/>
      <c r="J134" s="196">
        <f>ROUND(I134*H134,2)</f>
        <v>0</v>
      </c>
      <c r="K134" s="192" t="s">
        <v>181</v>
      </c>
      <c r="L134" s="41"/>
      <c r="M134" s="197" t="s">
        <v>19</v>
      </c>
      <c r="N134" s="198" t="s">
        <v>48</v>
      </c>
      <c r="O134" s="67"/>
      <c r="P134" s="199">
        <f>O134*H134</f>
        <v>0</v>
      </c>
      <c r="Q134" s="199">
        <v>0</v>
      </c>
      <c r="R134" s="199">
        <f>Q134*H134</f>
        <v>0</v>
      </c>
      <c r="S134" s="199">
        <v>0.045</v>
      </c>
      <c r="T134" s="200">
        <f>S134*H134</f>
        <v>0.09</v>
      </c>
      <c r="U134" s="36"/>
      <c r="V134" s="36"/>
      <c r="W134" s="36"/>
      <c r="X134" s="36"/>
      <c r="Y134" s="36"/>
      <c r="Z134" s="36"/>
      <c r="AA134" s="36"/>
      <c r="AB134" s="36"/>
      <c r="AC134" s="36"/>
      <c r="AD134" s="36"/>
      <c r="AE134" s="36"/>
      <c r="AR134" s="201" t="s">
        <v>182</v>
      </c>
      <c r="AT134" s="201" t="s">
        <v>177</v>
      </c>
      <c r="AU134" s="201" t="s">
        <v>85</v>
      </c>
      <c r="AY134" s="19" t="s">
        <v>175</v>
      </c>
      <c r="BE134" s="202">
        <f>IF(N134="základní",J134,0)</f>
        <v>0</v>
      </c>
      <c r="BF134" s="202">
        <f>IF(N134="snížená",J134,0)</f>
        <v>0</v>
      </c>
      <c r="BG134" s="202">
        <f>IF(N134="zákl. přenesená",J134,0)</f>
        <v>0</v>
      </c>
      <c r="BH134" s="202">
        <f>IF(N134="sníž. přenesená",J134,0)</f>
        <v>0</v>
      </c>
      <c r="BI134" s="202">
        <f>IF(N134="nulová",J134,0)</f>
        <v>0</v>
      </c>
      <c r="BJ134" s="19" t="s">
        <v>182</v>
      </c>
      <c r="BK134" s="202">
        <f>ROUND(I134*H134,2)</f>
        <v>0</v>
      </c>
      <c r="BL134" s="19" t="s">
        <v>182</v>
      </c>
      <c r="BM134" s="201" t="s">
        <v>1081</v>
      </c>
    </row>
    <row r="135" spans="1:65" s="2" customFormat="1" ht="21.75" customHeight="1">
      <c r="A135" s="36"/>
      <c r="B135" s="37"/>
      <c r="C135" s="190" t="s">
        <v>327</v>
      </c>
      <c r="D135" s="190" t="s">
        <v>177</v>
      </c>
      <c r="E135" s="191" t="s">
        <v>1082</v>
      </c>
      <c r="F135" s="192" t="s">
        <v>1083</v>
      </c>
      <c r="G135" s="193" t="s">
        <v>247</v>
      </c>
      <c r="H135" s="194">
        <v>1.5</v>
      </c>
      <c r="I135" s="195"/>
      <c r="J135" s="196">
        <f>ROUND(I135*H135,2)</f>
        <v>0</v>
      </c>
      <c r="K135" s="192" t="s">
        <v>181</v>
      </c>
      <c r="L135" s="41"/>
      <c r="M135" s="197" t="s">
        <v>19</v>
      </c>
      <c r="N135" s="198" t="s">
        <v>48</v>
      </c>
      <c r="O135" s="67"/>
      <c r="P135" s="199">
        <f>O135*H135</f>
        <v>0</v>
      </c>
      <c r="Q135" s="199">
        <v>0.00079</v>
      </c>
      <c r="R135" s="199">
        <f>Q135*H135</f>
        <v>0.001185</v>
      </c>
      <c r="S135" s="199">
        <v>0.053</v>
      </c>
      <c r="T135" s="200">
        <f>S135*H135</f>
        <v>0.0795</v>
      </c>
      <c r="U135" s="36"/>
      <c r="V135" s="36"/>
      <c r="W135" s="36"/>
      <c r="X135" s="36"/>
      <c r="Y135" s="36"/>
      <c r="Z135" s="36"/>
      <c r="AA135" s="36"/>
      <c r="AB135" s="36"/>
      <c r="AC135" s="36"/>
      <c r="AD135" s="36"/>
      <c r="AE135" s="36"/>
      <c r="AR135" s="201" t="s">
        <v>182</v>
      </c>
      <c r="AT135" s="201" t="s">
        <v>177</v>
      </c>
      <c r="AU135" s="201" t="s">
        <v>85</v>
      </c>
      <c r="AY135" s="19" t="s">
        <v>175</v>
      </c>
      <c r="BE135" s="202">
        <f>IF(N135="základní",J135,0)</f>
        <v>0</v>
      </c>
      <c r="BF135" s="202">
        <f>IF(N135="snížená",J135,0)</f>
        <v>0</v>
      </c>
      <c r="BG135" s="202">
        <f>IF(N135="zákl. přenesená",J135,0)</f>
        <v>0</v>
      </c>
      <c r="BH135" s="202">
        <f>IF(N135="sníž. přenesená",J135,0)</f>
        <v>0</v>
      </c>
      <c r="BI135" s="202">
        <f>IF(N135="nulová",J135,0)</f>
        <v>0</v>
      </c>
      <c r="BJ135" s="19" t="s">
        <v>182</v>
      </c>
      <c r="BK135" s="202">
        <f>ROUND(I135*H135,2)</f>
        <v>0</v>
      </c>
      <c r="BL135" s="19" t="s">
        <v>182</v>
      </c>
      <c r="BM135" s="201" t="s">
        <v>1084</v>
      </c>
    </row>
    <row r="136" spans="1:47" s="2" customFormat="1" ht="48.75">
      <c r="A136" s="36"/>
      <c r="B136" s="37"/>
      <c r="C136" s="38"/>
      <c r="D136" s="203" t="s">
        <v>184</v>
      </c>
      <c r="E136" s="38"/>
      <c r="F136" s="204" t="s">
        <v>1085</v>
      </c>
      <c r="G136" s="38"/>
      <c r="H136" s="38"/>
      <c r="I136" s="111"/>
      <c r="J136" s="38"/>
      <c r="K136" s="38"/>
      <c r="L136" s="41"/>
      <c r="M136" s="205"/>
      <c r="N136" s="206"/>
      <c r="O136" s="67"/>
      <c r="P136" s="67"/>
      <c r="Q136" s="67"/>
      <c r="R136" s="67"/>
      <c r="S136" s="67"/>
      <c r="T136" s="68"/>
      <c r="U136" s="36"/>
      <c r="V136" s="36"/>
      <c r="W136" s="36"/>
      <c r="X136" s="36"/>
      <c r="Y136" s="36"/>
      <c r="Z136" s="36"/>
      <c r="AA136" s="36"/>
      <c r="AB136" s="36"/>
      <c r="AC136" s="36"/>
      <c r="AD136" s="36"/>
      <c r="AE136" s="36"/>
      <c r="AT136" s="19" t="s">
        <v>184</v>
      </c>
      <c r="AU136" s="19" t="s">
        <v>85</v>
      </c>
    </row>
    <row r="137" spans="2:63" s="12" customFormat="1" ht="22.9" customHeight="1">
      <c r="B137" s="174"/>
      <c r="C137" s="175"/>
      <c r="D137" s="176" t="s">
        <v>74</v>
      </c>
      <c r="E137" s="188" t="s">
        <v>367</v>
      </c>
      <c r="F137" s="188" t="s">
        <v>368</v>
      </c>
      <c r="G137" s="175"/>
      <c r="H137" s="175"/>
      <c r="I137" s="178"/>
      <c r="J137" s="189">
        <f>BK137</f>
        <v>0</v>
      </c>
      <c r="K137" s="175"/>
      <c r="L137" s="180"/>
      <c r="M137" s="181"/>
      <c r="N137" s="182"/>
      <c r="O137" s="182"/>
      <c r="P137" s="183">
        <f>SUM(P138:P148)</f>
        <v>0</v>
      </c>
      <c r="Q137" s="182"/>
      <c r="R137" s="183">
        <f>SUM(R138:R148)</f>
        <v>0</v>
      </c>
      <c r="S137" s="182"/>
      <c r="T137" s="184">
        <f>SUM(T138:T148)</f>
        <v>0</v>
      </c>
      <c r="AR137" s="185" t="s">
        <v>83</v>
      </c>
      <c r="AT137" s="186" t="s">
        <v>74</v>
      </c>
      <c r="AU137" s="186" t="s">
        <v>83</v>
      </c>
      <c r="AY137" s="185" t="s">
        <v>175</v>
      </c>
      <c r="BK137" s="187">
        <f>SUM(BK138:BK148)</f>
        <v>0</v>
      </c>
    </row>
    <row r="138" spans="1:65" s="2" customFormat="1" ht="21.75" customHeight="1">
      <c r="A138" s="36"/>
      <c r="B138" s="37"/>
      <c r="C138" s="190" t="s">
        <v>332</v>
      </c>
      <c r="D138" s="190" t="s">
        <v>177</v>
      </c>
      <c r="E138" s="191" t="s">
        <v>1086</v>
      </c>
      <c r="F138" s="192" t="s">
        <v>1087</v>
      </c>
      <c r="G138" s="193" t="s">
        <v>217</v>
      </c>
      <c r="H138" s="194">
        <v>7.351</v>
      </c>
      <c r="I138" s="195"/>
      <c r="J138" s="196">
        <f>ROUND(I138*H138,2)</f>
        <v>0</v>
      </c>
      <c r="K138" s="192" t="s">
        <v>181</v>
      </c>
      <c r="L138" s="41"/>
      <c r="M138" s="197" t="s">
        <v>19</v>
      </c>
      <c r="N138" s="198" t="s">
        <v>48</v>
      </c>
      <c r="O138" s="67"/>
      <c r="P138" s="199">
        <f>O138*H138</f>
        <v>0</v>
      </c>
      <c r="Q138" s="199">
        <v>0</v>
      </c>
      <c r="R138" s="199">
        <f>Q138*H138</f>
        <v>0</v>
      </c>
      <c r="S138" s="199">
        <v>0</v>
      </c>
      <c r="T138" s="200">
        <f>S138*H138</f>
        <v>0</v>
      </c>
      <c r="U138" s="36"/>
      <c r="V138" s="36"/>
      <c r="W138" s="36"/>
      <c r="X138" s="36"/>
      <c r="Y138" s="36"/>
      <c r="Z138" s="36"/>
      <c r="AA138" s="36"/>
      <c r="AB138" s="36"/>
      <c r="AC138" s="36"/>
      <c r="AD138" s="36"/>
      <c r="AE138" s="36"/>
      <c r="AR138" s="201" t="s">
        <v>182</v>
      </c>
      <c r="AT138" s="201" t="s">
        <v>177</v>
      </c>
      <c r="AU138" s="201" t="s">
        <v>85</v>
      </c>
      <c r="AY138" s="19" t="s">
        <v>175</v>
      </c>
      <c r="BE138" s="202">
        <f>IF(N138="základní",J138,0)</f>
        <v>0</v>
      </c>
      <c r="BF138" s="202">
        <f>IF(N138="snížená",J138,0)</f>
        <v>0</v>
      </c>
      <c r="BG138" s="202">
        <f>IF(N138="zákl. přenesená",J138,0)</f>
        <v>0</v>
      </c>
      <c r="BH138" s="202">
        <f>IF(N138="sníž. přenesená",J138,0)</f>
        <v>0</v>
      </c>
      <c r="BI138" s="202">
        <f>IF(N138="nulová",J138,0)</f>
        <v>0</v>
      </c>
      <c r="BJ138" s="19" t="s">
        <v>182</v>
      </c>
      <c r="BK138" s="202">
        <f>ROUND(I138*H138,2)</f>
        <v>0</v>
      </c>
      <c r="BL138" s="19" t="s">
        <v>182</v>
      </c>
      <c r="BM138" s="201" t="s">
        <v>1088</v>
      </c>
    </row>
    <row r="139" spans="1:47" s="2" customFormat="1" ht="107.25">
      <c r="A139" s="36"/>
      <c r="B139" s="37"/>
      <c r="C139" s="38"/>
      <c r="D139" s="203" t="s">
        <v>184</v>
      </c>
      <c r="E139" s="38"/>
      <c r="F139" s="204" t="s">
        <v>1089</v>
      </c>
      <c r="G139" s="38"/>
      <c r="H139" s="38"/>
      <c r="I139" s="111"/>
      <c r="J139" s="38"/>
      <c r="K139" s="38"/>
      <c r="L139" s="41"/>
      <c r="M139" s="205"/>
      <c r="N139" s="206"/>
      <c r="O139" s="67"/>
      <c r="P139" s="67"/>
      <c r="Q139" s="67"/>
      <c r="R139" s="67"/>
      <c r="S139" s="67"/>
      <c r="T139" s="68"/>
      <c r="U139" s="36"/>
      <c r="V139" s="36"/>
      <c r="W139" s="36"/>
      <c r="X139" s="36"/>
      <c r="Y139" s="36"/>
      <c r="Z139" s="36"/>
      <c r="AA139" s="36"/>
      <c r="AB139" s="36"/>
      <c r="AC139" s="36"/>
      <c r="AD139" s="36"/>
      <c r="AE139" s="36"/>
      <c r="AT139" s="19" t="s">
        <v>184</v>
      </c>
      <c r="AU139" s="19" t="s">
        <v>85</v>
      </c>
    </row>
    <row r="140" spans="1:65" s="2" customFormat="1" ht="21.75" customHeight="1">
      <c r="A140" s="36"/>
      <c r="B140" s="37"/>
      <c r="C140" s="190" t="s">
        <v>336</v>
      </c>
      <c r="D140" s="190" t="s">
        <v>177</v>
      </c>
      <c r="E140" s="191" t="s">
        <v>1090</v>
      </c>
      <c r="F140" s="192" t="s">
        <v>1091</v>
      </c>
      <c r="G140" s="193" t="s">
        <v>217</v>
      </c>
      <c r="H140" s="194">
        <v>7.351</v>
      </c>
      <c r="I140" s="195"/>
      <c r="J140" s="196">
        <f>ROUND(I140*H140,2)</f>
        <v>0</v>
      </c>
      <c r="K140" s="192" t="s">
        <v>181</v>
      </c>
      <c r="L140" s="41"/>
      <c r="M140" s="197" t="s">
        <v>19</v>
      </c>
      <c r="N140" s="198" t="s">
        <v>48</v>
      </c>
      <c r="O140" s="67"/>
      <c r="P140" s="199">
        <f>O140*H140</f>
        <v>0</v>
      </c>
      <c r="Q140" s="199">
        <v>0</v>
      </c>
      <c r="R140" s="199">
        <f>Q140*H140</f>
        <v>0</v>
      </c>
      <c r="S140" s="199">
        <v>0</v>
      </c>
      <c r="T140" s="200">
        <f>S140*H140</f>
        <v>0</v>
      </c>
      <c r="U140" s="36"/>
      <c r="V140" s="36"/>
      <c r="W140" s="36"/>
      <c r="X140" s="36"/>
      <c r="Y140" s="36"/>
      <c r="Z140" s="36"/>
      <c r="AA140" s="36"/>
      <c r="AB140" s="36"/>
      <c r="AC140" s="36"/>
      <c r="AD140" s="36"/>
      <c r="AE140" s="36"/>
      <c r="AR140" s="201" t="s">
        <v>182</v>
      </c>
      <c r="AT140" s="201" t="s">
        <v>177</v>
      </c>
      <c r="AU140" s="201" t="s">
        <v>85</v>
      </c>
      <c r="AY140" s="19" t="s">
        <v>175</v>
      </c>
      <c r="BE140" s="202">
        <f>IF(N140="základní",J140,0)</f>
        <v>0</v>
      </c>
      <c r="BF140" s="202">
        <f>IF(N140="snížená",J140,0)</f>
        <v>0</v>
      </c>
      <c r="BG140" s="202">
        <f>IF(N140="zákl. přenesená",J140,0)</f>
        <v>0</v>
      </c>
      <c r="BH140" s="202">
        <f>IF(N140="sníž. přenesená",J140,0)</f>
        <v>0</v>
      </c>
      <c r="BI140" s="202">
        <f>IF(N140="nulová",J140,0)</f>
        <v>0</v>
      </c>
      <c r="BJ140" s="19" t="s">
        <v>182</v>
      </c>
      <c r="BK140" s="202">
        <f>ROUND(I140*H140,2)</f>
        <v>0</v>
      </c>
      <c r="BL140" s="19" t="s">
        <v>182</v>
      </c>
      <c r="BM140" s="201" t="s">
        <v>1092</v>
      </c>
    </row>
    <row r="141" spans="1:47" s="2" customFormat="1" ht="107.25">
      <c r="A141" s="36"/>
      <c r="B141" s="37"/>
      <c r="C141" s="38"/>
      <c r="D141" s="203" t="s">
        <v>184</v>
      </c>
      <c r="E141" s="38"/>
      <c r="F141" s="204" t="s">
        <v>1089</v>
      </c>
      <c r="G141" s="38"/>
      <c r="H141" s="38"/>
      <c r="I141" s="111"/>
      <c r="J141" s="38"/>
      <c r="K141" s="38"/>
      <c r="L141" s="41"/>
      <c r="M141" s="205"/>
      <c r="N141" s="206"/>
      <c r="O141" s="67"/>
      <c r="P141" s="67"/>
      <c r="Q141" s="67"/>
      <c r="R141" s="67"/>
      <c r="S141" s="67"/>
      <c r="T141" s="68"/>
      <c r="U141" s="36"/>
      <c r="V141" s="36"/>
      <c r="W141" s="36"/>
      <c r="X141" s="36"/>
      <c r="Y141" s="36"/>
      <c r="Z141" s="36"/>
      <c r="AA141" s="36"/>
      <c r="AB141" s="36"/>
      <c r="AC141" s="36"/>
      <c r="AD141" s="36"/>
      <c r="AE141" s="36"/>
      <c r="AT141" s="19" t="s">
        <v>184</v>
      </c>
      <c r="AU141" s="19" t="s">
        <v>85</v>
      </c>
    </row>
    <row r="142" spans="1:65" s="2" customFormat="1" ht="16.5" customHeight="1">
      <c r="A142" s="36"/>
      <c r="B142" s="37"/>
      <c r="C142" s="190" t="s">
        <v>341</v>
      </c>
      <c r="D142" s="190" t="s">
        <v>177</v>
      </c>
      <c r="E142" s="191" t="s">
        <v>1093</v>
      </c>
      <c r="F142" s="192" t="s">
        <v>1094</v>
      </c>
      <c r="G142" s="193" t="s">
        <v>217</v>
      </c>
      <c r="H142" s="194">
        <v>7.351</v>
      </c>
      <c r="I142" s="195"/>
      <c r="J142" s="196">
        <f>ROUND(I142*H142,2)</f>
        <v>0</v>
      </c>
      <c r="K142" s="192" t="s">
        <v>181</v>
      </c>
      <c r="L142" s="41"/>
      <c r="M142" s="197" t="s">
        <v>19</v>
      </c>
      <c r="N142" s="198" t="s">
        <v>48</v>
      </c>
      <c r="O142" s="67"/>
      <c r="P142" s="199">
        <f>O142*H142</f>
        <v>0</v>
      </c>
      <c r="Q142" s="199">
        <v>0</v>
      </c>
      <c r="R142" s="199">
        <f>Q142*H142</f>
        <v>0</v>
      </c>
      <c r="S142" s="199">
        <v>0</v>
      </c>
      <c r="T142" s="200">
        <f>S142*H142</f>
        <v>0</v>
      </c>
      <c r="U142" s="36"/>
      <c r="V142" s="36"/>
      <c r="W142" s="36"/>
      <c r="X142" s="36"/>
      <c r="Y142" s="36"/>
      <c r="Z142" s="36"/>
      <c r="AA142" s="36"/>
      <c r="AB142" s="36"/>
      <c r="AC142" s="36"/>
      <c r="AD142" s="36"/>
      <c r="AE142" s="36"/>
      <c r="AR142" s="201" t="s">
        <v>182</v>
      </c>
      <c r="AT142" s="201" t="s">
        <v>177</v>
      </c>
      <c r="AU142" s="201" t="s">
        <v>85</v>
      </c>
      <c r="AY142" s="19" t="s">
        <v>175</v>
      </c>
      <c r="BE142" s="202">
        <f>IF(N142="základní",J142,0)</f>
        <v>0</v>
      </c>
      <c r="BF142" s="202">
        <f>IF(N142="snížená",J142,0)</f>
        <v>0</v>
      </c>
      <c r="BG142" s="202">
        <f>IF(N142="zákl. přenesená",J142,0)</f>
        <v>0</v>
      </c>
      <c r="BH142" s="202">
        <f>IF(N142="sníž. přenesená",J142,0)</f>
        <v>0</v>
      </c>
      <c r="BI142" s="202">
        <f>IF(N142="nulová",J142,0)</f>
        <v>0</v>
      </c>
      <c r="BJ142" s="19" t="s">
        <v>182</v>
      </c>
      <c r="BK142" s="202">
        <f>ROUND(I142*H142,2)</f>
        <v>0</v>
      </c>
      <c r="BL142" s="19" t="s">
        <v>182</v>
      </c>
      <c r="BM142" s="201" t="s">
        <v>1095</v>
      </c>
    </row>
    <row r="143" spans="1:47" s="2" customFormat="1" ht="58.5">
      <c r="A143" s="36"/>
      <c r="B143" s="37"/>
      <c r="C143" s="38"/>
      <c r="D143" s="203" t="s">
        <v>184</v>
      </c>
      <c r="E143" s="38"/>
      <c r="F143" s="204" t="s">
        <v>1096</v>
      </c>
      <c r="G143" s="38"/>
      <c r="H143" s="38"/>
      <c r="I143" s="111"/>
      <c r="J143" s="38"/>
      <c r="K143" s="38"/>
      <c r="L143" s="41"/>
      <c r="M143" s="205"/>
      <c r="N143" s="206"/>
      <c r="O143" s="67"/>
      <c r="P143" s="67"/>
      <c r="Q143" s="67"/>
      <c r="R143" s="67"/>
      <c r="S143" s="67"/>
      <c r="T143" s="68"/>
      <c r="U143" s="36"/>
      <c r="V143" s="36"/>
      <c r="W143" s="36"/>
      <c r="X143" s="36"/>
      <c r="Y143" s="36"/>
      <c r="Z143" s="36"/>
      <c r="AA143" s="36"/>
      <c r="AB143" s="36"/>
      <c r="AC143" s="36"/>
      <c r="AD143" s="36"/>
      <c r="AE143" s="36"/>
      <c r="AT143" s="19" t="s">
        <v>184</v>
      </c>
      <c r="AU143" s="19" t="s">
        <v>85</v>
      </c>
    </row>
    <row r="144" spans="1:65" s="2" customFormat="1" ht="21.75" customHeight="1">
      <c r="A144" s="36"/>
      <c r="B144" s="37"/>
      <c r="C144" s="190" t="s">
        <v>345</v>
      </c>
      <c r="D144" s="190" t="s">
        <v>177</v>
      </c>
      <c r="E144" s="191" t="s">
        <v>1097</v>
      </c>
      <c r="F144" s="192" t="s">
        <v>1098</v>
      </c>
      <c r="G144" s="193" t="s">
        <v>217</v>
      </c>
      <c r="H144" s="194">
        <v>213.179</v>
      </c>
      <c r="I144" s="195"/>
      <c r="J144" s="196">
        <f>ROUND(I144*H144,2)</f>
        <v>0</v>
      </c>
      <c r="K144" s="192" t="s">
        <v>181</v>
      </c>
      <c r="L144" s="41"/>
      <c r="M144" s="197" t="s">
        <v>19</v>
      </c>
      <c r="N144" s="198" t="s">
        <v>48</v>
      </c>
      <c r="O144" s="67"/>
      <c r="P144" s="199">
        <f>O144*H144</f>
        <v>0</v>
      </c>
      <c r="Q144" s="199">
        <v>0</v>
      </c>
      <c r="R144" s="199">
        <f>Q144*H144</f>
        <v>0</v>
      </c>
      <c r="S144" s="199">
        <v>0</v>
      </c>
      <c r="T144" s="200">
        <f>S144*H144</f>
        <v>0</v>
      </c>
      <c r="U144" s="36"/>
      <c r="V144" s="36"/>
      <c r="W144" s="36"/>
      <c r="X144" s="36"/>
      <c r="Y144" s="36"/>
      <c r="Z144" s="36"/>
      <c r="AA144" s="36"/>
      <c r="AB144" s="36"/>
      <c r="AC144" s="36"/>
      <c r="AD144" s="36"/>
      <c r="AE144" s="36"/>
      <c r="AR144" s="201" t="s">
        <v>182</v>
      </c>
      <c r="AT144" s="201" t="s">
        <v>177</v>
      </c>
      <c r="AU144" s="201" t="s">
        <v>85</v>
      </c>
      <c r="AY144" s="19" t="s">
        <v>175</v>
      </c>
      <c r="BE144" s="202">
        <f>IF(N144="základní",J144,0)</f>
        <v>0</v>
      </c>
      <c r="BF144" s="202">
        <f>IF(N144="snížená",J144,0)</f>
        <v>0</v>
      </c>
      <c r="BG144" s="202">
        <f>IF(N144="zákl. přenesená",J144,0)</f>
        <v>0</v>
      </c>
      <c r="BH144" s="202">
        <f>IF(N144="sníž. přenesená",J144,0)</f>
        <v>0</v>
      </c>
      <c r="BI144" s="202">
        <f>IF(N144="nulová",J144,0)</f>
        <v>0</v>
      </c>
      <c r="BJ144" s="19" t="s">
        <v>182</v>
      </c>
      <c r="BK144" s="202">
        <f>ROUND(I144*H144,2)</f>
        <v>0</v>
      </c>
      <c r="BL144" s="19" t="s">
        <v>182</v>
      </c>
      <c r="BM144" s="201" t="s">
        <v>1099</v>
      </c>
    </row>
    <row r="145" spans="1:47" s="2" customFormat="1" ht="58.5">
      <c r="A145" s="36"/>
      <c r="B145" s="37"/>
      <c r="C145" s="38"/>
      <c r="D145" s="203" t="s">
        <v>184</v>
      </c>
      <c r="E145" s="38"/>
      <c r="F145" s="204" t="s">
        <v>1096</v>
      </c>
      <c r="G145" s="38"/>
      <c r="H145" s="38"/>
      <c r="I145" s="111"/>
      <c r="J145" s="38"/>
      <c r="K145" s="38"/>
      <c r="L145" s="41"/>
      <c r="M145" s="205"/>
      <c r="N145" s="206"/>
      <c r="O145" s="67"/>
      <c r="P145" s="67"/>
      <c r="Q145" s="67"/>
      <c r="R145" s="67"/>
      <c r="S145" s="67"/>
      <c r="T145" s="68"/>
      <c r="U145" s="36"/>
      <c r="V145" s="36"/>
      <c r="W145" s="36"/>
      <c r="X145" s="36"/>
      <c r="Y145" s="36"/>
      <c r="Z145" s="36"/>
      <c r="AA145" s="36"/>
      <c r="AB145" s="36"/>
      <c r="AC145" s="36"/>
      <c r="AD145" s="36"/>
      <c r="AE145" s="36"/>
      <c r="AT145" s="19" t="s">
        <v>184</v>
      </c>
      <c r="AU145" s="19" t="s">
        <v>85</v>
      </c>
    </row>
    <row r="146" spans="2:51" s="14" customFormat="1" ht="11.25">
      <c r="B146" s="217"/>
      <c r="C146" s="218"/>
      <c r="D146" s="203" t="s">
        <v>186</v>
      </c>
      <c r="E146" s="219" t="s">
        <v>19</v>
      </c>
      <c r="F146" s="220" t="s">
        <v>1100</v>
      </c>
      <c r="G146" s="218"/>
      <c r="H146" s="221">
        <v>213.179</v>
      </c>
      <c r="I146" s="222"/>
      <c r="J146" s="218"/>
      <c r="K146" s="218"/>
      <c r="L146" s="223"/>
      <c r="M146" s="224"/>
      <c r="N146" s="225"/>
      <c r="O146" s="225"/>
      <c r="P146" s="225"/>
      <c r="Q146" s="225"/>
      <c r="R146" s="225"/>
      <c r="S146" s="225"/>
      <c r="T146" s="226"/>
      <c r="AT146" s="227" t="s">
        <v>186</v>
      </c>
      <c r="AU146" s="227" t="s">
        <v>85</v>
      </c>
      <c r="AV146" s="14" t="s">
        <v>85</v>
      </c>
      <c r="AW146" s="14" t="s">
        <v>37</v>
      </c>
      <c r="AX146" s="14" t="s">
        <v>83</v>
      </c>
      <c r="AY146" s="227" t="s">
        <v>175</v>
      </c>
    </row>
    <row r="147" spans="1:65" s="2" customFormat="1" ht="21.75" customHeight="1">
      <c r="A147" s="36"/>
      <c r="B147" s="37"/>
      <c r="C147" s="190" t="s">
        <v>349</v>
      </c>
      <c r="D147" s="190" t="s">
        <v>177</v>
      </c>
      <c r="E147" s="191" t="s">
        <v>1101</v>
      </c>
      <c r="F147" s="192" t="s">
        <v>1102</v>
      </c>
      <c r="G147" s="193" t="s">
        <v>217</v>
      </c>
      <c r="H147" s="194">
        <v>138.568</v>
      </c>
      <c r="I147" s="195"/>
      <c r="J147" s="196">
        <f>ROUND(I147*H147,2)</f>
        <v>0</v>
      </c>
      <c r="K147" s="192" t="s">
        <v>181</v>
      </c>
      <c r="L147" s="41"/>
      <c r="M147" s="197" t="s">
        <v>19</v>
      </c>
      <c r="N147" s="198" t="s">
        <v>48</v>
      </c>
      <c r="O147" s="67"/>
      <c r="P147" s="199">
        <f>O147*H147</f>
        <v>0</v>
      </c>
      <c r="Q147" s="199">
        <v>0</v>
      </c>
      <c r="R147" s="199">
        <f>Q147*H147</f>
        <v>0</v>
      </c>
      <c r="S147" s="199">
        <v>0</v>
      </c>
      <c r="T147" s="200">
        <f>S147*H147</f>
        <v>0</v>
      </c>
      <c r="U147" s="36"/>
      <c r="V147" s="36"/>
      <c r="W147" s="36"/>
      <c r="X147" s="36"/>
      <c r="Y147" s="36"/>
      <c r="Z147" s="36"/>
      <c r="AA147" s="36"/>
      <c r="AB147" s="36"/>
      <c r="AC147" s="36"/>
      <c r="AD147" s="36"/>
      <c r="AE147" s="36"/>
      <c r="AR147" s="201" t="s">
        <v>182</v>
      </c>
      <c r="AT147" s="201" t="s">
        <v>177</v>
      </c>
      <c r="AU147" s="201" t="s">
        <v>85</v>
      </c>
      <c r="AY147" s="19" t="s">
        <v>175</v>
      </c>
      <c r="BE147" s="202">
        <f>IF(N147="základní",J147,0)</f>
        <v>0</v>
      </c>
      <c r="BF147" s="202">
        <f>IF(N147="snížená",J147,0)</f>
        <v>0</v>
      </c>
      <c r="BG147" s="202">
        <f>IF(N147="zákl. přenesená",J147,0)</f>
        <v>0</v>
      </c>
      <c r="BH147" s="202">
        <f>IF(N147="sníž. přenesená",J147,0)</f>
        <v>0</v>
      </c>
      <c r="BI147" s="202">
        <f>IF(N147="nulová",J147,0)</f>
        <v>0</v>
      </c>
      <c r="BJ147" s="19" t="s">
        <v>182</v>
      </c>
      <c r="BK147" s="202">
        <f>ROUND(I147*H147,2)</f>
        <v>0</v>
      </c>
      <c r="BL147" s="19" t="s">
        <v>182</v>
      </c>
      <c r="BM147" s="201" t="s">
        <v>1103</v>
      </c>
    </row>
    <row r="148" spans="1:47" s="2" customFormat="1" ht="58.5">
      <c r="A148" s="36"/>
      <c r="B148" s="37"/>
      <c r="C148" s="38"/>
      <c r="D148" s="203" t="s">
        <v>184</v>
      </c>
      <c r="E148" s="38"/>
      <c r="F148" s="204" t="s">
        <v>380</v>
      </c>
      <c r="G148" s="38"/>
      <c r="H148" s="38"/>
      <c r="I148" s="111"/>
      <c r="J148" s="38"/>
      <c r="K148" s="38"/>
      <c r="L148" s="41"/>
      <c r="M148" s="205"/>
      <c r="N148" s="206"/>
      <c r="O148" s="67"/>
      <c r="P148" s="67"/>
      <c r="Q148" s="67"/>
      <c r="R148" s="67"/>
      <c r="S148" s="67"/>
      <c r="T148" s="68"/>
      <c r="U148" s="36"/>
      <c r="V148" s="36"/>
      <c r="W148" s="36"/>
      <c r="X148" s="36"/>
      <c r="Y148" s="36"/>
      <c r="Z148" s="36"/>
      <c r="AA148" s="36"/>
      <c r="AB148" s="36"/>
      <c r="AC148" s="36"/>
      <c r="AD148" s="36"/>
      <c r="AE148" s="36"/>
      <c r="AT148" s="19" t="s">
        <v>184</v>
      </c>
      <c r="AU148" s="19" t="s">
        <v>85</v>
      </c>
    </row>
    <row r="149" spans="2:63" s="12" customFormat="1" ht="22.9" customHeight="1">
      <c r="B149" s="174"/>
      <c r="C149" s="175"/>
      <c r="D149" s="176" t="s">
        <v>74</v>
      </c>
      <c r="E149" s="188" t="s">
        <v>302</v>
      </c>
      <c r="F149" s="188" t="s">
        <v>303</v>
      </c>
      <c r="G149" s="175"/>
      <c r="H149" s="175"/>
      <c r="I149" s="178"/>
      <c r="J149" s="189">
        <f>BK149</f>
        <v>0</v>
      </c>
      <c r="K149" s="175"/>
      <c r="L149" s="180"/>
      <c r="M149" s="181"/>
      <c r="N149" s="182"/>
      <c r="O149" s="182"/>
      <c r="P149" s="183">
        <f>SUM(P150:P151)</f>
        <v>0</v>
      </c>
      <c r="Q149" s="182"/>
      <c r="R149" s="183">
        <f>SUM(R150:R151)</f>
        <v>0</v>
      </c>
      <c r="S149" s="182"/>
      <c r="T149" s="184">
        <f>SUM(T150:T151)</f>
        <v>0</v>
      </c>
      <c r="AR149" s="185" t="s">
        <v>83</v>
      </c>
      <c r="AT149" s="186" t="s">
        <v>74</v>
      </c>
      <c r="AU149" s="186" t="s">
        <v>83</v>
      </c>
      <c r="AY149" s="185" t="s">
        <v>175</v>
      </c>
      <c r="BK149" s="187">
        <f>SUM(BK150:BK151)</f>
        <v>0</v>
      </c>
    </row>
    <row r="150" spans="1:65" s="2" customFormat="1" ht="21.75" customHeight="1">
      <c r="A150" s="36"/>
      <c r="B150" s="37"/>
      <c r="C150" s="190" t="s">
        <v>504</v>
      </c>
      <c r="D150" s="190" t="s">
        <v>177</v>
      </c>
      <c r="E150" s="191" t="s">
        <v>305</v>
      </c>
      <c r="F150" s="192" t="s">
        <v>306</v>
      </c>
      <c r="G150" s="193" t="s">
        <v>217</v>
      </c>
      <c r="H150" s="194">
        <v>281.033</v>
      </c>
      <c r="I150" s="195"/>
      <c r="J150" s="196">
        <f>ROUND(I150*H150,2)</f>
        <v>0</v>
      </c>
      <c r="K150" s="192" t="s">
        <v>181</v>
      </c>
      <c r="L150" s="41"/>
      <c r="M150" s="197" t="s">
        <v>19</v>
      </c>
      <c r="N150" s="198" t="s">
        <v>48</v>
      </c>
      <c r="O150" s="67"/>
      <c r="P150" s="199">
        <f>O150*H150</f>
        <v>0</v>
      </c>
      <c r="Q150" s="199">
        <v>0</v>
      </c>
      <c r="R150" s="199">
        <f>Q150*H150</f>
        <v>0</v>
      </c>
      <c r="S150" s="199">
        <v>0</v>
      </c>
      <c r="T150" s="200">
        <f>S150*H150</f>
        <v>0</v>
      </c>
      <c r="U150" s="36"/>
      <c r="V150" s="36"/>
      <c r="W150" s="36"/>
      <c r="X150" s="36"/>
      <c r="Y150" s="36"/>
      <c r="Z150" s="36"/>
      <c r="AA150" s="36"/>
      <c r="AB150" s="36"/>
      <c r="AC150" s="36"/>
      <c r="AD150" s="36"/>
      <c r="AE150" s="36"/>
      <c r="AR150" s="201" t="s">
        <v>182</v>
      </c>
      <c r="AT150" s="201" t="s">
        <v>177</v>
      </c>
      <c r="AU150" s="201" t="s">
        <v>85</v>
      </c>
      <c r="AY150" s="19" t="s">
        <v>175</v>
      </c>
      <c r="BE150" s="202">
        <f>IF(N150="základní",J150,0)</f>
        <v>0</v>
      </c>
      <c r="BF150" s="202">
        <f>IF(N150="snížená",J150,0)</f>
        <v>0</v>
      </c>
      <c r="BG150" s="202">
        <f>IF(N150="zákl. přenesená",J150,0)</f>
        <v>0</v>
      </c>
      <c r="BH150" s="202">
        <f>IF(N150="sníž. přenesená",J150,0)</f>
        <v>0</v>
      </c>
      <c r="BI150" s="202">
        <f>IF(N150="nulová",J150,0)</f>
        <v>0</v>
      </c>
      <c r="BJ150" s="19" t="s">
        <v>182</v>
      </c>
      <c r="BK150" s="202">
        <f>ROUND(I150*H150,2)</f>
        <v>0</v>
      </c>
      <c r="BL150" s="19" t="s">
        <v>182</v>
      </c>
      <c r="BM150" s="201" t="s">
        <v>1104</v>
      </c>
    </row>
    <row r="151" spans="1:47" s="2" customFormat="1" ht="58.5">
      <c r="A151" s="36"/>
      <c r="B151" s="37"/>
      <c r="C151" s="38"/>
      <c r="D151" s="203" t="s">
        <v>184</v>
      </c>
      <c r="E151" s="38"/>
      <c r="F151" s="204" t="s">
        <v>308</v>
      </c>
      <c r="G151" s="38"/>
      <c r="H151" s="38"/>
      <c r="I151" s="111"/>
      <c r="J151" s="38"/>
      <c r="K151" s="38"/>
      <c r="L151" s="41"/>
      <c r="M151" s="205"/>
      <c r="N151" s="206"/>
      <c r="O151" s="67"/>
      <c r="P151" s="67"/>
      <c r="Q151" s="67"/>
      <c r="R151" s="67"/>
      <c r="S151" s="67"/>
      <c r="T151" s="68"/>
      <c r="U151" s="36"/>
      <c r="V151" s="36"/>
      <c r="W151" s="36"/>
      <c r="X151" s="36"/>
      <c r="Y151" s="36"/>
      <c r="Z151" s="36"/>
      <c r="AA151" s="36"/>
      <c r="AB151" s="36"/>
      <c r="AC151" s="36"/>
      <c r="AD151" s="36"/>
      <c r="AE151" s="36"/>
      <c r="AT151" s="19" t="s">
        <v>184</v>
      </c>
      <c r="AU151" s="19" t="s">
        <v>85</v>
      </c>
    </row>
    <row r="152" spans="2:63" s="12" customFormat="1" ht="25.9" customHeight="1">
      <c r="B152" s="174"/>
      <c r="C152" s="175"/>
      <c r="D152" s="176" t="s">
        <v>74</v>
      </c>
      <c r="E152" s="177" t="s">
        <v>309</v>
      </c>
      <c r="F152" s="177" t="s">
        <v>310</v>
      </c>
      <c r="G152" s="175"/>
      <c r="H152" s="175"/>
      <c r="I152" s="178"/>
      <c r="J152" s="179">
        <f>BK152</f>
        <v>0</v>
      </c>
      <c r="K152" s="175"/>
      <c r="L152" s="180"/>
      <c r="M152" s="181"/>
      <c r="N152" s="182"/>
      <c r="O152" s="182"/>
      <c r="P152" s="183">
        <f>P153</f>
        <v>0</v>
      </c>
      <c r="Q152" s="182"/>
      <c r="R152" s="183">
        <f>R153</f>
        <v>2.1119999999999997</v>
      </c>
      <c r="S152" s="182"/>
      <c r="T152" s="184">
        <f>T153</f>
        <v>2.3812</v>
      </c>
      <c r="AR152" s="185" t="s">
        <v>85</v>
      </c>
      <c r="AT152" s="186" t="s">
        <v>74</v>
      </c>
      <c r="AU152" s="186" t="s">
        <v>75</v>
      </c>
      <c r="AY152" s="185" t="s">
        <v>175</v>
      </c>
      <c r="BK152" s="187">
        <f>BK153</f>
        <v>0</v>
      </c>
    </row>
    <row r="153" spans="2:63" s="12" customFormat="1" ht="22.9" customHeight="1">
      <c r="B153" s="174"/>
      <c r="C153" s="175"/>
      <c r="D153" s="176" t="s">
        <v>74</v>
      </c>
      <c r="E153" s="188" t="s">
        <v>1105</v>
      </c>
      <c r="F153" s="188" t="s">
        <v>1106</v>
      </c>
      <c r="G153" s="175"/>
      <c r="H153" s="175"/>
      <c r="I153" s="178"/>
      <c r="J153" s="189">
        <f>BK153</f>
        <v>0</v>
      </c>
      <c r="K153" s="175"/>
      <c r="L153" s="180"/>
      <c r="M153" s="181"/>
      <c r="N153" s="182"/>
      <c r="O153" s="182"/>
      <c r="P153" s="183">
        <f>SUM(P154:P167)</f>
        <v>0</v>
      </c>
      <c r="Q153" s="182"/>
      <c r="R153" s="183">
        <f>SUM(R154:R167)</f>
        <v>2.1119999999999997</v>
      </c>
      <c r="S153" s="182"/>
      <c r="T153" s="184">
        <f>SUM(T154:T167)</f>
        <v>2.3812</v>
      </c>
      <c r="AR153" s="185" t="s">
        <v>85</v>
      </c>
      <c r="AT153" s="186" t="s">
        <v>74</v>
      </c>
      <c r="AU153" s="186" t="s">
        <v>83</v>
      </c>
      <c r="AY153" s="185" t="s">
        <v>175</v>
      </c>
      <c r="BK153" s="187">
        <f>SUM(BK154:BK167)</f>
        <v>0</v>
      </c>
    </row>
    <row r="154" spans="1:65" s="2" customFormat="1" ht="16.5" customHeight="1">
      <c r="A154" s="36"/>
      <c r="B154" s="37"/>
      <c r="C154" s="190" t="s">
        <v>509</v>
      </c>
      <c r="D154" s="190" t="s">
        <v>177</v>
      </c>
      <c r="E154" s="191" t="s">
        <v>1107</v>
      </c>
      <c r="F154" s="192" t="s">
        <v>1108</v>
      </c>
      <c r="G154" s="193" t="s">
        <v>247</v>
      </c>
      <c r="H154" s="194">
        <v>80</v>
      </c>
      <c r="I154" s="195"/>
      <c r="J154" s="196">
        <f aca="true" t="shared" si="0" ref="J154:J159">ROUND(I154*H154,2)</f>
        <v>0</v>
      </c>
      <c r="K154" s="192" t="s">
        <v>181</v>
      </c>
      <c r="L154" s="41"/>
      <c r="M154" s="197" t="s">
        <v>19</v>
      </c>
      <c r="N154" s="198" t="s">
        <v>48</v>
      </c>
      <c r="O154" s="67"/>
      <c r="P154" s="199">
        <f aca="true" t="shared" si="1" ref="P154:P159">O154*H154</f>
        <v>0</v>
      </c>
      <c r="Q154" s="199">
        <v>0</v>
      </c>
      <c r="R154" s="199">
        <f aca="true" t="shared" si="2" ref="R154:R159">Q154*H154</f>
        <v>0</v>
      </c>
      <c r="S154" s="199">
        <v>0.0267</v>
      </c>
      <c r="T154" s="200">
        <f aca="true" t="shared" si="3" ref="T154:T159">S154*H154</f>
        <v>2.136</v>
      </c>
      <c r="U154" s="36"/>
      <c r="V154" s="36"/>
      <c r="W154" s="36"/>
      <c r="X154" s="36"/>
      <c r="Y154" s="36"/>
      <c r="Z154" s="36"/>
      <c r="AA154" s="36"/>
      <c r="AB154" s="36"/>
      <c r="AC154" s="36"/>
      <c r="AD154" s="36"/>
      <c r="AE154" s="36"/>
      <c r="AR154" s="201" t="s">
        <v>293</v>
      </c>
      <c r="AT154" s="201" t="s">
        <v>177</v>
      </c>
      <c r="AU154" s="201" t="s">
        <v>85</v>
      </c>
      <c r="AY154" s="19" t="s">
        <v>175</v>
      </c>
      <c r="BE154" s="202">
        <f aca="true" t="shared" si="4" ref="BE154:BE159">IF(N154="základní",J154,0)</f>
        <v>0</v>
      </c>
      <c r="BF154" s="202">
        <f aca="true" t="shared" si="5" ref="BF154:BF159">IF(N154="snížená",J154,0)</f>
        <v>0</v>
      </c>
      <c r="BG154" s="202">
        <f aca="true" t="shared" si="6" ref="BG154:BG159">IF(N154="zákl. přenesená",J154,0)</f>
        <v>0</v>
      </c>
      <c r="BH154" s="202">
        <f aca="true" t="shared" si="7" ref="BH154:BH159">IF(N154="sníž. přenesená",J154,0)</f>
        <v>0</v>
      </c>
      <c r="BI154" s="202">
        <f aca="true" t="shared" si="8" ref="BI154:BI159">IF(N154="nulová",J154,0)</f>
        <v>0</v>
      </c>
      <c r="BJ154" s="19" t="s">
        <v>182</v>
      </c>
      <c r="BK154" s="202">
        <f aca="true" t="shared" si="9" ref="BK154:BK159">ROUND(I154*H154,2)</f>
        <v>0</v>
      </c>
      <c r="BL154" s="19" t="s">
        <v>293</v>
      </c>
      <c r="BM154" s="201" t="s">
        <v>1109</v>
      </c>
    </row>
    <row r="155" spans="1:65" s="2" customFormat="1" ht="16.5" customHeight="1">
      <c r="A155" s="36"/>
      <c r="B155" s="37"/>
      <c r="C155" s="190" t="s">
        <v>513</v>
      </c>
      <c r="D155" s="190" t="s">
        <v>177</v>
      </c>
      <c r="E155" s="191" t="s">
        <v>1110</v>
      </c>
      <c r="F155" s="192" t="s">
        <v>1111</v>
      </c>
      <c r="G155" s="193" t="s">
        <v>247</v>
      </c>
      <c r="H155" s="194">
        <v>8</v>
      </c>
      <c r="I155" s="195"/>
      <c r="J155" s="196">
        <f t="shared" si="0"/>
        <v>0</v>
      </c>
      <c r="K155" s="192" t="s">
        <v>181</v>
      </c>
      <c r="L155" s="41"/>
      <c r="M155" s="197" t="s">
        <v>19</v>
      </c>
      <c r="N155" s="198" t="s">
        <v>48</v>
      </c>
      <c r="O155" s="67"/>
      <c r="P155" s="199">
        <f t="shared" si="1"/>
        <v>0</v>
      </c>
      <c r="Q155" s="199">
        <v>0</v>
      </c>
      <c r="R155" s="199">
        <f t="shared" si="2"/>
        <v>0</v>
      </c>
      <c r="S155" s="199">
        <v>0.03065</v>
      </c>
      <c r="T155" s="200">
        <f t="shared" si="3"/>
        <v>0.2452</v>
      </c>
      <c r="U155" s="36"/>
      <c r="V155" s="36"/>
      <c r="W155" s="36"/>
      <c r="X155" s="36"/>
      <c r="Y155" s="36"/>
      <c r="Z155" s="36"/>
      <c r="AA155" s="36"/>
      <c r="AB155" s="36"/>
      <c r="AC155" s="36"/>
      <c r="AD155" s="36"/>
      <c r="AE155" s="36"/>
      <c r="AR155" s="201" t="s">
        <v>293</v>
      </c>
      <c r="AT155" s="201" t="s">
        <v>177</v>
      </c>
      <c r="AU155" s="201" t="s">
        <v>85</v>
      </c>
      <c r="AY155" s="19" t="s">
        <v>175</v>
      </c>
      <c r="BE155" s="202">
        <f t="shared" si="4"/>
        <v>0</v>
      </c>
      <c r="BF155" s="202">
        <f t="shared" si="5"/>
        <v>0</v>
      </c>
      <c r="BG155" s="202">
        <f t="shared" si="6"/>
        <v>0</v>
      </c>
      <c r="BH155" s="202">
        <f t="shared" si="7"/>
        <v>0</v>
      </c>
      <c r="BI155" s="202">
        <f t="shared" si="8"/>
        <v>0</v>
      </c>
      <c r="BJ155" s="19" t="s">
        <v>182</v>
      </c>
      <c r="BK155" s="202">
        <f t="shared" si="9"/>
        <v>0</v>
      </c>
      <c r="BL155" s="19" t="s">
        <v>293</v>
      </c>
      <c r="BM155" s="201" t="s">
        <v>1112</v>
      </c>
    </row>
    <row r="156" spans="1:65" s="2" customFormat="1" ht="16.5" customHeight="1">
      <c r="A156" s="36"/>
      <c r="B156" s="37"/>
      <c r="C156" s="190" t="s">
        <v>518</v>
      </c>
      <c r="D156" s="190" t="s">
        <v>177</v>
      </c>
      <c r="E156" s="191" t="s">
        <v>1113</v>
      </c>
      <c r="F156" s="192" t="s">
        <v>1114</v>
      </c>
      <c r="G156" s="193" t="s">
        <v>400</v>
      </c>
      <c r="H156" s="194">
        <v>6</v>
      </c>
      <c r="I156" s="195"/>
      <c r="J156" s="196">
        <f t="shared" si="0"/>
        <v>0</v>
      </c>
      <c r="K156" s="192" t="s">
        <v>181</v>
      </c>
      <c r="L156" s="41"/>
      <c r="M156" s="197" t="s">
        <v>19</v>
      </c>
      <c r="N156" s="198" t="s">
        <v>48</v>
      </c>
      <c r="O156" s="67"/>
      <c r="P156" s="199">
        <f t="shared" si="1"/>
        <v>0</v>
      </c>
      <c r="Q156" s="199">
        <v>0.00202</v>
      </c>
      <c r="R156" s="199">
        <f t="shared" si="2"/>
        <v>0.01212</v>
      </c>
      <c r="S156" s="199">
        <v>0</v>
      </c>
      <c r="T156" s="200">
        <f t="shared" si="3"/>
        <v>0</v>
      </c>
      <c r="U156" s="36"/>
      <c r="V156" s="36"/>
      <c r="W156" s="36"/>
      <c r="X156" s="36"/>
      <c r="Y156" s="36"/>
      <c r="Z156" s="36"/>
      <c r="AA156" s="36"/>
      <c r="AB156" s="36"/>
      <c r="AC156" s="36"/>
      <c r="AD156" s="36"/>
      <c r="AE156" s="36"/>
      <c r="AR156" s="201" t="s">
        <v>293</v>
      </c>
      <c r="AT156" s="201" t="s">
        <v>177</v>
      </c>
      <c r="AU156" s="201" t="s">
        <v>85</v>
      </c>
      <c r="AY156" s="19" t="s">
        <v>175</v>
      </c>
      <c r="BE156" s="202">
        <f t="shared" si="4"/>
        <v>0</v>
      </c>
      <c r="BF156" s="202">
        <f t="shared" si="5"/>
        <v>0</v>
      </c>
      <c r="BG156" s="202">
        <f t="shared" si="6"/>
        <v>0</v>
      </c>
      <c r="BH156" s="202">
        <f t="shared" si="7"/>
        <v>0</v>
      </c>
      <c r="BI156" s="202">
        <f t="shared" si="8"/>
        <v>0</v>
      </c>
      <c r="BJ156" s="19" t="s">
        <v>182</v>
      </c>
      <c r="BK156" s="202">
        <f t="shared" si="9"/>
        <v>0</v>
      </c>
      <c r="BL156" s="19" t="s">
        <v>293</v>
      </c>
      <c r="BM156" s="201" t="s">
        <v>1115</v>
      </c>
    </row>
    <row r="157" spans="1:65" s="2" customFormat="1" ht="16.5" customHeight="1">
      <c r="A157" s="36"/>
      <c r="B157" s="37"/>
      <c r="C157" s="190" t="s">
        <v>522</v>
      </c>
      <c r="D157" s="190" t="s">
        <v>177</v>
      </c>
      <c r="E157" s="191" t="s">
        <v>1116</v>
      </c>
      <c r="F157" s="192" t="s">
        <v>1117</v>
      </c>
      <c r="G157" s="193" t="s">
        <v>400</v>
      </c>
      <c r="H157" s="194">
        <v>6</v>
      </c>
      <c r="I157" s="195"/>
      <c r="J157" s="196">
        <f t="shared" si="0"/>
        <v>0</v>
      </c>
      <c r="K157" s="192" t="s">
        <v>181</v>
      </c>
      <c r="L157" s="41"/>
      <c r="M157" s="197" t="s">
        <v>19</v>
      </c>
      <c r="N157" s="198" t="s">
        <v>48</v>
      </c>
      <c r="O157" s="67"/>
      <c r="P157" s="199">
        <f t="shared" si="1"/>
        <v>0</v>
      </c>
      <c r="Q157" s="199">
        <v>0.00248</v>
      </c>
      <c r="R157" s="199">
        <f t="shared" si="2"/>
        <v>0.01488</v>
      </c>
      <c r="S157" s="199">
        <v>0</v>
      </c>
      <c r="T157" s="200">
        <f t="shared" si="3"/>
        <v>0</v>
      </c>
      <c r="U157" s="36"/>
      <c r="V157" s="36"/>
      <c r="W157" s="36"/>
      <c r="X157" s="36"/>
      <c r="Y157" s="36"/>
      <c r="Z157" s="36"/>
      <c r="AA157" s="36"/>
      <c r="AB157" s="36"/>
      <c r="AC157" s="36"/>
      <c r="AD157" s="36"/>
      <c r="AE157" s="36"/>
      <c r="AR157" s="201" t="s">
        <v>293</v>
      </c>
      <c r="AT157" s="201" t="s">
        <v>177</v>
      </c>
      <c r="AU157" s="201" t="s">
        <v>85</v>
      </c>
      <c r="AY157" s="19" t="s">
        <v>175</v>
      </c>
      <c r="BE157" s="202">
        <f t="shared" si="4"/>
        <v>0</v>
      </c>
      <c r="BF157" s="202">
        <f t="shared" si="5"/>
        <v>0</v>
      </c>
      <c r="BG157" s="202">
        <f t="shared" si="6"/>
        <v>0</v>
      </c>
      <c r="BH157" s="202">
        <f t="shared" si="7"/>
        <v>0</v>
      </c>
      <c r="BI157" s="202">
        <f t="shared" si="8"/>
        <v>0</v>
      </c>
      <c r="BJ157" s="19" t="s">
        <v>182</v>
      </c>
      <c r="BK157" s="202">
        <f t="shared" si="9"/>
        <v>0</v>
      </c>
      <c r="BL157" s="19" t="s">
        <v>293</v>
      </c>
      <c r="BM157" s="201" t="s">
        <v>1118</v>
      </c>
    </row>
    <row r="158" spans="1:65" s="2" customFormat="1" ht="16.5" customHeight="1">
      <c r="A158" s="36"/>
      <c r="B158" s="37"/>
      <c r="C158" s="239" t="s">
        <v>527</v>
      </c>
      <c r="D158" s="239" t="s">
        <v>238</v>
      </c>
      <c r="E158" s="240" t="s">
        <v>1119</v>
      </c>
      <c r="F158" s="241" t="s">
        <v>1120</v>
      </c>
      <c r="G158" s="242" t="s">
        <v>400</v>
      </c>
      <c r="H158" s="243">
        <v>6</v>
      </c>
      <c r="I158" s="244"/>
      <c r="J158" s="245">
        <f t="shared" si="0"/>
        <v>0</v>
      </c>
      <c r="K158" s="241" t="s">
        <v>181</v>
      </c>
      <c r="L158" s="246"/>
      <c r="M158" s="247" t="s">
        <v>19</v>
      </c>
      <c r="N158" s="248" t="s">
        <v>48</v>
      </c>
      <c r="O158" s="67"/>
      <c r="P158" s="199">
        <f t="shared" si="1"/>
        <v>0</v>
      </c>
      <c r="Q158" s="199">
        <v>0.0006</v>
      </c>
      <c r="R158" s="199">
        <f t="shared" si="2"/>
        <v>0.0036</v>
      </c>
      <c r="S158" s="199">
        <v>0</v>
      </c>
      <c r="T158" s="200">
        <f t="shared" si="3"/>
        <v>0</v>
      </c>
      <c r="U158" s="36"/>
      <c r="V158" s="36"/>
      <c r="W158" s="36"/>
      <c r="X158" s="36"/>
      <c r="Y158" s="36"/>
      <c r="Z158" s="36"/>
      <c r="AA158" s="36"/>
      <c r="AB158" s="36"/>
      <c r="AC158" s="36"/>
      <c r="AD158" s="36"/>
      <c r="AE158" s="36"/>
      <c r="AR158" s="201" t="s">
        <v>522</v>
      </c>
      <c r="AT158" s="201" t="s">
        <v>238</v>
      </c>
      <c r="AU158" s="201" t="s">
        <v>85</v>
      </c>
      <c r="AY158" s="19" t="s">
        <v>175</v>
      </c>
      <c r="BE158" s="202">
        <f t="shared" si="4"/>
        <v>0</v>
      </c>
      <c r="BF158" s="202">
        <f t="shared" si="5"/>
        <v>0</v>
      </c>
      <c r="BG158" s="202">
        <f t="shared" si="6"/>
        <v>0</v>
      </c>
      <c r="BH158" s="202">
        <f t="shared" si="7"/>
        <v>0</v>
      </c>
      <c r="BI158" s="202">
        <f t="shared" si="8"/>
        <v>0</v>
      </c>
      <c r="BJ158" s="19" t="s">
        <v>182</v>
      </c>
      <c r="BK158" s="202">
        <f t="shared" si="9"/>
        <v>0</v>
      </c>
      <c r="BL158" s="19" t="s">
        <v>293</v>
      </c>
      <c r="BM158" s="201" t="s">
        <v>1121</v>
      </c>
    </row>
    <row r="159" spans="1:65" s="2" customFormat="1" ht="16.5" customHeight="1">
      <c r="A159" s="36"/>
      <c r="B159" s="37"/>
      <c r="C159" s="190" t="s">
        <v>532</v>
      </c>
      <c r="D159" s="190" t="s">
        <v>177</v>
      </c>
      <c r="E159" s="191" t="s">
        <v>1122</v>
      </c>
      <c r="F159" s="192" t="s">
        <v>1123</v>
      </c>
      <c r="G159" s="193" t="s">
        <v>247</v>
      </c>
      <c r="H159" s="194">
        <v>120</v>
      </c>
      <c r="I159" s="195"/>
      <c r="J159" s="196">
        <f t="shared" si="0"/>
        <v>0</v>
      </c>
      <c r="K159" s="192" t="s">
        <v>181</v>
      </c>
      <c r="L159" s="41"/>
      <c r="M159" s="197" t="s">
        <v>19</v>
      </c>
      <c r="N159" s="198" t="s">
        <v>48</v>
      </c>
      <c r="O159" s="67"/>
      <c r="P159" s="199">
        <f t="shared" si="1"/>
        <v>0</v>
      </c>
      <c r="Q159" s="199">
        <v>0.01232</v>
      </c>
      <c r="R159" s="199">
        <f t="shared" si="2"/>
        <v>1.4784</v>
      </c>
      <c r="S159" s="199">
        <v>0</v>
      </c>
      <c r="T159" s="200">
        <f t="shared" si="3"/>
        <v>0</v>
      </c>
      <c r="U159" s="36"/>
      <c r="V159" s="36"/>
      <c r="W159" s="36"/>
      <c r="X159" s="36"/>
      <c r="Y159" s="36"/>
      <c r="Z159" s="36"/>
      <c r="AA159" s="36"/>
      <c r="AB159" s="36"/>
      <c r="AC159" s="36"/>
      <c r="AD159" s="36"/>
      <c r="AE159" s="36"/>
      <c r="AR159" s="201" t="s">
        <v>293</v>
      </c>
      <c r="AT159" s="201" t="s">
        <v>177</v>
      </c>
      <c r="AU159" s="201" t="s">
        <v>85</v>
      </c>
      <c r="AY159" s="19" t="s">
        <v>175</v>
      </c>
      <c r="BE159" s="202">
        <f t="shared" si="4"/>
        <v>0</v>
      </c>
      <c r="BF159" s="202">
        <f t="shared" si="5"/>
        <v>0</v>
      </c>
      <c r="BG159" s="202">
        <f t="shared" si="6"/>
        <v>0</v>
      </c>
      <c r="BH159" s="202">
        <f t="shared" si="7"/>
        <v>0</v>
      </c>
      <c r="BI159" s="202">
        <f t="shared" si="8"/>
        <v>0</v>
      </c>
      <c r="BJ159" s="19" t="s">
        <v>182</v>
      </c>
      <c r="BK159" s="202">
        <f t="shared" si="9"/>
        <v>0</v>
      </c>
      <c r="BL159" s="19" t="s">
        <v>293</v>
      </c>
      <c r="BM159" s="201" t="s">
        <v>1124</v>
      </c>
    </row>
    <row r="160" spans="1:47" s="2" customFormat="1" ht="29.25">
      <c r="A160" s="36"/>
      <c r="B160" s="37"/>
      <c r="C160" s="38"/>
      <c r="D160" s="203" t="s">
        <v>184</v>
      </c>
      <c r="E160" s="38"/>
      <c r="F160" s="204" t="s">
        <v>1125</v>
      </c>
      <c r="G160" s="38"/>
      <c r="H160" s="38"/>
      <c r="I160" s="111"/>
      <c r="J160" s="38"/>
      <c r="K160" s="38"/>
      <c r="L160" s="41"/>
      <c r="M160" s="205"/>
      <c r="N160" s="206"/>
      <c r="O160" s="67"/>
      <c r="P160" s="67"/>
      <c r="Q160" s="67"/>
      <c r="R160" s="67"/>
      <c r="S160" s="67"/>
      <c r="T160" s="68"/>
      <c r="U160" s="36"/>
      <c r="V160" s="36"/>
      <c r="W160" s="36"/>
      <c r="X160" s="36"/>
      <c r="Y160" s="36"/>
      <c r="Z160" s="36"/>
      <c r="AA160" s="36"/>
      <c r="AB160" s="36"/>
      <c r="AC160" s="36"/>
      <c r="AD160" s="36"/>
      <c r="AE160" s="36"/>
      <c r="AT160" s="19" t="s">
        <v>184</v>
      </c>
      <c r="AU160" s="19" t="s">
        <v>85</v>
      </c>
    </row>
    <row r="161" spans="1:65" s="2" customFormat="1" ht="16.5" customHeight="1">
      <c r="A161" s="36"/>
      <c r="B161" s="37"/>
      <c r="C161" s="190" t="s">
        <v>537</v>
      </c>
      <c r="D161" s="190" t="s">
        <v>177</v>
      </c>
      <c r="E161" s="191" t="s">
        <v>1126</v>
      </c>
      <c r="F161" s="192" t="s">
        <v>1127</v>
      </c>
      <c r="G161" s="193" t="s">
        <v>247</v>
      </c>
      <c r="H161" s="194">
        <v>30</v>
      </c>
      <c r="I161" s="195"/>
      <c r="J161" s="196">
        <f>ROUND(I161*H161,2)</f>
        <v>0</v>
      </c>
      <c r="K161" s="192" t="s">
        <v>181</v>
      </c>
      <c r="L161" s="41"/>
      <c r="M161" s="197" t="s">
        <v>19</v>
      </c>
      <c r="N161" s="198" t="s">
        <v>48</v>
      </c>
      <c r="O161" s="67"/>
      <c r="P161" s="199">
        <f>O161*H161</f>
        <v>0</v>
      </c>
      <c r="Q161" s="199">
        <v>0.01975</v>
      </c>
      <c r="R161" s="199">
        <f>Q161*H161</f>
        <v>0.5925</v>
      </c>
      <c r="S161" s="199">
        <v>0</v>
      </c>
      <c r="T161" s="200">
        <f>S161*H161</f>
        <v>0</v>
      </c>
      <c r="U161" s="36"/>
      <c r="V161" s="36"/>
      <c r="W161" s="36"/>
      <c r="X161" s="36"/>
      <c r="Y161" s="36"/>
      <c r="Z161" s="36"/>
      <c r="AA161" s="36"/>
      <c r="AB161" s="36"/>
      <c r="AC161" s="36"/>
      <c r="AD161" s="36"/>
      <c r="AE161" s="36"/>
      <c r="AR161" s="201" t="s">
        <v>293</v>
      </c>
      <c r="AT161" s="201" t="s">
        <v>177</v>
      </c>
      <c r="AU161" s="201" t="s">
        <v>85</v>
      </c>
      <c r="AY161" s="19" t="s">
        <v>175</v>
      </c>
      <c r="BE161" s="202">
        <f>IF(N161="základní",J161,0)</f>
        <v>0</v>
      </c>
      <c r="BF161" s="202">
        <f>IF(N161="snížená",J161,0)</f>
        <v>0</v>
      </c>
      <c r="BG161" s="202">
        <f>IF(N161="zákl. přenesená",J161,0)</f>
        <v>0</v>
      </c>
      <c r="BH161" s="202">
        <f>IF(N161="sníž. přenesená",J161,0)</f>
        <v>0</v>
      </c>
      <c r="BI161" s="202">
        <f>IF(N161="nulová",J161,0)</f>
        <v>0</v>
      </c>
      <c r="BJ161" s="19" t="s">
        <v>182</v>
      </c>
      <c r="BK161" s="202">
        <f>ROUND(I161*H161,2)</f>
        <v>0</v>
      </c>
      <c r="BL161" s="19" t="s">
        <v>293</v>
      </c>
      <c r="BM161" s="201" t="s">
        <v>1128</v>
      </c>
    </row>
    <row r="162" spans="1:47" s="2" customFormat="1" ht="29.25">
      <c r="A162" s="36"/>
      <c r="B162" s="37"/>
      <c r="C162" s="38"/>
      <c r="D162" s="203" t="s">
        <v>184</v>
      </c>
      <c r="E162" s="38"/>
      <c r="F162" s="204" t="s">
        <v>1125</v>
      </c>
      <c r="G162" s="38"/>
      <c r="H162" s="38"/>
      <c r="I162" s="111"/>
      <c r="J162" s="38"/>
      <c r="K162" s="38"/>
      <c r="L162" s="41"/>
      <c r="M162" s="205"/>
      <c r="N162" s="206"/>
      <c r="O162" s="67"/>
      <c r="P162" s="67"/>
      <c r="Q162" s="67"/>
      <c r="R162" s="67"/>
      <c r="S162" s="67"/>
      <c r="T162" s="68"/>
      <c r="U162" s="36"/>
      <c r="V162" s="36"/>
      <c r="W162" s="36"/>
      <c r="X162" s="36"/>
      <c r="Y162" s="36"/>
      <c r="Z162" s="36"/>
      <c r="AA162" s="36"/>
      <c r="AB162" s="36"/>
      <c r="AC162" s="36"/>
      <c r="AD162" s="36"/>
      <c r="AE162" s="36"/>
      <c r="AT162" s="19" t="s">
        <v>184</v>
      </c>
      <c r="AU162" s="19" t="s">
        <v>85</v>
      </c>
    </row>
    <row r="163" spans="1:65" s="2" customFormat="1" ht="16.5" customHeight="1">
      <c r="A163" s="36"/>
      <c r="B163" s="37"/>
      <c r="C163" s="190" t="s">
        <v>542</v>
      </c>
      <c r="D163" s="190" t="s">
        <v>177</v>
      </c>
      <c r="E163" s="191" t="s">
        <v>1129</v>
      </c>
      <c r="F163" s="192" t="s">
        <v>1130</v>
      </c>
      <c r="G163" s="193" t="s">
        <v>400</v>
      </c>
      <c r="H163" s="194">
        <v>7</v>
      </c>
      <c r="I163" s="195"/>
      <c r="J163" s="196">
        <f>ROUND(I163*H163,2)</f>
        <v>0</v>
      </c>
      <c r="K163" s="192" t="s">
        <v>181</v>
      </c>
      <c r="L163" s="41"/>
      <c r="M163" s="197" t="s">
        <v>19</v>
      </c>
      <c r="N163" s="198" t="s">
        <v>48</v>
      </c>
      <c r="O163" s="67"/>
      <c r="P163" s="199">
        <f>O163*H163</f>
        <v>0</v>
      </c>
      <c r="Q163" s="199">
        <v>0.0015</v>
      </c>
      <c r="R163" s="199">
        <f>Q163*H163</f>
        <v>0.0105</v>
      </c>
      <c r="S163" s="199">
        <v>0</v>
      </c>
      <c r="T163" s="200">
        <f>S163*H163</f>
        <v>0</v>
      </c>
      <c r="U163" s="36"/>
      <c r="V163" s="36"/>
      <c r="W163" s="36"/>
      <c r="X163" s="36"/>
      <c r="Y163" s="36"/>
      <c r="Z163" s="36"/>
      <c r="AA163" s="36"/>
      <c r="AB163" s="36"/>
      <c r="AC163" s="36"/>
      <c r="AD163" s="36"/>
      <c r="AE163" s="36"/>
      <c r="AR163" s="201" t="s">
        <v>293</v>
      </c>
      <c r="AT163" s="201" t="s">
        <v>177</v>
      </c>
      <c r="AU163" s="201" t="s">
        <v>85</v>
      </c>
      <c r="AY163" s="19" t="s">
        <v>175</v>
      </c>
      <c r="BE163" s="202">
        <f>IF(N163="základní",J163,0)</f>
        <v>0</v>
      </c>
      <c r="BF163" s="202">
        <f>IF(N163="snížená",J163,0)</f>
        <v>0</v>
      </c>
      <c r="BG163" s="202">
        <f>IF(N163="zákl. přenesená",J163,0)</f>
        <v>0</v>
      </c>
      <c r="BH163" s="202">
        <f>IF(N163="sníž. přenesená",J163,0)</f>
        <v>0</v>
      </c>
      <c r="BI163" s="202">
        <f>IF(N163="nulová",J163,0)</f>
        <v>0</v>
      </c>
      <c r="BJ163" s="19" t="s">
        <v>182</v>
      </c>
      <c r="BK163" s="202">
        <f>ROUND(I163*H163,2)</f>
        <v>0</v>
      </c>
      <c r="BL163" s="19" t="s">
        <v>293</v>
      </c>
      <c r="BM163" s="201" t="s">
        <v>1131</v>
      </c>
    </row>
    <row r="164" spans="1:65" s="2" customFormat="1" ht="16.5" customHeight="1">
      <c r="A164" s="36"/>
      <c r="B164" s="37"/>
      <c r="C164" s="190" t="s">
        <v>547</v>
      </c>
      <c r="D164" s="190" t="s">
        <v>177</v>
      </c>
      <c r="E164" s="191" t="s">
        <v>1132</v>
      </c>
      <c r="F164" s="192" t="s">
        <v>1133</v>
      </c>
      <c r="G164" s="193" t="s">
        <v>247</v>
      </c>
      <c r="H164" s="194">
        <v>150</v>
      </c>
      <c r="I164" s="195"/>
      <c r="J164" s="196">
        <f>ROUND(I164*H164,2)</f>
        <v>0</v>
      </c>
      <c r="K164" s="192" t="s">
        <v>181</v>
      </c>
      <c r="L164" s="41"/>
      <c r="M164" s="197" t="s">
        <v>19</v>
      </c>
      <c r="N164" s="198" t="s">
        <v>48</v>
      </c>
      <c r="O164" s="67"/>
      <c r="P164" s="199">
        <f>O164*H164</f>
        <v>0</v>
      </c>
      <c r="Q164" s="199">
        <v>0</v>
      </c>
      <c r="R164" s="199">
        <f>Q164*H164</f>
        <v>0</v>
      </c>
      <c r="S164" s="199">
        <v>0</v>
      </c>
      <c r="T164" s="200">
        <f>S164*H164</f>
        <v>0</v>
      </c>
      <c r="U164" s="36"/>
      <c r="V164" s="36"/>
      <c r="W164" s="36"/>
      <c r="X164" s="36"/>
      <c r="Y164" s="36"/>
      <c r="Z164" s="36"/>
      <c r="AA164" s="36"/>
      <c r="AB164" s="36"/>
      <c r="AC164" s="36"/>
      <c r="AD164" s="36"/>
      <c r="AE164" s="36"/>
      <c r="AR164" s="201" t="s">
        <v>293</v>
      </c>
      <c r="AT164" s="201" t="s">
        <v>177</v>
      </c>
      <c r="AU164" s="201" t="s">
        <v>85</v>
      </c>
      <c r="AY164" s="19" t="s">
        <v>175</v>
      </c>
      <c r="BE164" s="202">
        <f>IF(N164="základní",J164,0)</f>
        <v>0</v>
      </c>
      <c r="BF164" s="202">
        <f>IF(N164="snížená",J164,0)</f>
        <v>0</v>
      </c>
      <c r="BG164" s="202">
        <f>IF(N164="zákl. přenesená",J164,0)</f>
        <v>0</v>
      </c>
      <c r="BH164" s="202">
        <f>IF(N164="sníž. přenesená",J164,0)</f>
        <v>0</v>
      </c>
      <c r="BI164" s="202">
        <f>IF(N164="nulová",J164,0)</f>
        <v>0</v>
      </c>
      <c r="BJ164" s="19" t="s">
        <v>182</v>
      </c>
      <c r="BK164" s="202">
        <f>ROUND(I164*H164,2)</f>
        <v>0</v>
      </c>
      <c r="BL164" s="19" t="s">
        <v>293</v>
      </c>
      <c r="BM164" s="201" t="s">
        <v>1134</v>
      </c>
    </row>
    <row r="165" spans="1:47" s="2" customFormat="1" ht="29.25">
      <c r="A165" s="36"/>
      <c r="B165" s="37"/>
      <c r="C165" s="38"/>
      <c r="D165" s="203" t="s">
        <v>184</v>
      </c>
      <c r="E165" s="38"/>
      <c r="F165" s="204" t="s">
        <v>1135</v>
      </c>
      <c r="G165" s="38"/>
      <c r="H165" s="38"/>
      <c r="I165" s="111"/>
      <c r="J165" s="38"/>
      <c r="K165" s="38"/>
      <c r="L165" s="41"/>
      <c r="M165" s="205"/>
      <c r="N165" s="206"/>
      <c r="O165" s="67"/>
      <c r="P165" s="67"/>
      <c r="Q165" s="67"/>
      <c r="R165" s="67"/>
      <c r="S165" s="67"/>
      <c r="T165" s="68"/>
      <c r="U165" s="36"/>
      <c r="V165" s="36"/>
      <c r="W165" s="36"/>
      <c r="X165" s="36"/>
      <c r="Y165" s="36"/>
      <c r="Z165" s="36"/>
      <c r="AA165" s="36"/>
      <c r="AB165" s="36"/>
      <c r="AC165" s="36"/>
      <c r="AD165" s="36"/>
      <c r="AE165" s="36"/>
      <c r="AT165" s="19" t="s">
        <v>184</v>
      </c>
      <c r="AU165" s="19" t="s">
        <v>85</v>
      </c>
    </row>
    <row r="166" spans="1:65" s="2" customFormat="1" ht="21.75" customHeight="1">
      <c r="A166" s="36"/>
      <c r="B166" s="37"/>
      <c r="C166" s="190" t="s">
        <v>552</v>
      </c>
      <c r="D166" s="190" t="s">
        <v>177</v>
      </c>
      <c r="E166" s="191" t="s">
        <v>1136</v>
      </c>
      <c r="F166" s="192" t="s">
        <v>1137</v>
      </c>
      <c r="G166" s="193" t="s">
        <v>217</v>
      </c>
      <c r="H166" s="194">
        <v>2.112</v>
      </c>
      <c r="I166" s="195"/>
      <c r="J166" s="196">
        <f>ROUND(I166*H166,2)</f>
        <v>0</v>
      </c>
      <c r="K166" s="192" t="s">
        <v>181</v>
      </c>
      <c r="L166" s="41"/>
      <c r="M166" s="197" t="s">
        <v>19</v>
      </c>
      <c r="N166" s="198" t="s">
        <v>48</v>
      </c>
      <c r="O166" s="67"/>
      <c r="P166" s="199">
        <f>O166*H166</f>
        <v>0</v>
      </c>
      <c r="Q166" s="199">
        <v>0</v>
      </c>
      <c r="R166" s="199">
        <f>Q166*H166</f>
        <v>0</v>
      </c>
      <c r="S166" s="199">
        <v>0</v>
      </c>
      <c r="T166" s="200">
        <f>S166*H166</f>
        <v>0</v>
      </c>
      <c r="U166" s="36"/>
      <c r="V166" s="36"/>
      <c r="W166" s="36"/>
      <c r="X166" s="36"/>
      <c r="Y166" s="36"/>
      <c r="Z166" s="36"/>
      <c r="AA166" s="36"/>
      <c r="AB166" s="36"/>
      <c r="AC166" s="36"/>
      <c r="AD166" s="36"/>
      <c r="AE166" s="36"/>
      <c r="AR166" s="201" t="s">
        <v>293</v>
      </c>
      <c r="AT166" s="201" t="s">
        <v>177</v>
      </c>
      <c r="AU166" s="201" t="s">
        <v>85</v>
      </c>
      <c r="AY166" s="19" t="s">
        <v>175</v>
      </c>
      <c r="BE166" s="202">
        <f>IF(N166="základní",J166,0)</f>
        <v>0</v>
      </c>
      <c r="BF166" s="202">
        <f>IF(N166="snížená",J166,0)</f>
        <v>0</v>
      </c>
      <c r="BG166" s="202">
        <f>IF(N166="zákl. přenesená",J166,0)</f>
        <v>0</v>
      </c>
      <c r="BH166" s="202">
        <f>IF(N166="sníž. přenesená",J166,0)</f>
        <v>0</v>
      </c>
      <c r="BI166" s="202">
        <f>IF(N166="nulová",J166,0)</f>
        <v>0</v>
      </c>
      <c r="BJ166" s="19" t="s">
        <v>182</v>
      </c>
      <c r="BK166" s="202">
        <f>ROUND(I166*H166,2)</f>
        <v>0</v>
      </c>
      <c r="BL166" s="19" t="s">
        <v>293</v>
      </c>
      <c r="BM166" s="201" t="s">
        <v>1138</v>
      </c>
    </row>
    <row r="167" spans="1:47" s="2" customFormat="1" ht="78">
      <c r="A167" s="36"/>
      <c r="B167" s="37"/>
      <c r="C167" s="38"/>
      <c r="D167" s="203" t="s">
        <v>184</v>
      </c>
      <c r="E167" s="38"/>
      <c r="F167" s="204" t="s">
        <v>353</v>
      </c>
      <c r="G167" s="38"/>
      <c r="H167" s="38"/>
      <c r="I167" s="111"/>
      <c r="J167" s="38"/>
      <c r="K167" s="38"/>
      <c r="L167" s="41"/>
      <c r="M167" s="249"/>
      <c r="N167" s="250"/>
      <c r="O167" s="251"/>
      <c r="P167" s="251"/>
      <c r="Q167" s="251"/>
      <c r="R167" s="251"/>
      <c r="S167" s="251"/>
      <c r="T167" s="252"/>
      <c r="U167" s="36"/>
      <c r="V167" s="36"/>
      <c r="W167" s="36"/>
      <c r="X167" s="36"/>
      <c r="Y167" s="36"/>
      <c r="Z167" s="36"/>
      <c r="AA167" s="36"/>
      <c r="AB167" s="36"/>
      <c r="AC167" s="36"/>
      <c r="AD167" s="36"/>
      <c r="AE167" s="36"/>
      <c r="AT167" s="19" t="s">
        <v>184</v>
      </c>
      <c r="AU167" s="19" t="s">
        <v>85</v>
      </c>
    </row>
    <row r="168" spans="1:31" s="2" customFormat="1" ht="6.95" customHeight="1">
      <c r="A168" s="36"/>
      <c r="B168" s="50"/>
      <c r="C168" s="51"/>
      <c r="D168" s="51"/>
      <c r="E168" s="51"/>
      <c r="F168" s="51"/>
      <c r="G168" s="51"/>
      <c r="H168" s="51"/>
      <c r="I168" s="139"/>
      <c r="J168" s="51"/>
      <c r="K168" s="51"/>
      <c r="L168" s="41"/>
      <c r="M168" s="36"/>
      <c r="O168" s="36"/>
      <c r="P168" s="36"/>
      <c r="Q168" s="36"/>
      <c r="R168" s="36"/>
      <c r="S168" s="36"/>
      <c r="T168" s="36"/>
      <c r="U168" s="36"/>
      <c r="V168" s="36"/>
      <c r="W168" s="36"/>
      <c r="X168" s="36"/>
      <c r="Y168" s="36"/>
      <c r="Z168" s="36"/>
      <c r="AA168" s="36"/>
      <c r="AB168" s="36"/>
      <c r="AC168" s="36"/>
      <c r="AD168" s="36"/>
      <c r="AE168" s="36"/>
    </row>
  </sheetData>
  <sheetProtection algorithmName="SHA-512" hashValue="HOfOl84Am5IQzA58BH5Pf57BEPauOcYVh/7yTQdIbQIZLrYupSUlvadQ8pu9yuo8x3AwdcXowGJ57AdpbReKYw==" saltValue="8r63MwHCwNq+9+tAjVeG49QqwCJ62dJmpPMpWUk6/cXrqfda6ivnTudIKfc7jvG7OspJ3a0tt3bx4yjk+RW7cg==" spinCount="100000" sheet="1" objects="1" scenarios="1" formatColumns="0" formatRows="0" autoFilter="0"/>
  <autoFilter ref="C88:K167"/>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112</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1139</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ROUND(J106,2)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ROUND((SUM(BE106:BE1321)),2)</f>
        <v>0</v>
      </c>
      <c r="G33" s="36"/>
      <c r="H33" s="36"/>
      <c r="I33" s="128">
        <v>0.21</v>
      </c>
      <c r="J33" s="127">
        <f>ROUND(((SUM(BE106:BE1321))*I33),2)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ROUND((SUM(BF106:BF1321)),2)</f>
        <v>0</v>
      </c>
      <c r="G34" s="36"/>
      <c r="H34" s="36"/>
      <c r="I34" s="128">
        <v>0.15</v>
      </c>
      <c r="J34" s="127">
        <f>ROUND(((SUM(BF106:BF1321))*I34),2)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ROUND((SUM(BG106:BG1321)),2)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ROUND((SUM(BH106:BH1321)),2)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ROUND((SUM(BI106:BI1321)),2)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10 - 01 - Stavební část - vnitřní úpravy</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J106</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J107</f>
        <v>0</v>
      </c>
      <c r="K60" s="149"/>
      <c r="L60" s="154"/>
    </row>
    <row r="61" spans="2:12" s="10" customFormat="1" ht="19.9" customHeight="1">
      <c r="B61" s="155"/>
      <c r="C61" s="156"/>
      <c r="D61" s="157" t="s">
        <v>153</v>
      </c>
      <c r="E61" s="158"/>
      <c r="F61" s="158"/>
      <c r="G61" s="158"/>
      <c r="H61" s="158"/>
      <c r="I61" s="159"/>
      <c r="J61" s="160">
        <f>J108</f>
        <v>0</v>
      </c>
      <c r="K61" s="156"/>
      <c r="L61" s="161"/>
    </row>
    <row r="62" spans="2:12" s="10" customFormat="1" ht="19.9" customHeight="1">
      <c r="B62" s="155"/>
      <c r="C62" s="156"/>
      <c r="D62" s="157" t="s">
        <v>154</v>
      </c>
      <c r="E62" s="158"/>
      <c r="F62" s="158"/>
      <c r="G62" s="158"/>
      <c r="H62" s="158"/>
      <c r="I62" s="159"/>
      <c r="J62" s="160">
        <f>J217</f>
        <v>0</v>
      </c>
      <c r="K62" s="156"/>
      <c r="L62" s="161"/>
    </row>
    <row r="63" spans="2:12" s="10" customFormat="1" ht="19.9" customHeight="1">
      <c r="B63" s="155"/>
      <c r="C63" s="156"/>
      <c r="D63" s="157" t="s">
        <v>595</v>
      </c>
      <c r="E63" s="158"/>
      <c r="F63" s="158"/>
      <c r="G63" s="158"/>
      <c r="H63" s="158"/>
      <c r="I63" s="159"/>
      <c r="J63" s="160">
        <f>J226</f>
        <v>0</v>
      </c>
      <c r="K63" s="156"/>
      <c r="L63" s="161"/>
    </row>
    <row r="64" spans="2:12" s="10" customFormat="1" ht="19.9" customHeight="1">
      <c r="B64" s="155"/>
      <c r="C64" s="156"/>
      <c r="D64" s="157" t="s">
        <v>1140</v>
      </c>
      <c r="E64" s="158"/>
      <c r="F64" s="158"/>
      <c r="G64" s="158"/>
      <c r="H64" s="158"/>
      <c r="I64" s="159"/>
      <c r="J64" s="160">
        <f>J242</f>
        <v>0</v>
      </c>
      <c r="K64" s="156"/>
      <c r="L64" s="161"/>
    </row>
    <row r="65" spans="2:12" s="10" customFormat="1" ht="19.9" customHeight="1">
      <c r="B65" s="155"/>
      <c r="C65" s="156"/>
      <c r="D65" s="157" t="s">
        <v>1141</v>
      </c>
      <c r="E65" s="158"/>
      <c r="F65" s="158"/>
      <c r="G65" s="158"/>
      <c r="H65" s="158"/>
      <c r="I65" s="159"/>
      <c r="J65" s="160">
        <f>J377</f>
        <v>0</v>
      </c>
      <c r="K65" s="156"/>
      <c r="L65" s="161"/>
    </row>
    <row r="66" spans="2:12" s="10" customFormat="1" ht="19.9" customHeight="1">
      <c r="B66" s="155"/>
      <c r="C66" s="156"/>
      <c r="D66" s="157" t="s">
        <v>355</v>
      </c>
      <c r="E66" s="158"/>
      <c r="F66" s="158"/>
      <c r="G66" s="158"/>
      <c r="H66" s="158"/>
      <c r="I66" s="159"/>
      <c r="J66" s="160">
        <f>J412</f>
        <v>0</v>
      </c>
      <c r="K66" s="156"/>
      <c r="L66" s="161"/>
    </row>
    <row r="67" spans="2:12" s="10" customFormat="1" ht="19.9" customHeight="1">
      <c r="B67" s="155"/>
      <c r="C67" s="156"/>
      <c r="D67" s="157" t="s">
        <v>1142</v>
      </c>
      <c r="E67" s="158"/>
      <c r="F67" s="158"/>
      <c r="G67" s="158"/>
      <c r="H67" s="158"/>
      <c r="I67" s="159"/>
      <c r="J67" s="160">
        <f>J463</f>
        <v>0</v>
      </c>
      <c r="K67" s="156"/>
      <c r="L67" s="161"/>
    </row>
    <row r="68" spans="2:12" s="10" customFormat="1" ht="19.9" customHeight="1">
      <c r="B68" s="155"/>
      <c r="C68" s="156"/>
      <c r="D68" s="157" t="s">
        <v>356</v>
      </c>
      <c r="E68" s="158"/>
      <c r="F68" s="158"/>
      <c r="G68" s="158"/>
      <c r="H68" s="158"/>
      <c r="I68" s="159"/>
      <c r="J68" s="160">
        <f>J892</f>
        <v>0</v>
      </c>
      <c r="K68" s="156"/>
      <c r="L68" s="161"/>
    </row>
    <row r="69" spans="2:12" s="10" customFormat="1" ht="19.9" customHeight="1">
      <c r="B69" s="155"/>
      <c r="C69" s="156"/>
      <c r="D69" s="157" t="s">
        <v>157</v>
      </c>
      <c r="E69" s="158"/>
      <c r="F69" s="158"/>
      <c r="G69" s="158"/>
      <c r="H69" s="158"/>
      <c r="I69" s="159"/>
      <c r="J69" s="160">
        <f>J904</f>
        <v>0</v>
      </c>
      <c r="K69" s="156"/>
      <c r="L69" s="161"/>
    </row>
    <row r="70" spans="2:12" s="9" customFormat="1" ht="24.95" customHeight="1">
      <c r="B70" s="148"/>
      <c r="C70" s="149"/>
      <c r="D70" s="150" t="s">
        <v>158</v>
      </c>
      <c r="E70" s="151"/>
      <c r="F70" s="151"/>
      <c r="G70" s="151"/>
      <c r="H70" s="151"/>
      <c r="I70" s="152"/>
      <c r="J70" s="153">
        <f>J907</f>
        <v>0</v>
      </c>
      <c r="K70" s="149"/>
      <c r="L70" s="154"/>
    </row>
    <row r="71" spans="2:12" s="10" customFormat="1" ht="19.9" customHeight="1">
      <c r="B71" s="155"/>
      <c r="C71" s="156"/>
      <c r="D71" s="157" t="s">
        <v>1143</v>
      </c>
      <c r="E71" s="158"/>
      <c r="F71" s="158"/>
      <c r="G71" s="158"/>
      <c r="H71" s="158"/>
      <c r="I71" s="159"/>
      <c r="J71" s="160">
        <f>J908</f>
        <v>0</v>
      </c>
      <c r="K71" s="156"/>
      <c r="L71" s="161"/>
    </row>
    <row r="72" spans="2:12" s="10" customFormat="1" ht="19.9" customHeight="1">
      <c r="B72" s="155"/>
      <c r="C72" s="156"/>
      <c r="D72" s="157" t="s">
        <v>1144</v>
      </c>
      <c r="E72" s="158"/>
      <c r="F72" s="158"/>
      <c r="G72" s="158"/>
      <c r="H72" s="158"/>
      <c r="I72" s="159"/>
      <c r="J72" s="160">
        <f>J940</f>
        <v>0</v>
      </c>
      <c r="K72" s="156"/>
      <c r="L72" s="161"/>
    </row>
    <row r="73" spans="2:12" s="10" customFormat="1" ht="19.9" customHeight="1">
      <c r="B73" s="155"/>
      <c r="C73" s="156"/>
      <c r="D73" s="157" t="s">
        <v>1145</v>
      </c>
      <c r="E73" s="158"/>
      <c r="F73" s="158"/>
      <c r="G73" s="158"/>
      <c r="H73" s="158"/>
      <c r="I73" s="159"/>
      <c r="J73" s="160">
        <f>J973</f>
        <v>0</v>
      </c>
      <c r="K73" s="156"/>
      <c r="L73" s="161"/>
    </row>
    <row r="74" spans="2:12" s="10" customFormat="1" ht="19.9" customHeight="1">
      <c r="B74" s="155"/>
      <c r="C74" s="156"/>
      <c r="D74" s="157" t="s">
        <v>1146</v>
      </c>
      <c r="E74" s="158"/>
      <c r="F74" s="158"/>
      <c r="G74" s="158"/>
      <c r="H74" s="158"/>
      <c r="I74" s="159"/>
      <c r="J74" s="160">
        <f>J980</f>
        <v>0</v>
      </c>
      <c r="K74" s="156"/>
      <c r="L74" s="161"/>
    </row>
    <row r="75" spans="2:12" s="10" customFormat="1" ht="19.9" customHeight="1">
      <c r="B75" s="155"/>
      <c r="C75" s="156"/>
      <c r="D75" s="157" t="s">
        <v>1147</v>
      </c>
      <c r="E75" s="158"/>
      <c r="F75" s="158"/>
      <c r="G75" s="158"/>
      <c r="H75" s="158"/>
      <c r="I75" s="159"/>
      <c r="J75" s="160">
        <f>J1005</f>
        <v>0</v>
      </c>
      <c r="K75" s="156"/>
      <c r="L75" s="161"/>
    </row>
    <row r="76" spans="2:12" s="10" customFormat="1" ht="19.9" customHeight="1">
      <c r="B76" s="155"/>
      <c r="C76" s="156"/>
      <c r="D76" s="157" t="s">
        <v>1148</v>
      </c>
      <c r="E76" s="158"/>
      <c r="F76" s="158"/>
      <c r="G76" s="158"/>
      <c r="H76" s="158"/>
      <c r="I76" s="159"/>
      <c r="J76" s="160">
        <f>J1088</f>
        <v>0</v>
      </c>
      <c r="K76" s="156"/>
      <c r="L76" s="161"/>
    </row>
    <row r="77" spans="2:12" s="10" customFormat="1" ht="19.9" customHeight="1">
      <c r="B77" s="155"/>
      <c r="C77" s="156"/>
      <c r="D77" s="157" t="s">
        <v>357</v>
      </c>
      <c r="E77" s="158"/>
      <c r="F77" s="158"/>
      <c r="G77" s="158"/>
      <c r="H77" s="158"/>
      <c r="I77" s="159"/>
      <c r="J77" s="160">
        <f>J1163</f>
        <v>0</v>
      </c>
      <c r="K77" s="156"/>
      <c r="L77" s="161"/>
    </row>
    <row r="78" spans="2:12" s="10" customFormat="1" ht="19.9" customHeight="1">
      <c r="B78" s="155"/>
      <c r="C78" s="156"/>
      <c r="D78" s="157" t="s">
        <v>1149</v>
      </c>
      <c r="E78" s="158"/>
      <c r="F78" s="158"/>
      <c r="G78" s="158"/>
      <c r="H78" s="158"/>
      <c r="I78" s="159"/>
      <c r="J78" s="160">
        <f>J1175</f>
        <v>0</v>
      </c>
      <c r="K78" s="156"/>
      <c r="L78" s="161"/>
    </row>
    <row r="79" spans="2:12" s="10" customFormat="1" ht="14.85" customHeight="1">
      <c r="B79" s="155"/>
      <c r="C79" s="156"/>
      <c r="D79" s="157" t="s">
        <v>1150</v>
      </c>
      <c r="E79" s="158"/>
      <c r="F79" s="158"/>
      <c r="G79" s="158"/>
      <c r="H79" s="158"/>
      <c r="I79" s="159"/>
      <c r="J79" s="160">
        <f>J1208</f>
        <v>0</v>
      </c>
      <c r="K79" s="156"/>
      <c r="L79" s="161"/>
    </row>
    <row r="80" spans="2:12" s="10" customFormat="1" ht="19.9" customHeight="1">
      <c r="B80" s="155"/>
      <c r="C80" s="156"/>
      <c r="D80" s="157" t="s">
        <v>1151</v>
      </c>
      <c r="E80" s="158"/>
      <c r="F80" s="158"/>
      <c r="G80" s="158"/>
      <c r="H80" s="158"/>
      <c r="I80" s="159"/>
      <c r="J80" s="160">
        <f>J1215</f>
        <v>0</v>
      </c>
      <c r="K80" s="156"/>
      <c r="L80" s="161"/>
    </row>
    <row r="81" spans="2:12" s="10" customFormat="1" ht="19.9" customHeight="1">
      <c r="B81" s="155"/>
      <c r="C81" s="156"/>
      <c r="D81" s="157" t="s">
        <v>1152</v>
      </c>
      <c r="E81" s="158"/>
      <c r="F81" s="158"/>
      <c r="G81" s="158"/>
      <c r="H81" s="158"/>
      <c r="I81" s="159"/>
      <c r="J81" s="160">
        <f>J1234</f>
        <v>0</v>
      </c>
      <c r="K81" s="156"/>
      <c r="L81" s="161"/>
    </row>
    <row r="82" spans="2:12" s="10" customFormat="1" ht="19.9" customHeight="1">
      <c r="B82" s="155"/>
      <c r="C82" s="156"/>
      <c r="D82" s="157" t="s">
        <v>1153</v>
      </c>
      <c r="E82" s="158"/>
      <c r="F82" s="158"/>
      <c r="G82" s="158"/>
      <c r="H82" s="158"/>
      <c r="I82" s="159"/>
      <c r="J82" s="160">
        <f>J1258</f>
        <v>0</v>
      </c>
      <c r="K82" s="156"/>
      <c r="L82" s="161"/>
    </row>
    <row r="83" spans="2:12" s="10" customFormat="1" ht="19.9" customHeight="1">
      <c r="B83" s="155"/>
      <c r="C83" s="156"/>
      <c r="D83" s="157" t="s">
        <v>1154</v>
      </c>
      <c r="E83" s="158"/>
      <c r="F83" s="158"/>
      <c r="G83" s="158"/>
      <c r="H83" s="158"/>
      <c r="I83" s="159"/>
      <c r="J83" s="160">
        <f>J1274</f>
        <v>0</v>
      </c>
      <c r="K83" s="156"/>
      <c r="L83" s="161"/>
    </row>
    <row r="84" spans="2:12" s="9" customFormat="1" ht="24.95" customHeight="1">
      <c r="B84" s="148"/>
      <c r="C84" s="149"/>
      <c r="D84" s="150" t="s">
        <v>910</v>
      </c>
      <c r="E84" s="151"/>
      <c r="F84" s="151"/>
      <c r="G84" s="151"/>
      <c r="H84" s="151"/>
      <c r="I84" s="152"/>
      <c r="J84" s="153">
        <f>J1313</f>
        <v>0</v>
      </c>
      <c r="K84" s="149"/>
      <c r="L84" s="154"/>
    </row>
    <row r="85" spans="2:12" s="10" customFormat="1" ht="19.9" customHeight="1">
      <c r="B85" s="155"/>
      <c r="C85" s="156"/>
      <c r="D85" s="157" t="s">
        <v>1155</v>
      </c>
      <c r="E85" s="158"/>
      <c r="F85" s="158"/>
      <c r="G85" s="158"/>
      <c r="H85" s="158"/>
      <c r="I85" s="159"/>
      <c r="J85" s="160">
        <f>J1314</f>
        <v>0</v>
      </c>
      <c r="K85" s="156"/>
      <c r="L85" s="161"/>
    </row>
    <row r="86" spans="2:12" s="10" customFormat="1" ht="19.9" customHeight="1">
      <c r="B86" s="155"/>
      <c r="C86" s="156"/>
      <c r="D86" s="157" t="s">
        <v>1156</v>
      </c>
      <c r="E86" s="158"/>
      <c r="F86" s="158"/>
      <c r="G86" s="158"/>
      <c r="H86" s="158"/>
      <c r="I86" s="159"/>
      <c r="J86" s="160">
        <f>J1319</f>
        <v>0</v>
      </c>
      <c r="K86" s="156"/>
      <c r="L86" s="161"/>
    </row>
    <row r="87" spans="1:31" s="2" customFormat="1" ht="21.75" customHeight="1">
      <c r="A87" s="36"/>
      <c r="B87" s="37"/>
      <c r="C87" s="38"/>
      <c r="D87" s="38"/>
      <c r="E87" s="38"/>
      <c r="F87" s="38"/>
      <c r="G87" s="38"/>
      <c r="H87" s="38"/>
      <c r="I87" s="111"/>
      <c r="J87" s="38"/>
      <c r="K87" s="38"/>
      <c r="L87" s="112"/>
      <c r="S87" s="36"/>
      <c r="T87" s="36"/>
      <c r="U87" s="36"/>
      <c r="V87" s="36"/>
      <c r="W87" s="36"/>
      <c r="X87" s="36"/>
      <c r="Y87" s="36"/>
      <c r="Z87" s="36"/>
      <c r="AA87" s="36"/>
      <c r="AB87" s="36"/>
      <c r="AC87" s="36"/>
      <c r="AD87" s="36"/>
      <c r="AE87" s="36"/>
    </row>
    <row r="88" spans="1:31" s="2" customFormat="1" ht="6.95" customHeight="1">
      <c r="A88" s="36"/>
      <c r="B88" s="50"/>
      <c r="C88" s="51"/>
      <c r="D88" s="51"/>
      <c r="E88" s="51"/>
      <c r="F88" s="51"/>
      <c r="G88" s="51"/>
      <c r="H88" s="51"/>
      <c r="I88" s="139"/>
      <c r="J88" s="51"/>
      <c r="K88" s="51"/>
      <c r="L88" s="112"/>
      <c r="S88" s="36"/>
      <c r="T88" s="36"/>
      <c r="U88" s="36"/>
      <c r="V88" s="36"/>
      <c r="W88" s="36"/>
      <c r="X88" s="36"/>
      <c r="Y88" s="36"/>
      <c r="Z88" s="36"/>
      <c r="AA88" s="36"/>
      <c r="AB88" s="36"/>
      <c r="AC88" s="36"/>
      <c r="AD88" s="36"/>
      <c r="AE88" s="36"/>
    </row>
    <row r="92" spans="1:31" s="2" customFormat="1" ht="6.95" customHeight="1">
      <c r="A92" s="36"/>
      <c r="B92" s="52"/>
      <c r="C92" s="53"/>
      <c r="D92" s="53"/>
      <c r="E92" s="53"/>
      <c r="F92" s="53"/>
      <c r="G92" s="53"/>
      <c r="H92" s="53"/>
      <c r="I92" s="142"/>
      <c r="J92" s="53"/>
      <c r="K92" s="53"/>
      <c r="L92" s="112"/>
      <c r="S92" s="36"/>
      <c r="T92" s="36"/>
      <c r="U92" s="36"/>
      <c r="V92" s="36"/>
      <c r="W92" s="36"/>
      <c r="X92" s="36"/>
      <c r="Y92" s="36"/>
      <c r="Z92" s="36"/>
      <c r="AA92" s="36"/>
      <c r="AB92" s="36"/>
      <c r="AC92" s="36"/>
      <c r="AD92" s="36"/>
      <c r="AE92" s="36"/>
    </row>
    <row r="93" spans="1:31" s="2" customFormat="1" ht="24.95" customHeight="1">
      <c r="A93" s="36"/>
      <c r="B93" s="37"/>
      <c r="C93" s="25" t="s">
        <v>160</v>
      </c>
      <c r="D93" s="38"/>
      <c r="E93" s="38"/>
      <c r="F93" s="38"/>
      <c r="G93" s="38"/>
      <c r="H93" s="38"/>
      <c r="I93" s="111"/>
      <c r="J93" s="38"/>
      <c r="K93" s="38"/>
      <c r="L93" s="112"/>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11"/>
      <c r="J94" s="38"/>
      <c r="K94" s="38"/>
      <c r="L94" s="112"/>
      <c r="S94" s="36"/>
      <c r="T94" s="36"/>
      <c r="U94" s="36"/>
      <c r="V94" s="36"/>
      <c r="W94" s="36"/>
      <c r="X94" s="36"/>
      <c r="Y94" s="36"/>
      <c r="Z94" s="36"/>
      <c r="AA94" s="36"/>
      <c r="AB94" s="36"/>
      <c r="AC94" s="36"/>
      <c r="AD94" s="36"/>
      <c r="AE94" s="36"/>
    </row>
    <row r="95" spans="1:31" s="2" customFormat="1" ht="12" customHeight="1">
      <c r="A95" s="36"/>
      <c r="B95" s="37"/>
      <c r="C95" s="31" t="s">
        <v>16</v>
      </c>
      <c r="D95" s="38"/>
      <c r="E95" s="38"/>
      <c r="F95" s="38"/>
      <c r="G95" s="38"/>
      <c r="H95" s="38"/>
      <c r="I95" s="111"/>
      <c r="J95" s="38"/>
      <c r="K95" s="38"/>
      <c r="L95" s="112"/>
      <c r="S95" s="36"/>
      <c r="T95" s="36"/>
      <c r="U95" s="36"/>
      <c r="V95" s="36"/>
      <c r="W95" s="36"/>
      <c r="X95" s="36"/>
      <c r="Y95" s="36"/>
      <c r="Z95" s="36"/>
      <c r="AA95" s="36"/>
      <c r="AB95" s="36"/>
      <c r="AC95" s="36"/>
      <c r="AD95" s="36"/>
      <c r="AE95" s="36"/>
    </row>
    <row r="96" spans="1:31" s="2" customFormat="1" ht="16.5" customHeight="1">
      <c r="A96" s="36"/>
      <c r="B96" s="37"/>
      <c r="C96" s="38"/>
      <c r="D96" s="38"/>
      <c r="E96" s="396" t="str">
        <f>E7</f>
        <v>Horažďovice ON - oprava výpravní budovy1</v>
      </c>
      <c r="F96" s="397"/>
      <c r="G96" s="397"/>
      <c r="H96" s="397"/>
      <c r="I96" s="111"/>
      <c r="J96" s="38"/>
      <c r="K96" s="38"/>
      <c r="L96" s="112"/>
      <c r="S96" s="36"/>
      <c r="T96" s="36"/>
      <c r="U96" s="36"/>
      <c r="V96" s="36"/>
      <c r="W96" s="36"/>
      <c r="X96" s="36"/>
      <c r="Y96" s="36"/>
      <c r="Z96" s="36"/>
      <c r="AA96" s="36"/>
      <c r="AB96" s="36"/>
      <c r="AC96" s="36"/>
      <c r="AD96" s="36"/>
      <c r="AE96" s="36"/>
    </row>
    <row r="97" spans="1:31" s="2" customFormat="1" ht="12" customHeight="1">
      <c r="A97" s="36"/>
      <c r="B97" s="37"/>
      <c r="C97" s="31" t="s">
        <v>144</v>
      </c>
      <c r="D97" s="38"/>
      <c r="E97" s="38"/>
      <c r="F97" s="38"/>
      <c r="G97" s="38"/>
      <c r="H97" s="38"/>
      <c r="I97" s="111"/>
      <c r="J97" s="38"/>
      <c r="K97" s="38"/>
      <c r="L97" s="112"/>
      <c r="S97" s="36"/>
      <c r="T97" s="36"/>
      <c r="U97" s="36"/>
      <c r="V97" s="36"/>
      <c r="W97" s="36"/>
      <c r="X97" s="36"/>
      <c r="Y97" s="36"/>
      <c r="Z97" s="36"/>
      <c r="AA97" s="36"/>
      <c r="AB97" s="36"/>
      <c r="AC97" s="36"/>
      <c r="AD97" s="36"/>
      <c r="AE97" s="36"/>
    </row>
    <row r="98" spans="1:31" s="2" customFormat="1" ht="16.5" customHeight="1">
      <c r="A98" s="36"/>
      <c r="B98" s="37"/>
      <c r="C98" s="38"/>
      <c r="D98" s="38"/>
      <c r="E98" s="353" t="str">
        <f>E9</f>
        <v>SO 10 - 01 - Stavební část - vnitřní úpravy</v>
      </c>
      <c r="F98" s="398"/>
      <c r="G98" s="398"/>
      <c r="H98" s="398"/>
      <c r="I98" s="111"/>
      <c r="J98" s="38"/>
      <c r="K98" s="38"/>
      <c r="L98" s="112"/>
      <c r="S98" s="36"/>
      <c r="T98" s="36"/>
      <c r="U98" s="36"/>
      <c r="V98" s="36"/>
      <c r="W98" s="36"/>
      <c r="X98" s="36"/>
      <c r="Y98" s="36"/>
      <c r="Z98" s="36"/>
      <c r="AA98" s="36"/>
      <c r="AB98" s="36"/>
      <c r="AC98" s="36"/>
      <c r="AD98" s="36"/>
      <c r="AE98" s="36"/>
    </row>
    <row r="99" spans="1:31" s="2" customFormat="1" ht="6.95" customHeight="1">
      <c r="A99" s="36"/>
      <c r="B99" s="37"/>
      <c r="C99" s="38"/>
      <c r="D99" s="38"/>
      <c r="E99" s="38"/>
      <c r="F99" s="38"/>
      <c r="G99" s="38"/>
      <c r="H99" s="38"/>
      <c r="I99" s="111"/>
      <c r="J99" s="38"/>
      <c r="K99" s="38"/>
      <c r="L99" s="112"/>
      <c r="S99" s="36"/>
      <c r="T99" s="36"/>
      <c r="U99" s="36"/>
      <c r="V99" s="36"/>
      <c r="W99" s="36"/>
      <c r="X99" s="36"/>
      <c r="Y99" s="36"/>
      <c r="Z99" s="36"/>
      <c r="AA99" s="36"/>
      <c r="AB99" s="36"/>
      <c r="AC99" s="36"/>
      <c r="AD99" s="36"/>
      <c r="AE99" s="36"/>
    </row>
    <row r="100" spans="1:31" s="2" customFormat="1" ht="12" customHeight="1">
      <c r="A100" s="36"/>
      <c r="B100" s="37"/>
      <c r="C100" s="31" t="s">
        <v>21</v>
      </c>
      <c r="D100" s="38"/>
      <c r="E100" s="38"/>
      <c r="F100" s="29" t="str">
        <f>F12</f>
        <v xml:space="preserve"> </v>
      </c>
      <c r="G100" s="38"/>
      <c r="H100" s="38"/>
      <c r="I100" s="114" t="s">
        <v>23</v>
      </c>
      <c r="J100" s="62" t="str">
        <f>IF(J12="","",J12)</f>
        <v>29. 3. 2020</v>
      </c>
      <c r="K100" s="38"/>
      <c r="L100" s="112"/>
      <c r="S100" s="36"/>
      <c r="T100" s="36"/>
      <c r="U100" s="36"/>
      <c r="V100" s="36"/>
      <c r="W100" s="36"/>
      <c r="X100" s="36"/>
      <c r="Y100" s="36"/>
      <c r="Z100" s="36"/>
      <c r="AA100" s="36"/>
      <c r="AB100" s="36"/>
      <c r="AC100" s="36"/>
      <c r="AD100" s="36"/>
      <c r="AE100" s="36"/>
    </row>
    <row r="101" spans="1:31" s="2" customFormat="1" ht="6.95" customHeight="1">
      <c r="A101" s="36"/>
      <c r="B101" s="37"/>
      <c r="C101" s="38"/>
      <c r="D101" s="38"/>
      <c r="E101" s="38"/>
      <c r="F101" s="38"/>
      <c r="G101" s="38"/>
      <c r="H101" s="38"/>
      <c r="I101" s="111"/>
      <c r="J101" s="38"/>
      <c r="K101" s="38"/>
      <c r="L101" s="112"/>
      <c r="S101" s="36"/>
      <c r="T101" s="36"/>
      <c r="U101" s="36"/>
      <c r="V101" s="36"/>
      <c r="W101" s="36"/>
      <c r="X101" s="36"/>
      <c r="Y101" s="36"/>
      <c r="Z101" s="36"/>
      <c r="AA101" s="36"/>
      <c r="AB101" s="36"/>
      <c r="AC101" s="36"/>
      <c r="AD101" s="36"/>
      <c r="AE101" s="36"/>
    </row>
    <row r="102" spans="1:31" s="2" customFormat="1" ht="15.2" customHeight="1">
      <c r="A102" s="36"/>
      <c r="B102" s="37"/>
      <c r="C102" s="31" t="s">
        <v>25</v>
      </c>
      <c r="D102" s="38"/>
      <c r="E102" s="38"/>
      <c r="F102" s="29" t="str">
        <f>E15</f>
        <v>Správa železnic, státní organizace</v>
      </c>
      <c r="G102" s="38"/>
      <c r="H102" s="38"/>
      <c r="I102" s="114" t="s">
        <v>33</v>
      </c>
      <c r="J102" s="34" t="str">
        <f>E21</f>
        <v>APREA s.r.o.</v>
      </c>
      <c r="K102" s="38"/>
      <c r="L102" s="112"/>
      <c r="S102" s="36"/>
      <c r="T102" s="36"/>
      <c r="U102" s="36"/>
      <c r="V102" s="36"/>
      <c r="W102" s="36"/>
      <c r="X102" s="36"/>
      <c r="Y102" s="36"/>
      <c r="Z102" s="36"/>
      <c r="AA102" s="36"/>
      <c r="AB102" s="36"/>
      <c r="AC102" s="36"/>
      <c r="AD102" s="36"/>
      <c r="AE102" s="36"/>
    </row>
    <row r="103" spans="1:31" s="2" customFormat="1" ht="15.2" customHeight="1">
      <c r="A103" s="36"/>
      <c r="B103" s="37"/>
      <c r="C103" s="31" t="s">
        <v>31</v>
      </c>
      <c r="D103" s="38"/>
      <c r="E103" s="38"/>
      <c r="F103" s="29" t="str">
        <f>IF(E18="","",E18)</f>
        <v>Vyplň údaj</v>
      </c>
      <c r="G103" s="38"/>
      <c r="H103" s="38"/>
      <c r="I103" s="114" t="s">
        <v>38</v>
      </c>
      <c r="J103" s="34" t="str">
        <f>E24</f>
        <v xml:space="preserve"> </v>
      </c>
      <c r="K103" s="38"/>
      <c r="L103" s="112"/>
      <c r="S103" s="36"/>
      <c r="T103" s="36"/>
      <c r="U103" s="36"/>
      <c r="V103" s="36"/>
      <c r="W103" s="36"/>
      <c r="X103" s="36"/>
      <c r="Y103" s="36"/>
      <c r="Z103" s="36"/>
      <c r="AA103" s="36"/>
      <c r="AB103" s="36"/>
      <c r="AC103" s="36"/>
      <c r="AD103" s="36"/>
      <c r="AE103" s="36"/>
    </row>
    <row r="104" spans="1:31" s="2" customFormat="1" ht="10.35" customHeight="1">
      <c r="A104" s="36"/>
      <c r="B104" s="37"/>
      <c r="C104" s="38"/>
      <c r="D104" s="38"/>
      <c r="E104" s="38"/>
      <c r="F104" s="38"/>
      <c r="G104" s="38"/>
      <c r="H104" s="38"/>
      <c r="I104" s="111"/>
      <c r="J104" s="38"/>
      <c r="K104" s="38"/>
      <c r="L104" s="112"/>
      <c r="S104" s="36"/>
      <c r="T104" s="36"/>
      <c r="U104" s="36"/>
      <c r="V104" s="36"/>
      <c r="W104" s="36"/>
      <c r="X104" s="36"/>
      <c r="Y104" s="36"/>
      <c r="Z104" s="36"/>
      <c r="AA104" s="36"/>
      <c r="AB104" s="36"/>
      <c r="AC104" s="36"/>
      <c r="AD104" s="36"/>
      <c r="AE104" s="36"/>
    </row>
    <row r="105" spans="1:31" s="11" customFormat="1" ht="29.25" customHeight="1">
      <c r="A105" s="162"/>
      <c r="B105" s="163"/>
      <c r="C105" s="164" t="s">
        <v>161</v>
      </c>
      <c r="D105" s="165" t="s">
        <v>60</v>
      </c>
      <c r="E105" s="165" t="s">
        <v>56</v>
      </c>
      <c r="F105" s="165" t="s">
        <v>57</v>
      </c>
      <c r="G105" s="165" t="s">
        <v>162</v>
      </c>
      <c r="H105" s="165" t="s">
        <v>163</v>
      </c>
      <c r="I105" s="166" t="s">
        <v>164</v>
      </c>
      <c r="J105" s="165" t="s">
        <v>148</v>
      </c>
      <c r="K105" s="167" t="s">
        <v>165</v>
      </c>
      <c r="L105" s="168"/>
      <c r="M105" s="71" t="s">
        <v>19</v>
      </c>
      <c r="N105" s="72" t="s">
        <v>45</v>
      </c>
      <c r="O105" s="72" t="s">
        <v>166</v>
      </c>
      <c r="P105" s="72" t="s">
        <v>167</v>
      </c>
      <c r="Q105" s="72" t="s">
        <v>168</v>
      </c>
      <c r="R105" s="72" t="s">
        <v>169</v>
      </c>
      <c r="S105" s="72" t="s">
        <v>170</v>
      </c>
      <c r="T105" s="73" t="s">
        <v>171</v>
      </c>
      <c r="U105" s="162"/>
      <c r="V105" s="162"/>
      <c r="W105" s="162"/>
      <c r="X105" s="162"/>
      <c r="Y105" s="162"/>
      <c r="Z105" s="162"/>
      <c r="AA105" s="162"/>
      <c r="AB105" s="162"/>
      <c r="AC105" s="162"/>
      <c r="AD105" s="162"/>
      <c r="AE105" s="162"/>
    </row>
    <row r="106" spans="1:63" s="2" customFormat="1" ht="22.9" customHeight="1">
      <c r="A106" s="36"/>
      <c r="B106" s="37"/>
      <c r="C106" s="78" t="s">
        <v>172</v>
      </c>
      <c r="D106" s="38"/>
      <c r="E106" s="38"/>
      <c r="F106" s="38"/>
      <c r="G106" s="38"/>
      <c r="H106" s="38"/>
      <c r="I106" s="111"/>
      <c r="J106" s="169">
        <f>BK106</f>
        <v>0</v>
      </c>
      <c r="K106" s="38"/>
      <c r="L106" s="41"/>
      <c r="M106" s="74"/>
      <c r="N106" s="170"/>
      <c r="O106" s="75"/>
      <c r="P106" s="171">
        <f>P107+P907+P1313</f>
        <v>0</v>
      </c>
      <c r="Q106" s="75"/>
      <c r="R106" s="171">
        <f>R107+R907+R1313</f>
        <v>131.3479343</v>
      </c>
      <c r="S106" s="75"/>
      <c r="T106" s="172">
        <f>T107+T907+T1313</f>
        <v>272.92886132</v>
      </c>
      <c r="U106" s="36"/>
      <c r="V106" s="36"/>
      <c r="W106" s="36"/>
      <c r="X106" s="36"/>
      <c r="Y106" s="36"/>
      <c r="Z106" s="36"/>
      <c r="AA106" s="36"/>
      <c r="AB106" s="36"/>
      <c r="AC106" s="36"/>
      <c r="AD106" s="36"/>
      <c r="AE106" s="36"/>
      <c r="AT106" s="19" t="s">
        <v>74</v>
      </c>
      <c r="AU106" s="19" t="s">
        <v>149</v>
      </c>
      <c r="BK106" s="173">
        <f>BK107+BK907+BK1313</f>
        <v>0</v>
      </c>
    </row>
    <row r="107" spans="2:63" s="12" customFormat="1" ht="25.9" customHeight="1">
      <c r="B107" s="174"/>
      <c r="C107" s="175"/>
      <c r="D107" s="176" t="s">
        <v>74</v>
      </c>
      <c r="E107" s="177" t="s">
        <v>173</v>
      </c>
      <c r="F107" s="177" t="s">
        <v>174</v>
      </c>
      <c r="G107" s="175"/>
      <c r="H107" s="175"/>
      <c r="I107" s="178"/>
      <c r="J107" s="179">
        <f>BK107</f>
        <v>0</v>
      </c>
      <c r="K107" s="175"/>
      <c r="L107" s="180"/>
      <c r="M107" s="181"/>
      <c r="N107" s="182"/>
      <c r="O107" s="182"/>
      <c r="P107" s="183">
        <f>P108+P217+P226+P242+P377+P412+P463+P892+P904</f>
        <v>0</v>
      </c>
      <c r="Q107" s="182"/>
      <c r="R107" s="183">
        <f>R108+R217+R226+R242+R377+R412+R463+R892+R904</f>
        <v>106.18614011</v>
      </c>
      <c r="S107" s="182"/>
      <c r="T107" s="184">
        <f>T108+T217+T226+T242+T377+T412+T463+T892+T904</f>
        <v>272.90686132</v>
      </c>
      <c r="AR107" s="185" t="s">
        <v>83</v>
      </c>
      <c r="AT107" s="186" t="s">
        <v>74</v>
      </c>
      <c r="AU107" s="186" t="s">
        <v>75</v>
      </c>
      <c r="AY107" s="185" t="s">
        <v>175</v>
      </c>
      <c r="BK107" s="187">
        <f>BK108+BK217+BK226+BK242+BK377+BK412+BK463+BK892+BK904</f>
        <v>0</v>
      </c>
    </row>
    <row r="108" spans="2:63" s="12" customFormat="1" ht="22.9" customHeight="1">
      <c r="B108" s="174"/>
      <c r="C108" s="175"/>
      <c r="D108" s="176" t="s">
        <v>74</v>
      </c>
      <c r="E108" s="188" t="s">
        <v>195</v>
      </c>
      <c r="F108" s="188" t="s">
        <v>264</v>
      </c>
      <c r="G108" s="175"/>
      <c r="H108" s="175"/>
      <c r="I108" s="178"/>
      <c r="J108" s="189">
        <f>BK108</f>
        <v>0</v>
      </c>
      <c r="K108" s="175"/>
      <c r="L108" s="180"/>
      <c r="M108" s="181"/>
      <c r="N108" s="182"/>
      <c r="O108" s="182"/>
      <c r="P108" s="183">
        <f>SUM(P109:P216)</f>
        <v>0</v>
      </c>
      <c r="Q108" s="182"/>
      <c r="R108" s="183">
        <f>SUM(R109:R216)</f>
        <v>26.978141310000005</v>
      </c>
      <c r="S108" s="182"/>
      <c r="T108" s="184">
        <f>SUM(T109:T216)</f>
        <v>0</v>
      </c>
      <c r="AR108" s="185" t="s">
        <v>83</v>
      </c>
      <c r="AT108" s="186" t="s">
        <v>74</v>
      </c>
      <c r="AU108" s="186" t="s">
        <v>83</v>
      </c>
      <c r="AY108" s="185" t="s">
        <v>175</v>
      </c>
      <c r="BK108" s="187">
        <f>SUM(BK109:BK216)</f>
        <v>0</v>
      </c>
    </row>
    <row r="109" spans="1:65" s="2" customFormat="1" ht="21.75" customHeight="1">
      <c r="A109" s="36"/>
      <c r="B109" s="37"/>
      <c r="C109" s="190" t="s">
        <v>83</v>
      </c>
      <c r="D109" s="190" t="s">
        <v>177</v>
      </c>
      <c r="E109" s="191" t="s">
        <v>1157</v>
      </c>
      <c r="F109" s="192" t="s">
        <v>1158</v>
      </c>
      <c r="G109" s="193" t="s">
        <v>191</v>
      </c>
      <c r="H109" s="194">
        <v>0.785</v>
      </c>
      <c r="I109" s="195"/>
      <c r="J109" s="196">
        <f>ROUND(I109*H109,2)</f>
        <v>0</v>
      </c>
      <c r="K109" s="192" t="s">
        <v>181</v>
      </c>
      <c r="L109" s="41"/>
      <c r="M109" s="197" t="s">
        <v>19</v>
      </c>
      <c r="N109" s="198" t="s">
        <v>48</v>
      </c>
      <c r="O109" s="67"/>
      <c r="P109" s="199">
        <f>O109*H109</f>
        <v>0</v>
      </c>
      <c r="Q109" s="199">
        <v>1.8775</v>
      </c>
      <c r="R109" s="199">
        <f>Q109*H109</f>
        <v>1.4738375</v>
      </c>
      <c r="S109" s="199">
        <v>0</v>
      </c>
      <c r="T109" s="200">
        <f>S109*H109</f>
        <v>0</v>
      </c>
      <c r="U109" s="36"/>
      <c r="V109" s="36"/>
      <c r="W109" s="36"/>
      <c r="X109" s="36"/>
      <c r="Y109" s="36"/>
      <c r="Z109" s="36"/>
      <c r="AA109" s="36"/>
      <c r="AB109" s="36"/>
      <c r="AC109" s="36"/>
      <c r="AD109" s="36"/>
      <c r="AE109" s="36"/>
      <c r="AR109" s="201" t="s">
        <v>182</v>
      </c>
      <c r="AT109" s="201" t="s">
        <v>177</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182</v>
      </c>
      <c r="BM109" s="201" t="s">
        <v>1159</v>
      </c>
    </row>
    <row r="110" spans="2:51" s="13" customFormat="1" ht="11.25">
      <c r="B110" s="207"/>
      <c r="C110" s="208"/>
      <c r="D110" s="203" t="s">
        <v>186</v>
      </c>
      <c r="E110" s="209" t="s">
        <v>19</v>
      </c>
      <c r="F110" s="210" t="s">
        <v>1160</v>
      </c>
      <c r="G110" s="208"/>
      <c r="H110" s="209" t="s">
        <v>19</v>
      </c>
      <c r="I110" s="211"/>
      <c r="J110" s="208"/>
      <c r="K110" s="208"/>
      <c r="L110" s="212"/>
      <c r="M110" s="213"/>
      <c r="N110" s="214"/>
      <c r="O110" s="214"/>
      <c r="P110" s="214"/>
      <c r="Q110" s="214"/>
      <c r="R110" s="214"/>
      <c r="S110" s="214"/>
      <c r="T110" s="215"/>
      <c r="AT110" s="216" t="s">
        <v>186</v>
      </c>
      <c r="AU110" s="216" t="s">
        <v>85</v>
      </c>
      <c r="AV110" s="13" t="s">
        <v>83</v>
      </c>
      <c r="AW110" s="13" t="s">
        <v>37</v>
      </c>
      <c r="AX110" s="13" t="s">
        <v>75</v>
      </c>
      <c r="AY110" s="216" t="s">
        <v>175</v>
      </c>
    </row>
    <row r="111" spans="2:51" s="14" customFormat="1" ht="11.25">
      <c r="B111" s="217"/>
      <c r="C111" s="218"/>
      <c r="D111" s="203" t="s">
        <v>186</v>
      </c>
      <c r="E111" s="219" t="s">
        <v>19</v>
      </c>
      <c r="F111" s="220" t="s">
        <v>1161</v>
      </c>
      <c r="G111" s="218"/>
      <c r="H111" s="221">
        <v>0.235</v>
      </c>
      <c r="I111" s="222"/>
      <c r="J111" s="218"/>
      <c r="K111" s="218"/>
      <c r="L111" s="223"/>
      <c r="M111" s="224"/>
      <c r="N111" s="225"/>
      <c r="O111" s="225"/>
      <c r="P111" s="225"/>
      <c r="Q111" s="225"/>
      <c r="R111" s="225"/>
      <c r="S111" s="225"/>
      <c r="T111" s="226"/>
      <c r="AT111" s="227" t="s">
        <v>186</v>
      </c>
      <c r="AU111" s="227" t="s">
        <v>85</v>
      </c>
      <c r="AV111" s="14" t="s">
        <v>85</v>
      </c>
      <c r="AW111" s="14" t="s">
        <v>37</v>
      </c>
      <c r="AX111" s="14" t="s">
        <v>75</v>
      </c>
      <c r="AY111" s="227" t="s">
        <v>175</v>
      </c>
    </row>
    <row r="112" spans="2:51" s="14" customFormat="1" ht="11.25">
      <c r="B112" s="217"/>
      <c r="C112" s="218"/>
      <c r="D112" s="203" t="s">
        <v>186</v>
      </c>
      <c r="E112" s="219" t="s">
        <v>19</v>
      </c>
      <c r="F112" s="220" t="s">
        <v>1162</v>
      </c>
      <c r="G112" s="218"/>
      <c r="H112" s="221">
        <v>0.045</v>
      </c>
      <c r="I112" s="222"/>
      <c r="J112" s="218"/>
      <c r="K112" s="218"/>
      <c r="L112" s="223"/>
      <c r="M112" s="224"/>
      <c r="N112" s="225"/>
      <c r="O112" s="225"/>
      <c r="P112" s="225"/>
      <c r="Q112" s="225"/>
      <c r="R112" s="225"/>
      <c r="S112" s="225"/>
      <c r="T112" s="226"/>
      <c r="AT112" s="227" t="s">
        <v>186</v>
      </c>
      <c r="AU112" s="227" t="s">
        <v>85</v>
      </c>
      <c r="AV112" s="14" t="s">
        <v>85</v>
      </c>
      <c r="AW112" s="14" t="s">
        <v>37</v>
      </c>
      <c r="AX112" s="14" t="s">
        <v>75</v>
      </c>
      <c r="AY112" s="227" t="s">
        <v>175</v>
      </c>
    </row>
    <row r="113" spans="2:51" s="13" customFormat="1" ht="11.25">
      <c r="B113" s="207"/>
      <c r="C113" s="208"/>
      <c r="D113" s="203" t="s">
        <v>186</v>
      </c>
      <c r="E113" s="209" t="s">
        <v>19</v>
      </c>
      <c r="F113" s="210" t="s">
        <v>1163</v>
      </c>
      <c r="G113" s="208"/>
      <c r="H113" s="209" t="s">
        <v>19</v>
      </c>
      <c r="I113" s="211"/>
      <c r="J113" s="208"/>
      <c r="K113" s="208"/>
      <c r="L113" s="212"/>
      <c r="M113" s="213"/>
      <c r="N113" s="214"/>
      <c r="O113" s="214"/>
      <c r="P113" s="214"/>
      <c r="Q113" s="214"/>
      <c r="R113" s="214"/>
      <c r="S113" s="214"/>
      <c r="T113" s="215"/>
      <c r="AT113" s="216" t="s">
        <v>186</v>
      </c>
      <c r="AU113" s="216" t="s">
        <v>85</v>
      </c>
      <c r="AV113" s="13" t="s">
        <v>83</v>
      </c>
      <c r="AW113" s="13" t="s">
        <v>37</v>
      </c>
      <c r="AX113" s="13" t="s">
        <v>75</v>
      </c>
      <c r="AY113" s="216" t="s">
        <v>175</v>
      </c>
    </row>
    <row r="114" spans="2:51" s="14" customFormat="1" ht="11.25">
      <c r="B114" s="217"/>
      <c r="C114" s="218"/>
      <c r="D114" s="203" t="s">
        <v>186</v>
      </c>
      <c r="E114" s="219" t="s">
        <v>19</v>
      </c>
      <c r="F114" s="220" t="s">
        <v>1164</v>
      </c>
      <c r="G114" s="218"/>
      <c r="H114" s="221">
        <v>0.505</v>
      </c>
      <c r="I114" s="222"/>
      <c r="J114" s="218"/>
      <c r="K114" s="218"/>
      <c r="L114" s="223"/>
      <c r="M114" s="224"/>
      <c r="N114" s="225"/>
      <c r="O114" s="225"/>
      <c r="P114" s="225"/>
      <c r="Q114" s="225"/>
      <c r="R114" s="225"/>
      <c r="S114" s="225"/>
      <c r="T114" s="226"/>
      <c r="AT114" s="227" t="s">
        <v>186</v>
      </c>
      <c r="AU114" s="227" t="s">
        <v>85</v>
      </c>
      <c r="AV114" s="14" t="s">
        <v>85</v>
      </c>
      <c r="AW114" s="14" t="s">
        <v>37</v>
      </c>
      <c r="AX114" s="14" t="s">
        <v>75</v>
      </c>
      <c r="AY114" s="227" t="s">
        <v>175</v>
      </c>
    </row>
    <row r="115" spans="2:51" s="15" customFormat="1" ht="11.25">
      <c r="B115" s="228"/>
      <c r="C115" s="229"/>
      <c r="D115" s="203" t="s">
        <v>186</v>
      </c>
      <c r="E115" s="230" t="s">
        <v>19</v>
      </c>
      <c r="F115" s="231" t="s">
        <v>204</v>
      </c>
      <c r="G115" s="229"/>
      <c r="H115" s="232">
        <v>0.7849999999999999</v>
      </c>
      <c r="I115" s="233"/>
      <c r="J115" s="229"/>
      <c r="K115" s="229"/>
      <c r="L115" s="234"/>
      <c r="M115" s="235"/>
      <c r="N115" s="236"/>
      <c r="O115" s="236"/>
      <c r="P115" s="236"/>
      <c r="Q115" s="236"/>
      <c r="R115" s="236"/>
      <c r="S115" s="236"/>
      <c r="T115" s="237"/>
      <c r="AT115" s="238" t="s">
        <v>186</v>
      </c>
      <c r="AU115" s="238" t="s">
        <v>85</v>
      </c>
      <c r="AV115" s="15" t="s">
        <v>182</v>
      </c>
      <c r="AW115" s="15" t="s">
        <v>37</v>
      </c>
      <c r="AX115" s="15" t="s">
        <v>83</v>
      </c>
      <c r="AY115" s="238" t="s">
        <v>175</v>
      </c>
    </row>
    <row r="116" spans="1:65" s="2" customFormat="1" ht="21.75" customHeight="1">
      <c r="A116" s="36"/>
      <c r="B116" s="37"/>
      <c r="C116" s="190" t="s">
        <v>85</v>
      </c>
      <c r="D116" s="190" t="s">
        <v>177</v>
      </c>
      <c r="E116" s="191" t="s">
        <v>1165</v>
      </c>
      <c r="F116" s="192" t="s">
        <v>1166</v>
      </c>
      <c r="G116" s="193" t="s">
        <v>191</v>
      </c>
      <c r="H116" s="194">
        <v>5.079</v>
      </c>
      <c r="I116" s="195"/>
      <c r="J116" s="196">
        <f>ROUND(I116*H116,2)</f>
        <v>0</v>
      </c>
      <c r="K116" s="192" t="s">
        <v>181</v>
      </c>
      <c r="L116" s="41"/>
      <c r="M116" s="197" t="s">
        <v>19</v>
      </c>
      <c r="N116" s="198" t="s">
        <v>48</v>
      </c>
      <c r="O116" s="67"/>
      <c r="P116" s="199">
        <f>O116*H116</f>
        <v>0</v>
      </c>
      <c r="Q116" s="199">
        <v>1.8775</v>
      </c>
      <c r="R116" s="199">
        <f>Q116*H116</f>
        <v>9.5358225</v>
      </c>
      <c r="S116" s="199">
        <v>0</v>
      </c>
      <c r="T116" s="200">
        <f>S116*H116</f>
        <v>0</v>
      </c>
      <c r="U116" s="36"/>
      <c r="V116" s="36"/>
      <c r="W116" s="36"/>
      <c r="X116" s="36"/>
      <c r="Y116" s="36"/>
      <c r="Z116" s="36"/>
      <c r="AA116" s="36"/>
      <c r="AB116" s="36"/>
      <c r="AC116" s="36"/>
      <c r="AD116" s="36"/>
      <c r="AE116" s="36"/>
      <c r="AR116" s="201" t="s">
        <v>182</v>
      </c>
      <c r="AT116" s="201" t="s">
        <v>177</v>
      </c>
      <c r="AU116" s="201" t="s">
        <v>85</v>
      </c>
      <c r="AY116" s="19" t="s">
        <v>175</v>
      </c>
      <c r="BE116" s="202">
        <f>IF(N116="základní",J116,0)</f>
        <v>0</v>
      </c>
      <c r="BF116" s="202">
        <f>IF(N116="snížená",J116,0)</f>
        <v>0</v>
      </c>
      <c r="BG116" s="202">
        <f>IF(N116="zákl. přenesená",J116,0)</f>
        <v>0</v>
      </c>
      <c r="BH116" s="202">
        <f>IF(N116="sníž. přenesená",J116,0)</f>
        <v>0</v>
      </c>
      <c r="BI116" s="202">
        <f>IF(N116="nulová",J116,0)</f>
        <v>0</v>
      </c>
      <c r="BJ116" s="19" t="s">
        <v>182</v>
      </c>
      <c r="BK116" s="202">
        <f>ROUND(I116*H116,2)</f>
        <v>0</v>
      </c>
      <c r="BL116" s="19" t="s">
        <v>182</v>
      </c>
      <c r="BM116" s="201" t="s">
        <v>1167</v>
      </c>
    </row>
    <row r="117" spans="2:51" s="13" customFormat="1" ht="11.25">
      <c r="B117" s="207"/>
      <c r="C117" s="208"/>
      <c r="D117" s="203" t="s">
        <v>186</v>
      </c>
      <c r="E117" s="209" t="s">
        <v>19</v>
      </c>
      <c r="F117" s="210" t="s">
        <v>260</v>
      </c>
      <c r="G117" s="208"/>
      <c r="H117" s="209" t="s">
        <v>19</v>
      </c>
      <c r="I117" s="211"/>
      <c r="J117" s="208"/>
      <c r="K117" s="208"/>
      <c r="L117" s="212"/>
      <c r="M117" s="213"/>
      <c r="N117" s="214"/>
      <c r="O117" s="214"/>
      <c r="P117" s="214"/>
      <c r="Q117" s="214"/>
      <c r="R117" s="214"/>
      <c r="S117" s="214"/>
      <c r="T117" s="215"/>
      <c r="AT117" s="216" t="s">
        <v>186</v>
      </c>
      <c r="AU117" s="216" t="s">
        <v>85</v>
      </c>
      <c r="AV117" s="13" t="s">
        <v>83</v>
      </c>
      <c r="AW117" s="13" t="s">
        <v>37</v>
      </c>
      <c r="AX117" s="13" t="s">
        <v>75</v>
      </c>
      <c r="AY117" s="216" t="s">
        <v>175</v>
      </c>
    </row>
    <row r="118" spans="2:51" s="14" customFormat="1" ht="11.25">
      <c r="B118" s="217"/>
      <c r="C118" s="218"/>
      <c r="D118" s="203" t="s">
        <v>186</v>
      </c>
      <c r="E118" s="219" t="s">
        <v>19</v>
      </c>
      <c r="F118" s="220" t="s">
        <v>1168</v>
      </c>
      <c r="G118" s="218"/>
      <c r="H118" s="221">
        <v>0.623</v>
      </c>
      <c r="I118" s="222"/>
      <c r="J118" s="218"/>
      <c r="K118" s="218"/>
      <c r="L118" s="223"/>
      <c r="M118" s="224"/>
      <c r="N118" s="225"/>
      <c r="O118" s="225"/>
      <c r="P118" s="225"/>
      <c r="Q118" s="225"/>
      <c r="R118" s="225"/>
      <c r="S118" s="225"/>
      <c r="T118" s="226"/>
      <c r="AT118" s="227" t="s">
        <v>186</v>
      </c>
      <c r="AU118" s="227" t="s">
        <v>85</v>
      </c>
      <c r="AV118" s="14" t="s">
        <v>85</v>
      </c>
      <c r="AW118" s="14" t="s">
        <v>37</v>
      </c>
      <c r="AX118" s="14" t="s">
        <v>75</v>
      </c>
      <c r="AY118" s="227" t="s">
        <v>175</v>
      </c>
    </row>
    <row r="119" spans="2:51" s="14" customFormat="1" ht="11.25">
      <c r="B119" s="217"/>
      <c r="C119" s="218"/>
      <c r="D119" s="203" t="s">
        <v>186</v>
      </c>
      <c r="E119" s="219" t="s">
        <v>19</v>
      </c>
      <c r="F119" s="220" t="s">
        <v>1169</v>
      </c>
      <c r="G119" s="218"/>
      <c r="H119" s="221">
        <v>0.557</v>
      </c>
      <c r="I119" s="222"/>
      <c r="J119" s="218"/>
      <c r="K119" s="218"/>
      <c r="L119" s="223"/>
      <c r="M119" s="224"/>
      <c r="N119" s="225"/>
      <c r="O119" s="225"/>
      <c r="P119" s="225"/>
      <c r="Q119" s="225"/>
      <c r="R119" s="225"/>
      <c r="S119" s="225"/>
      <c r="T119" s="226"/>
      <c r="AT119" s="227" t="s">
        <v>186</v>
      </c>
      <c r="AU119" s="227" t="s">
        <v>85</v>
      </c>
      <c r="AV119" s="14" t="s">
        <v>85</v>
      </c>
      <c r="AW119" s="14" t="s">
        <v>37</v>
      </c>
      <c r="AX119" s="14" t="s">
        <v>75</v>
      </c>
      <c r="AY119" s="227" t="s">
        <v>175</v>
      </c>
    </row>
    <row r="120" spans="2:51" s="14" customFormat="1" ht="11.25">
      <c r="B120" s="217"/>
      <c r="C120" s="218"/>
      <c r="D120" s="203" t="s">
        <v>186</v>
      </c>
      <c r="E120" s="219" t="s">
        <v>19</v>
      </c>
      <c r="F120" s="220" t="s">
        <v>1170</v>
      </c>
      <c r="G120" s="218"/>
      <c r="H120" s="221">
        <v>0.52</v>
      </c>
      <c r="I120" s="222"/>
      <c r="J120" s="218"/>
      <c r="K120" s="218"/>
      <c r="L120" s="223"/>
      <c r="M120" s="224"/>
      <c r="N120" s="225"/>
      <c r="O120" s="225"/>
      <c r="P120" s="225"/>
      <c r="Q120" s="225"/>
      <c r="R120" s="225"/>
      <c r="S120" s="225"/>
      <c r="T120" s="226"/>
      <c r="AT120" s="227" t="s">
        <v>186</v>
      </c>
      <c r="AU120" s="227" t="s">
        <v>85</v>
      </c>
      <c r="AV120" s="14" t="s">
        <v>85</v>
      </c>
      <c r="AW120" s="14" t="s">
        <v>37</v>
      </c>
      <c r="AX120" s="14" t="s">
        <v>75</v>
      </c>
      <c r="AY120" s="227" t="s">
        <v>175</v>
      </c>
    </row>
    <row r="121" spans="2:51" s="14" customFormat="1" ht="11.25">
      <c r="B121" s="217"/>
      <c r="C121" s="218"/>
      <c r="D121" s="203" t="s">
        <v>186</v>
      </c>
      <c r="E121" s="219" t="s">
        <v>19</v>
      </c>
      <c r="F121" s="220" t="s">
        <v>1171</v>
      </c>
      <c r="G121" s="218"/>
      <c r="H121" s="221">
        <v>1.41</v>
      </c>
      <c r="I121" s="222"/>
      <c r="J121" s="218"/>
      <c r="K121" s="218"/>
      <c r="L121" s="223"/>
      <c r="M121" s="224"/>
      <c r="N121" s="225"/>
      <c r="O121" s="225"/>
      <c r="P121" s="225"/>
      <c r="Q121" s="225"/>
      <c r="R121" s="225"/>
      <c r="S121" s="225"/>
      <c r="T121" s="226"/>
      <c r="AT121" s="227" t="s">
        <v>186</v>
      </c>
      <c r="AU121" s="227" t="s">
        <v>85</v>
      </c>
      <c r="AV121" s="14" t="s">
        <v>85</v>
      </c>
      <c r="AW121" s="14" t="s">
        <v>37</v>
      </c>
      <c r="AX121" s="14" t="s">
        <v>75</v>
      </c>
      <c r="AY121" s="227" t="s">
        <v>175</v>
      </c>
    </row>
    <row r="122" spans="2:51" s="13" customFormat="1" ht="11.25">
      <c r="B122" s="207"/>
      <c r="C122" s="208"/>
      <c r="D122" s="203" t="s">
        <v>186</v>
      </c>
      <c r="E122" s="209" t="s">
        <v>19</v>
      </c>
      <c r="F122" s="210" t="s">
        <v>1172</v>
      </c>
      <c r="G122" s="208"/>
      <c r="H122" s="209" t="s">
        <v>19</v>
      </c>
      <c r="I122" s="211"/>
      <c r="J122" s="208"/>
      <c r="K122" s="208"/>
      <c r="L122" s="212"/>
      <c r="M122" s="213"/>
      <c r="N122" s="214"/>
      <c r="O122" s="214"/>
      <c r="P122" s="214"/>
      <c r="Q122" s="214"/>
      <c r="R122" s="214"/>
      <c r="S122" s="214"/>
      <c r="T122" s="215"/>
      <c r="AT122" s="216" t="s">
        <v>186</v>
      </c>
      <c r="AU122" s="216" t="s">
        <v>85</v>
      </c>
      <c r="AV122" s="13" t="s">
        <v>83</v>
      </c>
      <c r="AW122" s="13" t="s">
        <v>37</v>
      </c>
      <c r="AX122" s="13" t="s">
        <v>75</v>
      </c>
      <c r="AY122" s="216" t="s">
        <v>175</v>
      </c>
    </row>
    <row r="123" spans="2:51" s="14" customFormat="1" ht="11.25">
      <c r="B123" s="217"/>
      <c r="C123" s="218"/>
      <c r="D123" s="203" t="s">
        <v>186</v>
      </c>
      <c r="E123" s="219" t="s">
        <v>19</v>
      </c>
      <c r="F123" s="220" t="s">
        <v>1173</v>
      </c>
      <c r="G123" s="218"/>
      <c r="H123" s="221">
        <v>1.217</v>
      </c>
      <c r="I123" s="222"/>
      <c r="J123" s="218"/>
      <c r="K123" s="218"/>
      <c r="L123" s="223"/>
      <c r="M123" s="224"/>
      <c r="N123" s="225"/>
      <c r="O123" s="225"/>
      <c r="P123" s="225"/>
      <c r="Q123" s="225"/>
      <c r="R123" s="225"/>
      <c r="S123" s="225"/>
      <c r="T123" s="226"/>
      <c r="AT123" s="227" t="s">
        <v>186</v>
      </c>
      <c r="AU123" s="227" t="s">
        <v>85</v>
      </c>
      <c r="AV123" s="14" t="s">
        <v>85</v>
      </c>
      <c r="AW123" s="14" t="s">
        <v>37</v>
      </c>
      <c r="AX123" s="14" t="s">
        <v>75</v>
      </c>
      <c r="AY123" s="227" t="s">
        <v>175</v>
      </c>
    </row>
    <row r="124" spans="2:51" s="13" customFormat="1" ht="11.25">
      <c r="B124" s="207"/>
      <c r="C124" s="208"/>
      <c r="D124" s="203" t="s">
        <v>186</v>
      </c>
      <c r="E124" s="209" t="s">
        <v>19</v>
      </c>
      <c r="F124" s="210" t="s">
        <v>1174</v>
      </c>
      <c r="G124" s="208"/>
      <c r="H124" s="209" t="s">
        <v>19</v>
      </c>
      <c r="I124" s="211"/>
      <c r="J124" s="208"/>
      <c r="K124" s="208"/>
      <c r="L124" s="212"/>
      <c r="M124" s="213"/>
      <c r="N124" s="214"/>
      <c r="O124" s="214"/>
      <c r="P124" s="214"/>
      <c r="Q124" s="214"/>
      <c r="R124" s="214"/>
      <c r="S124" s="214"/>
      <c r="T124" s="215"/>
      <c r="AT124" s="216" t="s">
        <v>186</v>
      </c>
      <c r="AU124" s="216" t="s">
        <v>85</v>
      </c>
      <c r="AV124" s="13" t="s">
        <v>83</v>
      </c>
      <c r="AW124" s="13" t="s">
        <v>37</v>
      </c>
      <c r="AX124" s="13" t="s">
        <v>75</v>
      </c>
      <c r="AY124" s="216" t="s">
        <v>175</v>
      </c>
    </row>
    <row r="125" spans="2:51" s="14" customFormat="1" ht="11.25">
      <c r="B125" s="217"/>
      <c r="C125" s="218"/>
      <c r="D125" s="203" t="s">
        <v>186</v>
      </c>
      <c r="E125" s="219" t="s">
        <v>19</v>
      </c>
      <c r="F125" s="220" t="s">
        <v>1175</v>
      </c>
      <c r="G125" s="218"/>
      <c r="H125" s="221">
        <v>0.752</v>
      </c>
      <c r="I125" s="222"/>
      <c r="J125" s="218"/>
      <c r="K125" s="218"/>
      <c r="L125" s="223"/>
      <c r="M125" s="224"/>
      <c r="N125" s="225"/>
      <c r="O125" s="225"/>
      <c r="P125" s="225"/>
      <c r="Q125" s="225"/>
      <c r="R125" s="225"/>
      <c r="S125" s="225"/>
      <c r="T125" s="226"/>
      <c r="AT125" s="227" t="s">
        <v>186</v>
      </c>
      <c r="AU125" s="227" t="s">
        <v>85</v>
      </c>
      <c r="AV125" s="14" t="s">
        <v>85</v>
      </c>
      <c r="AW125" s="14" t="s">
        <v>37</v>
      </c>
      <c r="AX125" s="14" t="s">
        <v>75</v>
      </c>
      <c r="AY125" s="227" t="s">
        <v>175</v>
      </c>
    </row>
    <row r="126" spans="2:51" s="15" customFormat="1" ht="11.25">
      <c r="B126" s="228"/>
      <c r="C126" s="229"/>
      <c r="D126" s="203" t="s">
        <v>186</v>
      </c>
      <c r="E126" s="230" t="s">
        <v>19</v>
      </c>
      <c r="F126" s="231" t="s">
        <v>204</v>
      </c>
      <c r="G126" s="229"/>
      <c r="H126" s="232">
        <v>5.079</v>
      </c>
      <c r="I126" s="233"/>
      <c r="J126" s="229"/>
      <c r="K126" s="229"/>
      <c r="L126" s="234"/>
      <c r="M126" s="235"/>
      <c r="N126" s="236"/>
      <c r="O126" s="236"/>
      <c r="P126" s="236"/>
      <c r="Q126" s="236"/>
      <c r="R126" s="236"/>
      <c r="S126" s="236"/>
      <c r="T126" s="237"/>
      <c r="AT126" s="238" t="s">
        <v>186</v>
      </c>
      <c r="AU126" s="238" t="s">
        <v>85</v>
      </c>
      <c r="AV126" s="15" t="s">
        <v>182</v>
      </c>
      <c r="AW126" s="15" t="s">
        <v>37</v>
      </c>
      <c r="AX126" s="15" t="s">
        <v>83</v>
      </c>
      <c r="AY126" s="238" t="s">
        <v>175</v>
      </c>
    </row>
    <row r="127" spans="1:65" s="2" customFormat="1" ht="21.75" customHeight="1">
      <c r="A127" s="36"/>
      <c r="B127" s="37"/>
      <c r="C127" s="190" t="s">
        <v>195</v>
      </c>
      <c r="D127" s="190" t="s">
        <v>177</v>
      </c>
      <c r="E127" s="191" t="s">
        <v>1176</v>
      </c>
      <c r="F127" s="192" t="s">
        <v>1177</v>
      </c>
      <c r="G127" s="193" t="s">
        <v>191</v>
      </c>
      <c r="H127" s="194">
        <v>2.713</v>
      </c>
      <c r="I127" s="195"/>
      <c r="J127" s="196">
        <f>ROUND(I127*H127,2)</f>
        <v>0</v>
      </c>
      <c r="K127" s="192" t="s">
        <v>181</v>
      </c>
      <c r="L127" s="41"/>
      <c r="M127" s="197" t="s">
        <v>19</v>
      </c>
      <c r="N127" s="198" t="s">
        <v>48</v>
      </c>
      <c r="O127" s="67"/>
      <c r="P127" s="199">
        <f>O127*H127</f>
        <v>0</v>
      </c>
      <c r="Q127" s="199">
        <v>1.32715</v>
      </c>
      <c r="R127" s="199">
        <f>Q127*H127</f>
        <v>3.6005579500000002</v>
      </c>
      <c r="S127" s="199">
        <v>0</v>
      </c>
      <c r="T127" s="200">
        <f>S127*H127</f>
        <v>0</v>
      </c>
      <c r="U127" s="36"/>
      <c r="V127" s="36"/>
      <c r="W127" s="36"/>
      <c r="X127" s="36"/>
      <c r="Y127" s="36"/>
      <c r="Z127" s="36"/>
      <c r="AA127" s="36"/>
      <c r="AB127" s="36"/>
      <c r="AC127" s="36"/>
      <c r="AD127" s="36"/>
      <c r="AE127" s="36"/>
      <c r="AR127" s="201" t="s">
        <v>182</v>
      </c>
      <c r="AT127" s="201" t="s">
        <v>177</v>
      </c>
      <c r="AU127" s="201" t="s">
        <v>85</v>
      </c>
      <c r="AY127" s="19" t="s">
        <v>175</v>
      </c>
      <c r="BE127" s="202">
        <f>IF(N127="základní",J127,0)</f>
        <v>0</v>
      </c>
      <c r="BF127" s="202">
        <f>IF(N127="snížená",J127,0)</f>
        <v>0</v>
      </c>
      <c r="BG127" s="202">
        <f>IF(N127="zákl. přenesená",J127,0)</f>
        <v>0</v>
      </c>
      <c r="BH127" s="202">
        <f>IF(N127="sníž. přenesená",J127,0)</f>
        <v>0</v>
      </c>
      <c r="BI127" s="202">
        <f>IF(N127="nulová",J127,0)</f>
        <v>0</v>
      </c>
      <c r="BJ127" s="19" t="s">
        <v>182</v>
      </c>
      <c r="BK127" s="202">
        <f>ROUND(I127*H127,2)</f>
        <v>0</v>
      </c>
      <c r="BL127" s="19" t="s">
        <v>182</v>
      </c>
      <c r="BM127" s="201" t="s">
        <v>1178</v>
      </c>
    </row>
    <row r="128" spans="2:51" s="14" customFormat="1" ht="11.25">
      <c r="B128" s="217"/>
      <c r="C128" s="218"/>
      <c r="D128" s="203" t="s">
        <v>186</v>
      </c>
      <c r="E128" s="219" t="s">
        <v>19</v>
      </c>
      <c r="F128" s="220" t="s">
        <v>1179</v>
      </c>
      <c r="G128" s="218"/>
      <c r="H128" s="221">
        <v>0.367</v>
      </c>
      <c r="I128" s="222"/>
      <c r="J128" s="218"/>
      <c r="K128" s="218"/>
      <c r="L128" s="223"/>
      <c r="M128" s="224"/>
      <c r="N128" s="225"/>
      <c r="O128" s="225"/>
      <c r="P128" s="225"/>
      <c r="Q128" s="225"/>
      <c r="R128" s="225"/>
      <c r="S128" s="225"/>
      <c r="T128" s="226"/>
      <c r="AT128" s="227" t="s">
        <v>186</v>
      </c>
      <c r="AU128" s="227" t="s">
        <v>85</v>
      </c>
      <c r="AV128" s="14" t="s">
        <v>85</v>
      </c>
      <c r="AW128" s="14" t="s">
        <v>37</v>
      </c>
      <c r="AX128" s="14" t="s">
        <v>75</v>
      </c>
      <c r="AY128" s="227" t="s">
        <v>175</v>
      </c>
    </row>
    <row r="129" spans="2:51" s="14" customFormat="1" ht="11.25">
      <c r="B129" s="217"/>
      <c r="C129" s="218"/>
      <c r="D129" s="203" t="s">
        <v>186</v>
      </c>
      <c r="E129" s="219" t="s">
        <v>19</v>
      </c>
      <c r="F129" s="220" t="s">
        <v>1180</v>
      </c>
      <c r="G129" s="218"/>
      <c r="H129" s="221">
        <v>0.491</v>
      </c>
      <c r="I129" s="222"/>
      <c r="J129" s="218"/>
      <c r="K129" s="218"/>
      <c r="L129" s="223"/>
      <c r="M129" s="224"/>
      <c r="N129" s="225"/>
      <c r="O129" s="225"/>
      <c r="P129" s="225"/>
      <c r="Q129" s="225"/>
      <c r="R129" s="225"/>
      <c r="S129" s="225"/>
      <c r="T129" s="226"/>
      <c r="AT129" s="227" t="s">
        <v>186</v>
      </c>
      <c r="AU129" s="227" t="s">
        <v>85</v>
      </c>
      <c r="AV129" s="14" t="s">
        <v>85</v>
      </c>
      <c r="AW129" s="14" t="s">
        <v>37</v>
      </c>
      <c r="AX129" s="14" t="s">
        <v>75</v>
      </c>
      <c r="AY129" s="227" t="s">
        <v>175</v>
      </c>
    </row>
    <row r="130" spans="2:51" s="14" customFormat="1" ht="11.25">
      <c r="B130" s="217"/>
      <c r="C130" s="218"/>
      <c r="D130" s="203" t="s">
        <v>186</v>
      </c>
      <c r="E130" s="219" t="s">
        <v>19</v>
      </c>
      <c r="F130" s="220" t="s">
        <v>1181</v>
      </c>
      <c r="G130" s="218"/>
      <c r="H130" s="221">
        <v>0.392</v>
      </c>
      <c r="I130" s="222"/>
      <c r="J130" s="218"/>
      <c r="K130" s="218"/>
      <c r="L130" s="223"/>
      <c r="M130" s="224"/>
      <c r="N130" s="225"/>
      <c r="O130" s="225"/>
      <c r="P130" s="225"/>
      <c r="Q130" s="225"/>
      <c r="R130" s="225"/>
      <c r="S130" s="225"/>
      <c r="T130" s="226"/>
      <c r="AT130" s="227" t="s">
        <v>186</v>
      </c>
      <c r="AU130" s="227" t="s">
        <v>85</v>
      </c>
      <c r="AV130" s="14" t="s">
        <v>85</v>
      </c>
      <c r="AW130" s="14" t="s">
        <v>37</v>
      </c>
      <c r="AX130" s="14" t="s">
        <v>75</v>
      </c>
      <c r="AY130" s="227" t="s">
        <v>175</v>
      </c>
    </row>
    <row r="131" spans="2:51" s="14" customFormat="1" ht="11.25">
      <c r="B131" s="217"/>
      <c r="C131" s="218"/>
      <c r="D131" s="203" t="s">
        <v>186</v>
      </c>
      <c r="E131" s="219" t="s">
        <v>19</v>
      </c>
      <c r="F131" s="220" t="s">
        <v>1182</v>
      </c>
      <c r="G131" s="218"/>
      <c r="H131" s="221">
        <v>1.463</v>
      </c>
      <c r="I131" s="222"/>
      <c r="J131" s="218"/>
      <c r="K131" s="218"/>
      <c r="L131" s="223"/>
      <c r="M131" s="224"/>
      <c r="N131" s="225"/>
      <c r="O131" s="225"/>
      <c r="P131" s="225"/>
      <c r="Q131" s="225"/>
      <c r="R131" s="225"/>
      <c r="S131" s="225"/>
      <c r="T131" s="226"/>
      <c r="AT131" s="227" t="s">
        <v>186</v>
      </c>
      <c r="AU131" s="227" t="s">
        <v>85</v>
      </c>
      <c r="AV131" s="14" t="s">
        <v>85</v>
      </c>
      <c r="AW131" s="14" t="s">
        <v>37</v>
      </c>
      <c r="AX131" s="14" t="s">
        <v>75</v>
      </c>
      <c r="AY131" s="227" t="s">
        <v>175</v>
      </c>
    </row>
    <row r="132" spans="2:51" s="15" customFormat="1" ht="11.25">
      <c r="B132" s="228"/>
      <c r="C132" s="229"/>
      <c r="D132" s="203" t="s">
        <v>186</v>
      </c>
      <c r="E132" s="230" t="s">
        <v>19</v>
      </c>
      <c r="F132" s="231" t="s">
        <v>204</v>
      </c>
      <c r="G132" s="229"/>
      <c r="H132" s="232">
        <v>2.713</v>
      </c>
      <c r="I132" s="233"/>
      <c r="J132" s="229"/>
      <c r="K132" s="229"/>
      <c r="L132" s="234"/>
      <c r="M132" s="235"/>
      <c r="N132" s="236"/>
      <c r="O132" s="236"/>
      <c r="P132" s="236"/>
      <c r="Q132" s="236"/>
      <c r="R132" s="236"/>
      <c r="S132" s="236"/>
      <c r="T132" s="237"/>
      <c r="AT132" s="238" t="s">
        <v>186</v>
      </c>
      <c r="AU132" s="238" t="s">
        <v>85</v>
      </c>
      <c r="AV132" s="15" t="s">
        <v>182</v>
      </c>
      <c r="AW132" s="15" t="s">
        <v>37</v>
      </c>
      <c r="AX132" s="15" t="s">
        <v>83</v>
      </c>
      <c r="AY132" s="238" t="s">
        <v>175</v>
      </c>
    </row>
    <row r="133" spans="1:65" s="2" customFormat="1" ht="33" customHeight="1">
      <c r="A133" s="36"/>
      <c r="B133" s="37"/>
      <c r="C133" s="190" t="s">
        <v>182</v>
      </c>
      <c r="D133" s="190" t="s">
        <v>177</v>
      </c>
      <c r="E133" s="191" t="s">
        <v>1183</v>
      </c>
      <c r="F133" s="192" t="s">
        <v>1184</v>
      </c>
      <c r="G133" s="193" t="s">
        <v>400</v>
      </c>
      <c r="H133" s="194">
        <v>2</v>
      </c>
      <c r="I133" s="195"/>
      <c r="J133" s="196">
        <f>ROUND(I133*H133,2)</f>
        <v>0</v>
      </c>
      <c r="K133" s="192" t="s">
        <v>181</v>
      </c>
      <c r="L133" s="41"/>
      <c r="M133" s="197" t="s">
        <v>19</v>
      </c>
      <c r="N133" s="198" t="s">
        <v>48</v>
      </c>
      <c r="O133" s="67"/>
      <c r="P133" s="199">
        <f>O133*H133</f>
        <v>0</v>
      </c>
      <c r="Q133" s="199">
        <v>0.01759</v>
      </c>
      <c r="R133" s="199">
        <f>Q133*H133</f>
        <v>0.03518</v>
      </c>
      <c r="S133" s="199">
        <v>0</v>
      </c>
      <c r="T133" s="200">
        <f>S133*H133</f>
        <v>0</v>
      </c>
      <c r="U133" s="36"/>
      <c r="V133" s="36"/>
      <c r="W133" s="36"/>
      <c r="X133" s="36"/>
      <c r="Y133" s="36"/>
      <c r="Z133" s="36"/>
      <c r="AA133" s="36"/>
      <c r="AB133" s="36"/>
      <c r="AC133" s="36"/>
      <c r="AD133" s="36"/>
      <c r="AE133" s="36"/>
      <c r="AR133" s="201" t="s">
        <v>182</v>
      </c>
      <c r="AT133" s="201" t="s">
        <v>177</v>
      </c>
      <c r="AU133" s="201" t="s">
        <v>85</v>
      </c>
      <c r="AY133" s="19" t="s">
        <v>175</v>
      </c>
      <c r="BE133" s="202">
        <f>IF(N133="základní",J133,0)</f>
        <v>0</v>
      </c>
      <c r="BF133" s="202">
        <f>IF(N133="snížená",J133,0)</f>
        <v>0</v>
      </c>
      <c r="BG133" s="202">
        <f>IF(N133="zákl. přenesená",J133,0)</f>
        <v>0</v>
      </c>
      <c r="BH133" s="202">
        <f>IF(N133="sníž. přenesená",J133,0)</f>
        <v>0</v>
      </c>
      <c r="BI133" s="202">
        <f>IF(N133="nulová",J133,0)</f>
        <v>0</v>
      </c>
      <c r="BJ133" s="19" t="s">
        <v>182</v>
      </c>
      <c r="BK133" s="202">
        <f>ROUND(I133*H133,2)</f>
        <v>0</v>
      </c>
      <c r="BL133" s="19" t="s">
        <v>182</v>
      </c>
      <c r="BM133" s="201" t="s">
        <v>1185</v>
      </c>
    </row>
    <row r="134" spans="1:47" s="2" customFormat="1" ht="68.25">
      <c r="A134" s="36"/>
      <c r="B134" s="37"/>
      <c r="C134" s="38"/>
      <c r="D134" s="203" t="s">
        <v>184</v>
      </c>
      <c r="E134" s="38"/>
      <c r="F134" s="204" t="s">
        <v>1186</v>
      </c>
      <c r="G134" s="38"/>
      <c r="H134" s="38"/>
      <c r="I134" s="111"/>
      <c r="J134" s="38"/>
      <c r="K134" s="38"/>
      <c r="L134" s="41"/>
      <c r="M134" s="205"/>
      <c r="N134" s="206"/>
      <c r="O134" s="67"/>
      <c r="P134" s="67"/>
      <c r="Q134" s="67"/>
      <c r="R134" s="67"/>
      <c r="S134" s="67"/>
      <c r="T134" s="68"/>
      <c r="U134" s="36"/>
      <c r="V134" s="36"/>
      <c r="W134" s="36"/>
      <c r="X134" s="36"/>
      <c r="Y134" s="36"/>
      <c r="Z134" s="36"/>
      <c r="AA134" s="36"/>
      <c r="AB134" s="36"/>
      <c r="AC134" s="36"/>
      <c r="AD134" s="36"/>
      <c r="AE134" s="36"/>
      <c r="AT134" s="19" t="s">
        <v>184</v>
      </c>
      <c r="AU134" s="19" t="s">
        <v>85</v>
      </c>
    </row>
    <row r="135" spans="2:51" s="13" customFormat="1" ht="11.25">
      <c r="B135" s="207"/>
      <c r="C135" s="208"/>
      <c r="D135" s="203" t="s">
        <v>186</v>
      </c>
      <c r="E135" s="209" t="s">
        <v>19</v>
      </c>
      <c r="F135" s="210" t="s">
        <v>1174</v>
      </c>
      <c r="G135" s="208"/>
      <c r="H135" s="209" t="s">
        <v>19</v>
      </c>
      <c r="I135" s="211"/>
      <c r="J135" s="208"/>
      <c r="K135" s="208"/>
      <c r="L135" s="212"/>
      <c r="M135" s="213"/>
      <c r="N135" s="214"/>
      <c r="O135" s="214"/>
      <c r="P135" s="214"/>
      <c r="Q135" s="214"/>
      <c r="R135" s="214"/>
      <c r="S135" s="214"/>
      <c r="T135" s="215"/>
      <c r="AT135" s="216" t="s">
        <v>186</v>
      </c>
      <c r="AU135" s="216" t="s">
        <v>85</v>
      </c>
      <c r="AV135" s="13" t="s">
        <v>83</v>
      </c>
      <c r="AW135" s="13" t="s">
        <v>37</v>
      </c>
      <c r="AX135" s="13" t="s">
        <v>75</v>
      </c>
      <c r="AY135" s="216" t="s">
        <v>175</v>
      </c>
    </row>
    <row r="136" spans="2:51" s="14" customFormat="1" ht="11.25">
      <c r="B136" s="217"/>
      <c r="C136" s="218"/>
      <c r="D136" s="203" t="s">
        <v>186</v>
      </c>
      <c r="E136" s="219" t="s">
        <v>19</v>
      </c>
      <c r="F136" s="220" t="s">
        <v>85</v>
      </c>
      <c r="G136" s="218"/>
      <c r="H136" s="221">
        <v>2</v>
      </c>
      <c r="I136" s="222"/>
      <c r="J136" s="218"/>
      <c r="K136" s="218"/>
      <c r="L136" s="223"/>
      <c r="M136" s="224"/>
      <c r="N136" s="225"/>
      <c r="O136" s="225"/>
      <c r="P136" s="225"/>
      <c r="Q136" s="225"/>
      <c r="R136" s="225"/>
      <c r="S136" s="225"/>
      <c r="T136" s="226"/>
      <c r="AT136" s="227" t="s">
        <v>186</v>
      </c>
      <c r="AU136" s="227" t="s">
        <v>85</v>
      </c>
      <c r="AV136" s="14" t="s">
        <v>85</v>
      </c>
      <c r="AW136" s="14" t="s">
        <v>37</v>
      </c>
      <c r="AX136" s="14" t="s">
        <v>83</v>
      </c>
      <c r="AY136" s="227" t="s">
        <v>175</v>
      </c>
    </row>
    <row r="137" spans="1:65" s="2" customFormat="1" ht="33" customHeight="1">
      <c r="A137" s="36"/>
      <c r="B137" s="37"/>
      <c r="C137" s="190" t="s">
        <v>209</v>
      </c>
      <c r="D137" s="190" t="s">
        <v>177</v>
      </c>
      <c r="E137" s="191" t="s">
        <v>1187</v>
      </c>
      <c r="F137" s="192" t="s">
        <v>1188</v>
      </c>
      <c r="G137" s="193" t="s">
        <v>400</v>
      </c>
      <c r="H137" s="194">
        <v>2</v>
      </c>
      <c r="I137" s="195"/>
      <c r="J137" s="196">
        <f>ROUND(I137*H137,2)</f>
        <v>0</v>
      </c>
      <c r="K137" s="192" t="s">
        <v>181</v>
      </c>
      <c r="L137" s="41"/>
      <c r="M137" s="197" t="s">
        <v>19</v>
      </c>
      <c r="N137" s="198" t="s">
        <v>48</v>
      </c>
      <c r="O137" s="67"/>
      <c r="P137" s="199">
        <f>O137*H137</f>
        <v>0</v>
      </c>
      <c r="Q137" s="199">
        <v>0.02071</v>
      </c>
      <c r="R137" s="199">
        <f>Q137*H137</f>
        <v>0.04142</v>
      </c>
      <c r="S137" s="199">
        <v>0</v>
      </c>
      <c r="T137" s="200">
        <f>S137*H137</f>
        <v>0</v>
      </c>
      <c r="U137" s="36"/>
      <c r="V137" s="36"/>
      <c r="W137" s="36"/>
      <c r="X137" s="36"/>
      <c r="Y137" s="36"/>
      <c r="Z137" s="36"/>
      <c r="AA137" s="36"/>
      <c r="AB137" s="36"/>
      <c r="AC137" s="36"/>
      <c r="AD137" s="36"/>
      <c r="AE137" s="36"/>
      <c r="AR137" s="201" t="s">
        <v>182</v>
      </c>
      <c r="AT137" s="201" t="s">
        <v>177</v>
      </c>
      <c r="AU137" s="201" t="s">
        <v>85</v>
      </c>
      <c r="AY137" s="19" t="s">
        <v>175</v>
      </c>
      <c r="BE137" s="202">
        <f>IF(N137="základní",J137,0)</f>
        <v>0</v>
      </c>
      <c r="BF137" s="202">
        <f>IF(N137="snížená",J137,0)</f>
        <v>0</v>
      </c>
      <c r="BG137" s="202">
        <f>IF(N137="zákl. přenesená",J137,0)</f>
        <v>0</v>
      </c>
      <c r="BH137" s="202">
        <f>IF(N137="sníž. přenesená",J137,0)</f>
        <v>0</v>
      </c>
      <c r="BI137" s="202">
        <f>IF(N137="nulová",J137,0)</f>
        <v>0</v>
      </c>
      <c r="BJ137" s="19" t="s">
        <v>182</v>
      </c>
      <c r="BK137" s="202">
        <f>ROUND(I137*H137,2)</f>
        <v>0</v>
      </c>
      <c r="BL137" s="19" t="s">
        <v>182</v>
      </c>
      <c r="BM137" s="201" t="s">
        <v>1189</v>
      </c>
    </row>
    <row r="138" spans="1:47" s="2" customFormat="1" ht="68.25">
      <c r="A138" s="36"/>
      <c r="B138" s="37"/>
      <c r="C138" s="38"/>
      <c r="D138" s="203" t="s">
        <v>184</v>
      </c>
      <c r="E138" s="38"/>
      <c r="F138" s="204" t="s">
        <v>1186</v>
      </c>
      <c r="G138" s="38"/>
      <c r="H138" s="38"/>
      <c r="I138" s="111"/>
      <c r="J138" s="38"/>
      <c r="K138" s="38"/>
      <c r="L138" s="41"/>
      <c r="M138" s="205"/>
      <c r="N138" s="206"/>
      <c r="O138" s="67"/>
      <c r="P138" s="67"/>
      <c r="Q138" s="67"/>
      <c r="R138" s="67"/>
      <c r="S138" s="67"/>
      <c r="T138" s="68"/>
      <c r="U138" s="36"/>
      <c r="V138" s="36"/>
      <c r="W138" s="36"/>
      <c r="X138" s="36"/>
      <c r="Y138" s="36"/>
      <c r="Z138" s="36"/>
      <c r="AA138" s="36"/>
      <c r="AB138" s="36"/>
      <c r="AC138" s="36"/>
      <c r="AD138" s="36"/>
      <c r="AE138" s="36"/>
      <c r="AT138" s="19" t="s">
        <v>184</v>
      </c>
      <c r="AU138" s="19" t="s">
        <v>85</v>
      </c>
    </row>
    <row r="139" spans="2:51" s="13" customFormat="1" ht="11.25">
      <c r="B139" s="207"/>
      <c r="C139" s="208"/>
      <c r="D139" s="203" t="s">
        <v>186</v>
      </c>
      <c r="E139" s="209" t="s">
        <v>19</v>
      </c>
      <c r="F139" s="210" t="s">
        <v>1174</v>
      </c>
      <c r="G139" s="208"/>
      <c r="H139" s="209" t="s">
        <v>19</v>
      </c>
      <c r="I139" s="211"/>
      <c r="J139" s="208"/>
      <c r="K139" s="208"/>
      <c r="L139" s="212"/>
      <c r="M139" s="213"/>
      <c r="N139" s="214"/>
      <c r="O139" s="214"/>
      <c r="P139" s="214"/>
      <c r="Q139" s="214"/>
      <c r="R139" s="214"/>
      <c r="S139" s="214"/>
      <c r="T139" s="215"/>
      <c r="AT139" s="216" t="s">
        <v>186</v>
      </c>
      <c r="AU139" s="216" t="s">
        <v>85</v>
      </c>
      <c r="AV139" s="13" t="s">
        <v>83</v>
      </c>
      <c r="AW139" s="13" t="s">
        <v>37</v>
      </c>
      <c r="AX139" s="13" t="s">
        <v>75</v>
      </c>
      <c r="AY139" s="216" t="s">
        <v>175</v>
      </c>
    </row>
    <row r="140" spans="2:51" s="14" customFormat="1" ht="11.25">
      <c r="B140" s="217"/>
      <c r="C140" s="218"/>
      <c r="D140" s="203" t="s">
        <v>186</v>
      </c>
      <c r="E140" s="219" t="s">
        <v>19</v>
      </c>
      <c r="F140" s="220" t="s">
        <v>85</v>
      </c>
      <c r="G140" s="218"/>
      <c r="H140" s="221">
        <v>2</v>
      </c>
      <c r="I140" s="222"/>
      <c r="J140" s="218"/>
      <c r="K140" s="218"/>
      <c r="L140" s="223"/>
      <c r="M140" s="224"/>
      <c r="N140" s="225"/>
      <c r="O140" s="225"/>
      <c r="P140" s="225"/>
      <c r="Q140" s="225"/>
      <c r="R140" s="225"/>
      <c r="S140" s="225"/>
      <c r="T140" s="226"/>
      <c r="AT140" s="227" t="s">
        <v>186</v>
      </c>
      <c r="AU140" s="227" t="s">
        <v>85</v>
      </c>
      <c r="AV140" s="14" t="s">
        <v>85</v>
      </c>
      <c r="AW140" s="14" t="s">
        <v>37</v>
      </c>
      <c r="AX140" s="14" t="s">
        <v>83</v>
      </c>
      <c r="AY140" s="227" t="s">
        <v>175</v>
      </c>
    </row>
    <row r="141" spans="1:65" s="2" customFormat="1" ht="21.75" customHeight="1">
      <c r="A141" s="36"/>
      <c r="B141" s="37"/>
      <c r="C141" s="190" t="s">
        <v>214</v>
      </c>
      <c r="D141" s="190" t="s">
        <v>177</v>
      </c>
      <c r="E141" s="191" t="s">
        <v>1190</v>
      </c>
      <c r="F141" s="192" t="s">
        <v>1191</v>
      </c>
      <c r="G141" s="193" t="s">
        <v>217</v>
      </c>
      <c r="H141" s="194">
        <v>0.307</v>
      </c>
      <c r="I141" s="195"/>
      <c r="J141" s="196">
        <f>ROUND(I141*H141,2)</f>
        <v>0</v>
      </c>
      <c r="K141" s="192" t="s">
        <v>181</v>
      </c>
      <c r="L141" s="41"/>
      <c r="M141" s="197" t="s">
        <v>19</v>
      </c>
      <c r="N141" s="198" t="s">
        <v>48</v>
      </c>
      <c r="O141" s="67"/>
      <c r="P141" s="199">
        <f>O141*H141</f>
        <v>0</v>
      </c>
      <c r="Q141" s="199">
        <v>0.01954</v>
      </c>
      <c r="R141" s="199">
        <f>Q141*H141</f>
        <v>0.0059987799999999996</v>
      </c>
      <c r="S141" s="199">
        <v>0</v>
      </c>
      <c r="T141" s="200">
        <f>S141*H141</f>
        <v>0</v>
      </c>
      <c r="U141" s="36"/>
      <c r="V141" s="36"/>
      <c r="W141" s="36"/>
      <c r="X141" s="36"/>
      <c r="Y141" s="36"/>
      <c r="Z141" s="36"/>
      <c r="AA141" s="36"/>
      <c r="AB141" s="36"/>
      <c r="AC141" s="36"/>
      <c r="AD141" s="36"/>
      <c r="AE141" s="36"/>
      <c r="AR141" s="201" t="s">
        <v>182</v>
      </c>
      <c r="AT141" s="201" t="s">
        <v>177</v>
      </c>
      <c r="AU141" s="201" t="s">
        <v>85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182</v>
      </c>
      <c r="BM141" s="201" t="s">
        <v>1192</v>
      </c>
    </row>
    <row r="142" spans="1:47" s="2" customFormat="1" ht="58.5">
      <c r="A142" s="36"/>
      <c r="B142" s="37"/>
      <c r="C142" s="38"/>
      <c r="D142" s="203" t="s">
        <v>184</v>
      </c>
      <c r="E142" s="38"/>
      <c r="F142" s="204" t="s">
        <v>1193</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184</v>
      </c>
      <c r="AU142" s="19" t="s">
        <v>85</v>
      </c>
    </row>
    <row r="143" spans="2:51" s="14" customFormat="1" ht="11.25">
      <c r="B143" s="217"/>
      <c r="C143" s="218"/>
      <c r="D143" s="203" t="s">
        <v>186</v>
      </c>
      <c r="E143" s="219" t="s">
        <v>19</v>
      </c>
      <c r="F143" s="220" t="s">
        <v>1194</v>
      </c>
      <c r="G143" s="218"/>
      <c r="H143" s="221">
        <v>3.5</v>
      </c>
      <c r="I143" s="222"/>
      <c r="J143" s="218"/>
      <c r="K143" s="218"/>
      <c r="L143" s="223"/>
      <c r="M143" s="224"/>
      <c r="N143" s="225"/>
      <c r="O143" s="225"/>
      <c r="P143" s="225"/>
      <c r="Q143" s="225"/>
      <c r="R143" s="225"/>
      <c r="S143" s="225"/>
      <c r="T143" s="226"/>
      <c r="AT143" s="227" t="s">
        <v>186</v>
      </c>
      <c r="AU143" s="227" t="s">
        <v>85</v>
      </c>
      <c r="AV143" s="14" t="s">
        <v>85</v>
      </c>
      <c r="AW143" s="14" t="s">
        <v>37</v>
      </c>
      <c r="AX143" s="14" t="s">
        <v>75</v>
      </c>
      <c r="AY143" s="227" t="s">
        <v>175</v>
      </c>
    </row>
    <row r="144" spans="2:51" s="14" customFormat="1" ht="11.25">
      <c r="B144" s="217"/>
      <c r="C144" s="218"/>
      <c r="D144" s="203" t="s">
        <v>186</v>
      </c>
      <c r="E144" s="219" t="s">
        <v>19</v>
      </c>
      <c r="F144" s="220" t="s">
        <v>1195</v>
      </c>
      <c r="G144" s="218"/>
      <c r="H144" s="221">
        <v>18</v>
      </c>
      <c r="I144" s="222"/>
      <c r="J144" s="218"/>
      <c r="K144" s="218"/>
      <c r="L144" s="223"/>
      <c r="M144" s="224"/>
      <c r="N144" s="225"/>
      <c r="O144" s="225"/>
      <c r="P144" s="225"/>
      <c r="Q144" s="225"/>
      <c r="R144" s="225"/>
      <c r="S144" s="225"/>
      <c r="T144" s="226"/>
      <c r="AT144" s="227" t="s">
        <v>186</v>
      </c>
      <c r="AU144" s="227" t="s">
        <v>85</v>
      </c>
      <c r="AV144" s="14" t="s">
        <v>85</v>
      </c>
      <c r="AW144" s="14" t="s">
        <v>37</v>
      </c>
      <c r="AX144" s="14" t="s">
        <v>75</v>
      </c>
      <c r="AY144" s="227" t="s">
        <v>175</v>
      </c>
    </row>
    <row r="145" spans="2:51" s="14" customFormat="1" ht="11.25">
      <c r="B145" s="217"/>
      <c r="C145" s="218"/>
      <c r="D145" s="203" t="s">
        <v>186</v>
      </c>
      <c r="E145" s="219" t="s">
        <v>19</v>
      </c>
      <c r="F145" s="220" t="s">
        <v>1196</v>
      </c>
      <c r="G145" s="218"/>
      <c r="H145" s="221">
        <v>6</v>
      </c>
      <c r="I145" s="222"/>
      <c r="J145" s="218"/>
      <c r="K145" s="218"/>
      <c r="L145" s="223"/>
      <c r="M145" s="224"/>
      <c r="N145" s="225"/>
      <c r="O145" s="225"/>
      <c r="P145" s="225"/>
      <c r="Q145" s="225"/>
      <c r="R145" s="225"/>
      <c r="S145" s="225"/>
      <c r="T145" s="226"/>
      <c r="AT145" s="227" t="s">
        <v>186</v>
      </c>
      <c r="AU145" s="227" t="s">
        <v>85</v>
      </c>
      <c r="AV145" s="14" t="s">
        <v>85</v>
      </c>
      <c r="AW145" s="14" t="s">
        <v>37</v>
      </c>
      <c r="AX145" s="14" t="s">
        <v>75</v>
      </c>
      <c r="AY145" s="227" t="s">
        <v>175</v>
      </c>
    </row>
    <row r="146" spans="2:51" s="14" customFormat="1" ht="11.25">
      <c r="B146" s="217"/>
      <c r="C146" s="218"/>
      <c r="D146" s="203" t="s">
        <v>186</v>
      </c>
      <c r="E146" s="219" t="s">
        <v>19</v>
      </c>
      <c r="F146" s="220" t="s">
        <v>1197</v>
      </c>
      <c r="G146" s="218"/>
      <c r="H146" s="221">
        <v>2</v>
      </c>
      <c r="I146" s="222"/>
      <c r="J146" s="218"/>
      <c r="K146" s="218"/>
      <c r="L146" s="223"/>
      <c r="M146" s="224"/>
      <c r="N146" s="225"/>
      <c r="O146" s="225"/>
      <c r="P146" s="225"/>
      <c r="Q146" s="225"/>
      <c r="R146" s="225"/>
      <c r="S146" s="225"/>
      <c r="T146" s="226"/>
      <c r="AT146" s="227" t="s">
        <v>186</v>
      </c>
      <c r="AU146" s="227" t="s">
        <v>85</v>
      </c>
      <c r="AV146" s="14" t="s">
        <v>85</v>
      </c>
      <c r="AW146" s="14" t="s">
        <v>37</v>
      </c>
      <c r="AX146" s="14" t="s">
        <v>75</v>
      </c>
      <c r="AY146" s="227" t="s">
        <v>175</v>
      </c>
    </row>
    <row r="147" spans="2:51" s="16" customFormat="1" ht="11.25">
      <c r="B147" s="253"/>
      <c r="C147" s="254"/>
      <c r="D147" s="203" t="s">
        <v>186</v>
      </c>
      <c r="E147" s="255" t="s">
        <v>19</v>
      </c>
      <c r="F147" s="256" t="s">
        <v>365</v>
      </c>
      <c r="G147" s="254"/>
      <c r="H147" s="257">
        <v>29.5</v>
      </c>
      <c r="I147" s="258"/>
      <c r="J147" s="254"/>
      <c r="K147" s="254"/>
      <c r="L147" s="259"/>
      <c r="M147" s="260"/>
      <c r="N147" s="261"/>
      <c r="O147" s="261"/>
      <c r="P147" s="261"/>
      <c r="Q147" s="261"/>
      <c r="R147" s="261"/>
      <c r="S147" s="261"/>
      <c r="T147" s="262"/>
      <c r="AT147" s="263" t="s">
        <v>186</v>
      </c>
      <c r="AU147" s="263" t="s">
        <v>85</v>
      </c>
      <c r="AV147" s="16" t="s">
        <v>195</v>
      </c>
      <c r="AW147" s="16" t="s">
        <v>37</v>
      </c>
      <c r="AX147" s="16" t="s">
        <v>75</v>
      </c>
      <c r="AY147" s="263" t="s">
        <v>175</v>
      </c>
    </row>
    <row r="148" spans="2:51" s="14" customFormat="1" ht="11.25">
      <c r="B148" s="217"/>
      <c r="C148" s="218"/>
      <c r="D148" s="203" t="s">
        <v>186</v>
      </c>
      <c r="E148" s="219" t="s">
        <v>19</v>
      </c>
      <c r="F148" s="220" t="s">
        <v>1198</v>
      </c>
      <c r="G148" s="218"/>
      <c r="H148" s="221">
        <v>0.307</v>
      </c>
      <c r="I148" s="222"/>
      <c r="J148" s="218"/>
      <c r="K148" s="218"/>
      <c r="L148" s="223"/>
      <c r="M148" s="224"/>
      <c r="N148" s="225"/>
      <c r="O148" s="225"/>
      <c r="P148" s="225"/>
      <c r="Q148" s="225"/>
      <c r="R148" s="225"/>
      <c r="S148" s="225"/>
      <c r="T148" s="226"/>
      <c r="AT148" s="227" t="s">
        <v>186</v>
      </c>
      <c r="AU148" s="227" t="s">
        <v>85</v>
      </c>
      <c r="AV148" s="14" t="s">
        <v>85</v>
      </c>
      <c r="AW148" s="14" t="s">
        <v>37</v>
      </c>
      <c r="AX148" s="14" t="s">
        <v>83</v>
      </c>
      <c r="AY148" s="227" t="s">
        <v>175</v>
      </c>
    </row>
    <row r="149" spans="1:65" s="2" customFormat="1" ht="16.5" customHeight="1">
      <c r="A149" s="36"/>
      <c r="B149" s="37"/>
      <c r="C149" s="239" t="s">
        <v>220</v>
      </c>
      <c r="D149" s="239" t="s">
        <v>238</v>
      </c>
      <c r="E149" s="240" t="s">
        <v>1199</v>
      </c>
      <c r="F149" s="241" t="s">
        <v>1200</v>
      </c>
      <c r="G149" s="242" t="s">
        <v>217</v>
      </c>
      <c r="H149" s="243">
        <v>0.332</v>
      </c>
      <c r="I149" s="244"/>
      <c r="J149" s="245">
        <f>ROUND(I149*H149,2)</f>
        <v>0</v>
      </c>
      <c r="K149" s="241" t="s">
        <v>181</v>
      </c>
      <c r="L149" s="246"/>
      <c r="M149" s="247" t="s">
        <v>19</v>
      </c>
      <c r="N149" s="248" t="s">
        <v>48</v>
      </c>
      <c r="O149" s="67"/>
      <c r="P149" s="199">
        <f>O149*H149</f>
        <v>0</v>
      </c>
      <c r="Q149" s="199">
        <v>1</v>
      </c>
      <c r="R149" s="199">
        <f>Q149*H149</f>
        <v>0.332</v>
      </c>
      <c r="S149" s="199">
        <v>0</v>
      </c>
      <c r="T149" s="200">
        <f>S149*H149</f>
        <v>0</v>
      </c>
      <c r="U149" s="36"/>
      <c r="V149" s="36"/>
      <c r="W149" s="36"/>
      <c r="X149" s="36"/>
      <c r="Y149" s="36"/>
      <c r="Z149" s="36"/>
      <c r="AA149" s="36"/>
      <c r="AB149" s="36"/>
      <c r="AC149" s="36"/>
      <c r="AD149" s="36"/>
      <c r="AE149" s="36"/>
      <c r="AR149" s="201" t="s">
        <v>230</v>
      </c>
      <c r="AT149" s="201" t="s">
        <v>238</v>
      </c>
      <c r="AU149" s="201" t="s">
        <v>85</v>
      </c>
      <c r="AY149" s="19" t="s">
        <v>175</v>
      </c>
      <c r="BE149" s="202">
        <f>IF(N149="základní",J149,0)</f>
        <v>0</v>
      </c>
      <c r="BF149" s="202">
        <f>IF(N149="snížená",J149,0)</f>
        <v>0</v>
      </c>
      <c r="BG149" s="202">
        <f>IF(N149="zákl. přenesená",J149,0)</f>
        <v>0</v>
      </c>
      <c r="BH149" s="202">
        <f>IF(N149="sníž. přenesená",J149,0)</f>
        <v>0</v>
      </c>
      <c r="BI149" s="202">
        <f>IF(N149="nulová",J149,0)</f>
        <v>0</v>
      </c>
      <c r="BJ149" s="19" t="s">
        <v>182</v>
      </c>
      <c r="BK149" s="202">
        <f>ROUND(I149*H149,2)</f>
        <v>0</v>
      </c>
      <c r="BL149" s="19" t="s">
        <v>182</v>
      </c>
      <c r="BM149" s="201" t="s">
        <v>1201</v>
      </c>
    </row>
    <row r="150" spans="2:51" s="14" customFormat="1" ht="11.25">
      <c r="B150" s="217"/>
      <c r="C150" s="218"/>
      <c r="D150" s="203" t="s">
        <v>186</v>
      </c>
      <c r="E150" s="219" t="s">
        <v>19</v>
      </c>
      <c r="F150" s="220" t="s">
        <v>1202</v>
      </c>
      <c r="G150" s="218"/>
      <c r="H150" s="221">
        <v>0.332</v>
      </c>
      <c r="I150" s="222"/>
      <c r="J150" s="218"/>
      <c r="K150" s="218"/>
      <c r="L150" s="223"/>
      <c r="M150" s="224"/>
      <c r="N150" s="225"/>
      <c r="O150" s="225"/>
      <c r="P150" s="225"/>
      <c r="Q150" s="225"/>
      <c r="R150" s="225"/>
      <c r="S150" s="225"/>
      <c r="T150" s="226"/>
      <c r="AT150" s="227" t="s">
        <v>186</v>
      </c>
      <c r="AU150" s="227" t="s">
        <v>85</v>
      </c>
      <c r="AV150" s="14" t="s">
        <v>85</v>
      </c>
      <c r="AW150" s="14" t="s">
        <v>37</v>
      </c>
      <c r="AX150" s="14" t="s">
        <v>83</v>
      </c>
      <c r="AY150" s="227" t="s">
        <v>175</v>
      </c>
    </row>
    <row r="151" spans="1:65" s="2" customFormat="1" ht="21.75" customHeight="1">
      <c r="A151" s="36"/>
      <c r="B151" s="37"/>
      <c r="C151" s="190" t="s">
        <v>230</v>
      </c>
      <c r="D151" s="190" t="s">
        <v>177</v>
      </c>
      <c r="E151" s="191" t="s">
        <v>1203</v>
      </c>
      <c r="F151" s="192" t="s">
        <v>1204</v>
      </c>
      <c r="G151" s="193" t="s">
        <v>217</v>
      </c>
      <c r="H151" s="194">
        <v>0.207</v>
      </c>
      <c r="I151" s="195"/>
      <c r="J151" s="196">
        <f>ROUND(I151*H151,2)</f>
        <v>0</v>
      </c>
      <c r="K151" s="192" t="s">
        <v>181</v>
      </c>
      <c r="L151" s="41"/>
      <c r="M151" s="197" t="s">
        <v>19</v>
      </c>
      <c r="N151" s="198" t="s">
        <v>48</v>
      </c>
      <c r="O151" s="67"/>
      <c r="P151" s="199">
        <f>O151*H151</f>
        <v>0</v>
      </c>
      <c r="Q151" s="199">
        <v>0.01709</v>
      </c>
      <c r="R151" s="199">
        <f>Q151*H151</f>
        <v>0.00353763</v>
      </c>
      <c r="S151" s="199">
        <v>0</v>
      </c>
      <c r="T151" s="200">
        <f>S151*H151</f>
        <v>0</v>
      </c>
      <c r="U151" s="36"/>
      <c r="V151" s="36"/>
      <c r="W151" s="36"/>
      <c r="X151" s="36"/>
      <c r="Y151" s="36"/>
      <c r="Z151" s="36"/>
      <c r="AA151" s="36"/>
      <c r="AB151" s="36"/>
      <c r="AC151" s="36"/>
      <c r="AD151" s="36"/>
      <c r="AE151" s="36"/>
      <c r="AR151" s="201" t="s">
        <v>182</v>
      </c>
      <c r="AT151" s="201" t="s">
        <v>177</v>
      </c>
      <c r="AU151" s="201" t="s">
        <v>85</v>
      </c>
      <c r="AY151" s="19" t="s">
        <v>175</v>
      </c>
      <c r="BE151" s="202">
        <f>IF(N151="základní",J151,0)</f>
        <v>0</v>
      </c>
      <c r="BF151" s="202">
        <f>IF(N151="snížená",J151,0)</f>
        <v>0</v>
      </c>
      <c r="BG151" s="202">
        <f>IF(N151="zákl. přenesená",J151,0)</f>
        <v>0</v>
      </c>
      <c r="BH151" s="202">
        <f>IF(N151="sníž. přenesená",J151,0)</f>
        <v>0</v>
      </c>
      <c r="BI151" s="202">
        <f>IF(N151="nulová",J151,0)</f>
        <v>0</v>
      </c>
      <c r="BJ151" s="19" t="s">
        <v>182</v>
      </c>
      <c r="BK151" s="202">
        <f>ROUND(I151*H151,2)</f>
        <v>0</v>
      </c>
      <c r="BL151" s="19" t="s">
        <v>182</v>
      </c>
      <c r="BM151" s="201" t="s">
        <v>1205</v>
      </c>
    </row>
    <row r="152" spans="1:47" s="2" customFormat="1" ht="58.5">
      <c r="A152" s="36"/>
      <c r="B152" s="37"/>
      <c r="C152" s="38"/>
      <c r="D152" s="203" t="s">
        <v>184</v>
      </c>
      <c r="E152" s="38"/>
      <c r="F152" s="204" t="s">
        <v>1193</v>
      </c>
      <c r="G152" s="38"/>
      <c r="H152" s="38"/>
      <c r="I152" s="111"/>
      <c r="J152" s="38"/>
      <c r="K152" s="38"/>
      <c r="L152" s="41"/>
      <c r="M152" s="205"/>
      <c r="N152" s="206"/>
      <c r="O152" s="67"/>
      <c r="P152" s="67"/>
      <c r="Q152" s="67"/>
      <c r="R152" s="67"/>
      <c r="S152" s="67"/>
      <c r="T152" s="68"/>
      <c r="U152" s="36"/>
      <c r="V152" s="36"/>
      <c r="W152" s="36"/>
      <c r="X152" s="36"/>
      <c r="Y152" s="36"/>
      <c r="Z152" s="36"/>
      <c r="AA152" s="36"/>
      <c r="AB152" s="36"/>
      <c r="AC152" s="36"/>
      <c r="AD152" s="36"/>
      <c r="AE152" s="36"/>
      <c r="AT152" s="19" t="s">
        <v>184</v>
      </c>
      <c r="AU152" s="19" t="s">
        <v>85</v>
      </c>
    </row>
    <row r="153" spans="2:51" s="13" customFormat="1" ht="11.25">
      <c r="B153" s="207"/>
      <c r="C153" s="208"/>
      <c r="D153" s="203" t="s">
        <v>186</v>
      </c>
      <c r="E153" s="209" t="s">
        <v>19</v>
      </c>
      <c r="F153" s="210" t="s">
        <v>1206</v>
      </c>
      <c r="G153" s="208"/>
      <c r="H153" s="209" t="s">
        <v>19</v>
      </c>
      <c r="I153" s="211"/>
      <c r="J153" s="208"/>
      <c r="K153" s="208"/>
      <c r="L153" s="212"/>
      <c r="M153" s="213"/>
      <c r="N153" s="214"/>
      <c r="O153" s="214"/>
      <c r="P153" s="214"/>
      <c r="Q153" s="214"/>
      <c r="R153" s="214"/>
      <c r="S153" s="214"/>
      <c r="T153" s="215"/>
      <c r="AT153" s="216" t="s">
        <v>186</v>
      </c>
      <c r="AU153" s="216" t="s">
        <v>85</v>
      </c>
      <c r="AV153" s="13" t="s">
        <v>83</v>
      </c>
      <c r="AW153" s="13" t="s">
        <v>37</v>
      </c>
      <c r="AX153" s="13" t="s">
        <v>75</v>
      </c>
      <c r="AY153" s="216" t="s">
        <v>175</v>
      </c>
    </row>
    <row r="154" spans="2:51" s="14" customFormat="1" ht="11.25">
      <c r="B154" s="217"/>
      <c r="C154" s="218"/>
      <c r="D154" s="203" t="s">
        <v>186</v>
      </c>
      <c r="E154" s="219" t="s">
        <v>19</v>
      </c>
      <c r="F154" s="220" t="s">
        <v>1207</v>
      </c>
      <c r="G154" s="218"/>
      <c r="H154" s="221">
        <v>7.8</v>
      </c>
      <c r="I154" s="222"/>
      <c r="J154" s="218"/>
      <c r="K154" s="218"/>
      <c r="L154" s="223"/>
      <c r="M154" s="224"/>
      <c r="N154" s="225"/>
      <c r="O154" s="225"/>
      <c r="P154" s="225"/>
      <c r="Q154" s="225"/>
      <c r="R154" s="225"/>
      <c r="S154" s="225"/>
      <c r="T154" s="226"/>
      <c r="AT154" s="227" t="s">
        <v>186</v>
      </c>
      <c r="AU154" s="227" t="s">
        <v>85</v>
      </c>
      <c r="AV154" s="14" t="s">
        <v>85</v>
      </c>
      <c r="AW154" s="14" t="s">
        <v>37</v>
      </c>
      <c r="AX154" s="14" t="s">
        <v>75</v>
      </c>
      <c r="AY154" s="227" t="s">
        <v>175</v>
      </c>
    </row>
    <row r="155" spans="2:51" s="14" customFormat="1" ht="11.25">
      <c r="B155" s="217"/>
      <c r="C155" s="218"/>
      <c r="D155" s="203" t="s">
        <v>186</v>
      </c>
      <c r="E155" s="219" t="s">
        <v>19</v>
      </c>
      <c r="F155" s="220" t="s">
        <v>1208</v>
      </c>
      <c r="G155" s="218"/>
      <c r="H155" s="221">
        <v>2</v>
      </c>
      <c r="I155" s="222"/>
      <c r="J155" s="218"/>
      <c r="K155" s="218"/>
      <c r="L155" s="223"/>
      <c r="M155" s="224"/>
      <c r="N155" s="225"/>
      <c r="O155" s="225"/>
      <c r="P155" s="225"/>
      <c r="Q155" s="225"/>
      <c r="R155" s="225"/>
      <c r="S155" s="225"/>
      <c r="T155" s="226"/>
      <c r="AT155" s="227" t="s">
        <v>186</v>
      </c>
      <c r="AU155" s="227" t="s">
        <v>85</v>
      </c>
      <c r="AV155" s="14" t="s">
        <v>85</v>
      </c>
      <c r="AW155" s="14" t="s">
        <v>37</v>
      </c>
      <c r="AX155" s="14" t="s">
        <v>75</v>
      </c>
      <c r="AY155" s="227" t="s">
        <v>175</v>
      </c>
    </row>
    <row r="156" spans="2:51" s="14" customFormat="1" ht="11.25">
      <c r="B156" s="217"/>
      <c r="C156" s="218"/>
      <c r="D156" s="203" t="s">
        <v>186</v>
      </c>
      <c r="E156" s="219" t="s">
        <v>19</v>
      </c>
      <c r="F156" s="220" t="s">
        <v>1209</v>
      </c>
      <c r="G156" s="218"/>
      <c r="H156" s="221">
        <v>3.3</v>
      </c>
      <c r="I156" s="222"/>
      <c r="J156" s="218"/>
      <c r="K156" s="218"/>
      <c r="L156" s="223"/>
      <c r="M156" s="224"/>
      <c r="N156" s="225"/>
      <c r="O156" s="225"/>
      <c r="P156" s="225"/>
      <c r="Q156" s="225"/>
      <c r="R156" s="225"/>
      <c r="S156" s="225"/>
      <c r="T156" s="226"/>
      <c r="AT156" s="227" t="s">
        <v>186</v>
      </c>
      <c r="AU156" s="227" t="s">
        <v>85</v>
      </c>
      <c r="AV156" s="14" t="s">
        <v>85</v>
      </c>
      <c r="AW156" s="14" t="s">
        <v>37</v>
      </c>
      <c r="AX156" s="14" t="s">
        <v>75</v>
      </c>
      <c r="AY156" s="227" t="s">
        <v>175</v>
      </c>
    </row>
    <row r="157" spans="2:51" s="16" customFormat="1" ht="11.25">
      <c r="B157" s="253"/>
      <c r="C157" s="254"/>
      <c r="D157" s="203" t="s">
        <v>186</v>
      </c>
      <c r="E157" s="255" t="s">
        <v>19</v>
      </c>
      <c r="F157" s="256" t="s">
        <v>365</v>
      </c>
      <c r="G157" s="254"/>
      <c r="H157" s="257">
        <v>13.100000000000001</v>
      </c>
      <c r="I157" s="258"/>
      <c r="J157" s="254"/>
      <c r="K157" s="254"/>
      <c r="L157" s="259"/>
      <c r="M157" s="260"/>
      <c r="N157" s="261"/>
      <c r="O157" s="261"/>
      <c r="P157" s="261"/>
      <c r="Q157" s="261"/>
      <c r="R157" s="261"/>
      <c r="S157" s="261"/>
      <c r="T157" s="262"/>
      <c r="AT157" s="263" t="s">
        <v>186</v>
      </c>
      <c r="AU157" s="263" t="s">
        <v>85</v>
      </c>
      <c r="AV157" s="16" t="s">
        <v>195</v>
      </c>
      <c r="AW157" s="16" t="s">
        <v>37</v>
      </c>
      <c r="AX157" s="16" t="s">
        <v>75</v>
      </c>
      <c r="AY157" s="263" t="s">
        <v>175</v>
      </c>
    </row>
    <row r="158" spans="2:51" s="14" customFormat="1" ht="11.25">
      <c r="B158" s="217"/>
      <c r="C158" s="218"/>
      <c r="D158" s="203" t="s">
        <v>186</v>
      </c>
      <c r="E158" s="219" t="s">
        <v>19</v>
      </c>
      <c r="F158" s="220" t="s">
        <v>1210</v>
      </c>
      <c r="G158" s="218"/>
      <c r="H158" s="221">
        <v>0.207</v>
      </c>
      <c r="I158" s="222"/>
      <c r="J158" s="218"/>
      <c r="K158" s="218"/>
      <c r="L158" s="223"/>
      <c r="M158" s="224"/>
      <c r="N158" s="225"/>
      <c r="O158" s="225"/>
      <c r="P158" s="225"/>
      <c r="Q158" s="225"/>
      <c r="R158" s="225"/>
      <c r="S158" s="225"/>
      <c r="T158" s="226"/>
      <c r="AT158" s="227" t="s">
        <v>186</v>
      </c>
      <c r="AU158" s="227" t="s">
        <v>85</v>
      </c>
      <c r="AV158" s="14" t="s">
        <v>85</v>
      </c>
      <c r="AW158" s="14" t="s">
        <v>37</v>
      </c>
      <c r="AX158" s="14" t="s">
        <v>83</v>
      </c>
      <c r="AY158" s="227" t="s">
        <v>175</v>
      </c>
    </row>
    <row r="159" spans="1:65" s="2" customFormat="1" ht="16.5" customHeight="1">
      <c r="A159" s="36"/>
      <c r="B159" s="37"/>
      <c r="C159" s="239" t="s">
        <v>237</v>
      </c>
      <c r="D159" s="239" t="s">
        <v>238</v>
      </c>
      <c r="E159" s="240" t="s">
        <v>1211</v>
      </c>
      <c r="F159" s="241" t="s">
        <v>1212</v>
      </c>
      <c r="G159" s="242" t="s">
        <v>217</v>
      </c>
      <c r="H159" s="243">
        <v>2.087</v>
      </c>
      <c r="I159" s="244"/>
      <c r="J159" s="245">
        <f>ROUND(I159*H159,2)</f>
        <v>0</v>
      </c>
      <c r="K159" s="241" t="s">
        <v>181</v>
      </c>
      <c r="L159" s="246"/>
      <c r="M159" s="247" t="s">
        <v>19</v>
      </c>
      <c r="N159" s="248" t="s">
        <v>48</v>
      </c>
      <c r="O159" s="67"/>
      <c r="P159" s="199">
        <f>O159*H159</f>
        <v>0</v>
      </c>
      <c r="Q159" s="199">
        <v>1</v>
      </c>
      <c r="R159" s="199">
        <f>Q159*H159</f>
        <v>2.087</v>
      </c>
      <c r="S159" s="199">
        <v>0</v>
      </c>
      <c r="T159" s="200">
        <f>S159*H159</f>
        <v>0</v>
      </c>
      <c r="U159" s="36"/>
      <c r="V159" s="36"/>
      <c r="W159" s="36"/>
      <c r="X159" s="36"/>
      <c r="Y159" s="36"/>
      <c r="Z159" s="36"/>
      <c r="AA159" s="36"/>
      <c r="AB159" s="36"/>
      <c r="AC159" s="36"/>
      <c r="AD159" s="36"/>
      <c r="AE159" s="36"/>
      <c r="AR159" s="201" t="s">
        <v>230</v>
      </c>
      <c r="AT159" s="201" t="s">
        <v>238</v>
      </c>
      <c r="AU159" s="201" t="s">
        <v>85</v>
      </c>
      <c r="AY159" s="19" t="s">
        <v>175</v>
      </c>
      <c r="BE159" s="202">
        <f>IF(N159="základní",J159,0)</f>
        <v>0</v>
      </c>
      <c r="BF159" s="202">
        <f>IF(N159="snížená",J159,0)</f>
        <v>0</v>
      </c>
      <c r="BG159" s="202">
        <f>IF(N159="zákl. přenesená",J159,0)</f>
        <v>0</v>
      </c>
      <c r="BH159" s="202">
        <f>IF(N159="sníž. přenesená",J159,0)</f>
        <v>0</v>
      </c>
      <c r="BI159" s="202">
        <f>IF(N159="nulová",J159,0)</f>
        <v>0</v>
      </c>
      <c r="BJ159" s="19" t="s">
        <v>182</v>
      </c>
      <c r="BK159" s="202">
        <f>ROUND(I159*H159,2)</f>
        <v>0</v>
      </c>
      <c r="BL159" s="19" t="s">
        <v>182</v>
      </c>
      <c r="BM159" s="201" t="s">
        <v>1213</v>
      </c>
    </row>
    <row r="160" spans="2:51" s="14" customFormat="1" ht="11.25">
      <c r="B160" s="217"/>
      <c r="C160" s="218"/>
      <c r="D160" s="203" t="s">
        <v>186</v>
      </c>
      <c r="E160" s="219" t="s">
        <v>19</v>
      </c>
      <c r="F160" s="220" t="s">
        <v>1214</v>
      </c>
      <c r="G160" s="218"/>
      <c r="H160" s="221">
        <v>2.087</v>
      </c>
      <c r="I160" s="222"/>
      <c r="J160" s="218"/>
      <c r="K160" s="218"/>
      <c r="L160" s="223"/>
      <c r="M160" s="224"/>
      <c r="N160" s="225"/>
      <c r="O160" s="225"/>
      <c r="P160" s="225"/>
      <c r="Q160" s="225"/>
      <c r="R160" s="225"/>
      <c r="S160" s="225"/>
      <c r="T160" s="226"/>
      <c r="AT160" s="227" t="s">
        <v>186</v>
      </c>
      <c r="AU160" s="227" t="s">
        <v>85</v>
      </c>
      <c r="AV160" s="14" t="s">
        <v>85</v>
      </c>
      <c r="AW160" s="14" t="s">
        <v>37</v>
      </c>
      <c r="AX160" s="14" t="s">
        <v>83</v>
      </c>
      <c r="AY160" s="227" t="s">
        <v>175</v>
      </c>
    </row>
    <row r="161" spans="1:65" s="2" customFormat="1" ht="21.75" customHeight="1">
      <c r="A161" s="36"/>
      <c r="B161" s="37"/>
      <c r="C161" s="190" t="s">
        <v>244</v>
      </c>
      <c r="D161" s="190" t="s">
        <v>177</v>
      </c>
      <c r="E161" s="191" t="s">
        <v>1203</v>
      </c>
      <c r="F161" s="192" t="s">
        <v>1204</v>
      </c>
      <c r="G161" s="193" t="s">
        <v>217</v>
      </c>
      <c r="H161" s="194">
        <v>0.367</v>
      </c>
      <c r="I161" s="195"/>
      <c r="J161" s="196">
        <f>ROUND(I161*H161,2)</f>
        <v>0</v>
      </c>
      <c r="K161" s="192" t="s">
        <v>181</v>
      </c>
      <c r="L161" s="41"/>
      <c r="M161" s="197" t="s">
        <v>19</v>
      </c>
      <c r="N161" s="198" t="s">
        <v>48</v>
      </c>
      <c r="O161" s="67"/>
      <c r="P161" s="199">
        <f>O161*H161</f>
        <v>0</v>
      </c>
      <c r="Q161" s="199">
        <v>0.01709</v>
      </c>
      <c r="R161" s="199">
        <f>Q161*H161</f>
        <v>0.0062720300000000005</v>
      </c>
      <c r="S161" s="199">
        <v>0</v>
      </c>
      <c r="T161" s="200">
        <f>S161*H161</f>
        <v>0</v>
      </c>
      <c r="U161" s="36"/>
      <c r="V161" s="36"/>
      <c r="W161" s="36"/>
      <c r="X161" s="36"/>
      <c r="Y161" s="36"/>
      <c r="Z161" s="36"/>
      <c r="AA161" s="36"/>
      <c r="AB161" s="36"/>
      <c r="AC161" s="36"/>
      <c r="AD161" s="36"/>
      <c r="AE161" s="36"/>
      <c r="AR161" s="201" t="s">
        <v>182</v>
      </c>
      <c r="AT161" s="201" t="s">
        <v>177</v>
      </c>
      <c r="AU161" s="201" t="s">
        <v>85</v>
      </c>
      <c r="AY161" s="19" t="s">
        <v>175</v>
      </c>
      <c r="BE161" s="202">
        <f>IF(N161="základní",J161,0)</f>
        <v>0</v>
      </c>
      <c r="BF161" s="202">
        <f>IF(N161="snížená",J161,0)</f>
        <v>0</v>
      </c>
      <c r="BG161" s="202">
        <f>IF(N161="zákl. přenesená",J161,0)</f>
        <v>0</v>
      </c>
      <c r="BH161" s="202">
        <f>IF(N161="sníž. přenesená",J161,0)</f>
        <v>0</v>
      </c>
      <c r="BI161" s="202">
        <f>IF(N161="nulová",J161,0)</f>
        <v>0</v>
      </c>
      <c r="BJ161" s="19" t="s">
        <v>182</v>
      </c>
      <c r="BK161" s="202">
        <f>ROUND(I161*H161,2)</f>
        <v>0</v>
      </c>
      <c r="BL161" s="19" t="s">
        <v>182</v>
      </c>
      <c r="BM161" s="201" t="s">
        <v>1215</v>
      </c>
    </row>
    <row r="162" spans="1:47" s="2" customFormat="1" ht="58.5">
      <c r="A162" s="36"/>
      <c r="B162" s="37"/>
      <c r="C162" s="38"/>
      <c r="D162" s="203" t="s">
        <v>184</v>
      </c>
      <c r="E162" s="38"/>
      <c r="F162" s="204" t="s">
        <v>1193</v>
      </c>
      <c r="G162" s="38"/>
      <c r="H162" s="38"/>
      <c r="I162" s="111"/>
      <c r="J162" s="38"/>
      <c r="K162" s="38"/>
      <c r="L162" s="41"/>
      <c r="M162" s="205"/>
      <c r="N162" s="206"/>
      <c r="O162" s="67"/>
      <c r="P162" s="67"/>
      <c r="Q162" s="67"/>
      <c r="R162" s="67"/>
      <c r="S162" s="67"/>
      <c r="T162" s="68"/>
      <c r="U162" s="36"/>
      <c r="V162" s="36"/>
      <c r="W162" s="36"/>
      <c r="X162" s="36"/>
      <c r="Y162" s="36"/>
      <c r="Z162" s="36"/>
      <c r="AA162" s="36"/>
      <c r="AB162" s="36"/>
      <c r="AC162" s="36"/>
      <c r="AD162" s="36"/>
      <c r="AE162" s="36"/>
      <c r="AT162" s="19" t="s">
        <v>184</v>
      </c>
      <c r="AU162" s="19" t="s">
        <v>85</v>
      </c>
    </row>
    <row r="163" spans="2:51" s="13" customFormat="1" ht="11.25">
      <c r="B163" s="207"/>
      <c r="C163" s="208"/>
      <c r="D163" s="203" t="s">
        <v>186</v>
      </c>
      <c r="E163" s="209" t="s">
        <v>19</v>
      </c>
      <c r="F163" s="210" t="s">
        <v>1216</v>
      </c>
      <c r="G163" s="208"/>
      <c r="H163" s="209" t="s">
        <v>19</v>
      </c>
      <c r="I163" s="211"/>
      <c r="J163" s="208"/>
      <c r="K163" s="208"/>
      <c r="L163" s="212"/>
      <c r="M163" s="213"/>
      <c r="N163" s="214"/>
      <c r="O163" s="214"/>
      <c r="P163" s="214"/>
      <c r="Q163" s="214"/>
      <c r="R163" s="214"/>
      <c r="S163" s="214"/>
      <c r="T163" s="215"/>
      <c r="AT163" s="216" t="s">
        <v>186</v>
      </c>
      <c r="AU163" s="216" t="s">
        <v>85</v>
      </c>
      <c r="AV163" s="13" t="s">
        <v>83</v>
      </c>
      <c r="AW163" s="13" t="s">
        <v>37</v>
      </c>
      <c r="AX163" s="13" t="s">
        <v>75</v>
      </c>
      <c r="AY163" s="216" t="s">
        <v>175</v>
      </c>
    </row>
    <row r="164" spans="2:51" s="14" customFormat="1" ht="11.25">
      <c r="B164" s="217"/>
      <c r="C164" s="218"/>
      <c r="D164" s="203" t="s">
        <v>186</v>
      </c>
      <c r="E164" s="219" t="s">
        <v>19</v>
      </c>
      <c r="F164" s="220" t="s">
        <v>1217</v>
      </c>
      <c r="G164" s="218"/>
      <c r="H164" s="221">
        <v>6.6</v>
      </c>
      <c r="I164" s="222"/>
      <c r="J164" s="218"/>
      <c r="K164" s="218"/>
      <c r="L164" s="223"/>
      <c r="M164" s="224"/>
      <c r="N164" s="225"/>
      <c r="O164" s="225"/>
      <c r="P164" s="225"/>
      <c r="Q164" s="225"/>
      <c r="R164" s="225"/>
      <c r="S164" s="225"/>
      <c r="T164" s="226"/>
      <c r="AT164" s="227" t="s">
        <v>186</v>
      </c>
      <c r="AU164" s="227" t="s">
        <v>85</v>
      </c>
      <c r="AV164" s="14" t="s">
        <v>85</v>
      </c>
      <c r="AW164" s="14" t="s">
        <v>37</v>
      </c>
      <c r="AX164" s="14" t="s">
        <v>75</v>
      </c>
      <c r="AY164" s="227" t="s">
        <v>175</v>
      </c>
    </row>
    <row r="165" spans="2:51" s="14" customFormat="1" ht="11.25">
      <c r="B165" s="217"/>
      <c r="C165" s="218"/>
      <c r="D165" s="203" t="s">
        <v>186</v>
      </c>
      <c r="E165" s="219" t="s">
        <v>19</v>
      </c>
      <c r="F165" s="220" t="s">
        <v>1218</v>
      </c>
      <c r="G165" s="218"/>
      <c r="H165" s="221">
        <v>7.9</v>
      </c>
      <c r="I165" s="222"/>
      <c r="J165" s="218"/>
      <c r="K165" s="218"/>
      <c r="L165" s="223"/>
      <c r="M165" s="224"/>
      <c r="N165" s="225"/>
      <c r="O165" s="225"/>
      <c r="P165" s="225"/>
      <c r="Q165" s="225"/>
      <c r="R165" s="225"/>
      <c r="S165" s="225"/>
      <c r="T165" s="226"/>
      <c r="AT165" s="227" t="s">
        <v>186</v>
      </c>
      <c r="AU165" s="227" t="s">
        <v>85</v>
      </c>
      <c r="AV165" s="14" t="s">
        <v>85</v>
      </c>
      <c r="AW165" s="14" t="s">
        <v>37</v>
      </c>
      <c r="AX165" s="14" t="s">
        <v>75</v>
      </c>
      <c r="AY165" s="227" t="s">
        <v>175</v>
      </c>
    </row>
    <row r="166" spans="2:51" s="16" customFormat="1" ht="11.25">
      <c r="B166" s="253"/>
      <c r="C166" s="254"/>
      <c r="D166" s="203" t="s">
        <v>186</v>
      </c>
      <c r="E166" s="255" t="s">
        <v>19</v>
      </c>
      <c r="F166" s="256" t="s">
        <v>365</v>
      </c>
      <c r="G166" s="254"/>
      <c r="H166" s="257">
        <v>14.5</v>
      </c>
      <c r="I166" s="258"/>
      <c r="J166" s="254"/>
      <c r="K166" s="254"/>
      <c r="L166" s="259"/>
      <c r="M166" s="260"/>
      <c r="N166" s="261"/>
      <c r="O166" s="261"/>
      <c r="P166" s="261"/>
      <c r="Q166" s="261"/>
      <c r="R166" s="261"/>
      <c r="S166" s="261"/>
      <c r="T166" s="262"/>
      <c r="AT166" s="263" t="s">
        <v>186</v>
      </c>
      <c r="AU166" s="263" t="s">
        <v>85</v>
      </c>
      <c r="AV166" s="16" t="s">
        <v>195</v>
      </c>
      <c r="AW166" s="16" t="s">
        <v>37</v>
      </c>
      <c r="AX166" s="16" t="s">
        <v>75</v>
      </c>
      <c r="AY166" s="263" t="s">
        <v>175</v>
      </c>
    </row>
    <row r="167" spans="2:51" s="14" customFormat="1" ht="11.25">
      <c r="B167" s="217"/>
      <c r="C167" s="218"/>
      <c r="D167" s="203" t="s">
        <v>186</v>
      </c>
      <c r="E167" s="219" t="s">
        <v>19</v>
      </c>
      <c r="F167" s="220" t="s">
        <v>1219</v>
      </c>
      <c r="G167" s="218"/>
      <c r="H167" s="221">
        <v>0.367</v>
      </c>
      <c r="I167" s="222"/>
      <c r="J167" s="218"/>
      <c r="K167" s="218"/>
      <c r="L167" s="223"/>
      <c r="M167" s="224"/>
      <c r="N167" s="225"/>
      <c r="O167" s="225"/>
      <c r="P167" s="225"/>
      <c r="Q167" s="225"/>
      <c r="R167" s="225"/>
      <c r="S167" s="225"/>
      <c r="T167" s="226"/>
      <c r="AT167" s="227" t="s">
        <v>186</v>
      </c>
      <c r="AU167" s="227" t="s">
        <v>85</v>
      </c>
      <c r="AV167" s="14" t="s">
        <v>85</v>
      </c>
      <c r="AW167" s="14" t="s">
        <v>37</v>
      </c>
      <c r="AX167" s="14" t="s">
        <v>83</v>
      </c>
      <c r="AY167" s="227" t="s">
        <v>175</v>
      </c>
    </row>
    <row r="168" spans="1:65" s="2" customFormat="1" ht="16.5" customHeight="1">
      <c r="A168" s="36"/>
      <c r="B168" s="37"/>
      <c r="C168" s="239" t="s">
        <v>250</v>
      </c>
      <c r="D168" s="239" t="s">
        <v>238</v>
      </c>
      <c r="E168" s="240" t="s">
        <v>1220</v>
      </c>
      <c r="F168" s="241" t="s">
        <v>1221</v>
      </c>
      <c r="G168" s="242" t="s">
        <v>217</v>
      </c>
      <c r="H168" s="243">
        <v>3.699</v>
      </c>
      <c r="I168" s="244"/>
      <c r="J168" s="245">
        <f>ROUND(I168*H168,2)</f>
        <v>0</v>
      </c>
      <c r="K168" s="241" t="s">
        <v>181</v>
      </c>
      <c r="L168" s="246"/>
      <c r="M168" s="247" t="s">
        <v>19</v>
      </c>
      <c r="N168" s="248" t="s">
        <v>48</v>
      </c>
      <c r="O168" s="67"/>
      <c r="P168" s="199">
        <f>O168*H168</f>
        <v>0</v>
      </c>
      <c r="Q168" s="199">
        <v>1</v>
      </c>
      <c r="R168" s="199">
        <f>Q168*H168</f>
        <v>3.699</v>
      </c>
      <c r="S168" s="199">
        <v>0</v>
      </c>
      <c r="T168" s="200">
        <f>S168*H168</f>
        <v>0</v>
      </c>
      <c r="U168" s="36"/>
      <c r="V168" s="36"/>
      <c r="W168" s="36"/>
      <c r="X168" s="36"/>
      <c r="Y168" s="36"/>
      <c r="Z168" s="36"/>
      <c r="AA168" s="36"/>
      <c r="AB168" s="36"/>
      <c r="AC168" s="36"/>
      <c r="AD168" s="36"/>
      <c r="AE168" s="36"/>
      <c r="AR168" s="201" t="s">
        <v>230</v>
      </c>
      <c r="AT168" s="201" t="s">
        <v>238</v>
      </c>
      <c r="AU168" s="201" t="s">
        <v>85</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182</v>
      </c>
      <c r="BM168" s="201" t="s">
        <v>1222</v>
      </c>
    </row>
    <row r="169" spans="2:51" s="14" customFormat="1" ht="11.25">
      <c r="B169" s="217"/>
      <c r="C169" s="218"/>
      <c r="D169" s="203" t="s">
        <v>186</v>
      </c>
      <c r="E169" s="219" t="s">
        <v>19</v>
      </c>
      <c r="F169" s="220" t="s">
        <v>1223</v>
      </c>
      <c r="G169" s="218"/>
      <c r="H169" s="221">
        <v>3.699</v>
      </c>
      <c r="I169" s="222"/>
      <c r="J169" s="218"/>
      <c r="K169" s="218"/>
      <c r="L169" s="223"/>
      <c r="M169" s="224"/>
      <c r="N169" s="225"/>
      <c r="O169" s="225"/>
      <c r="P169" s="225"/>
      <c r="Q169" s="225"/>
      <c r="R169" s="225"/>
      <c r="S169" s="225"/>
      <c r="T169" s="226"/>
      <c r="AT169" s="227" t="s">
        <v>186</v>
      </c>
      <c r="AU169" s="227" t="s">
        <v>85</v>
      </c>
      <c r="AV169" s="14" t="s">
        <v>85</v>
      </c>
      <c r="AW169" s="14" t="s">
        <v>37</v>
      </c>
      <c r="AX169" s="14" t="s">
        <v>83</v>
      </c>
      <c r="AY169" s="227" t="s">
        <v>175</v>
      </c>
    </row>
    <row r="170" spans="1:65" s="2" customFormat="1" ht="21.75" customHeight="1">
      <c r="A170" s="36"/>
      <c r="B170" s="37"/>
      <c r="C170" s="190" t="s">
        <v>265</v>
      </c>
      <c r="D170" s="190" t="s">
        <v>177</v>
      </c>
      <c r="E170" s="191" t="s">
        <v>1224</v>
      </c>
      <c r="F170" s="192" t="s">
        <v>1225</v>
      </c>
      <c r="G170" s="193" t="s">
        <v>180</v>
      </c>
      <c r="H170" s="194">
        <v>-1.2</v>
      </c>
      <c r="I170" s="195"/>
      <c r="J170" s="196">
        <f>ROUND(I170*H170,2)</f>
        <v>0</v>
      </c>
      <c r="K170" s="192" t="s">
        <v>181</v>
      </c>
      <c r="L170" s="41"/>
      <c r="M170" s="197" t="s">
        <v>19</v>
      </c>
      <c r="N170" s="198" t="s">
        <v>48</v>
      </c>
      <c r="O170" s="67"/>
      <c r="P170" s="199">
        <f>O170*H170</f>
        <v>0</v>
      </c>
      <c r="Q170" s="199">
        <v>0.04234</v>
      </c>
      <c r="R170" s="199">
        <f>Q170*H170</f>
        <v>-0.050808</v>
      </c>
      <c r="S170" s="199">
        <v>0</v>
      </c>
      <c r="T170" s="200">
        <f>S170*H170</f>
        <v>0</v>
      </c>
      <c r="U170" s="36"/>
      <c r="V170" s="36"/>
      <c r="W170" s="36"/>
      <c r="X170" s="36"/>
      <c r="Y170" s="36"/>
      <c r="Z170" s="36"/>
      <c r="AA170" s="36"/>
      <c r="AB170" s="36"/>
      <c r="AC170" s="36"/>
      <c r="AD170" s="36"/>
      <c r="AE170" s="36"/>
      <c r="AR170" s="201" t="s">
        <v>182</v>
      </c>
      <c r="AT170" s="201" t="s">
        <v>177</v>
      </c>
      <c r="AU170" s="201" t="s">
        <v>85</v>
      </c>
      <c r="AY170" s="19" t="s">
        <v>175</v>
      </c>
      <c r="BE170" s="202">
        <f>IF(N170="základní",J170,0)</f>
        <v>0</v>
      </c>
      <c r="BF170" s="202">
        <f>IF(N170="snížená",J170,0)</f>
        <v>0</v>
      </c>
      <c r="BG170" s="202">
        <f>IF(N170="zákl. přenesená",J170,0)</f>
        <v>0</v>
      </c>
      <c r="BH170" s="202">
        <f>IF(N170="sníž. přenesená",J170,0)</f>
        <v>0</v>
      </c>
      <c r="BI170" s="202">
        <f>IF(N170="nulová",J170,0)</f>
        <v>0</v>
      </c>
      <c r="BJ170" s="19" t="s">
        <v>182</v>
      </c>
      <c r="BK170" s="202">
        <f>ROUND(I170*H170,2)</f>
        <v>0</v>
      </c>
      <c r="BL170" s="19" t="s">
        <v>182</v>
      </c>
      <c r="BM170" s="201" t="s">
        <v>1226</v>
      </c>
    </row>
    <row r="171" spans="2:51" s="13" customFormat="1" ht="11.25">
      <c r="B171" s="207"/>
      <c r="C171" s="208"/>
      <c r="D171" s="203" t="s">
        <v>186</v>
      </c>
      <c r="E171" s="209" t="s">
        <v>19</v>
      </c>
      <c r="F171" s="210" t="s">
        <v>1227</v>
      </c>
      <c r="G171" s="208"/>
      <c r="H171" s="209" t="s">
        <v>19</v>
      </c>
      <c r="I171" s="211"/>
      <c r="J171" s="208"/>
      <c r="K171" s="208"/>
      <c r="L171" s="212"/>
      <c r="M171" s="213"/>
      <c r="N171" s="214"/>
      <c r="O171" s="214"/>
      <c r="P171" s="214"/>
      <c r="Q171" s="214"/>
      <c r="R171" s="214"/>
      <c r="S171" s="214"/>
      <c r="T171" s="215"/>
      <c r="AT171" s="216" t="s">
        <v>186</v>
      </c>
      <c r="AU171" s="216" t="s">
        <v>85</v>
      </c>
      <c r="AV171" s="13" t="s">
        <v>83</v>
      </c>
      <c r="AW171" s="13" t="s">
        <v>37</v>
      </c>
      <c r="AX171" s="13" t="s">
        <v>75</v>
      </c>
      <c r="AY171" s="216" t="s">
        <v>175</v>
      </c>
    </row>
    <row r="172" spans="2:51" s="14" customFormat="1" ht="11.25">
      <c r="B172" s="217"/>
      <c r="C172" s="218"/>
      <c r="D172" s="203" t="s">
        <v>186</v>
      </c>
      <c r="E172" s="219" t="s">
        <v>19</v>
      </c>
      <c r="F172" s="220" t="s">
        <v>1228</v>
      </c>
      <c r="G172" s="218"/>
      <c r="H172" s="221">
        <v>3.755</v>
      </c>
      <c r="I172" s="222"/>
      <c r="J172" s="218"/>
      <c r="K172" s="218"/>
      <c r="L172" s="223"/>
      <c r="M172" s="224"/>
      <c r="N172" s="225"/>
      <c r="O172" s="225"/>
      <c r="P172" s="225"/>
      <c r="Q172" s="225"/>
      <c r="R172" s="225"/>
      <c r="S172" s="225"/>
      <c r="T172" s="226"/>
      <c r="AT172" s="227" t="s">
        <v>186</v>
      </c>
      <c r="AU172" s="227" t="s">
        <v>85</v>
      </c>
      <c r="AV172" s="14" t="s">
        <v>85</v>
      </c>
      <c r="AW172" s="14" t="s">
        <v>37</v>
      </c>
      <c r="AX172" s="14" t="s">
        <v>75</v>
      </c>
      <c r="AY172" s="227" t="s">
        <v>175</v>
      </c>
    </row>
    <row r="173" spans="2:51" s="14" customFormat="1" ht="11.25">
      <c r="B173" s="217"/>
      <c r="C173" s="218"/>
      <c r="D173" s="203" t="s">
        <v>186</v>
      </c>
      <c r="E173" s="219" t="s">
        <v>19</v>
      </c>
      <c r="F173" s="220" t="s">
        <v>1229</v>
      </c>
      <c r="G173" s="218"/>
      <c r="H173" s="221">
        <v>-1.2</v>
      </c>
      <c r="I173" s="222"/>
      <c r="J173" s="218"/>
      <c r="K173" s="218"/>
      <c r="L173" s="223"/>
      <c r="M173" s="224"/>
      <c r="N173" s="225"/>
      <c r="O173" s="225"/>
      <c r="P173" s="225"/>
      <c r="Q173" s="225"/>
      <c r="R173" s="225"/>
      <c r="S173" s="225"/>
      <c r="T173" s="226"/>
      <c r="AT173" s="227" t="s">
        <v>186</v>
      </c>
      <c r="AU173" s="227" t="s">
        <v>85</v>
      </c>
      <c r="AV173" s="14" t="s">
        <v>85</v>
      </c>
      <c r="AW173" s="14" t="s">
        <v>37</v>
      </c>
      <c r="AX173" s="14" t="s">
        <v>83</v>
      </c>
      <c r="AY173" s="227" t="s">
        <v>175</v>
      </c>
    </row>
    <row r="174" spans="1:65" s="2" customFormat="1" ht="21.75" customHeight="1">
      <c r="A174" s="36"/>
      <c r="B174" s="37"/>
      <c r="C174" s="190" t="s">
        <v>273</v>
      </c>
      <c r="D174" s="190" t="s">
        <v>177</v>
      </c>
      <c r="E174" s="191" t="s">
        <v>1230</v>
      </c>
      <c r="F174" s="192" t="s">
        <v>1231</v>
      </c>
      <c r="G174" s="193" t="s">
        <v>180</v>
      </c>
      <c r="H174" s="194">
        <v>2.873</v>
      </c>
      <c r="I174" s="195"/>
      <c r="J174" s="196">
        <f>ROUND(I174*H174,2)</f>
        <v>0</v>
      </c>
      <c r="K174" s="192" t="s">
        <v>181</v>
      </c>
      <c r="L174" s="41"/>
      <c r="M174" s="197" t="s">
        <v>19</v>
      </c>
      <c r="N174" s="198" t="s">
        <v>48</v>
      </c>
      <c r="O174" s="67"/>
      <c r="P174" s="199">
        <f>O174*H174</f>
        <v>0</v>
      </c>
      <c r="Q174" s="199">
        <v>0.05897</v>
      </c>
      <c r="R174" s="199">
        <f>Q174*H174</f>
        <v>0.16942081</v>
      </c>
      <c r="S174" s="199">
        <v>0</v>
      </c>
      <c r="T174" s="200">
        <f>S174*H174</f>
        <v>0</v>
      </c>
      <c r="U174" s="36"/>
      <c r="V174" s="36"/>
      <c r="W174" s="36"/>
      <c r="X174" s="36"/>
      <c r="Y174" s="36"/>
      <c r="Z174" s="36"/>
      <c r="AA174" s="36"/>
      <c r="AB174" s="36"/>
      <c r="AC174" s="36"/>
      <c r="AD174" s="36"/>
      <c r="AE174" s="36"/>
      <c r="AR174" s="201" t="s">
        <v>182</v>
      </c>
      <c r="AT174" s="201" t="s">
        <v>177</v>
      </c>
      <c r="AU174" s="201" t="s">
        <v>85</v>
      </c>
      <c r="AY174" s="19" t="s">
        <v>175</v>
      </c>
      <c r="BE174" s="202">
        <f>IF(N174="základní",J174,0)</f>
        <v>0</v>
      </c>
      <c r="BF174" s="202">
        <f>IF(N174="snížená",J174,0)</f>
        <v>0</v>
      </c>
      <c r="BG174" s="202">
        <f>IF(N174="zákl. přenesená",J174,0)</f>
        <v>0</v>
      </c>
      <c r="BH174" s="202">
        <f>IF(N174="sníž. přenesená",J174,0)</f>
        <v>0</v>
      </c>
      <c r="BI174" s="202">
        <f>IF(N174="nulová",J174,0)</f>
        <v>0</v>
      </c>
      <c r="BJ174" s="19" t="s">
        <v>182</v>
      </c>
      <c r="BK174" s="202">
        <f>ROUND(I174*H174,2)</f>
        <v>0</v>
      </c>
      <c r="BL174" s="19" t="s">
        <v>182</v>
      </c>
      <c r="BM174" s="201" t="s">
        <v>1232</v>
      </c>
    </row>
    <row r="175" spans="2:51" s="13" customFormat="1" ht="11.25">
      <c r="B175" s="207"/>
      <c r="C175" s="208"/>
      <c r="D175" s="203" t="s">
        <v>186</v>
      </c>
      <c r="E175" s="209" t="s">
        <v>19</v>
      </c>
      <c r="F175" s="210" t="s">
        <v>1227</v>
      </c>
      <c r="G175" s="208"/>
      <c r="H175" s="209" t="s">
        <v>19</v>
      </c>
      <c r="I175" s="211"/>
      <c r="J175" s="208"/>
      <c r="K175" s="208"/>
      <c r="L175" s="212"/>
      <c r="M175" s="213"/>
      <c r="N175" s="214"/>
      <c r="O175" s="214"/>
      <c r="P175" s="214"/>
      <c r="Q175" s="214"/>
      <c r="R175" s="214"/>
      <c r="S175" s="214"/>
      <c r="T175" s="215"/>
      <c r="AT175" s="216" t="s">
        <v>186</v>
      </c>
      <c r="AU175" s="216" t="s">
        <v>85</v>
      </c>
      <c r="AV175" s="13" t="s">
        <v>83</v>
      </c>
      <c r="AW175" s="13" t="s">
        <v>37</v>
      </c>
      <c r="AX175" s="13" t="s">
        <v>75</v>
      </c>
      <c r="AY175" s="216" t="s">
        <v>175</v>
      </c>
    </row>
    <row r="176" spans="2:51" s="14" customFormat="1" ht="11.25">
      <c r="B176" s="217"/>
      <c r="C176" s="218"/>
      <c r="D176" s="203" t="s">
        <v>186</v>
      </c>
      <c r="E176" s="219" t="s">
        <v>19</v>
      </c>
      <c r="F176" s="220" t="s">
        <v>1233</v>
      </c>
      <c r="G176" s="218"/>
      <c r="H176" s="221">
        <v>2.873</v>
      </c>
      <c r="I176" s="222"/>
      <c r="J176" s="218"/>
      <c r="K176" s="218"/>
      <c r="L176" s="223"/>
      <c r="M176" s="224"/>
      <c r="N176" s="225"/>
      <c r="O176" s="225"/>
      <c r="P176" s="225"/>
      <c r="Q176" s="225"/>
      <c r="R176" s="225"/>
      <c r="S176" s="225"/>
      <c r="T176" s="226"/>
      <c r="AT176" s="227" t="s">
        <v>186</v>
      </c>
      <c r="AU176" s="227" t="s">
        <v>85</v>
      </c>
      <c r="AV176" s="14" t="s">
        <v>85</v>
      </c>
      <c r="AW176" s="14" t="s">
        <v>37</v>
      </c>
      <c r="AX176" s="14" t="s">
        <v>83</v>
      </c>
      <c r="AY176" s="227" t="s">
        <v>175</v>
      </c>
    </row>
    <row r="177" spans="1:65" s="2" customFormat="1" ht="21.75" customHeight="1">
      <c r="A177" s="36"/>
      <c r="B177" s="37"/>
      <c r="C177" s="190" t="s">
        <v>281</v>
      </c>
      <c r="D177" s="190" t="s">
        <v>177</v>
      </c>
      <c r="E177" s="191" t="s">
        <v>1234</v>
      </c>
      <c r="F177" s="192" t="s">
        <v>1235</v>
      </c>
      <c r="G177" s="193" t="s">
        <v>180</v>
      </c>
      <c r="H177" s="194">
        <v>3.78</v>
      </c>
      <c r="I177" s="195"/>
      <c r="J177" s="196">
        <f>ROUND(I177*H177,2)</f>
        <v>0</v>
      </c>
      <c r="K177" s="192" t="s">
        <v>181</v>
      </c>
      <c r="L177" s="41"/>
      <c r="M177" s="197" t="s">
        <v>19</v>
      </c>
      <c r="N177" s="198" t="s">
        <v>48</v>
      </c>
      <c r="O177" s="67"/>
      <c r="P177" s="199">
        <f>O177*H177</f>
        <v>0</v>
      </c>
      <c r="Q177" s="199">
        <v>0.06688</v>
      </c>
      <c r="R177" s="199">
        <f>Q177*H177</f>
        <v>0.2528064</v>
      </c>
      <c r="S177" s="199">
        <v>0</v>
      </c>
      <c r="T177" s="200">
        <f>S177*H177</f>
        <v>0</v>
      </c>
      <c r="U177" s="36"/>
      <c r="V177" s="36"/>
      <c r="W177" s="36"/>
      <c r="X177" s="36"/>
      <c r="Y177" s="36"/>
      <c r="Z177" s="36"/>
      <c r="AA177" s="36"/>
      <c r="AB177" s="36"/>
      <c r="AC177" s="36"/>
      <c r="AD177" s="36"/>
      <c r="AE177" s="36"/>
      <c r="AR177" s="201" t="s">
        <v>182</v>
      </c>
      <c r="AT177" s="201" t="s">
        <v>177</v>
      </c>
      <c r="AU177" s="201" t="s">
        <v>85</v>
      </c>
      <c r="AY177" s="19" t="s">
        <v>175</v>
      </c>
      <c r="BE177" s="202">
        <f>IF(N177="základní",J177,0)</f>
        <v>0</v>
      </c>
      <c r="BF177" s="202">
        <f>IF(N177="snížená",J177,0)</f>
        <v>0</v>
      </c>
      <c r="BG177" s="202">
        <f>IF(N177="zákl. přenesená",J177,0)</f>
        <v>0</v>
      </c>
      <c r="BH177" s="202">
        <f>IF(N177="sníž. přenesená",J177,0)</f>
        <v>0</v>
      </c>
      <c r="BI177" s="202">
        <f>IF(N177="nulová",J177,0)</f>
        <v>0</v>
      </c>
      <c r="BJ177" s="19" t="s">
        <v>182</v>
      </c>
      <c r="BK177" s="202">
        <f>ROUND(I177*H177,2)</f>
        <v>0</v>
      </c>
      <c r="BL177" s="19" t="s">
        <v>182</v>
      </c>
      <c r="BM177" s="201" t="s">
        <v>1236</v>
      </c>
    </row>
    <row r="178" spans="2:51" s="13" customFormat="1" ht="11.25">
      <c r="B178" s="207"/>
      <c r="C178" s="208"/>
      <c r="D178" s="203" t="s">
        <v>186</v>
      </c>
      <c r="E178" s="209" t="s">
        <v>19</v>
      </c>
      <c r="F178" s="210" t="s">
        <v>1174</v>
      </c>
      <c r="G178" s="208"/>
      <c r="H178" s="209" t="s">
        <v>19</v>
      </c>
      <c r="I178" s="211"/>
      <c r="J178" s="208"/>
      <c r="K178" s="208"/>
      <c r="L178" s="212"/>
      <c r="M178" s="213"/>
      <c r="N178" s="214"/>
      <c r="O178" s="214"/>
      <c r="P178" s="214"/>
      <c r="Q178" s="214"/>
      <c r="R178" s="214"/>
      <c r="S178" s="214"/>
      <c r="T178" s="215"/>
      <c r="AT178" s="216" t="s">
        <v>186</v>
      </c>
      <c r="AU178" s="216" t="s">
        <v>85</v>
      </c>
      <c r="AV178" s="13" t="s">
        <v>83</v>
      </c>
      <c r="AW178" s="13" t="s">
        <v>37</v>
      </c>
      <c r="AX178" s="13" t="s">
        <v>75</v>
      </c>
      <c r="AY178" s="216" t="s">
        <v>175</v>
      </c>
    </row>
    <row r="179" spans="2:51" s="14" customFormat="1" ht="11.25">
      <c r="B179" s="217"/>
      <c r="C179" s="218"/>
      <c r="D179" s="203" t="s">
        <v>186</v>
      </c>
      <c r="E179" s="219" t="s">
        <v>19</v>
      </c>
      <c r="F179" s="220" t="s">
        <v>1237</v>
      </c>
      <c r="G179" s="218"/>
      <c r="H179" s="221">
        <v>5.319</v>
      </c>
      <c r="I179" s="222"/>
      <c r="J179" s="218"/>
      <c r="K179" s="218"/>
      <c r="L179" s="223"/>
      <c r="M179" s="224"/>
      <c r="N179" s="225"/>
      <c r="O179" s="225"/>
      <c r="P179" s="225"/>
      <c r="Q179" s="225"/>
      <c r="R179" s="225"/>
      <c r="S179" s="225"/>
      <c r="T179" s="226"/>
      <c r="AT179" s="227" t="s">
        <v>186</v>
      </c>
      <c r="AU179" s="227" t="s">
        <v>85</v>
      </c>
      <c r="AV179" s="14" t="s">
        <v>85</v>
      </c>
      <c r="AW179" s="14" t="s">
        <v>37</v>
      </c>
      <c r="AX179" s="14" t="s">
        <v>75</v>
      </c>
      <c r="AY179" s="227" t="s">
        <v>175</v>
      </c>
    </row>
    <row r="180" spans="2:51" s="14" customFormat="1" ht="11.25">
      <c r="B180" s="217"/>
      <c r="C180" s="218"/>
      <c r="D180" s="203" t="s">
        <v>186</v>
      </c>
      <c r="E180" s="219" t="s">
        <v>19</v>
      </c>
      <c r="F180" s="220" t="s">
        <v>1238</v>
      </c>
      <c r="G180" s="218"/>
      <c r="H180" s="221">
        <v>-2.8</v>
      </c>
      <c r="I180" s="222"/>
      <c r="J180" s="218"/>
      <c r="K180" s="218"/>
      <c r="L180" s="223"/>
      <c r="M180" s="224"/>
      <c r="N180" s="225"/>
      <c r="O180" s="225"/>
      <c r="P180" s="225"/>
      <c r="Q180" s="225"/>
      <c r="R180" s="225"/>
      <c r="S180" s="225"/>
      <c r="T180" s="226"/>
      <c r="AT180" s="227" t="s">
        <v>186</v>
      </c>
      <c r="AU180" s="227" t="s">
        <v>85</v>
      </c>
      <c r="AV180" s="14" t="s">
        <v>85</v>
      </c>
      <c r="AW180" s="14" t="s">
        <v>37</v>
      </c>
      <c r="AX180" s="14" t="s">
        <v>75</v>
      </c>
      <c r="AY180" s="227" t="s">
        <v>175</v>
      </c>
    </row>
    <row r="181" spans="2:51" s="14" customFormat="1" ht="11.25">
      <c r="B181" s="217"/>
      <c r="C181" s="218"/>
      <c r="D181" s="203" t="s">
        <v>186</v>
      </c>
      <c r="E181" s="219" t="s">
        <v>19</v>
      </c>
      <c r="F181" s="220" t="s">
        <v>1239</v>
      </c>
      <c r="G181" s="218"/>
      <c r="H181" s="221">
        <v>3.78</v>
      </c>
      <c r="I181" s="222"/>
      <c r="J181" s="218"/>
      <c r="K181" s="218"/>
      <c r="L181" s="223"/>
      <c r="M181" s="224"/>
      <c r="N181" s="225"/>
      <c r="O181" s="225"/>
      <c r="P181" s="225"/>
      <c r="Q181" s="225"/>
      <c r="R181" s="225"/>
      <c r="S181" s="225"/>
      <c r="T181" s="226"/>
      <c r="AT181" s="227" t="s">
        <v>186</v>
      </c>
      <c r="AU181" s="227" t="s">
        <v>85</v>
      </c>
      <c r="AV181" s="14" t="s">
        <v>85</v>
      </c>
      <c r="AW181" s="14" t="s">
        <v>37</v>
      </c>
      <c r="AX181" s="14" t="s">
        <v>83</v>
      </c>
      <c r="AY181" s="227" t="s">
        <v>175</v>
      </c>
    </row>
    <row r="182" spans="1:65" s="2" customFormat="1" ht="16.5" customHeight="1">
      <c r="A182" s="36"/>
      <c r="B182" s="37"/>
      <c r="C182" s="190" t="s">
        <v>8</v>
      </c>
      <c r="D182" s="190" t="s">
        <v>177</v>
      </c>
      <c r="E182" s="191" t="s">
        <v>1240</v>
      </c>
      <c r="F182" s="192" t="s">
        <v>1241</v>
      </c>
      <c r="G182" s="193" t="s">
        <v>247</v>
      </c>
      <c r="H182" s="194">
        <v>32.4</v>
      </c>
      <c r="I182" s="195"/>
      <c r="J182" s="196">
        <f>ROUND(I182*H182,2)</f>
        <v>0</v>
      </c>
      <c r="K182" s="192" t="s">
        <v>181</v>
      </c>
      <c r="L182" s="41"/>
      <c r="M182" s="197" t="s">
        <v>19</v>
      </c>
      <c r="N182" s="198" t="s">
        <v>48</v>
      </c>
      <c r="O182" s="67"/>
      <c r="P182" s="199">
        <f>O182*H182</f>
        <v>0</v>
      </c>
      <c r="Q182" s="199">
        <v>0.00013</v>
      </c>
      <c r="R182" s="199">
        <f>Q182*H182</f>
        <v>0.004212</v>
      </c>
      <c r="S182" s="199">
        <v>0</v>
      </c>
      <c r="T182" s="200">
        <f>S182*H182</f>
        <v>0</v>
      </c>
      <c r="U182" s="36"/>
      <c r="V182" s="36"/>
      <c r="W182" s="36"/>
      <c r="X182" s="36"/>
      <c r="Y182" s="36"/>
      <c r="Z182" s="36"/>
      <c r="AA182" s="36"/>
      <c r="AB182" s="36"/>
      <c r="AC182" s="36"/>
      <c r="AD182" s="36"/>
      <c r="AE182" s="36"/>
      <c r="AR182" s="201" t="s">
        <v>182</v>
      </c>
      <c r="AT182" s="201" t="s">
        <v>177</v>
      </c>
      <c r="AU182" s="201" t="s">
        <v>85</v>
      </c>
      <c r="AY182" s="19" t="s">
        <v>175</v>
      </c>
      <c r="BE182" s="202">
        <f>IF(N182="základní",J182,0)</f>
        <v>0</v>
      </c>
      <c r="BF182" s="202">
        <f>IF(N182="snížená",J182,0)</f>
        <v>0</v>
      </c>
      <c r="BG182" s="202">
        <f>IF(N182="zákl. přenesená",J182,0)</f>
        <v>0</v>
      </c>
      <c r="BH182" s="202">
        <f>IF(N182="sníž. přenesená",J182,0)</f>
        <v>0</v>
      </c>
      <c r="BI182" s="202">
        <f>IF(N182="nulová",J182,0)</f>
        <v>0</v>
      </c>
      <c r="BJ182" s="19" t="s">
        <v>182</v>
      </c>
      <c r="BK182" s="202">
        <f>ROUND(I182*H182,2)</f>
        <v>0</v>
      </c>
      <c r="BL182" s="19" t="s">
        <v>182</v>
      </c>
      <c r="BM182" s="201" t="s">
        <v>1242</v>
      </c>
    </row>
    <row r="183" spans="1:47" s="2" customFormat="1" ht="68.25">
      <c r="A183" s="36"/>
      <c r="B183" s="37"/>
      <c r="C183" s="38"/>
      <c r="D183" s="203" t="s">
        <v>184</v>
      </c>
      <c r="E183" s="38"/>
      <c r="F183" s="204" t="s">
        <v>1243</v>
      </c>
      <c r="G183" s="38"/>
      <c r="H183" s="38"/>
      <c r="I183" s="111"/>
      <c r="J183" s="38"/>
      <c r="K183" s="38"/>
      <c r="L183" s="41"/>
      <c r="M183" s="205"/>
      <c r="N183" s="206"/>
      <c r="O183" s="67"/>
      <c r="P183" s="67"/>
      <c r="Q183" s="67"/>
      <c r="R183" s="67"/>
      <c r="S183" s="67"/>
      <c r="T183" s="68"/>
      <c r="U183" s="36"/>
      <c r="V183" s="36"/>
      <c r="W183" s="36"/>
      <c r="X183" s="36"/>
      <c r="Y183" s="36"/>
      <c r="Z183" s="36"/>
      <c r="AA183" s="36"/>
      <c r="AB183" s="36"/>
      <c r="AC183" s="36"/>
      <c r="AD183" s="36"/>
      <c r="AE183" s="36"/>
      <c r="AT183" s="19" t="s">
        <v>184</v>
      </c>
      <c r="AU183" s="19" t="s">
        <v>85</v>
      </c>
    </row>
    <row r="184" spans="2:51" s="13" customFormat="1" ht="11.25">
      <c r="B184" s="207"/>
      <c r="C184" s="208"/>
      <c r="D184" s="203" t="s">
        <v>186</v>
      </c>
      <c r="E184" s="209" t="s">
        <v>19</v>
      </c>
      <c r="F184" s="210" t="s">
        <v>1227</v>
      </c>
      <c r="G184" s="208"/>
      <c r="H184" s="209" t="s">
        <v>19</v>
      </c>
      <c r="I184" s="211"/>
      <c r="J184" s="208"/>
      <c r="K184" s="208"/>
      <c r="L184" s="212"/>
      <c r="M184" s="213"/>
      <c r="N184" s="214"/>
      <c r="O184" s="214"/>
      <c r="P184" s="214"/>
      <c r="Q184" s="214"/>
      <c r="R184" s="214"/>
      <c r="S184" s="214"/>
      <c r="T184" s="215"/>
      <c r="AT184" s="216" t="s">
        <v>186</v>
      </c>
      <c r="AU184" s="216" t="s">
        <v>85</v>
      </c>
      <c r="AV184" s="13" t="s">
        <v>83</v>
      </c>
      <c r="AW184" s="13" t="s">
        <v>37</v>
      </c>
      <c r="AX184" s="13" t="s">
        <v>75</v>
      </c>
      <c r="AY184" s="216" t="s">
        <v>175</v>
      </c>
    </row>
    <row r="185" spans="2:51" s="14" customFormat="1" ht="11.25">
      <c r="B185" s="217"/>
      <c r="C185" s="218"/>
      <c r="D185" s="203" t="s">
        <v>186</v>
      </c>
      <c r="E185" s="219" t="s">
        <v>19</v>
      </c>
      <c r="F185" s="220" t="s">
        <v>1244</v>
      </c>
      <c r="G185" s="218"/>
      <c r="H185" s="221">
        <v>6</v>
      </c>
      <c r="I185" s="222"/>
      <c r="J185" s="218"/>
      <c r="K185" s="218"/>
      <c r="L185" s="223"/>
      <c r="M185" s="224"/>
      <c r="N185" s="225"/>
      <c r="O185" s="225"/>
      <c r="P185" s="225"/>
      <c r="Q185" s="225"/>
      <c r="R185" s="225"/>
      <c r="S185" s="225"/>
      <c r="T185" s="226"/>
      <c r="AT185" s="227" t="s">
        <v>186</v>
      </c>
      <c r="AU185" s="227" t="s">
        <v>85</v>
      </c>
      <c r="AV185" s="14" t="s">
        <v>85</v>
      </c>
      <c r="AW185" s="14" t="s">
        <v>37</v>
      </c>
      <c r="AX185" s="14" t="s">
        <v>75</v>
      </c>
      <c r="AY185" s="227" t="s">
        <v>175</v>
      </c>
    </row>
    <row r="186" spans="2:51" s="14" customFormat="1" ht="11.25">
      <c r="B186" s="217"/>
      <c r="C186" s="218"/>
      <c r="D186" s="203" t="s">
        <v>186</v>
      </c>
      <c r="E186" s="219" t="s">
        <v>19</v>
      </c>
      <c r="F186" s="220" t="s">
        <v>1244</v>
      </c>
      <c r="G186" s="218"/>
      <c r="H186" s="221">
        <v>6</v>
      </c>
      <c r="I186" s="222"/>
      <c r="J186" s="218"/>
      <c r="K186" s="218"/>
      <c r="L186" s="223"/>
      <c r="M186" s="224"/>
      <c r="N186" s="225"/>
      <c r="O186" s="225"/>
      <c r="P186" s="225"/>
      <c r="Q186" s="225"/>
      <c r="R186" s="225"/>
      <c r="S186" s="225"/>
      <c r="T186" s="226"/>
      <c r="AT186" s="227" t="s">
        <v>186</v>
      </c>
      <c r="AU186" s="227" t="s">
        <v>85</v>
      </c>
      <c r="AV186" s="14" t="s">
        <v>85</v>
      </c>
      <c r="AW186" s="14" t="s">
        <v>37</v>
      </c>
      <c r="AX186" s="14" t="s">
        <v>75</v>
      </c>
      <c r="AY186" s="227" t="s">
        <v>175</v>
      </c>
    </row>
    <row r="187" spans="2:51" s="13" customFormat="1" ht="11.25">
      <c r="B187" s="207"/>
      <c r="C187" s="208"/>
      <c r="D187" s="203" t="s">
        <v>186</v>
      </c>
      <c r="E187" s="209" t="s">
        <v>19</v>
      </c>
      <c r="F187" s="210" t="s">
        <v>1174</v>
      </c>
      <c r="G187" s="208"/>
      <c r="H187" s="209" t="s">
        <v>19</v>
      </c>
      <c r="I187" s="211"/>
      <c r="J187" s="208"/>
      <c r="K187" s="208"/>
      <c r="L187" s="212"/>
      <c r="M187" s="213"/>
      <c r="N187" s="214"/>
      <c r="O187" s="214"/>
      <c r="P187" s="214"/>
      <c r="Q187" s="214"/>
      <c r="R187" s="214"/>
      <c r="S187" s="214"/>
      <c r="T187" s="215"/>
      <c r="AT187" s="216" t="s">
        <v>186</v>
      </c>
      <c r="AU187" s="216" t="s">
        <v>85</v>
      </c>
      <c r="AV187" s="13" t="s">
        <v>83</v>
      </c>
      <c r="AW187" s="13" t="s">
        <v>37</v>
      </c>
      <c r="AX187" s="13" t="s">
        <v>75</v>
      </c>
      <c r="AY187" s="216" t="s">
        <v>175</v>
      </c>
    </row>
    <row r="188" spans="2:51" s="14" customFormat="1" ht="11.25">
      <c r="B188" s="217"/>
      <c r="C188" s="218"/>
      <c r="D188" s="203" t="s">
        <v>186</v>
      </c>
      <c r="E188" s="219" t="s">
        <v>19</v>
      </c>
      <c r="F188" s="220" t="s">
        <v>1245</v>
      </c>
      <c r="G188" s="218"/>
      <c r="H188" s="221">
        <v>32.4</v>
      </c>
      <c r="I188" s="222"/>
      <c r="J188" s="218"/>
      <c r="K188" s="218"/>
      <c r="L188" s="223"/>
      <c r="M188" s="224"/>
      <c r="N188" s="225"/>
      <c r="O188" s="225"/>
      <c r="P188" s="225"/>
      <c r="Q188" s="225"/>
      <c r="R188" s="225"/>
      <c r="S188" s="225"/>
      <c r="T188" s="226"/>
      <c r="AT188" s="227" t="s">
        <v>186</v>
      </c>
      <c r="AU188" s="227" t="s">
        <v>85</v>
      </c>
      <c r="AV188" s="14" t="s">
        <v>85</v>
      </c>
      <c r="AW188" s="14" t="s">
        <v>37</v>
      </c>
      <c r="AX188" s="14" t="s">
        <v>83</v>
      </c>
      <c r="AY188" s="227" t="s">
        <v>175</v>
      </c>
    </row>
    <row r="189" spans="1:65" s="2" customFormat="1" ht="16.5" customHeight="1">
      <c r="A189" s="36"/>
      <c r="B189" s="37"/>
      <c r="C189" s="190" t="s">
        <v>293</v>
      </c>
      <c r="D189" s="190" t="s">
        <v>177</v>
      </c>
      <c r="E189" s="191" t="s">
        <v>1246</v>
      </c>
      <c r="F189" s="192" t="s">
        <v>1247</v>
      </c>
      <c r="G189" s="193" t="s">
        <v>180</v>
      </c>
      <c r="H189" s="194">
        <v>6.919</v>
      </c>
      <c r="I189" s="195"/>
      <c r="J189" s="196">
        <f>ROUND(I189*H189,2)</f>
        <v>0</v>
      </c>
      <c r="K189" s="192" t="s">
        <v>181</v>
      </c>
      <c r="L189" s="41"/>
      <c r="M189" s="197" t="s">
        <v>19</v>
      </c>
      <c r="N189" s="198" t="s">
        <v>48</v>
      </c>
      <c r="O189" s="67"/>
      <c r="P189" s="199">
        <f>O189*H189</f>
        <v>0</v>
      </c>
      <c r="Q189" s="199">
        <v>0.17818</v>
      </c>
      <c r="R189" s="199">
        <f>Q189*H189</f>
        <v>1.23282742</v>
      </c>
      <c r="S189" s="199">
        <v>0</v>
      </c>
      <c r="T189" s="200">
        <f>S189*H189</f>
        <v>0</v>
      </c>
      <c r="U189" s="36"/>
      <c r="V189" s="36"/>
      <c r="W189" s="36"/>
      <c r="X189" s="36"/>
      <c r="Y189" s="36"/>
      <c r="Z189" s="36"/>
      <c r="AA189" s="36"/>
      <c r="AB189" s="36"/>
      <c r="AC189" s="36"/>
      <c r="AD189" s="36"/>
      <c r="AE189" s="36"/>
      <c r="AR189" s="201" t="s">
        <v>182</v>
      </c>
      <c r="AT189" s="201" t="s">
        <v>177</v>
      </c>
      <c r="AU189" s="201" t="s">
        <v>85</v>
      </c>
      <c r="AY189" s="19" t="s">
        <v>175</v>
      </c>
      <c r="BE189" s="202">
        <f>IF(N189="základní",J189,0)</f>
        <v>0</v>
      </c>
      <c r="BF189" s="202">
        <f>IF(N189="snížená",J189,0)</f>
        <v>0</v>
      </c>
      <c r="BG189" s="202">
        <f>IF(N189="zákl. přenesená",J189,0)</f>
        <v>0</v>
      </c>
      <c r="BH189" s="202">
        <f>IF(N189="sníž. přenesená",J189,0)</f>
        <v>0</v>
      </c>
      <c r="BI189" s="202">
        <f>IF(N189="nulová",J189,0)</f>
        <v>0</v>
      </c>
      <c r="BJ189" s="19" t="s">
        <v>182</v>
      </c>
      <c r="BK189" s="202">
        <f>ROUND(I189*H189,2)</f>
        <v>0</v>
      </c>
      <c r="BL189" s="19" t="s">
        <v>182</v>
      </c>
      <c r="BM189" s="201" t="s">
        <v>1248</v>
      </c>
    </row>
    <row r="190" spans="2:51" s="14" customFormat="1" ht="11.25">
      <c r="B190" s="217"/>
      <c r="C190" s="218"/>
      <c r="D190" s="203" t="s">
        <v>186</v>
      </c>
      <c r="E190" s="219" t="s">
        <v>19</v>
      </c>
      <c r="F190" s="220" t="s">
        <v>1249</v>
      </c>
      <c r="G190" s="218"/>
      <c r="H190" s="221">
        <v>0.78</v>
      </c>
      <c r="I190" s="222"/>
      <c r="J190" s="218"/>
      <c r="K190" s="218"/>
      <c r="L190" s="223"/>
      <c r="M190" s="224"/>
      <c r="N190" s="225"/>
      <c r="O190" s="225"/>
      <c r="P190" s="225"/>
      <c r="Q190" s="225"/>
      <c r="R190" s="225"/>
      <c r="S190" s="225"/>
      <c r="T190" s="226"/>
      <c r="AT190" s="227" t="s">
        <v>186</v>
      </c>
      <c r="AU190" s="227" t="s">
        <v>85</v>
      </c>
      <c r="AV190" s="14" t="s">
        <v>85</v>
      </c>
      <c r="AW190" s="14" t="s">
        <v>37</v>
      </c>
      <c r="AX190" s="14" t="s">
        <v>75</v>
      </c>
      <c r="AY190" s="227" t="s">
        <v>175</v>
      </c>
    </row>
    <row r="191" spans="2:51" s="14" customFormat="1" ht="11.25">
      <c r="B191" s="217"/>
      <c r="C191" s="218"/>
      <c r="D191" s="203" t="s">
        <v>186</v>
      </c>
      <c r="E191" s="219" t="s">
        <v>19</v>
      </c>
      <c r="F191" s="220" t="s">
        <v>1250</v>
      </c>
      <c r="G191" s="218"/>
      <c r="H191" s="221">
        <v>1.32</v>
      </c>
      <c r="I191" s="222"/>
      <c r="J191" s="218"/>
      <c r="K191" s="218"/>
      <c r="L191" s="223"/>
      <c r="M191" s="224"/>
      <c r="N191" s="225"/>
      <c r="O191" s="225"/>
      <c r="P191" s="225"/>
      <c r="Q191" s="225"/>
      <c r="R191" s="225"/>
      <c r="S191" s="225"/>
      <c r="T191" s="226"/>
      <c r="AT191" s="227" t="s">
        <v>186</v>
      </c>
      <c r="AU191" s="227" t="s">
        <v>85</v>
      </c>
      <c r="AV191" s="14" t="s">
        <v>85</v>
      </c>
      <c r="AW191" s="14" t="s">
        <v>37</v>
      </c>
      <c r="AX191" s="14" t="s">
        <v>75</v>
      </c>
      <c r="AY191" s="227" t="s">
        <v>175</v>
      </c>
    </row>
    <row r="192" spans="2:51" s="14" customFormat="1" ht="11.25">
      <c r="B192" s="217"/>
      <c r="C192" s="218"/>
      <c r="D192" s="203" t="s">
        <v>186</v>
      </c>
      <c r="E192" s="219" t="s">
        <v>19</v>
      </c>
      <c r="F192" s="220" t="s">
        <v>1251</v>
      </c>
      <c r="G192" s="218"/>
      <c r="H192" s="221">
        <v>0.4</v>
      </c>
      <c r="I192" s="222"/>
      <c r="J192" s="218"/>
      <c r="K192" s="218"/>
      <c r="L192" s="223"/>
      <c r="M192" s="224"/>
      <c r="N192" s="225"/>
      <c r="O192" s="225"/>
      <c r="P192" s="225"/>
      <c r="Q192" s="225"/>
      <c r="R192" s="225"/>
      <c r="S192" s="225"/>
      <c r="T192" s="226"/>
      <c r="AT192" s="227" t="s">
        <v>186</v>
      </c>
      <c r="AU192" s="227" t="s">
        <v>85</v>
      </c>
      <c r="AV192" s="14" t="s">
        <v>85</v>
      </c>
      <c r="AW192" s="14" t="s">
        <v>37</v>
      </c>
      <c r="AX192" s="14" t="s">
        <v>75</v>
      </c>
      <c r="AY192" s="227" t="s">
        <v>175</v>
      </c>
    </row>
    <row r="193" spans="2:51" s="14" customFormat="1" ht="11.25">
      <c r="B193" s="217"/>
      <c r="C193" s="218"/>
      <c r="D193" s="203" t="s">
        <v>186</v>
      </c>
      <c r="E193" s="219" t="s">
        <v>19</v>
      </c>
      <c r="F193" s="220" t="s">
        <v>1252</v>
      </c>
      <c r="G193" s="218"/>
      <c r="H193" s="221">
        <v>0.525</v>
      </c>
      <c r="I193" s="222"/>
      <c r="J193" s="218"/>
      <c r="K193" s="218"/>
      <c r="L193" s="223"/>
      <c r="M193" s="224"/>
      <c r="N193" s="225"/>
      <c r="O193" s="225"/>
      <c r="P193" s="225"/>
      <c r="Q193" s="225"/>
      <c r="R193" s="225"/>
      <c r="S193" s="225"/>
      <c r="T193" s="226"/>
      <c r="AT193" s="227" t="s">
        <v>186</v>
      </c>
      <c r="AU193" s="227" t="s">
        <v>85</v>
      </c>
      <c r="AV193" s="14" t="s">
        <v>85</v>
      </c>
      <c r="AW193" s="14" t="s">
        <v>37</v>
      </c>
      <c r="AX193" s="14" t="s">
        <v>75</v>
      </c>
      <c r="AY193" s="227" t="s">
        <v>175</v>
      </c>
    </row>
    <row r="194" spans="2:51" s="14" customFormat="1" ht="11.25">
      <c r="B194" s="217"/>
      <c r="C194" s="218"/>
      <c r="D194" s="203" t="s">
        <v>186</v>
      </c>
      <c r="E194" s="219" t="s">
        <v>19</v>
      </c>
      <c r="F194" s="220" t="s">
        <v>1253</v>
      </c>
      <c r="G194" s="218"/>
      <c r="H194" s="221">
        <v>1.35</v>
      </c>
      <c r="I194" s="222"/>
      <c r="J194" s="218"/>
      <c r="K194" s="218"/>
      <c r="L194" s="223"/>
      <c r="M194" s="224"/>
      <c r="N194" s="225"/>
      <c r="O194" s="225"/>
      <c r="P194" s="225"/>
      <c r="Q194" s="225"/>
      <c r="R194" s="225"/>
      <c r="S194" s="225"/>
      <c r="T194" s="226"/>
      <c r="AT194" s="227" t="s">
        <v>186</v>
      </c>
      <c r="AU194" s="227" t="s">
        <v>85</v>
      </c>
      <c r="AV194" s="14" t="s">
        <v>85</v>
      </c>
      <c r="AW194" s="14" t="s">
        <v>37</v>
      </c>
      <c r="AX194" s="14" t="s">
        <v>75</v>
      </c>
      <c r="AY194" s="227" t="s">
        <v>175</v>
      </c>
    </row>
    <row r="195" spans="2:51" s="14" customFormat="1" ht="11.25">
      <c r="B195" s="217"/>
      <c r="C195" s="218"/>
      <c r="D195" s="203" t="s">
        <v>186</v>
      </c>
      <c r="E195" s="219" t="s">
        <v>19</v>
      </c>
      <c r="F195" s="220" t="s">
        <v>1254</v>
      </c>
      <c r="G195" s="218"/>
      <c r="H195" s="221">
        <v>1.584</v>
      </c>
      <c r="I195" s="222"/>
      <c r="J195" s="218"/>
      <c r="K195" s="218"/>
      <c r="L195" s="223"/>
      <c r="M195" s="224"/>
      <c r="N195" s="225"/>
      <c r="O195" s="225"/>
      <c r="P195" s="225"/>
      <c r="Q195" s="225"/>
      <c r="R195" s="225"/>
      <c r="S195" s="225"/>
      <c r="T195" s="226"/>
      <c r="AT195" s="227" t="s">
        <v>186</v>
      </c>
      <c r="AU195" s="227" t="s">
        <v>85</v>
      </c>
      <c r="AV195" s="14" t="s">
        <v>85</v>
      </c>
      <c r="AW195" s="14" t="s">
        <v>37</v>
      </c>
      <c r="AX195" s="14" t="s">
        <v>75</v>
      </c>
      <c r="AY195" s="227" t="s">
        <v>175</v>
      </c>
    </row>
    <row r="196" spans="2:51" s="14" customFormat="1" ht="11.25">
      <c r="B196" s="217"/>
      <c r="C196" s="218"/>
      <c r="D196" s="203" t="s">
        <v>186</v>
      </c>
      <c r="E196" s="219" t="s">
        <v>19</v>
      </c>
      <c r="F196" s="220" t="s">
        <v>1255</v>
      </c>
      <c r="G196" s="218"/>
      <c r="H196" s="221">
        <v>0.48</v>
      </c>
      <c r="I196" s="222"/>
      <c r="J196" s="218"/>
      <c r="K196" s="218"/>
      <c r="L196" s="223"/>
      <c r="M196" s="224"/>
      <c r="N196" s="225"/>
      <c r="O196" s="225"/>
      <c r="P196" s="225"/>
      <c r="Q196" s="225"/>
      <c r="R196" s="225"/>
      <c r="S196" s="225"/>
      <c r="T196" s="226"/>
      <c r="AT196" s="227" t="s">
        <v>186</v>
      </c>
      <c r="AU196" s="227" t="s">
        <v>85</v>
      </c>
      <c r="AV196" s="14" t="s">
        <v>85</v>
      </c>
      <c r="AW196" s="14" t="s">
        <v>37</v>
      </c>
      <c r="AX196" s="14" t="s">
        <v>75</v>
      </c>
      <c r="AY196" s="227" t="s">
        <v>175</v>
      </c>
    </row>
    <row r="197" spans="2:51" s="14" customFormat="1" ht="11.25">
      <c r="B197" s="217"/>
      <c r="C197" s="218"/>
      <c r="D197" s="203" t="s">
        <v>186</v>
      </c>
      <c r="E197" s="219" t="s">
        <v>19</v>
      </c>
      <c r="F197" s="220" t="s">
        <v>1256</v>
      </c>
      <c r="G197" s="218"/>
      <c r="H197" s="221">
        <v>0.33</v>
      </c>
      <c r="I197" s="222"/>
      <c r="J197" s="218"/>
      <c r="K197" s="218"/>
      <c r="L197" s="223"/>
      <c r="M197" s="224"/>
      <c r="N197" s="225"/>
      <c r="O197" s="225"/>
      <c r="P197" s="225"/>
      <c r="Q197" s="225"/>
      <c r="R197" s="225"/>
      <c r="S197" s="225"/>
      <c r="T197" s="226"/>
      <c r="AT197" s="227" t="s">
        <v>186</v>
      </c>
      <c r="AU197" s="227" t="s">
        <v>85</v>
      </c>
      <c r="AV197" s="14" t="s">
        <v>85</v>
      </c>
      <c r="AW197" s="14" t="s">
        <v>37</v>
      </c>
      <c r="AX197" s="14" t="s">
        <v>75</v>
      </c>
      <c r="AY197" s="227" t="s">
        <v>175</v>
      </c>
    </row>
    <row r="198" spans="2:51" s="14" customFormat="1" ht="11.25">
      <c r="B198" s="217"/>
      <c r="C198" s="218"/>
      <c r="D198" s="203" t="s">
        <v>186</v>
      </c>
      <c r="E198" s="219" t="s">
        <v>19</v>
      </c>
      <c r="F198" s="220" t="s">
        <v>1257</v>
      </c>
      <c r="G198" s="218"/>
      <c r="H198" s="221">
        <v>0.15</v>
      </c>
      <c r="I198" s="222"/>
      <c r="J198" s="218"/>
      <c r="K198" s="218"/>
      <c r="L198" s="223"/>
      <c r="M198" s="224"/>
      <c r="N198" s="225"/>
      <c r="O198" s="225"/>
      <c r="P198" s="225"/>
      <c r="Q198" s="225"/>
      <c r="R198" s="225"/>
      <c r="S198" s="225"/>
      <c r="T198" s="226"/>
      <c r="AT198" s="227" t="s">
        <v>186</v>
      </c>
      <c r="AU198" s="227" t="s">
        <v>85</v>
      </c>
      <c r="AV198" s="14" t="s">
        <v>85</v>
      </c>
      <c r="AW198" s="14" t="s">
        <v>37</v>
      </c>
      <c r="AX198" s="14" t="s">
        <v>75</v>
      </c>
      <c r="AY198" s="227" t="s">
        <v>175</v>
      </c>
    </row>
    <row r="199" spans="2:51" s="15" customFormat="1" ht="11.25">
      <c r="B199" s="228"/>
      <c r="C199" s="229"/>
      <c r="D199" s="203" t="s">
        <v>186</v>
      </c>
      <c r="E199" s="230" t="s">
        <v>19</v>
      </c>
      <c r="F199" s="231" t="s">
        <v>204</v>
      </c>
      <c r="G199" s="229"/>
      <c r="H199" s="232">
        <v>6.9190000000000005</v>
      </c>
      <c r="I199" s="233"/>
      <c r="J199" s="229"/>
      <c r="K199" s="229"/>
      <c r="L199" s="234"/>
      <c r="M199" s="235"/>
      <c r="N199" s="236"/>
      <c r="O199" s="236"/>
      <c r="P199" s="236"/>
      <c r="Q199" s="236"/>
      <c r="R199" s="236"/>
      <c r="S199" s="236"/>
      <c r="T199" s="237"/>
      <c r="AT199" s="238" t="s">
        <v>186</v>
      </c>
      <c r="AU199" s="238" t="s">
        <v>85</v>
      </c>
      <c r="AV199" s="15" t="s">
        <v>182</v>
      </c>
      <c r="AW199" s="15" t="s">
        <v>37</v>
      </c>
      <c r="AX199" s="15" t="s">
        <v>83</v>
      </c>
      <c r="AY199" s="238" t="s">
        <v>175</v>
      </c>
    </row>
    <row r="200" spans="1:65" s="2" customFormat="1" ht="16.5" customHeight="1">
      <c r="A200" s="36"/>
      <c r="B200" s="37"/>
      <c r="C200" s="190" t="s">
        <v>298</v>
      </c>
      <c r="D200" s="190" t="s">
        <v>177</v>
      </c>
      <c r="E200" s="191" t="s">
        <v>1258</v>
      </c>
      <c r="F200" s="192" t="s">
        <v>1259</v>
      </c>
      <c r="G200" s="193" t="s">
        <v>400</v>
      </c>
      <c r="H200" s="194">
        <v>1</v>
      </c>
      <c r="I200" s="195"/>
      <c r="J200" s="196">
        <f>ROUND(I200*H200,2)</f>
        <v>0</v>
      </c>
      <c r="K200" s="192" t="s">
        <v>181</v>
      </c>
      <c r="L200" s="41"/>
      <c r="M200" s="197" t="s">
        <v>19</v>
      </c>
      <c r="N200" s="198" t="s">
        <v>48</v>
      </c>
      <c r="O200" s="67"/>
      <c r="P200" s="199">
        <f>O200*H200</f>
        <v>0</v>
      </c>
      <c r="Q200" s="199">
        <v>0</v>
      </c>
      <c r="R200" s="199">
        <f>Q200*H200</f>
        <v>0</v>
      </c>
      <c r="S200" s="199">
        <v>0</v>
      </c>
      <c r="T200" s="200">
        <f>S200*H200</f>
        <v>0</v>
      </c>
      <c r="U200" s="36"/>
      <c r="V200" s="36"/>
      <c r="W200" s="36"/>
      <c r="X200" s="36"/>
      <c r="Y200" s="36"/>
      <c r="Z200" s="36"/>
      <c r="AA200" s="36"/>
      <c r="AB200" s="36"/>
      <c r="AC200" s="36"/>
      <c r="AD200" s="36"/>
      <c r="AE200" s="36"/>
      <c r="AR200" s="201" t="s">
        <v>182</v>
      </c>
      <c r="AT200" s="201" t="s">
        <v>177</v>
      </c>
      <c r="AU200" s="201" t="s">
        <v>85</v>
      </c>
      <c r="AY200" s="19" t="s">
        <v>175</v>
      </c>
      <c r="BE200" s="202">
        <f>IF(N200="základní",J200,0)</f>
        <v>0</v>
      </c>
      <c r="BF200" s="202">
        <f>IF(N200="snížená",J200,0)</f>
        <v>0</v>
      </c>
      <c r="BG200" s="202">
        <f>IF(N200="zákl. přenesená",J200,0)</f>
        <v>0</v>
      </c>
      <c r="BH200" s="202">
        <f>IF(N200="sníž. přenesená",J200,0)</f>
        <v>0</v>
      </c>
      <c r="BI200" s="202">
        <f>IF(N200="nulová",J200,0)</f>
        <v>0</v>
      </c>
      <c r="BJ200" s="19" t="s">
        <v>182</v>
      </c>
      <c r="BK200" s="202">
        <f>ROUND(I200*H200,2)</f>
        <v>0</v>
      </c>
      <c r="BL200" s="19" t="s">
        <v>182</v>
      </c>
      <c r="BM200" s="201" t="s">
        <v>1260</v>
      </c>
    </row>
    <row r="201" spans="1:47" s="2" customFormat="1" ht="48.75">
      <c r="A201" s="36"/>
      <c r="B201" s="37"/>
      <c r="C201" s="38"/>
      <c r="D201" s="203" t="s">
        <v>184</v>
      </c>
      <c r="E201" s="38"/>
      <c r="F201" s="204" t="s">
        <v>1261</v>
      </c>
      <c r="G201" s="38"/>
      <c r="H201" s="38"/>
      <c r="I201" s="111"/>
      <c r="J201" s="38"/>
      <c r="K201" s="38"/>
      <c r="L201" s="41"/>
      <c r="M201" s="205"/>
      <c r="N201" s="206"/>
      <c r="O201" s="67"/>
      <c r="P201" s="67"/>
      <c r="Q201" s="67"/>
      <c r="R201" s="67"/>
      <c r="S201" s="67"/>
      <c r="T201" s="68"/>
      <c r="U201" s="36"/>
      <c r="V201" s="36"/>
      <c r="W201" s="36"/>
      <c r="X201" s="36"/>
      <c r="Y201" s="36"/>
      <c r="Z201" s="36"/>
      <c r="AA201" s="36"/>
      <c r="AB201" s="36"/>
      <c r="AC201" s="36"/>
      <c r="AD201" s="36"/>
      <c r="AE201" s="36"/>
      <c r="AT201" s="19" t="s">
        <v>184</v>
      </c>
      <c r="AU201" s="19" t="s">
        <v>85</v>
      </c>
    </row>
    <row r="202" spans="1:65" s="2" customFormat="1" ht="16.5" customHeight="1">
      <c r="A202" s="36"/>
      <c r="B202" s="37"/>
      <c r="C202" s="239" t="s">
        <v>304</v>
      </c>
      <c r="D202" s="239" t="s">
        <v>238</v>
      </c>
      <c r="E202" s="240" t="s">
        <v>1262</v>
      </c>
      <c r="F202" s="241" t="s">
        <v>1263</v>
      </c>
      <c r="G202" s="242" t="s">
        <v>400</v>
      </c>
      <c r="H202" s="243">
        <v>1</v>
      </c>
      <c r="I202" s="244"/>
      <c r="J202" s="245">
        <f>ROUND(I202*H202,2)</f>
        <v>0</v>
      </c>
      <c r="K202" s="241" t="s">
        <v>181</v>
      </c>
      <c r="L202" s="246"/>
      <c r="M202" s="247" t="s">
        <v>19</v>
      </c>
      <c r="N202" s="248" t="s">
        <v>48</v>
      </c>
      <c r="O202" s="67"/>
      <c r="P202" s="199">
        <f>O202*H202</f>
        <v>0</v>
      </c>
      <c r="Q202" s="199">
        <v>0</v>
      </c>
      <c r="R202" s="199">
        <f>Q202*H202</f>
        <v>0</v>
      </c>
      <c r="S202" s="199">
        <v>0</v>
      </c>
      <c r="T202" s="200">
        <f>S202*H202</f>
        <v>0</v>
      </c>
      <c r="U202" s="36"/>
      <c r="V202" s="36"/>
      <c r="W202" s="36"/>
      <c r="X202" s="36"/>
      <c r="Y202" s="36"/>
      <c r="Z202" s="36"/>
      <c r="AA202" s="36"/>
      <c r="AB202" s="36"/>
      <c r="AC202" s="36"/>
      <c r="AD202" s="36"/>
      <c r="AE202" s="36"/>
      <c r="AR202" s="201" t="s">
        <v>230</v>
      </c>
      <c r="AT202" s="201" t="s">
        <v>238</v>
      </c>
      <c r="AU202" s="201" t="s">
        <v>85</v>
      </c>
      <c r="AY202" s="19" t="s">
        <v>175</v>
      </c>
      <c r="BE202" s="202">
        <f>IF(N202="základní",J202,0)</f>
        <v>0</v>
      </c>
      <c r="BF202" s="202">
        <f>IF(N202="snížená",J202,0)</f>
        <v>0</v>
      </c>
      <c r="BG202" s="202">
        <f>IF(N202="zákl. přenesená",J202,0)</f>
        <v>0</v>
      </c>
      <c r="BH202" s="202">
        <f>IF(N202="sníž. přenesená",J202,0)</f>
        <v>0</v>
      </c>
      <c r="BI202" s="202">
        <f>IF(N202="nulová",J202,0)</f>
        <v>0</v>
      </c>
      <c r="BJ202" s="19" t="s">
        <v>182</v>
      </c>
      <c r="BK202" s="202">
        <f>ROUND(I202*H202,2)</f>
        <v>0</v>
      </c>
      <c r="BL202" s="19" t="s">
        <v>182</v>
      </c>
      <c r="BM202" s="201" t="s">
        <v>1264</v>
      </c>
    </row>
    <row r="203" spans="1:65" s="2" customFormat="1" ht="16.5" customHeight="1">
      <c r="A203" s="36"/>
      <c r="B203" s="37"/>
      <c r="C203" s="190" t="s">
        <v>313</v>
      </c>
      <c r="D203" s="190" t="s">
        <v>177</v>
      </c>
      <c r="E203" s="191" t="s">
        <v>1265</v>
      </c>
      <c r="F203" s="192" t="s">
        <v>1266</v>
      </c>
      <c r="G203" s="193" t="s">
        <v>180</v>
      </c>
      <c r="H203" s="194">
        <v>17.023</v>
      </c>
      <c r="I203" s="195"/>
      <c r="J203" s="196">
        <f>ROUND(I203*H203,2)</f>
        <v>0</v>
      </c>
      <c r="K203" s="192" t="s">
        <v>181</v>
      </c>
      <c r="L203" s="41"/>
      <c r="M203" s="197" t="s">
        <v>19</v>
      </c>
      <c r="N203" s="198" t="s">
        <v>48</v>
      </c>
      <c r="O203" s="67"/>
      <c r="P203" s="199">
        <f>O203*H203</f>
        <v>0</v>
      </c>
      <c r="Q203" s="199">
        <v>0.26723</v>
      </c>
      <c r="R203" s="199">
        <f>Q203*H203</f>
        <v>4.54905629</v>
      </c>
      <c r="S203" s="199">
        <v>0</v>
      </c>
      <c r="T203" s="200">
        <f>S203*H203</f>
        <v>0</v>
      </c>
      <c r="U203" s="36"/>
      <c r="V203" s="36"/>
      <c r="W203" s="36"/>
      <c r="X203" s="36"/>
      <c r="Y203" s="36"/>
      <c r="Z203" s="36"/>
      <c r="AA203" s="36"/>
      <c r="AB203" s="36"/>
      <c r="AC203" s="36"/>
      <c r="AD203" s="36"/>
      <c r="AE203" s="36"/>
      <c r="AR203" s="201" t="s">
        <v>182</v>
      </c>
      <c r="AT203" s="201" t="s">
        <v>177</v>
      </c>
      <c r="AU203" s="201" t="s">
        <v>85</v>
      </c>
      <c r="AY203" s="19" t="s">
        <v>175</v>
      </c>
      <c r="BE203" s="202">
        <f>IF(N203="základní",J203,0)</f>
        <v>0</v>
      </c>
      <c r="BF203" s="202">
        <f>IF(N203="snížená",J203,0)</f>
        <v>0</v>
      </c>
      <c r="BG203" s="202">
        <f>IF(N203="zákl. přenesená",J203,0)</f>
        <v>0</v>
      </c>
      <c r="BH203" s="202">
        <f>IF(N203="sníž. přenesená",J203,0)</f>
        <v>0</v>
      </c>
      <c r="BI203" s="202">
        <f>IF(N203="nulová",J203,0)</f>
        <v>0</v>
      </c>
      <c r="BJ203" s="19" t="s">
        <v>182</v>
      </c>
      <c r="BK203" s="202">
        <f>ROUND(I203*H203,2)</f>
        <v>0</v>
      </c>
      <c r="BL203" s="19" t="s">
        <v>182</v>
      </c>
      <c r="BM203" s="201" t="s">
        <v>1267</v>
      </c>
    </row>
    <row r="204" spans="1:47" s="2" customFormat="1" ht="58.5">
      <c r="A204" s="36"/>
      <c r="B204" s="37"/>
      <c r="C204" s="38"/>
      <c r="D204" s="203" t="s">
        <v>184</v>
      </c>
      <c r="E204" s="38"/>
      <c r="F204" s="204" t="s">
        <v>1268</v>
      </c>
      <c r="G204" s="38"/>
      <c r="H204" s="38"/>
      <c r="I204" s="111"/>
      <c r="J204" s="38"/>
      <c r="K204" s="38"/>
      <c r="L204" s="41"/>
      <c r="M204" s="205"/>
      <c r="N204" s="206"/>
      <c r="O204" s="67"/>
      <c r="P204" s="67"/>
      <c r="Q204" s="67"/>
      <c r="R204" s="67"/>
      <c r="S204" s="67"/>
      <c r="T204" s="68"/>
      <c r="U204" s="36"/>
      <c r="V204" s="36"/>
      <c r="W204" s="36"/>
      <c r="X204" s="36"/>
      <c r="Y204" s="36"/>
      <c r="Z204" s="36"/>
      <c r="AA204" s="36"/>
      <c r="AB204" s="36"/>
      <c r="AC204" s="36"/>
      <c r="AD204" s="36"/>
      <c r="AE204" s="36"/>
      <c r="AT204" s="19" t="s">
        <v>184</v>
      </c>
      <c r="AU204" s="19" t="s">
        <v>85</v>
      </c>
    </row>
    <row r="205" spans="2:51" s="13" customFormat="1" ht="11.25">
      <c r="B205" s="207"/>
      <c r="C205" s="208"/>
      <c r="D205" s="203" t="s">
        <v>186</v>
      </c>
      <c r="E205" s="209" t="s">
        <v>19</v>
      </c>
      <c r="F205" s="210" t="s">
        <v>260</v>
      </c>
      <c r="G205" s="208"/>
      <c r="H205" s="209" t="s">
        <v>19</v>
      </c>
      <c r="I205" s="211"/>
      <c r="J205" s="208"/>
      <c r="K205" s="208"/>
      <c r="L205" s="212"/>
      <c r="M205" s="213"/>
      <c r="N205" s="214"/>
      <c r="O205" s="214"/>
      <c r="P205" s="214"/>
      <c r="Q205" s="214"/>
      <c r="R205" s="214"/>
      <c r="S205" s="214"/>
      <c r="T205" s="215"/>
      <c r="AT205" s="216" t="s">
        <v>186</v>
      </c>
      <c r="AU205" s="216" t="s">
        <v>85</v>
      </c>
      <c r="AV205" s="13" t="s">
        <v>83</v>
      </c>
      <c r="AW205" s="13" t="s">
        <v>37</v>
      </c>
      <c r="AX205" s="13" t="s">
        <v>75</v>
      </c>
      <c r="AY205" s="216" t="s">
        <v>175</v>
      </c>
    </row>
    <row r="206" spans="2:51" s="14" customFormat="1" ht="11.25">
      <c r="B206" s="217"/>
      <c r="C206" s="218"/>
      <c r="D206" s="203" t="s">
        <v>186</v>
      </c>
      <c r="E206" s="219" t="s">
        <v>19</v>
      </c>
      <c r="F206" s="220" t="s">
        <v>1269</v>
      </c>
      <c r="G206" s="218"/>
      <c r="H206" s="221">
        <v>8.91</v>
      </c>
      <c r="I206" s="222"/>
      <c r="J206" s="218"/>
      <c r="K206" s="218"/>
      <c r="L206" s="223"/>
      <c r="M206" s="224"/>
      <c r="N206" s="225"/>
      <c r="O206" s="225"/>
      <c r="P206" s="225"/>
      <c r="Q206" s="225"/>
      <c r="R206" s="225"/>
      <c r="S206" s="225"/>
      <c r="T206" s="226"/>
      <c r="AT206" s="227" t="s">
        <v>186</v>
      </c>
      <c r="AU206" s="227" t="s">
        <v>85</v>
      </c>
      <c r="AV206" s="14" t="s">
        <v>85</v>
      </c>
      <c r="AW206" s="14" t="s">
        <v>37</v>
      </c>
      <c r="AX206" s="14" t="s">
        <v>75</v>
      </c>
      <c r="AY206" s="227" t="s">
        <v>175</v>
      </c>
    </row>
    <row r="207" spans="2:51" s="14" customFormat="1" ht="11.25">
      <c r="B207" s="217"/>
      <c r="C207" s="218"/>
      <c r="D207" s="203" t="s">
        <v>186</v>
      </c>
      <c r="E207" s="219" t="s">
        <v>19</v>
      </c>
      <c r="F207" s="220" t="s">
        <v>1270</v>
      </c>
      <c r="G207" s="218"/>
      <c r="H207" s="221">
        <v>1.03</v>
      </c>
      <c r="I207" s="222"/>
      <c r="J207" s="218"/>
      <c r="K207" s="218"/>
      <c r="L207" s="223"/>
      <c r="M207" s="224"/>
      <c r="N207" s="225"/>
      <c r="O207" s="225"/>
      <c r="P207" s="225"/>
      <c r="Q207" s="225"/>
      <c r="R207" s="225"/>
      <c r="S207" s="225"/>
      <c r="T207" s="226"/>
      <c r="AT207" s="227" t="s">
        <v>186</v>
      </c>
      <c r="AU207" s="227" t="s">
        <v>85</v>
      </c>
      <c r="AV207" s="14" t="s">
        <v>85</v>
      </c>
      <c r="AW207" s="14" t="s">
        <v>37</v>
      </c>
      <c r="AX207" s="14" t="s">
        <v>75</v>
      </c>
      <c r="AY207" s="227" t="s">
        <v>175</v>
      </c>
    </row>
    <row r="208" spans="2:51" s="14" customFormat="1" ht="11.25">
      <c r="B208" s="217"/>
      <c r="C208" s="218"/>
      <c r="D208" s="203" t="s">
        <v>186</v>
      </c>
      <c r="E208" s="219" t="s">
        <v>19</v>
      </c>
      <c r="F208" s="220" t="s">
        <v>1271</v>
      </c>
      <c r="G208" s="218"/>
      <c r="H208" s="221">
        <v>0.682</v>
      </c>
      <c r="I208" s="222"/>
      <c r="J208" s="218"/>
      <c r="K208" s="218"/>
      <c r="L208" s="223"/>
      <c r="M208" s="224"/>
      <c r="N208" s="225"/>
      <c r="O208" s="225"/>
      <c r="P208" s="225"/>
      <c r="Q208" s="225"/>
      <c r="R208" s="225"/>
      <c r="S208" s="225"/>
      <c r="T208" s="226"/>
      <c r="AT208" s="227" t="s">
        <v>186</v>
      </c>
      <c r="AU208" s="227" t="s">
        <v>85</v>
      </c>
      <c r="AV208" s="14" t="s">
        <v>85</v>
      </c>
      <c r="AW208" s="14" t="s">
        <v>37</v>
      </c>
      <c r="AX208" s="14" t="s">
        <v>75</v>
      </c>
      <c r="AY208" s="227" t="s">
        <v>175</v>
      </c>
    </row>
    <row r="209" spans="2:51" s="14" customFormat="1" ht="11.25">
      <c r="B209" s="217"/>
      <c r="C209" s="218"/>
      <c r="D209" s="203" t="s">
        <v>186</v>
      </c>
      <c r="E209" s="219" t="s">
        <v>19</v>
      </c>
      <c r="F209" s="220" t="s">
        <v>1272</v>
      </c>
      <c r="G209" s="218"/>
      <c r="H209" s="221">
        <v>1.55</v>
      </c>
      <c r="I209" s="222"/>
      <c r="J209" s="218"/>
      <c r="K209" s="218"/>
      <c r="L209" s="223"/>
      <c r="M209" s="224"/>
      <c r="N209" s="225"/>
      <c r="O209" s="225"/>
      <c r="P209" s="225"/>
      <c r="Q209" s="225"/>
      <c r="R209" s="225"/>
      <c r="S209" s="225"/>
      <c r="T209" s="226"/>
      <c r="AT209" s="227" t="s">
        <v>186</v>
      </c>
      <c r="AU209" s="227" t="s">
        <v>85</v>
      </c>
      <c r="AV209" s="14" t="s">
        <v>85</v>
      </c>
      <c r="AW209" s="14" t="s">
        <v>37</v>
      </c>
      <c r="AX209" s="14" t="s">
        <v>75</v>
      </c>
      <c r="AY209" s="227" t="s">
        <v>175</v>
      </c>
    </row>
    <row r="210" spans="2:51" s="13" customFormat="1" ht="11.25">
      <c r="B210" s="207"/>
      <c r="C210" s="208"/>
      <c r="D210" s="203" t="s">
        <v>186</v>
      </c>
      <c r="E210" s="209" t="s">
        <v>19</v>
      </c>
      <c r="F210" s="210" t="s">
        <v>1227</v>
      </c>
      <c r="G210" s="208"/>
      <c r="H210" s="209" t="s">
        <v>19</v>
      </c>
      <c r="I210" s="211"/>
      <c r="J210" s="208"/>
      <c r="K210" s="208"/>
      <c r="L210" s="212"/>
      <c r="M210" s="213"/>
      <c r="N210" s="214"/>
      <c r="O210" s="214"/>
      <c r="P210" s="214"/>
      <c r="Q210" s="214"/>
      <c r="R210" s="214"/>
      <c r="S210" s="214"/>
      <c r="T210" s="215"/>
      <c r="AT210" s="216" t="s">
        <v>186</v>
      </c>
      <c r="AU210" s="216" t="s">
        <v>85</v>
      </c>
      <c r="AV210" s="13" t="s">
        <v>83</v>
      </c>
      <c r="AW210" s="13" t="s">
        <v>37</v>
      </c>
      <c r="AX210" s="13" t="s">
        <v>75</v>
      </c>
      <c r="AY210" s="216" t="s">
        <v>175</v>
      </c>
    </row>
    <row r="211" spans="2:51" s="14" customFormat="1" ht="11.25">
      <c r="B211" s="217"/>
      <c r="C211" s="218"/>
      <c r="D211" s="203" t="s">
        <v>186</v>
      </c>
      <c r="E211" s="219" t="s">
        <v>19</v>
      </c>
      <c r="F211" s="220" t="s">
        <v>1273</v>
      </c>
      <c r="G211" s="218"/>
      <c r="H211" s="221">
        <v>1.575</v>
      </c>
      <c r="I211" s="222"/>
      <c r="J211" s="218"/>
      <c r="K211" s="218"/>
      <c r="L211" s="223"/>
      <c r="M211" s="224"/>
      <c r="N211" s="225"/>
      <c r="O211" s="225"/>
      <c r="P211" s="225"/>
      <c r="Q211" s="225"/>
      <c r="R211" s="225"/>
      <c r="S211" s="225"/>
      <c r="T211" s="226"/>
      <c r="AT211" s="227" t="s">
        <v>186</v>
      </c>
      <c r="AU211" s="227" t="s">
        <v>85</v>
      </c>
      <c r="AV211" s="14" t="s">
        <v>85</v>
      </c>
      <c r="AW211" s="14" t="s">
        <v>37</v>
      </c>
      <c r="AX211" s="14" t="s">
        <v>75</v>
      </c>
      <c r="AY211" s="227" t="s">
        <v>175</v>
      </c>
    </row>
    <row r="212" spans="2:51" s="14" customFormat="1" ht="11.25">
      <c r="B212" s="217"/>
      <c r="C212" s="218"/>
      <c r="D212" s="203" t="s">
        <v>186</v>
      </c>
      <c r="E212" s="219" t="s">
        <v>19</v>
      </c>
      <c r="F212" s="220" t="s">
        <v>1274</v>
      </c>
      <c r="G212" s="218"/>
      <c r="H212" s="221">
        <v>1.68</v>
      </c>
      <c r="I212" s="222"/>
      <c r="J212" s="218"/>
      <c r="K212" s="218"/>
      <c r="L212" s="223"/>
      <c r="M212" s="224"/>
      <c r="N212" s="225"/>
      <c r="O212" s="225"/>
      <c r="P212" s="225"/>
      <c r="Q212" s="225"/>
      <c r="R212" s="225"/>
      <c r="S212" s="225"/>
      <c r="T212" s="226"/>
      <c r="AT212" s="227" t="s">
        <v>186</v>
      </c>
      <c r="AU212" s="227" t="s">
        <v>85</v>
      </c>
      <c r="AV212" s="14" t="s">
        <v>85</v>
      </c>
      <c r="AW212" s="14" t="s">
        <v>37</v>
      </c>
      <c r="AX212" s="14" t="s">
        <v>75</v>
      </c>
      <c r="AY212" s="227" t="s">
        <v>175</v>
      </c>
    </row>
    <row r="213" spans="2:51" s="13" customFormat="1" ht="11.25">
      <c r="B213" s="207"/>
      <c r="C213" s="208"/>
      <c r="D213" s="203" t="s">
        <v>186</v>
      </c>
      <c r="E213" s="209" t="s">
        <v>19</v>
      </c>
      <c r="F213" s="210" t="s">
        <v>1174</v>
      </c>
      <c r="G213" s="208"/>
      <c r="H213" s="209" t="s">
        <v>19</v>
      </c>
      <c r="I213" s="211"/>
      <c r="J213" s="208"/>
      <c r="K213" s="208"/>
      <c r="L213" s="212"/>
      <c r="M213" s="213"/>
      <c r="N213" s="214"/>
      <c r="O213" s="214"/>
      <c r="P213" s="214"/>
      <c r="Q213" s="214"/>
      <c r="R213" s="214"/>
      <c r="S213" s="214"/>
      <c r="T213" s="215"/>
      <c r="AT213" s="216" t="s">
        <v>186</v>
      </c>
      <c r="AU213" s="216" t="s">
        <v>85</v>
      </c>
      <c r="AV213" s="13" t="s">
        <v>83</v>
      </c>
      <c r="AW213" s="13" t="s">
        <v>37</v>
      </c>
      <c r="AX213" s="13" t="s">
        <v>75</v>
      </c>
      <c r="AY213" s="216" t="s">
        <v>175</v>
      </c>
    </row>
    <row r="214" spans="2:51" s="14" customFormat="1" ht="11.25">
      <c r="B214" s="217"/>
      <c r="C214" s="218"/>
      <c r="D214" s="203" t="s">
        <v>186</v>
      </c>
      <c r="E214" s="219" t="s">
        <v>19</v>
      </c>
      <c r="F214" s="220" t="s">
        <v>1275</v>
      </c>
      <c r="G214" s="218"/>
      <c r="H214" s="221">
        <v>0.84</v>
      </c>
      <c r="I214" s="222"/>
      <c r="J214" s="218"/>
      <c r="K214" s="218"/>
      <c r="L214" s="223"/>
      <c r="M214" s="224"/>
      <c r="N214" s="225"/>
      <c r="O214" s="225"/>
      <c r="P214" s="225"/>
      <c r="Q214" s="225"/>
      <c r="R214" s="225"/>
      <c r="S214" s="225"/>
      <c r="T214" s="226"/>
      <c r="AT214" s="227" t="s">
        <v>186</v>
      </c>
      <c r="AU214" s="227" t="s">
        <v>85</v>
      </c>
      <c r="AV214" s="14" t="s">
        <v>85</v>
      </c>
      <c r="AW214" s="14" t="s">
        <v>37</v>
      </c>
      <c r="AX214" s="14" t="s">
        <v>75</v>
      </c>
      <c r="AY214" s="227" t="s">
        <v>175</v>
      </c>
    </row>
    <row r="215" spans="2:51" s="14" customFormat="1" ht="11.25">
      <c r="B215" s="217"/>
      <c r="C215" s="218"/>
      <c r="D215" s="203" t="s">
        <v>186</v>
      </c>
      <c r="E215" s="219" t="s">
        <v>19</v>
      </c>
      <c r="F215" s="220" t="s">
        <v>1276</v>
      </c>
      <c r="G215" s="218"/>
      <c r="H215" s="221">
        <v>0.756</v>
      </c>
      <c r="I215" s="222"/>
      <c r="J215" s="218"/>
      <c r="K215" s="218"/>
      <c r="L215" s="223"/>
      <c r="M215" s="224"/>
      <c r="N215" s="225"/>
      <c r="O215" s="225"/>
      <c r="P215" s="225"/>
      <c r="Q215" s="225"/>
      <c r="R215" s="225"/>
      <c r="S215" s="225"/>
      <c r="T215" s="226"/>
      <c r="AT215" s="227" t="s">
        <v>186</v>
      </c>
      <c r="AU215" s="227" t="s">
        <v>85</v>
      </c>
      <c r="AV215" s="14" t="s">
        <v>85</v>
      </c>
      <c r="AW215" s="14" t="s">
        <v>37</v>
      </c>
      <c r="AX215" s="14" t="s">
        <v>75</v>
      </c>
      <c r="AY215" s="227" t="s">
        <v>175</v>
      </c>
    </row>
    <row r="216" spans="2:51" s="15" customFormat="1" ht="11.25">
      <c r="B216" s="228"/>
      <c r="C216" s="229"/>
      <c r="D216" s="203" t="s">
        <v>186</v>
      </c>
      <c r="E216" s="230" t="s">
        <v>19</v>
      </c>
      <c r="F216" s="231" t="s">
        <v>204</v>
      </c>
      <c r="G216" s="229"/>
      <c r="H216" s="232">
        <v>17.023</v>
      </c>
      <c r="I216" s="233"/>
      <c r="J216" s="229"/>
      <c r="K216" s="229"/>
      <c r="L216" s="234"/>
      <c r="M216" s="235"/>
      <c r="N216" s="236"/>
      <c r="O216" s="236"/>
      <c r="P216" s="236"/>
      <c r="Q216" s="236"/>
      <c r="R216" s="236"/>
      <c r="S216" s="236"/>
      <c r="T216" s="237"/>
      <c r="AT216" s="238" t="s">
        <v>186</v>
      </c>
      <c r="AU216" s="238" t="s">
        <v>85</v>
      </c>
      <c r="AV216" s="15" t="s">
        <v>182</v>
      </c>
      <c r="AW216" s="15" t="s">
        <v>37</v>
      </c>
      <c r="AX216" s="15" t="s">
        <v>83</v>
      </c>
      <c r="AY216" s="238" t="s">
        <v>175</v>
      </c>
    </row>
    <row r="217" spans="2:63" s="12" customFormat="1" ht="22.9" customHeight="1">
      <c r="B217" s="174"/>
      <c r="C217" s="175"/>
      <c r="D217" s="176" t="s">
        <v>74</v>
      </c>
      <c r="E217" s="188" t="s">
        <v>182</v>
      </c>
      <c r="F217" s="188" t="s">
        <v>272</v>
      </c>
      <c r="G217" s="175"/>
      <c r="H217" s="175"/>
      <c r="I217" s="178"/>
      <c r="J217" s="189">
        <f>BK217</f>
        <v>0</v>
      </c>
      <c r="K217" s="175"/>
      <c r="L217" s="180"/>
      <c r="M217" s="181"/>
      <c r="N217" s="182"/>
      <c r="O217" s="182"/>
      <c r="P217" s="183">
        <f>SUM(P218:P225)</f>
        <v>0</v>
      </c>
      <c r="Q217" s="182"/>
      <c r="R217" s="183">
        <f>SUM(R218:R225)</f>
        <v>0.5779639200000001</v>
      </c>
      <c r="S217" s="182"/>
      <c r="T217" s="184">
        <f>SUM(T218:T225)</f>
        <v>0</v>
      </c>
      <c r="AR217" s="185" t="s">
        <v>83</v>
      </c>
      <c r="AT217" s="186" t="s">
        <v>74</v>
      </c>
      <c r="AU217" s="186" t="s">
        <v>83</v>
      </c>
      <c r="AY217" s="185" t="s">
        <v>175</v>
      </c>
      <c r="BK217" s="187">
        <f>SUM(BK218:BK225)</f>
        <v>0</v>
      </c>
    </row>
    <row r="218" spans="1:65" s="2" customFormat="1" ht="16.5" customHeight="1">
      <c r="A218" s="36"/>
      <c r="B218" s="37"/>
      <c r="C218" s="190" t="s">
        <v>317</v>
      </c>
      <c r="D218" s="190" t="s">
        <v>177</v>
      </c>
      <c r="E218" s="191" t="s">
        <v>1277</v>
      </c>
      <c r="F218" s="192" t="s">
        <v>1278</v>
      </c>
      <c r="G218" s="193" t="s">
        <v>400</v>
      </c>
      <c r="H218" s="194">
        <v>2</v>
      </c>
      <c r="I218" s="195"/>
      <c r="J218" s="196">
        <f>ROUND(I218*H218,2)</f>
        <v>0</v>
      </c>
      <c r="K218" s="192" t="s">
        <v>181</v>
      </c>
      <c r="L218" s="41"/>
      <c r="M218" s="197" t="s">
        <v>19</v>
      </c>
      <c r="N218" s="198" t="s">
        <v>48</v>
      </c>
      <c r="O218" s="67"/>
      <c r="P218" s="199">
        <f>O218*H218</f>
        <v>0</v>
      </c>
      <c r="Q218" s="199">
        <v>0.08235</v>
      </c>
      <c r="R218" s="199">
        <f>Q218*H218</f>
        <v>0.1647</v>
      </c>
      <c r="S218" s="199">
        <v>0</v>
      </c>
      <c r="T218" s="200">
        <f>S218*H218</f>
        <v>0</v>
      </c>
      <c r="U218" s="36"/>
      <c r="V218" s="36"/>
      <c r="W218" s="36"/>
      <c r="X218" s="36"/>
      <c r="Y218" s="36"/>
      <c r="Z218" s="36"/>
      <c r="AA218" s="36"/>
      <c r="AB218" s="36"/>
      <c r="AC218" s="36"/>
      <c r="AD218" s="36"/>
      <c r="AE218" s="36"/>
      <c r="AR218" s="201" t="s">
        <v>182</v>
      </c>
      <c r="AT218" s="201" t="s">
        <v>177</v>
      </c>
      <c r="AU218" s="201" t="s">
        <v>85</v>
      </c>
      <c r="AY218" s="19" t="s">
        <v>175</v>
      </c>
      <c r="BE218" s="202">
        <f>IF(N218="základní",J218,0)</f>
        <v>0</v>
      </c>
      <c r="BF218" s="202">
        <f>IF(N218="snížená",J218,0)</f>
        <v>0</v>
      </c>
      <c r="BG218" s="202">
        <f>IF(N218="zákl. přenesená",J218,0)</f>
        <v>0</v>
      </c>
      <c r="BH218" s="202">
        <f>IF(N218="sníž. přenesená",J218,0)</f>
        <v>0</v>
      </c>
      <c r="BI218" s="202">
        <f>IF(N218="nulová",J218,0)</f>
        <v>0</v>
      </c>
      <c r="BJ218" s="19" t="s">
        <v>182</v>
      </c>
      <c r="BK218" s="202">
        <f>ROUND(I218*H218,2)</f>
        <v>0</v>
      </c>
      <c r="BL218" s="19" t="s">
        <v>182</v>
      </c>
      <c r="BM218" s="201" t="s">
        <v>1279</v>
      </c>
    </row>
    <row r="219" spans="1:65" s="2" customFormat="1" ht="21.75" customHeight="1">
      <c r="A219" s="36"/>
      <c r="B219" s="37"/>
      <c r="C219" s="190" t="s">
        <v>7</v>
      </c>
      <c r="D219" s="190" t="s">
        <v>177</v>
      </c>
      <c r="E219" s="191" t="s">
        <v>1280</v>
      </c>
      <c r="F219" s="192" t="s">
        <v>1281</v>
      </c>
      <c r="G219" s="193" t="s">
        <v>191</v>
      </c>
      <c r="H219" s="194">
        <v>0.162</v>
      </c>
      <c r="I219" s="195"/>
      <c r="J219" s="196">
        <f>ROUND(I219*H219,2)</f>
        <v>0</v>
      </c>
      <c r="K219" s="192" t="s">
        <v>181</v>
      </c>
      <c r="L219" s="41"/>
      <c r="M219" s="197" t="s">
        <v>19</v>
      </c>
      <c r="N219" s="198" t="s">
        <v>48</v>
      </c>
      <c r="O219" s="67"/>
      <c r="P219" s="199">
        <f>O219*H219</f>
        <v>0</v>
      </c>
      <c r="Q219" s="199">
        <v>2.45336</v>
      </c>
      <c r="R219" s="199">
        <f>Q219*H219</f>
        <v>0.39744432</v>
      </c>
      <c r="S219" s="199">
        <v>0</v>
      </c>
      <c r="T219" s="200">
        <f>S219*H219</f>
        <v>0</v>
      </c>
      <c r="U219" s="36"/>
      <c r="V219" s="36"/>
      <c r="W219" s="36"/>
      <c r="X219" s="36"/>
      <c r="Y219" s="36"/>
      <c r="Z219" s="36"/>
      <c r="AA219" s="36"/>
      <c r="AB219" s="36"/>
      <c r="AC219" s="36"/>
      <c r="AD219" s="36"/>
      <c r="AE219" s="36"/>
      <c r="AR219" s="201" t="s">
        <v>182</v>
      </c>
      <c r="AT219" s="201" t="s">
        <v>177</v>
      </c>
      <c r="AU219" s="201" t="s">
        <v>85</v>
      </c>
      <c r="AY219" s="19" t="s">
        <v>175</v>
      </c>
      <c r="BE219" s="202">
        <f>IF(N219="základní",J219,0)</f>
        <v>0</v>
      </c>
      <c r="BF219" s="202">
        <f>IF(N219="snížená",J219,0)</f>
        <v>0</v>
      </c>
      <c r="BG219" s="202">
        <f>IF(N219="zákl. přenesená",J219,0)</f>
        <v>0</v>
      </c>
      <c r="BH219" s="202">
        <f>IF(N219="sníž. přenesená",J219,0)</f>
        <v>0</v>
      </c>
      <c r="BI219" s="202">
        <f>IF(N219="nulová",J219,0)</f>
        <v>0</v>
      </c>
      <c r="BJ219" s="19" t="s">
        <v>182</v>
      </c>
      <c r="BK219" s="202">
        <f>ROUND(I219*H219,2)</f>
        <v>0</v>
      </c>
      <c r="BL219" s="19" t="s">
        <v>182</v>
      </c>
      <c r="BM219" s="201" t="s">
        <v>1282</v>
      </c>
    </row>
    <row r="220" spans="1:47" s="2" customFormat="1" ht="39">
      <c r="A220" s="36"/>
      <c r="B220" s="37"/>
      <c r="C220" s="38"/>
      <c r="D220" s="203" t="s">
        <v>184</v>
      </c>
      <c r="E220" s="38"/>
      <c r="F220" s="204" t="s">
        <v>1283</v>
      </c>
      <c r="G220" s="38"/>
      <c r="H220" s="38"/>
      <c r="I220" s="111"/>
      <c r="J220" s="38"/>
      <c r="K220" s="38"/>
      <c r="L220" s="41"/>
      <c r="M220" s="205"/>
      <c r="N220" s="206"/>
      <c r="O220" s="67"/>
      <c r="P220" s="67"/>
      <c r="Q220" s="67"/>
      <c r="R220" s="67"/>
      <c r="S220" s="67"/>
      <c r="T220" s="68"/>
      <c r="U220" s="36"/>
      <c r="V220" s="36"/>
      <c r="W220" s="36"/>
      <c r="X220" s="36"/>
      <c r="Y220" s="36"/>
      <c r="Z220" s="36"/>
      <c r="AA220" s="36"/>
      <c r="AB220" s="36"/>
      <c r="AC220" s="36"/>
      <c r="AD220" s="36"/>
      <c r="AE220" s="36"/>
      <c r="AT220" s="19" t="s">
        <v>184</v>
      </c>
      <c r="AU220" s="19" t="s">
        <v>85</v>
      </c>
    </row>
    <row r="221" spans="2:51" s="14" customFormat="1" ht="11.25">
      <c r="B221" s="217"/>
      <c r="C221" s="218"/>
      <c r="D221" s="203" t="s">
        <v>186</v>
      </c>
      <c r="E221" s="219" t="s">
        <v>19</v>
      </c>
      <c r="F221" s="220" t="s">
        <v>1284</v>
      </c>
      <c r="G221" s="218"/>
      <c r="H221" s="221">
        <v>0.162</v>
      </c>
      <c r="I221" s="222"/>
      <c r="J221" s="218"/>
      <c r="K221" s="218"/>
      <c r="L221" s="223"/>
      <c r="M221" s="224"/>
      <c r="N221" s="225"/>
      <c r="O221" s="225"/>
      <c r="P221" s="225"/>
      <c r="Q221" s="225"/>
      <c r="R221" s="225"/>
      <c r="S221" s="225"/>
      <c r="T221" s="226"/>
      <c r="AT221" s="227" t="s">
        <v>186</v>
      </c>
      <c r="AU221" s="227" t="s">
        <v>85</v>
      </c>
      <c r="AV221" s="14" t="s">
        <v>85</v>
      </c>
      <c r="AW221" s="14" t="s">
        <v>37</v>
      </c>
      <c r="AX221" s="14" t="s">
        <v>83</v>
      </c>
      <c r="AY221" s="227" t="s">
        <v>175</v>
      </c>
    </row>
    <row r="222" spans="1:65" s="2" customFormat="1" ht="33" customHeight="1">
      <c r="A222" s="36"/>
      <c r="B222" s="37"/>
      <c r="C222" s="190" t="s">
        <v>327</v>
      </c>
      <c r="D222" s="190" t="s">
        <v>177</v>
      </c>
      <c r="E222" s="191" t="s">
        <v>1285</v>
      </c>
      <c r="F222" s="192" t="s">
        <v>1286</v>
      </c>
      <c r="G222" s="193" t="s">
        <v>217</v>
      </c>
      <c r="H222" s="194">
        <v>0.015</v>
      </c>
      <c r="I222" s="195"/>
      <c r="J222" s="196">
        <f>ROUND(I222*H222,2)</f>
        <v>0</v>
      </c>
      <c r="K222" s="192" t="s">
        <v>181</v>
      </c>
      <c r="L222" s="41"/>
      <c r="M222" s="197" t="s">
        <v>19</v>
      </c>
      <c r="N222" s="198" t="s">
        <v>48</v>
      </c>
      <c r="O222" s="67"/>
      <c r="P222" s="199">
        <f>O222*H222</f>
        <v>0</v>
      </c>
      <c r="Q222" s="199">
        <v>1.05464</v>
      </c>
      <c r="R222" s="199">
        <f>Q222*H222</f>
        <v>0.0158196</v>
      </c>
      <c r="S222" s="199">
        <v>0</v>
      </c>
      <c r="T222" s="200">
        <f>S222*H222</f>
        <v>0</v>
      </c>
      <c r="U222" s="36"/>
      <c r="V222" s="36"/>
      <c r="W222" s="36"/>
      <c r="X222" s="36"/>
      <c r="Y222" s="36"/>
      <c r="Z222" s="36"/>
      <c r="AA222" s="36"/>
      <c r="AB222" s="36"/>
      <c r="AC222" s="36"/>
      <c r="AD222" s="36"/>
      <c r="AE222" s="36"/>
      <c r="AR222" s="201" t="s">
        <v>182</v>
      </c>
      <c r="AT222" s="201" t="s">
        <v>177</v>
      </c>
      <c r="AU222" s="201" t="s">
        <v>85</v>
      </c>
      <c r="AY222" s="19" t="s">
        <v>175</v>
      </c>
      <c r="BE222" s="202">
        <f>IF(N222="základní",J222,0)</f>
        <v>0</v>
      </c>
      <c r="BF222" s="202">
        <f>IF(N222="snížená",J222,0)</f>
        <v>0</v>
      </c>
      <c r="BG222" s="202">
        <f>IF(N222="zákl. přenesená",J222,0)</f>
        <v>0</v>
      </c>
      <c r="BH222" s="202">
        <f>IF(N222="sníž. přenesená",J222,0)</f>
        <v>0</v>
      </c>
      <c r="BI222" s="202">
        <f>IF(N222="nulová",J222,0)</f>
        <v>0</v>
      </c>
      <c r="BJ222" s="19" t="s">
        <v>182</v>
      </c>
      <c r="BK222" s="202">
        <f>ROUND(I222*H222,2)</f>
        <v>0</v>
      </c>
      <c r="BL222" s="19" t="s">
        <v>182</v>
      </c>
      <c r="BM222" s="201" t="s">
        <v>1287</v>
      </c>
    </row>
    <row r="223" spans="2:51" s="14" customFormat="1" ht="11.25">
      <c r="B223" s="217"/>
      <c r="C223" s="218"/>
      <c r="D223" s="203" t="s">
        <v>186</v>
      </c>
      <c r="E223" s="219" t="s">
        <v>19</v>
      </c>
      <c r="F223" s="220" t="s">
        <v>1288</v>
      </c>
      <c r="G223" s="218"/>
      <c r="H223" s="221">
        <v>0.015</v>
      </c>
      <c r="I223" s="222"/>
      <c r="J223" s="218"/>
      <c r="K223" s="218"/>
      <c r="L223" s="223"/>
      <c r="M223" s="224"/>
      <c r="N223" s="225"/>
      <c r="O223" s="225"/>
      <c r="P223" s="225"/>
      <c r="Q223" s="225"/>
      <c r="R223" s="225"/>
      <c r="S223" s="225"/>
      <c r="T223" s="226"/>
      <c r="AT223" s="227" t="s">
        <v>186</v>
      </c>
      <c r="AU223" s="227" t="s">
        <v>85</v>
      </c>
      <c r="AV223" s="14" t="s">
        <v>85</v>
      </c>
      <c r="AW223" s="14" t="s">
        <v>37</v>
      </c>
      <c r="AX223" s="14" t="s">
        <v>83</v>
      </c>
      <c r="AY223" s="227" t="s">
        <v>175</v>
      </c>
    </row>
    <row r="224" spans="1:65" s="2" customFormat="1" ht="16.5" customHeight="1">
      <c r="A224" s="36"/>
      <c r="B224" s="37"/>
      <c r="C224" s="190" t="s">
        <v>332</v>
      </c>
      <c r="D224" s="190" t="s">
        <v>821</v>
      </c>
      <c r="E224" s="191" t="s">
        <v>1289</v>
      </c>
      <c r="F224" s="192" t="s">
        <v>1290</v>
      </c>
      <c r="G224" s="193" t="s">
        <v>247</v>
      </c>
      <c r="H224" s="194">
        <v>3.6</v>
      </c>
      <c r="I224" s="195"/>
      <c r="J224" s="196">
        <f>ROUND(I224*H224,2)</f>
        <v>0</v>
      </c>
      <c r="K224" s="192" t="s">
        <v>1291</v>
      </c>
      <c r="L224" s="41"/>
      <c r="M224" s="197" t="s">
        <v>19</v>
      </c>
      <c r="N224" s="198" t="s">
        <v>48</v>
      </c>
      <c r="O224" s="67"/>
      <c r="P224" s="199">
        <f>O224*H224</f>
        <v>0</v>
      </c>
      <c r="Q224" s="199">
        <v>0</v>
      </c>
      <c r="R224" s="199">
        <f>Q224*H224</f>
        <v>0</v>
      </c>
      <c r="S224" s="199">
        <v>0</v>
      </c>
      <c r="T224" s="200">
        <f>S224*H224</f>
        <v>0</v>
      </c>
      <c r="U224" s="36"/>
      <c r="V224" s="36"/>
      <c r="W224" s="36"/>
      <c r="X224" s="36"/>
      <c r="Y224" s="36"/>
      <c r="Z224" s="36"/>
      <c r="AA224" s="36"/>
      <c r="AB224" s="36"/>
      <c r="AC224" s="36"/>
      <c r="AD224" s="36"/>
      <c r="AE224" s="36"/>
      <c r="AR224" s="201" t="s">
        <v>182</v>
      </c>
      <c r="AT224" s="201" t="s">
        <v>177</v>
      </c>
      <c r="AU224" s="201" t="s">
        <v>85</v>
      </c>
      <c r="AY224" s="19" t="s">
        <v>175</v>
      </c>
      <c r="BE224" s="202">
        <f>IF(N224="základní",J224,0)</f>
        <v>0</v>
      </c>
      <c r="BF224" s="202">
        <f>IF(N224="snížená",J224,0)</f>
        <v>0</v>
      </c>
      <c r="BG224" s="202">
        <f>IF(N224="zákl. přenesená",J224,0)</f>
        <v>0</v>
      </c>
      <c r="BH224" s="202">
        <f>IF(N224="sníž. přenesená",J224,0)</f>
        <v>0</v>
      </c>
      <c r="BI224" s="202">
        <f>IF(N224="nulová",J224,0)</f>
        <v>0</v>
      </c>
      <c r="BJ224" s="19" t="s">
        <v>182</v>
      </c>
      <c r="BK224" s="202">
        <f>ROUND(I224*H224,2)</f>
        <v>0</v>
      </c>
      <c r="BL224" s="19" t="s">
        <v>182</v>
      </c>
      <c r="BM224" s="201" t="s">
        <v>1292</v>
      </c>
    </row>
    <row r="225" spans="2:51" s="14" customFormat="1" ht="11.25">
      <c r="B225" s="217"/>
      <c r="C225" s="218"/>
      <c r="D225" s="203" t="s">
        <v>186</v>
      </c>
      <c r="E225" s="219" t="s">
        <v>19</v>
      </c>
      <c r="F225" s="220" t="s">
        <v>1293</v>
      </c>
      <c r="G225" s="218"/>
      <c r="H225" s="221">
        <v>3.6</v>
      </c>
      <c r="I225" s="222"/>
      <c r="J225" s="218"/>
      <c r="K225" s="218"/>
      <c r="L225" s="223"/>
      <c r="M225" s="224"/>
      <c r="N225" s="225"/>
      <c r="O225" s="225"/>
      <c r="P225" s="225"/>
      <c r="Q225" s="225"/>
      <c r="R225" s="225"/>
      <c r="S225" s="225"/>
      <c r="T225" s="226"/>
      <c r="AT225" s="227" t="s">
        <v>186</v>
      </c>
      <c r="AU225" s="227" t="s">
        <v>85</v>
      </c>
      <c r="AV225" s="14" t="s">
        <v>85</v>
      </c>
      <c r="AW225" s="14" t="s">
        <v>37</v>
      </c>
      <c r="AX225" s="14" t="s">
        <v>83</v>
      </c>
      <c r="AY225" s="227" t="s">
        <v>175</v>
      </c>
    </row>
    <row r="226" spans="2:63" s="12" customFormat="1" ht="22.9" customHeight="1">
      <c r="B226" s="174"/>
      <c r="C226" s="175"/>
      <c r="D226" s="176" t="s">
        <v>74</v>
      </c>
      <c r="E226" s="188" t="s">
        <v>214</v>
      </c>
      <c r="F226" s="188" t="s">
        <v>596</v>
      </c>
      <c r="G226" s="175"/>
      <c r="H226" s="175"/>
      <c r="I226" s="178"/>
      <c r="J226" s="189">
        <f>BK226</f>
        <v>0</v>
      </c>
      <c r="K226" s="175"/>
      <c r="L226" s="180"/>
      <c r="M226" s="181"/>
      <c r="N226" s="182"/>
      <c r="O226" s="182"/>
      <c r="P226" s="183">
        <f>SUM(P227:P241)</f>
        <v>0</v>
      </c>
      <c r="Q226" s="182"/>
      <c r="R226" s="183">
        <f>SUM(R227:R241)</f>
        <v>1.6139923999999999</v>
      </c>
      <c r="S226" s="182"/>
      <c r="T226" s="184">
        <f>SUM(T227:T241)</f>
        <v>1.7631999999999999</v>
      </c>
      <c r="AR226" s="185" t="s">
        <v>83</v>
      </c>
      <c r="AT226" s="186" t="s">
        <v>74</v>
      </c>
      <c r="AU226" s="186" t="s">
        <v>83</v>
      </c>
      <c r="AY226" s="185" t="s">
        <v>175</v>
      </c>
      <c r="BK226" s="187">
        <f>SUM(BK227:BK241)</f>
        <v>0</v>
      </c>
    </row>
    <row r="227" spans="1:65" s="2" customFormat="1" ht="16.5" customHeight="1">
      <c r="A227" s="36"/>
      <c r="B227" s="37"/>
      <c r="C227" s="190" t="s">
        <v>336</v>
      </c>
      <c r="D227" s="190" t="s">
        <v>177</v>
      </c>
      <c r="E227" s="191" t="s">
        <v>1294</v>
      </c>
      <c r="F227" s="192" t="s">
        <v>1295</v>
      </c>
      <c r="G227" s="193" t="s">
        <v>180</v>
      </c>
      <c r="H227" s="194">
        <v>19.88</v>
      </c>
      <c r="I227" s="195"/>
      <c r="J227" s="196">
        <f>ROUND(I227*H227,2)</f>
        <v>0</v>
      </c>
      <c r="K227" s="192" t="s">
        <v>181</v>
      </c>
      <c r="L227" s="41"/>
      <c r="M227" s="197" t="s">
        <v>19</v>
      </c>
      <c r="N227" s="198" t="s">
        <v>48</v>
      </c>
      <c r="O227" s="67"/>
      <c r="P227" s="199">
        <f>O227*H227</f>
        <v>0</v>
      </c>
      <c r="Q227" s="199">
        <v>0</v>
      </c>
      <c r="R227" s="199">
        <f>Q227*H227</f>
        <v>0</v>
      </c>
      <c r="S227" s="199">
        <v>0</v>
      </c>
      <c r="T227" s="200">
        <f>S227*H227</f>
        <v>0</v>
      </c>
      <c r="U227" s="36"/>
      <c r="V227" s="36"/>
      <c r="W227" s="36"/>
      <c r="X227" s="36"/>
      <c r="Y227" s="36"/>
      <c r="Z227" s="36"/>
      <c r="AA227" s="36"/>
      <c r="AB227" s="36"/>
      <c r="AC227" s="36"/>
      <c r="AD227" s="36"/>
      <c r="AE227" s="36"/>
      <c r="AR227" s="201" t="s">
        <v>182</v>
      </c>
      <c r="AT227" s="201" t="s">
        <v>177</v>
      </c>
      <c r="AU227" s="201" t="s">
        <v>85</v>
      </c>
      <c r="AY227" s="19" t="s">
        <v>175</v>
      </c>
      <c r="BE227" s="202">
        <f>IF(N227="základní",J227,0)</f>
        <v>0</v>
      </c>
      <c r="BF227" s="202">
        <f>IF(N227="snížená",J227,0)</f>
        <v>0</v>
      </c>
      <c r="BG227" s="202">
        <f>IF(N227="zákl. přenesená",J227,0)</f>
        <v>0</v>
      </c>
      <c r="BH227" s="202">
        <f>IF(N227="sníž. přenesená",J227,0)</f>
        <v>0</v>
      </c>
      <c r="BI227" s="202">
        <f>IF(N227="nulová",J227,0)</f>
        <v>0</v>
      </c>
      <c r="BJ227" s="19" t="s">
        <v>182</v>
      </c>
      <c r="BK227" s="202">
        <f>ROUND(I227*H227,2)</f>
        <v>0</v>
      </c>
      <c r="BL227" s="19" t="s">
        <v>182</v>
      </c>
      <c r="BM227" s="201" t="s">
        <v>1296</v>
      </c>
    </row>
    <row r="228" spans="1:47" s="2" customFormat="1" ht="39">
      <c r="A228" s="36"/>
      <c r="B228" s="37"/>
      <c r="C228" s="38"/>
      <c r="D228" s="203" t="s">
        <v>184</v>
      </c>
      <c r="E228" s="38"/>
      <c r="F228" s="204" t="s">
        <v>1297</v>
      </c>
      <c r="G228" s="38"/>
      <c r="H228" s="38"/>
      <c r="I228" s="111"/>
      <c r="J228" s="38"/>
      <c r="K228" s="38"/>
      <c r="L228" s="41"/>
      <c r="M228" s="205"/>
      <c r="N228" s="206"/>
      <c r="O228" s="67"/>
      <c r="P228" s="67"/>
      <c r="Q228" s="67"/>
      <c r="R228" s="67"/>
      <c r="S228" s="67"/>
      <c r="T228" s="68"/>
      <c r="U228" s="36"/>
      <c r="V228" s="36"/>
      <c r="W228" s="36"/>
      <c r="X228" s="36"/>
      <c r="Y228" s="36"/>
      <c r="Z228" s="36"/>
      <c r="AA228" s="36"/>
      <c r="AB228" s="36"/>
      <c r="AC228" s="36"/>
      <c r="AD228" s="36"/>
      <c r="AE228" s="36"/>
      <c r="AT228" s="19" t="s">
        <v>184</v>
      </c>
      <c r="AU228" s="19" t="s">
        <v>85</v>
      </c>
    </row>
    <row r="229" spans="2:51" s="13" customFormat="1" ht="11.25">
      <c r="B229" s="207"/>
      <c r="C229" s="208"/>
      <c r="D229" s="203" t="s">
        <v>186</v>
      </c>
      <c r="E229" s="209" t="s">
        <v>19</v>
      </c>
      <c r="F229" s="210" t="s">
        <v>1298</v>
      </c>
      <c r="G229" s="208"/>
      <c r="H229" s="209" t="s">
        <v>19</v>
      </c>
      <c r="I229" s="211"/>
      <c r="J229" s="208"/>
      <c r="K229" s="208"/>
      <c r="L229" s="212"/>
      <c r="M229" s="213"/>
      <c r="N229" s="214"/>
      <c r="O229" s="214"/>
      <c r="P229" s="214"/>
      <c r="Q229" s="214"/>
      <c r="R229" s="214"/>
      <c r="S229" s="214"/>
      <c r="T229" s="215"/>
      <c r="AT229" s="216" t="s">
        <v>186</v>
      </c>
      <c r="AU229" s="216" t="s">
        <v>85</v>
      </c>
      <c r="AV229" s="13" t="s">
        <v>83</v>
      </c>
      <c r="AW229" s="13" t="s">
        <v>37</v>
      </c>
      <c r="AX229" s="13" t="s">
        <v>75</v>
      </c>
      <c r="AY229" s="216" t="s">
        <v>175</v>
      </c>
    </row>
    <row r="230" spans="2:51" s="14" customFormat="1" ht="11.25">
      <c r="B230" s="217"/>
      <c r="C230" s="218"/>
      <c r="D230" s="203" t="s">
        <v>186</v>
      </c>
      <c r="E230" s="219" t="s">
        <v>19</v>
      </c>
      <c r="F230" s="220" t="s">
        <v>1299</v>
      </c>
      <c r="G230" s="218"/>
      <c r="H230" s="221">
        <v>88.16</v>
      </c>
      <c r="I230" s="222"/>
      <c r="J230" s="218"/>
      <c r="K230" s="218"/>
      <c r="L230" s="223"/>
      <c r="M230" s="224"/>
      <c r="N230" s="225"/>
      <c r="O230" s="225"/>
      <c r="P230" s="225"/>
      <c r="Q230" s="225"/>
      <c r="R230" s="225"/>
      <c r="S230" s="225"/>
      <c r="T230" s="226"/>
      <c r="AT230" s="227" t="s">
        <v>186</v>
      </c>
      <c r="AU230" s="227" t="s">
        <v>85</v>
      </c>
      <c r="AV230" s="14" t="s">
        <v>85</v>
      </c>
      <c r="AW230" s="14" t="s">
        <v>37</v>
      </c>
      <c r="AX230" s="14" t="s">
        <v>75</v>
      </c>
      <c r="AY230" s="227" t="s">
        <v>175</v>
      </c>
    </row>
    <row r="231" spans="2:51" s="14" customFormat="1" ht="11.25">
      <c r="B231" s="217"/>
      <c r="C231" s="218"/>
      <c r="D231" s="203" t="s">
        <v>186</v>
      </c>
      <c r="E231" s="219" t="s">
        <v>19</v>
      </c>
      <c r="F231" s="220" t="s">
        <v>1300</v>
      </c>
      <c r="G231" s="218"/>
      <c r="H231" s="221">
        <v>19.88</v>
      </c>
      <c r="I231" s="222"/>
      <c r="J231" s="218"/>
      <c r="K231" s="218"/>
      <c r="L231" s="223"/>
      <c r="M231" s="224"/>
      <c r="N231" s="225"/>
      <c r="O231" s="225"/>
      <c r="P231" s="225"/>
      <c r="Q231" s="225"/>
      <c r="R231" s="225"/>
      <c r="S231" s="225"/>
      <c r="T231" s="226"/>
      <c r="AT231" s="227" t="s">
        <v>186</v>
      </c>
      <c r="AU231" s="227" t="s">
        <v>85</v>
      </c>
      <c r="AV231" s="14" t="s">
        <v>85</v>
      </c>
      <c r="AW231" s="14" t="s">
        <v>37</v>
      </c>
      <c r="AX231" s="14" t="s">
        <v>83</v>
      </c>
      <c r="AY231" s="227" t="s">
        <v>175</v>
      </c>
    </row>
    <row r="232" spans="1:65" s="2" customFormat="1" ht="21.75" customHeight="1">
      <c r="A232" s="36"/>
      <c r="B232" s="37"/>
      <c r="C232" s="190" t="s">
        <v>341</v>
      </c>
      <c r="D232" s="190" t="s">
        <v>177</v>
      </c>
      <c r="E232" s="191" t="s">
        <v>1301</v>
      </c>
      <c r="F232" s="192" t="s">
        <v>1302</v>
      </c>
      <c r="G232" s="193" t="s">
        <v>180</v>
      </c>
      <c r="H232" s="194">
        <v>88.16</v>
      </c>
      <c r="I232" s="195"/>
      <c r="J232" s="196">
        <f>ROUND(I232*H232,2)</f>
        <v>0</v>
      </c>
      <c r="K232" s="192" t="s">
        <v>181</v>
      </c>
      <c r="L232" s="41"/>
      <c r="M232" s="197" t="s">
        <v>19</v>
      </c>
      <c r="N232" s="198" t="s">
        <v>48</v>
      </c>
      <c r="O232" s="67"/>
      <c r="P232" s="199">
        <f>O232*H232</f>
        <v>0</v>
      </c>
      <c r="Q232" s="199">
        <v>0.01764</v>
      </c>
      <c r="R232" s="199">
        <f>Q232*H232</f>
        <v>1.5551423999999998</v>
      </c>
      <c r="S232" s="199">
        <v>0.02</v>
      </c>
      <c r="T232" s="200">
        <f>S232*H232</f>
        <v>1.7631999999999999</v>
      </c>
      <c r="U232" s="36"/>
      <c r="V232" s="36"/>
      <c r="W232" s="36"/>
      <c r="X232" s="36"/>
      <c r="Y232" s="36"/>
      <c r="Z232" s="36"/>
      <c r="AA232" s="36"/>
      <c r="AB232" s="36"/>
      <c r="AC232" s="36"/>
      <c r="AD232" s="36"/>
      <c r="AE232" s="36"/>
      <c r="AR232" s="201" t="s">
        <v>182</v>
      </c>
      <c r="AT232" s="201" t="s">
        <v>177</v>
      </c>
      <c r="AU232" s="201" t="s">
        <v>85</v>
      </c>
      <c r="AY232" s="19" t="s">
        <v>175</v>
      </c>
      <c r="BE232" s="202">
        <f>IF(N232="základní",J232,0)</f>
        <v>0</v>
      </c>
      <c r="BF232" s="202">
        <f>IF(N232="snížená",J232,0)</f>
        <v>0</v>
      </c>
      <c r="BG232" s="202">
        <f>IF(N232="zákl. přenesená",J232,0)</f>
        <v>0</v>
      </c>
      <c r="BH232" s="202">
        <f>IF(N232="sníž. přenesená",J232,0)</f>
        <v>0</v>
      </c>
      <c r="BI232" s="202">
        <f>IF(N232="nulová",J232,0)</f>
        <v>0</v>
      </c>
      <c r="BJ232" s="19" t="s">
        <v>182</v>
      </c>
      <c r="BK232" s="202">
        <f>ROUND(I232*H232,2)</f>
        <v>0</v>
      </c>
      <c r="BL232" s="19" t="s">
        <v>182</v>
      </c>
      <c r="BM232" s="201" t="s">
        <v>1303</v>
      </c>
    </row>
    <row r="233" spans="1:47" s="2" customFormat="1" ht="29.25">
      <c r="A233" s="36"/>
      <c r="B233" s="37"/>
      <c r="C233" s="38"/>
      <c r="D233" s="203" t="s">
        <v>184</v>
      </c>
      <c r="E233" s="38"/>
      <c r="F233" s="204" t="s">
        <v>1304</v>
      </c>
      <c r="G233" s="38"/>
      <c r="H233" s="38"/>
      <c r="I233" s="111"/>
      <c r="J233" s="38"/>
      <c r="K233" s="38"/>
      <c r="L233" s="41"/>
      <c r="M233" s="205"/>
      <c r="N233" s="206"/>
      <c r="O233" s="67"/>
      <c r="P233" s="67"/>
      <c r="Q233" s="67"/>
      <c r="R233" s="67"/>
      <c r="S233" s="67"/>
      <c r="T233" s="68"/>
      <c r="U233" s="36"/>
      <c r="V233" s="36"/>
      <c r="W233" s="36"/>
      <c r="X233" s="36"/>
      <c r="Y233" s="36"/>
      <c r="Z233" s="36"/>
      <c r="AA233" s="36"/>
      <c r="AB233" s="36"/>
      <c r="AC233" s="36"/>
      <c r="AD233" s="36"/>
      <c r="AE233" s="36"/>
      <c r="AT233" s="19" t="s">
        <v>184</v>
      </c>
      <c r="AU233" s="19" t="s">
        <v>85</v>
      </c>
    </row>
    <row r="234" spans="1:65" s="2" customFormat="1" ht="33" customHeight="1">
      <c r="A234" s="36"/>
      <c r="B234" s="37"/>
      <c r="C234" s="190" t="s">
        <v>345</v>
      </c>
      <c r="D234" s="190" t="s">
        <v>177</v>
      </c>
      <c r="E234" s="191" t="s">
        <v>1305</v>
      </c>
      <c r="F234" s="192" t="s">
        <v>1306</v>
      </c>
      <c r="G234" s="193" t="s">
        <v>180</v>
      </c>
      <c r="H234" s="194">
        <v>19.88</v>
      </c>
      <c r="I234" s="195"/>
      <c r="J234" s="196">
        <f>ROUND(I234*H234,2)</f>
        <v>0</v>
      </c>
      <c r="K234" s="192" t="s">
        <v>181</v>
      </c>
      <c r="L234" s="41"/>
      <c r="M234" s="197" t="s">
        <v>19</v>
      </c>
      <c r="N234" s="198" t="s">
        <v>48</v>
      </c>
      <c r="O234" s="67"/>
      <c r="P234" s="199">
        <f>O234*H234</f>
        <v>0</v>
      </c>
      <c r="Q234" s="199">
        <v>0</v>
      </c>
      <c r="R234" s="199">
        <f>Q234*H234</f>
        <v>0</v>
      </c>
      <c r="S234" s="199">
        <v>0</v>
      </c>
      <c r="T234" s="200">
        <f>S234*H234</f>
        <v>0</v>
      </c>
      <c r="U234" s="36"/>
      <c r="V234" s="36"/>
      <c r="W234" s="36"/>
      <c r="X234" s="36"/>
      <c r="Y234" s="36"/>
      <c r="Z234" s="36"/>
      <c r="AA234" s="36"/>
      <c r="AB234" s="36"/>
      <c r="AC234" s="36"/>
      <c r="AD234" s="36"/>
      <c r="AE234" s="36"/>
      <c r="AR234" s="201" t="s">
        <v>182</v>
      </c>
      <c r="AT234" s="201" t="s">
        <v>177</v>
      </c>
      <c r="AU234" s="201" t="s">
        <v>85</v>
      </c>
      <c r="AY234" s="19" t="s">
        <v>175</v>
      </c>
      <c r="BE234" s="202">
        <f>IF(N234="základní",J234,0)</f>
        <v>0</v>
      </c>
      <c r="BF234" s="202">
        <f>IF(N234="snížená",J234,0)</f>
        <v>0</v>
      </c>
      <c r="BG234" s="202">
        <f>IF(N234="zákl. přenesená",J234,0)</f>
        <v>0</v>
      </c>
      <c r="BH234" s="202">
        <f>IF(N234="sníž. přenesená",J234,0)</f>
        <v>0</v>
      </c>
      <c r="BI234" s="202">
        <f>IF(N234="nulová",J234,0)</f>
        <v>0</v>
      </c>
      <c r="BJ234" s="19" t="s">
        <v>182</v>
      </c>
      <c r="BK234" s="202">
        <f>ROUND(I234*H234,2)</f>
        <v>0</v>
      </c>
      <c r="BL234" s="19" t="s">
        <v>182</v>
      </c>
      <c r="BM234" s="201" t="s">
        <v>1307</v>
      </c>
    </row>
    <row r="235" spans="1:47" s="2" customFormat="1" ht="39">
      <c r="A235" s="36"/>
      <c r="B235" s="37"/>
      <c r="C235" s="38"/>
      <c r="D235" s="203" t="s">
        <v>184</v>
      </c>
      <c r="E235" s="38"/>
      <c r="F235" s="204" t="s">
        <v>1308</v>
      </c>
      <c r="G235" s="38"/>
      <c r="H235" s="38"/>
      <c r="I235" s="111"/>
      <c r="J235" s="38"/>
      <c r="K235" s="38"/>
      <c r="L235" s="41"/>
      <c r="M235" s="205"/>
      <c r="N235" s="206"/>
      <c r="O235" s="67"/>
      <c r="P235" s="67"/>
      <c r="Q235" s="67"/>
      <c r="R235" s="67"/>
      <c r="S235" s="67"/>
      <c r="T235" s="68"/>
      <c r="U235" s="36"/>
      <c r="V235" s="36"/>
      <c r="W235" s="36"/>
      <c r="X235" s="36"/>
      <c r="Y235" s="36"/>
      <c r="Z235" s="36"/>
      <c r="AA235" s="36"/>
      <c r="AB235" s="36"/>
      <c r="AC235" s="36"/>
      <c r="AD235" s="36"/>
      <c r="AE235" s="36"/>
      <c r="AT235" s="19" t="s">
        <v>184</v>
      </c>
      <c r="AU235" s="19" t="s">
        <v>85</v>
      </c>
    </row>
    <row r="236" spans="2:51" s="13" customFormat="1" ht="11.25">
      <c r="B236" s="207"/>
      <c r="C236" s="208"/>
      <c r="D236" s="203" t="s">
        <v>186</v>
      </c>
      <c r="E236" s="209" t="s">
        <v>19</v>
      </c>
      <c r="F236" s="210" t="s">
        <v>1309</v>
      </c>
      <c r="G236" s="208"/>
      <c r="H236" s="209" t="s">
        <v>19</v>
      </c>
      <c r="I236" s="211"/>
      <c r="J236" s="208"/>
      <c r="K236" s="208"/>
      <c r="L236" s="212"/>
      <c r="M236" s="213"/>
      <c r="N236" s="214"/>
      <c r="O236" s="214"/>
      <c r="P236" s="214"/>
      <c r="Q236" s="214"/>
      <c r="R236" s="214"/>
      <c r="S236" s="214"/>
      <c r="T236" s="215"/>
      <c r="AT236" s="216" t="s">
        <v>186</v>
      </c>
      <c r="AU236" s="216" t="s">
        <v>85</v>
      </c>
      <c r="AV236" s="13" t="s">
        <v>83</v>
      </c>
      <c r="AW236" s="13" t="s">
        <v>37</v>
      </c>
      <c r="AX236" s="13" t="s">
        <v>75</v>
      </c>
      <c r="AY236" s="216" t="s">
        <v>175</v>
      </c>
    </row>
    <row r="237" spans="2:51" s="14" customFormat="1" ht="11.25">
      <c r="B237" s="217"/>
      <c r="C237" s="218"/>
      <c r="D237" s="203" t="s">
        <v>186</v>
      </c>
      <c r="E237" s="219" t="s">
        <v>19</v>
      </c>
      <c r="F237" s="220" t="s">
        <v>1300</v>
      </c>
      <c r="G237" s="218"/>
      <c r="H237" s="221">
        <v>19.88</v>
      </c>
      <c r="I237" s="222"/>
      <c r="J237" s="218"/>
      <c r="K237" s="218"/>
      <c r="L237" s="223"/>
      <c r="M237" s="224"/>
      <c r="N237" s="225"/>
      <c r="O237" s="225"/>
      <c r="P237" s="225"/>
      <c r="Q237" s="225"/>
      <c r="R237" s="225"/>
      <c r="S237" s="225"/>
      <c r="T237" s="226"/>
      <c r="AT237" s="227" t="s">
        <v>186</v>
      </c>
      <c r="AU237" s="227" t="s">
        <v>85</v>
      </c>
      <c r="AV237" s="14" t="s">
        <v>85</v>
      </c>
      <c r="AW237" s="14" t="s">
        <v>37</v>
      </c>
      <c r="AX237" s="14" t="s">
        <v>83</v>
      </c>
      <c r="AY237" s="227" t="s">
        <v>175</v>
      </c>
    </row>
    <row r="238" spans="1:65" s="2" customFormat="1" ht="21.75" customHeight="1">
      <c r="A238" s="36"/>
      <c r="B238" s="37"/>
      <c r="C238" s="190" t="s">
        <v>349</v>
      </c>
      <c r="D238" s="190" t="s">
        <v>177</v>
      </c>
      <c r="E238" s="191" t="s">
        <v>1310</v>
      </c>
      <c r="F238" s="192" t="s">
        <v>1311</v>
      </c>
      <c r="G238" s="193" t="s">
        <v>400</v>
      </c>
      <c r="H238" s="194">
        <v>1</v>
      </c>
      <c r="I238" s="195"/>
      <c r="J238" s="196">
        <f>ROUND(I238*H238,2)</f>
        <v>0</v>
      </c>
      <c r="K238" s="192" t="s">
        <v>181</v>
      </c>
      <c r="L238" s="41"/>
      <c r="M238" s="197" t="s">
        <v>19</v>
      </c>
      <c r="N238" s="198" t="s">
        <v>48</v>
      </c>
      <c r="O238" s="67"/>
      <c r="P238" s="199">
        <f>O238*H238</f>
        <v>0</v>
      </c>
      <c r="Q238" s="199">
        <v>0.04684</v>
      </c>
      <c r="R238" s="199">
        <f>Q238*H238</f>
        <v>0.04684</v>
      </c>
      <c r="S238" s="199">
        <v>0</v>
      </c>
      <c r="T238" s="200">
        <f>S238*H238</f>
        <v>0</v>
      </c>
      <c r="U238" s="36"/>
      <c r="V238" s="36"/>
      <c r="W238" s="36"/>
      <c r="X238" s="36"/>
      <c r="Y238" s="36"/>
      <c r="Z238" s="36"/>
      <c r="AA238" s="36"/>
      <c r="AB238" s="36"/>
      <c r="AC238" s="36"/>
      <c r="AD238" s="36"/>
      <c r="AE238" s="36"/>
      <c r="AR238" s="201" t="s">
        <v>182</v>
      </c>
      <c r="AT238" s="201" t="s">
        <v>177</v>
      </c>
      <c r="AU238" s="201" t="s">
        <v>85</v>
      </c>
      <c r="AY238" s="19" t="s">
        <v>175</v>
      </c>
      <c r="BE238" s="202">
        <f>IF(N238="základní",J238,0)</f>
        <v>0</v>
      </c>
      <c r="BF238" s="202">
        <f>IF(N238="snížená",J238,0)</f>
        <v>0</v>
      </c>
      <c r="BG238" s="202">
        <f>IF(N238="zákl. přenesená",J238,0)</f>
        <v>0</v>
      </c>
      <c r="BH238" s="202">
        <f>IF(N238="sníž. přenesená",J238,0)</f>
        <v>0</v>
      </c>
      <c r="BI238" s="202">
        <f>IF(N238="nulová",J238,0)</f>
        <v>0</v>
      </c>
      <c r="BJ238" s="19" t="s">
        <v>182</v>
      </c>
      <c r="BK238" s="202">
        <f>ROUND(I238*H238,2)</f>
        <v>0</v>
      </c>
      <c r="BL238" s="19" t="s">
        <v>182</v>
      </c>
      <c r="BM238" s="201" t="s">
        <v>1312</v>
      </c>
    </row>
    <row r="239" spans="1:47" s="2" customFormat="1" ht="29.25">
      <c r="A239" s="36"/>
      <c r="B239" s="37"/>
      <c r="C239" s="38"/>
      <c r="D239" s="203" t="s">
        <v>184</v>
      </c>
      <c r="E239" s="38"/>
      <c r="F239" s="204" t="s">
        <v>1313</v>
      </c>
      <c r="G239" s="38"/>
      <c r="H239" s="38"/>
      <c r="I239" s="111"/>
      <c r="J239" s="38"/>
      <c r="K239" s="38"/>
      <c r="L239" s="41"/>
      <c r="M239" s="205"/>
      <c r="N239" s="206"/>
      <c r="O239" s="67"/>
      <c r="P239" s="67"/>
      <c r="Q239" s="67"/>
      <c r="R239" s="67"/>
      <c r="S239" s="67"/>
      <c r="T239" s="68"/>
      <c r="U239" s="36"/>
      <c r="V239" s="36"/>
      <c r="W239" s="36"/>
      <c r="X239" s="36"/>
      <c r="Y239" s="36"/>
      <c r="Z239" s="36"/>
      <c r="AA239" s="36"/>
      <c r="AB239" s="36"/>
      <c r="AC239" s="36"/>
      <c r="AD239" s="36"/>
      <c r="AE239" s="36"/>
      <c r="AT239" s="19" t="s">
        <v>184</v>
      </c>
      <c r="AU239" s="19" t="s">
        <v>85</v>
      </c>
    </row>
    <row r="240" spans="2:51" s="14" customFormat="1" ht="11.25">
      <c r="B240" s="217"/>
      <c r="C240" s="218"/>
      <c r="D240" s="203" t="s">
        <v>186</v>
      </c>
      <c r="E240" s="219" t="s">
        <v>19</v>
      </c>
      <c r="F240" s="220" t="s">
        <v>1314</v>
      </c>
      <c r="G240" s="218"/>
      <c r="H240" s="221">
        <v>1</v>
      </c>
      <c r="I240" s="222"/>
      <c r="J240" s="218"/>
      <c r="K240" s="218"/>
      <c r="L240" s="223"/>
      <c r="M240" s="224"/>
      <c r="N240" s="225"/>
      <c r="O240" s="225"/>
      <c r="P240" s="225"/>
      <c r="Q240" s="225"/>
      <c r="R240" s="225"/>
      <c r="S240" s="225"/>
      <c r="T240" s="226"/>
      <c r="AT240" s="227" t="s">
        <v>186</v>
      </c>
      <c r="AU240" s="227" t="s">
        <v>85</v>
      </c>
      <c r="AV240" s="14" t="s">
        <v>85</v>
      </c>
      <c r="AW240" s="14" t="s">
        <v>37</v>
      </c>
      <c r="AX240" s="14" t="s">
        <v>83</v>
      </c>
      <c r="AY240" s="227" t="s">
        <v>175</v>
      </c>
    </row>
    <row r="241" spans="1:65" s="2" customFormat="1" ht="16.5" customHeight="1">
      <c r="A241" s="36"/>
      <c r="B241" s="37"/>
      <c r="C241" s="239" t="s">
        <v>504</v>
      </c>
      <c r="D241" s="239" t="s">
        <v>238</v>
      </c>
      <c r="E241" s="240" t="s">
        <v>1315</v>
      </c>
      <c r="F241" s="241" t="s">
        <v>1316</v>
      </c>
      <c r="G241" s="242" t="s">
        <v>400</v>
      </c>
      <c r="H241" s="243">
        <v>1</v>
      </c>
      <c r="I241" s="244"/>
      <c r="J241" s="245">
        <f>ROUND(I241*H241,2)</f>
        <v>0</v>
      </c>
      <c r="K241" s="241" t="s">
        <v>181</v>
      </c>
      <c r="L241" s="246"/>
      <c r="M241" s="247" t="s">
        <v>19</v>
      </c>
      <c r="N241" s="248" t="s">
        <v>48</v>
      </c>
      <c r="O241" s="67"/>
      <c r="P241" s="199">
        <f>O241*H241</f>
        <v>0</v>
      </c>
      <c r="Q241" s="199">
        <v>0.01201</v>
      </c>
      <c r="R241" s="199">
        <f>Q241*H241</f>
        <v>0.01201</v>
      </c>
      <c r="S241" s="199">
        <v>0</v>
      </c>
      <c r="T241" s="200">
        <f>S241*H241</f>
        <v>0</v>
      </c>
      <c r="U241" s="36"/>
      <c r="V241" s="36"/>
      <c r="W241" s="36"/>
      <c r="X241" s="36"/>
      <c r="Y241" s="36"/>
      <c r="Z241" s="36"/>
      <c r="AA241" s="36"/>
      <c r="AB241" s="36"/>
      <c r="AC241" s="36"/>
      <c r="AD241" s="36"/>
      <c r="AE241" s="36"/>
      <c r="AR241" s="201" t="s">
        <v>230</v>
      </c>
      <c r="AT241" s="201" t="s">
        <v>238</v>
      </c>
      <c r="AU241" s="201" t="s">
        <v>85</v>
      </c>
      <c r="AY241" s="19" t="s">
        <v>175</v>
      </c>
      <c r="BE241" s="202">
        <f>IF(N241="základní",J241,0)</f>
        <v>0</v>
      </c>
      <c r="BF241" s="202">
        <f>IF(N241="snížená",J241,0)</f>
        <v>0</v>
      </c>
      <c r="BG241" s="202">
        <f>IF(N241="zákl. přenesená",J241,0)</f>
        <v>0</v>
      </c>
      <c r="BH241" s="202">
        <f>IF(N241="sníž. přenesená",J241,0)</f>
        <v>0</v>
      </c>
      <c r="BI241" s="202">
        <f>IF(N241="nulová",J241,0)</f>
        <v>0</v>
      </c>
      <c r="BJ241" s="19" t="s">
        <v>182</v>
      </c>
      <c r="BK241" s="202">
        <f>ROUND(I241*H241,2)</f>
        <v>0</v>
      </c>
      <c r="BL241" s="19" t="s">
        <v>182</v>
      </c>
      <c r="BM241" s="201" t="s">
        <v>1317</v>
      </c>
    </row>
    <row r="242" spans="2:63" s="12" customFormat="1" ht="22.9" customHeight="1">
      <c r="B242" s="174"/>
      <c r="C242" s="175"/>
      <c r="D242" s="176" t="s">
        <v>74</v>
      </c>
      <c r="E242" s="188" t="s">
        <v>1318</v>
      </c>
      <c r="F242" s="188" t="s">
        <v>1319</v>
      </c>
      <c r="G242" s="175"/>
      <c r="H242" s="175"/>
      <c r="I242" s="178"/>
      <c r="J242" s="189">
        <f>BK242</f>
        <v>0</v>
      </c>
      <c r="K242" s="175"/>
      <c r="L242" s="180"/>
      <c r="M242" s="181"/>
      <c r="N242" s="182"/>
      <c r="O242" s="182"/>
      <c r="P242" s="183">
        <f>SUM(P243:P376)</f>
        <v>0</v>
      </c>
      <c r="Q242" s="182"/>
      <c r="R242" s="183">
        <f>SUM(R243:R376)</f>
        <v>12.016394940000001</v>
      </c>
      <c r="S242" s="182"/>
      <c r="T242" s="184">
        <f>SUM(T243:T376)</f>
        <v>0</v>
      </c>
      <c r="AR242" s="185" t="s">
        <v>83</v>
      </c>
      <c r="AT242" s="186" t="s">
        <v>74</v>
      </c>
      <c r="AU242" s="186" t="s">
        <v>83</v>
      </c>
      <c r="AY242" s="185" t="s">
        <v>175</v>
      </c>
      <c r="BK242" s="187">
        <f>SUM(BK243:BK376)</f>
        <v>0</v>
      </c>
    </row>
    <row r="243" spans="1:65" s="2" customFormat="1" ht="21.75" customHeight="1">
      <c r="A243" s="36"/>
      <c r="B243" s="37"/>
      <c r="C243" s="190" t="s">
        <v>509</v>
      </c>
      <c r="D243" s="190" t="s">
        <v>177</v>
      </c>
      <c r="E243" s="191" t="s">
        <v>1320</v>
      </c>
      <c r="F243" s="192" t="s">
        <v>1321</v>
      </c>
      <c r="G243" s="193" t="s">
        <v>180</v>
      </c>
      <c r="H243" s="194">
        <v>67.62</v>
      </c>
      <c r="I243" s="195"/>
      <c r="J243" s="196">
        <f>ROUND(I243*H243,2)</f>
        <v>0</v>
      </c>
      <c r="K243" s="192" t="s">
        <v>181</v>
      </c>
      <c r="L243" s="41"/>
      <c r="M243" s="197" t="s">
        <v>19</v>
      </c>
      <c r="N243" s="198" t="s">
        <v>48</v>
      </c>
      <c r="O243" s="67"/>
      <c r="P243" s="199">
        <f>O243*H243</f>
        <v>0</v>
      </c>
      <c r="Q243" s="199">
        <v>0.01733</v>
      </c>
      <c r="R243" s="199">
        <f>Q243*H243</f>
        <v>1.1718546</v>
      </c>
      <c r="S243" s="199">
        <v>0</v>
      </c>
      <c r="T243" s="200">
        <f>S243*H243</f>
        <v>0</v>
      </c>
      <c r="U243" s="36"/>
      <c r="V243" s="36"/>
      <c r="W243" s="36"/>
      <c r="X243" s="36"/>
      <c r="Y243" s="36"/>
      <c r="Z243" s="36"/>
      <c r="AA243" s="36"/>
      <c r="AB243" s="36"/>
      <c r="AC243" s="36"/>
      <c r="AD243" s="36"/>
      <c r="AE243" s="36"/>
      <c r="AR243" s="201" t="s">
        <v>182</v>
      </c>
      <c r="AT243" s="201" t="s">
        <v>177</v>
      </c>
      <c r="AU243" s="201" t="s">
        <v>85</v>
      </c>
      <c r="AY243" s="19" t="s">
        <v>175</v>
      </c>
      <c r="BE243" s="202">
        <f>IF(N243="základní",J243,0)</f>
        <v>0</v>
      </c>
      <c r="BF243" s="202">
        <f>IF(N243="snížená",J243,0)</f>
        <v>0</v>
      </c>
      <c r="BG243" s="202">
        <f>IF(N243="zákl. přenesená",J243,0)</f>
        <v>0</v>
      </c>
      <c r="BH243" s="202">
        <f>IF(N243="sníž. přenesená",J243,0)</f>
        <v>0</v>
      </c>
      <c r="BI243" s="202">
        <f>IF(N243="nulová",J243,0)</f>
        <v>0</v>
      </c>
      <c r="BJ243" s="19" t="s">
        <v>182</v>
      </c>
      <c r="BK243" s="202">
        <f>ROUND(I243*H243,2)</f>
        <v>0</v>
      </c>
      <c r="BL243" s="19" t="s">
        <v>182</v>
      </c>
      <c r="BM243" s="201" t="s">
        <v>1322</v>
      </c>
    </row>
    <row r="244" spans="1:47" s="2" customFormat="1" ht="58.5">
      <c r="A244" s="36"/>
      <c r="B244" s="37"/>
      <c r="C244" s="38"/>
      <c r="D244" s="203" t="s">
        <v>184</v>
      </c>
      <c r="E244" s="38"/>
      <c r="F244" s="204" t="s">
        <v>1323</v>
      </c>
      <c r="G244" s="38"/>
      <c r="H244" s="38"/>
      <c r="I244" s="111"/>
      <c r="J244" s="38"/>
      <c r="K244" s="38"/>
      <c r="L244" s="41"/>
      <c r="M244" s="205"/>
      <c r="N244" s="206"/>
      <c r="O244" s="67"/>
      <c r="P244" s="67"/>
      <c r="Q244" s="67"/>
      <c r="R244" s="67"/>
      <c r="S244" s="67"/>
      <c r="T244" s="68"/>
      <c r="U244" s="36"/>
      <c r="V244" s="36"/>
      <c r="W244" s="36"/>
      <c r="X244" s="36"/>
      <c r="Y244" s="36"/>
      <c r="Z244" s="36"/>
      <c r="AA244" s="36"/>
      <c r="AB244" s="36"/>
      <c r="AC244" s="36"/>
      <c r="AD244" s="36"/>
      <c r="AE244" s="36"/>
      <c r="AT244" s="19" t="s">
        <v>184</v>
      </c>
      <c r="AU244" s="19" t="s">
        <v>85</v>
      </c>
    </row>
    <row r="245" spans="2:51" s="13" customFormat="1" ht="11.25">
      <c r="B245" s="207"/>
      <c r="C245" s="208"/>
      <c r="D245" s="203" t="s">
        <v>186</v>
      </c>
      <c r="E245" s="209" t="s">
        <v>19</v>
      </c>
      <c r="F245" s="210" t="s">
        <v>1324</v>
      </c>
      <c r="G245" s="208"/>
      <c r="H245" s="209" t="s">
        <v>19</v>
      </c>
      <c r="I245" s="211"/>
      <c r="J245" s="208"/>
      <c r="K245" s="208"/>
      <c r="L245" s="212"/>
      <c r="M245" s="213"/>
      <c r="N245" s="214"/>
      <c r="O245" s="214"/>
      <c r="P245" s="214"/>
      <c r="Q245" s="214"/>
      <c r="R245" s="214"/>
      <c r="S245" s="214"/>
      <c r="T245" s="215"/>
      <c r="AT245" s="216" t="s">
        <v>186</v>
      </c>
      <c r="AU245" s="216" t="s">
        <v>85</v>
      </c>
      <c r="AV245" s="13" t="s">
        <v>83</v>
      </c>
      <c r="AW245" s="13" t="s">
        <v>37</v>
      </c>
      <c r="AX245" s="13" t="s">
        <v>75</v>
      </c>
      <c r="AY245" s="216" t="s">
        <v>175</v>
      </c>
    </row>
    <row r="246" spans="2:51" s="14" customFormat="1" ht="11.25">
      <c r="B246" s="217"/>
      <c r="C246" s="218"/>
      <c r="D246" s="203" t="s">
        <v>186</v>
      </c>
      <c r="E246" s="219" t="s">
        <v>19</v>
      </c>
      <c r="F246" s="220" t="s">
        <v>1325</v>
      </c>
      <c r="G246" s="218"/>
      <c r="H246" s="221">
        <v>52.27</v>
      </c>
      <c r="I246" s="222"/>
      <c r="J246" s="218"/>
      <c r="K246" s="218"/>
      <c r="L246" s="223"/>
      <c r="M246" s="224"/>
      <c r="N246" s="225"/>
      <c r="O246" s="225"/>
      <c r="P246" s="225"/>
      <c r="Q246" s="225"/>
      <c r="R246" s="225"/>
      <c r="S246" s="225"/>
      <c r="T246" s="226"/>
      <c r="AT246" s="227" t="s">
        <v>186</v>
      </c>
      <c r="AU246" s="227" t="s">
        <v>85</v>
      </c>
      <c r="AV246" s="14" t="s">
        <v>85</v>
      </c>
      <c r="AW246" s="14" t="s">
        <v>37</v>
      </c>
      <c r="AX246" s="14" t="s">
        <v>75</v>
      </c>
      <c r="AY246" s="227" t="s">
        <v>175</v>
      </c>
    </row>
    <row r="247" spans="2:51" s="13" customFormat="1" ht="11.25">
      <c r="B247" s="207"/>
      <c r="C247" s="208"/>
      <c r="D247" s="203" t="s">
        <v>186</v>
      </c>
      <c r="E247" s="209" t="s">
        <v>19</v>
      </c>
      <c r="F247" s="210" t="s">
        <v>1227</v>
      </c>
      <c r="G247" s="208"/>
      <c r="H247" s="209" t="s">
        <v>19</v>
      </c>
      <c r="I247" s="211"/>
      <c r="J247" s="208"/>
      <c r="K247" s="208"/>
      <c r="L247" s="212"/>
      <c r="M247" s="213"/>
      <c r="N247" s="214"/>
      <c r="O247" s="214"/>
      <c r="P247" s="214"/>
      <c r="Q247" s="214"/>
      <c r="R247" s="214"/>
      <c r="S247" s="214"/>
      <c r="T247" s="215"/>
      <c r="AT247" s="216" t="s">
        <v>186</v>
      </c>
      <c r="AU247" s="216" t="s">
        <v>85</v>
      </c>
      <c r="AV247" s="13" t="s">
        <v>83</v>
      </c>
      <c r="AW247" s="13" t="s">
        <v>37</v>
      </c>
      <c r="AX247" s="13" t="s">
        <v>75</v>
      </c>
      <c r="AY247" s="216" t="s">
        <v>175</v>
      </c>
    </row>
    <row r="248" spans="2:51" s="14" customFormat="1" ht="11.25">
      <c r="B248" s="217"/>
      <c r="C248" s="218"/>
      <c r="D248" s="203" t="s">
        <v>186</v>
      </c>
      <c r="E248" s="219" t="s">
        <v>19</v>
      </c>
      <c r="F248" s="220" t="s">
        <v>1326</v>
      </c>
      <c r="G248" s="218"/>
      <c r="H248" s="221">
        <v>92.03</v>
      </c>
      <c r="I248" s="222"/>
      <c r="J248" s="218"/>
      <c r="K248" s="218"/>
      <c r="L248" s="223"/>
      <c r="M248" s="224"/>
      <c r="N248" s="225"/>
      <c r="O248" s="225"/>
      <c r="P248" s="225"/>
      <c r="Q248" s="225"/>
      <c r="R248" s="225"/>
      <c r="S248" s="225"/>
      <c r="T248" s="226"/>
      <c r="AT248" s="227" t="s">
        <v>186</v>
      </c>
      <c r="AU248" s="227" t="s">
        <v>85</v>
      </c>
      <c r="AV248" s="14" t="s">
        <v>85</v>
      </c>
      <c r="AW248" s="14" t="s">
        <v>37</v>
      </c>
      <c r="AX248" s="14" t="s">
        <v>75</v>
      </c>
      <c r="AY248" s="227" t="s">
        <v>175</v>
      </c>
    </row>
    <row r="249" spans="2:51" s="14" customFormat="1" ht="11.25">
      <c r="B249" s="217"/>
      <c r="C249" s="218"/>
      <c r="D249" s="203" t="s">
        <v>186</v>
      </c>
      <c r="E249" s="219" t="s">
        <v>19</v>
      </c>
      <c r="F249" s="220" t="s">
        <v>1327</v>
      </c>
      <c r="G249" s="218"/>
      <c r="H249" s="221">
        <v>66.61</v>
      </c>
      <c r="I249" s="222"/>
      <c r="J249" s="218"/>
      <c r="K249" s="218"/>
      <c r="L249" s="223"/>
      <c r="M249" s="224"/>
      <c r="N249" s="225"/>
      <c r="O249" s="225"/>
      <c r="P249" s="225"/>
      <c r="Q249" s="225"/>
      <c r="R249" s="225"/>
      <c r="S249" s="225"/>
      <c r="T249" s="226"/>
      <c r="AT249" s="227" t="s">
        <v>186</v>
      </c>
      <c r="AU249" s="227" t="s">
        <v>85</v>
      </c>
      <c r="AV249" s="14" t="s">
        <v>85</v>
      </c>
      <c r="AW249" s="14" t="s">
        <v>37</v>
      </c>
      <c r="AX249" s="14" t="s">
        <v>75</v>
      </c>
      <c r="AY249" s="227" t="s">
        <v>175</v>
      </c>
    </row>
    <row r="250" spans="2:51" s="13" customFormat="1" ht="11.25">
      <c r="B250" s="207"/>
      <c r="C250" s="208"/>
      <c r="D250" s="203" t="s">
        <v>186</v>
      </c>
      <c r="E250" s="209" t="s">
        <v>19</v>
      </c>
      <c r="F250" s="210" t="s">
        <v>1174</v>
      </c>
      <c r="G250" s="208"/>
      <c r="H250" s="209" t="s">
        <v>19</v>
      </c>
      <c r="I250" s="211"/>
      <c r="J250" s="208"/>
      <c r="K250" s="208"/>
      <c r="L250" s="212"/>
      <c r="M250" s="213"/>
      <c r="N250" s="214"/>
      <c r="O250" s="214"/>
      <c r="P250" s="214"/>
      <c r="Q250" s="214"/>
      <c r="R250" s="214"/>
      <c r="S250" s="214"/>
      <c r="T250" s="215"/>
      <c r="AT250" s="216" t="s">
        <v>186</v>
      </c>
      <c r="AU250" s="216" t="s">
        <v>85</v>
      </c>
      <c r="AV250" s="13" t="s">
        <v>83</v>
      </c>
      <c r="AW250" s="13" t="s">
        <v>37</v>
      </c>
      <c r="AX250" s="13" t="s">
        <v>75</v>
      </c>
      <c r="AY250" s="216" t="s">
        <v>175</v>
      </c>
    </row>
    <row r="251" spans="2:51" s="14" customFormat="1" ht="11.25">
      <c r="B251" s="217"/>
      <c r="C251" s="218"/>
      <c r="D251" s="203" t="s">
        <v>186</v>
      </c>
      <c r="E251" s="219" t="s">
        <v>19</v>
      </c>
      <c r="F251" s="220" t="s">
        <v>1328</v>
      </c>
      <c r="G251" s="218"/>
      <c r="H251" s="221">
        <v>67.62</v>
      </c>
      <c r="I251" s="222"/>
      <c r="J251" s="218"/>
      <c r="K251" s="218"/>
      <c r="L251" s="223"/>
      <c r="M251" s="224"/>
      <c r="N251" s="225"/>
      <c r="O251" s="225"/>
      <c r="P251" s="225"/>
      <c r="Q251" s="225"/>
      <c r="R251" s="225"/>
      <c r="S251" s="225"/>
      <c r="T251" s="226"/>
      <c r="AT251" s="227" t="s">
        <v>186</v>
      </c>
      <c r="AU251" s="227" t="s">
        <v>85</v>
      </c>
      <c r="AV251" s="14" t="s">
        <v>85</v>
      </c>
      <c r="AW251" s="14" t="s">
        <v>37</v>
      </c>
      <c r="AX251" s="14" t="s">
        <v>83</v>
      </c>
      <c r="AY251" s="227" t="s">
        <v>175</v>
      </c>
    </row>
    <row r="252" spans="1:65" s="2" customFormat="1" ht="21.75" customHeight="1">
      <c r="A252" s="36"/>
      <c r="B252" s="37"/>
      <c r="C252" s="190" t="s">
        <v>513</v>
      </c>
      <c r="D252" s="190" t="s">
        <v>177</v>
      </c>
      <c r="E252" s="191" t="s">
        <v>1329</v>
      </c>
      <c r="F252" s="192" t="s">
        <v>1330</v>
      </c>
      <c r="G252" s="193" t="s">
        <v>180</v>
      </c>
      <c r="H252" s="194">
        <v>67.62</v>
      </c>
      <c r="I252" s="195"/>
      <c r="J252" s="196">
        <f>ROUND(I252*H252,2)</f>
        <v>0</v>
      </c>
      <c r="K252" s="192" t="s">
        <v>181</v>
      </c>
      <c r="L252" s="41"/>
      <c r="M252" s="197" t="s">
        <v>19</v>
      </c>
      <c r="N252" s="198" t="s">
        <v>48</v>
      </c>
      <c r="O252" s="67"/>
      <c r="P252" s="199">
        <f>O252*H252</f>
        <v>0</v>
      </c>
      <c r="Q252" s="199">
        <v>0.00438</v>
      </c>
      <c r="R252" s="199">
        <f>Q252*H252</f>
        <v>0.29617560000000004</v>
      </c>
      <c r="S252" s="199">
        <v>0</v>
      </c>
      <c r="T252" s="200">
        <f>S252*H252</f>
        <v>0</v>
      </c>
      <c r="U252" s="36"/>
      <c r="V252" s="36"/>
      <c r="W252" s="36"/>
      <c r="X252" s="36"/>
      <c r="Y252" s="36"/>
      <c r="Z252" s="36"/>
      <c r="AA252" s="36"/>
      <c r="AB252" s="36"/>
      <c r="AC252" s="36"/>
      <c r="AD252" s="36"/>
      <c r="AE252" s="36"/>
      <c r="AR252" s="201" t="s">
        <v>182</v>
      </c>
      <c r="AT252" s="201" t="s">
        <v>177</v>
      </c>
      <c r="AU252" s="201" t="s">
        <v>85</v>
      </c>
      <c r="AY252" s="19" t="s">
        <v>175</v>
      </c>
      <c r="BE252" s="202">
        <f>IF(N252="základní",J252,0)</f>
        <v>0</v>
      </c>
      <c r="BF252" s="202">
        <f>IF(N252="snížená",J252,0)</f>
        <v>0</v>
      </c>
      <c r="BG252" s="202">
        <f>IF(N252="zákl. přenesená",J252,0)</f>
        <v>0</v>
      </c>
      <c r="BH252" s="202">
        <f>IF(N252="sníž. přenesená",J252,0)</f>
        <v>0</v>
      </c>
      <c r="BI252" s="202">
        <f>IF(N252="nulová",J252,0)</f>
        <v>0</v>
      </c>
      <c r="BJ252" s="19" t="s">
        <v>182</v>
      </c>
      <c r="BK252" s="202">
        <f>ROUND(I252*H252,2)</f>
        <v>0</v>
      </c>
      <c r="BL252" s="19" t="s">
        <v>182</v>
      </c>
      <c r="BM252" s="201" t="s">
        <v>1331</v>
      </c>
    </row>
    <row r="253" spans="1:47" s="2" customFormat="1" ht="29.25">
      <c r="A253" s="36"/>
      <c r="B253" s="37"/>
      <c r="C253" s="38"/>
      <c r="D253" s="203" t="s">
        <v>184</v>
      </c>
      <c r="E253" s="38"/>
      <c r="F253" s="204" t="s">
        <v>1332</v>
      </c>
      <c r="G253" s="38"/>
      <c r="H253" s="38"/>
      <c r="I253" s="111"/>
      <c r="J253" s="38"/>
      <c r="K253" s="38"/>
      <c r="L253" s="41"/>
      <c r="M253" s="205"/>
      <c r="N253" s="206"/>
      <c r="O253" s="67"/>
      <c r="P253" s="67"/>
      <c r="Q253" s="67"/>
      <c r="R253" s="67"/>
      <c r="S253" s="67"/>
      <c r="T253" s="68"/>
      <c r="U253" s="36"/>
      <c r="V253" s="36"/>
      <c r="W253" s="36"/>
      <c r="X253" s="36"/>
      <c r="Y253" s="36"/>
      <c r="Z253" s="36"/>
      <c r="AA253" s="36"/>
      <c r="AB253" s="36"/>
      <c r="AC253" s="36"/>
      <c r="AD253" s="36"/>
      <c r="AE253" s="36"/>
      <c r="AT253" s="19" t="s">
        <v>184</v>
      </c>
      <c r="AU253" s="19" t="s">
        <v>85</v>
      </c>
    </row>
    <row r="254" spans="1:65" s="2" customFormat="1" ht="21.75" customHeight="1">
      <c r="A254" s="36"/>
      <c r="B254" s="37"/>
      <c r="C254" s="190" t="s">
        <v>518</v>
      </c>
      <c r="D254" s="190" t="s">
        <v>177</v>
      </c>
      <c r="E254" s="191" t="s">
        <v>1333</v>
      </c>
      <c r="F254" s="192" t="s">
        <v>1334</v>
      </c>
      <c r="G254" s="193" t="s">
        <v>180</v>
      </c>
      <c r="H254" s="194">
        <v>59.19</v>
      </c>
      <c r="I254" s="195"/>
      <c r="J254" s="196">
        <f>ROUND(I254*H254,2)</f>
        <v>0</v>
      </c>
      <c r="K254" s="192" t="s">
        <v>181</v>
      </c>
      <c r="L254" s="41"/>
      <c r="M254" s="197" t="s">
        <v>19</v>
      </c>
      <c r="N254" s="198" t="s">
        <v>48</v>
      </c>
      <c r="O254" s="67"/>
      <c r="P254" s="199">
        <f>O254*H254</f>
        <v>0</v>
      </c>
      <c r="Q254" s="199">
        <v>0.0147</v>
      </c>
      <c r="R254" s="199">
        <f>Q254*H254</f>
        <v>0.8700929999999999</v>
      </c>
      <c r="S254" s="199">
        <v>0</v>
      </c>
      <c r="T254" s="200">
        <f>S254*H254</f>
        <v>0</v>
      </c>
      <c r="U254" s="36"/>
      <c r="V254" s="36"/>
      <c r="W254" s="36"/>
      <c r="X254" s="36"/>
      <c r="Y254" s="36"/>
      <c r="Z254" s="36"/>
      <c r="AA254" s="36"/>
      <c r="AB254" s="36"/>
      <c r="AC254" s="36"/>
      <c r="AD254" s="36"/>
      <c r="AE254" s="36"/>
      <c r="AR254" s="201" t="s">
        <v>182</v>
      </c>
      <c r="AT254" s="201" t="s">
        <v>177</v>
      </c>
      <c r="AU254" s="201" t="s">
        <v>85</v>
      </c>
      <c r="AY254" s="19" t="s">
        <v>175</v>
      </c>
      <c r="BE254" s="202">
        <f>IF(N254="základní",J254,0)</f>
        <v>0</v>
      </c>
      <c r="BF254" s="202">
        <f>IF(N254="snížená",J254,0)</f>
        <v>0</v>
      </c>
      <c r="BG254" s="202">
        <f>IF(N254="zákl. přenesená",J254,0)</f>
        <v>0</v>
      </c>
      <c r="BH254" s="202">
        <f>IF(N254="sníž. přenesená",J254,0)</f>
        <v>0</v>
      </c>
      <c r="BI254" s="202">
        <f>IF(N254="nulová",J254,0)</f>
        <v>0</v>
      </c>
      <c r="BJ254" s="19" t="s">
        <v>182</v>
      </c>
      <c r="BK254" s="202">
        <f>ROUND(I254*H254,2)</f>
        <v>0</v>
      </c>
      <c r="BL254" s="19" t="s">
        <v>182</v>
      </c>
      <c r="BM254" s="201" t="s">
        <v>1335</v>
      </c>
    </row>
    <row r="255" spans="1:47" s="2" customFormat="1" ht="58.5">
      <c r="A255" s="36"/>
      <c r="B255" s="37"/>
      <c r="C255" s="38"/>
      <c r="D255" s="203" t="s">
        <v>184</v>
      </c>
      <c r="E255" s="38"/>
      <c r="F255" s="204" t="s">
        <v>1323</v>
      </c>
      <c r="G255" s="38"/>
      <c r="H255" s="38"/>
      <c r="I255" s="111"/>
      <c r="J255" s="38"/>
      <c r="K255" s="38"/>
      <c r="L255" s="41"/>
      <c r="M255" s="205"/>
      <c r="N255" s="206"/>
      <c r="O255" s="67"/>
      <c r="P255" s="67"/>
      <c r="Q255" s="67"/>
      <c r="R255" s="67"/>
      <c r="S255" s="67"/>
      <c r="T255" s="68"/>
      <c r="U255" s="36"/>
      <c r="V255" s="36"/>
      <c r="W255" s="36"/>
      <c r="X255" s="36"/>
      <c r="Y255" s="36"/>
      <c r="Z255" s="36"/>
      <c r="AA255" s="36"/>
      <c r="AB255" s="36"/>
      <c r="AC255" s="36"/>
      <c r="AD255" s="36"/>
      <c r="AE255" s="36"/>
      <c r="AT255" s="19" t="s">
        <v>184</v>
      </c>
      <c r="AU255" s="19" t="s">
        <v>85</v>
      </c>
    </row>
    <row r="256" spans="2:51" s="13" customFormat="1" ht="11.25">
      <c r="B256" s="207"/>
      <c r="C256" s="208"/>
      <c r="D256" s="203" t="s">
        <v>186</v>
      </c>
      <c r="E256" s="209" t="s">
        <v>19</v>
      </c>
      <c r="F256" s="210" t="s">
        <v>1336</v>
      </c>
      <c r="G256" s="208"/>
      <c r="H256" s="209" t="s">
        <v>19</v>
      </c>
      <c r="I256" s="211"/>
      <c r="J256" s="208"/>
      <c r="K256" s="208"/>
      <c r="L256" s="212"/>
      <c r="M256" s="213"/>
      <c r="N256" s="214"/>
      <c r="O256" s="214"/>
      <c r="P256" s="214"/>
      <c r="Q256" s="214"/>
      <c r="R256" s="214"/>
      <c r="S256" s="214"/>
      <c r="T256" s="215"/>
      <c r="AT256" s="216" t="s">
        <v>186</v>
      </c>
      <c r="AU256" s="216" t="s">
        <v>85</v>
      </c>
      <c r="AV256" s="13" t="s">
        <v>83</v>
      </c>
      <c r="AW256" s="13" t="s">
        <v>37</v>
      </c>
      <c r="AX256" s="13" t="s">
        <v>75</v>
      </c>
      <c r="AY256" s="216" t="s">
        <v>175</v>
      </c>
    </row>
    <row r="257" spans="2:51" s="13" customFormat="1" ht="11.25">
      <c r="B257" s="207"/>
      <c r="C257" s="208"/>
      <c r="D257" s="203" t="s">
        <v>186</v>
      </c>
      <c r="E257" s="209" t="s">
        <v>19</v>
      </c>
      <c r="F257" s="210" t="s">
        <v>1337</v>
      </c>
      <c r="G257" s="208"/>
      <c r="H257" s="209" t="s">
        <v>19</v>
      </c>
      <c r="I257" s="211"/>
      <c r="J257" s="208"/>
      <c r="K257" s="208"/>
      <c r="L257" s="212"/>
      <c r="M257" s="213"/>
      <c r="N257" s="214"/>
      <c r="O257" s="214"/>
      <c r="P257" s="214"/>
      <c r="Q257" s="214"/>
      <c r="R257" s="214"/>
      <c r="S257" s="214"/>
      <c r="T257" s="215"/>
      <c r="AT257" s="216" t="s">
        <v>186</v>
      </c>
      <c r="AU257" s="216" t="s">
        <v>85</v>
      </c>
      <c r="AV257" s="13" t="s">
        <v>83</v>
      </c>
      <c r="AW257" s="13" t="s">
        <v>37</v>
      </c>
      <c r="AX257" s="13" t="s">
        <v>75</v>
      </c>
      <c r="AY257" s="216" t="s">
        <v>175</v>
      </c>
    </row>
    <row r="258" spans="2:51" s="14" customFormat="1" ht="11.25">
      <c r="B258" s="217"/>
      <c r="C258" s="218"/>
      <c r="D258" s="203" t="s">
        <v>186</v>
      </c>
      <c r="E258" s="219" t="s">
        <v>19</v>
      </c>
      <c r="F258" s="220" t="s">
        <v>1338</v>
      </c>
      <c r="G258" s="218"/>
      <c r="H258" s="221">
        <v>14.58</v>
      </c>
      <c r="I258" s="222"/>
      <c r="J258" s="218"/>
      <c r="K258" s="218"/>
      <c r="L258" s="223"/>
      <c r="M258" s="224"/>
      <c r="N258" s="225"/>
      <c r="O258" s="225"/>
      <c r="P258" s="225"/>
      <c r="Q258" s="225"/>
      <c r="R258" s="225"/>
      <c r="S258" s="225"/>
      <c r="T258" s="226"/>
      <c r="AT258" s="227" t="s">
        <v>186</v>
      </c>
      <c r="AU258" s="227" t="s">
        <v>85</v>
      </c>
      <c r="AV258" s="14" t="s">
        <v>85</v>
      </c>
      <c r="AW258" s="14" t="s">
        <v>37</v>
      </c>
      <c r="AX258" s="14" t="s">
        <v>75</v>
      </c>
      <c r="AY258" s="227" t="s">
        <v>175</v>
      </c>
    </row>
    <row r="259" spans="2:51" s="13" customFormat="1" ht="11.25">
      <c r="B259" s="207"/>
      <c r="C259" s="208"/>
      <c r="D259" s="203" t="s">
        <v>186</v>
      </c>
      <c r="E259" s="209" t="s">
        <v>19</v>
      </c>
      <c r="F259" s="210" t="s">
        <v>1339</v>
      </c>
      <c r="G259" s="208"/>
      <c r="H259" s="209" t="s">
        <v>19</v>
      </c>
      <c r="I259" s="211"/>
      <c r="J259" s="208"/>
      <c r="K259" s="208"/>
      <c r="L259" s="212"/>
      <c r="M259" s="213"/>
      <c r="N259" s="214"/>
      <c r="O259" s="214"/>
      <c r="P259" s="214"/>
      <c r="Q259" s="214"/>
      <c r="R259" s="214"/>
      <c r="S259" s="214"/>
      <c r="T259" s="215"/>
      <c r="AT259" s="216" t="s">
        <v>186</v>
      </c>
      <c r="AU259" s="216" t="s">
        <v>85</v>
      </c>
      <c r="AV259" s="13" t="s">
        <v>83</v>
      </c>
      <c r="AW259" s="13" t="s">
        <v>37</v>
      </c>
      <c r="AX259" s="13" t="s">
        <v>75</v>
      </c>
      <c r="AY259" s="216" t="s">
        <v>175</v>
      </c>
    </row>
    <row r="260" spans="2:51" s="14" customFormat="1" ht="11.25">
      <c r="B260" s="217"/>
      <c r="C260" s="218"/>
      <c r="D260" s="203" t="s">
        <v>186</v>
      </c>
      <c r="E260" s="219" t="s">
        <v>19</v>
      </c>
      <c r="F260" s="220" t="s">
        <v>1340</v>
      </c>
      <c r="G260" s="218"/>
      <c r="H260" s="221">
        <v>13</v>
      </c>
      <c r="I260" s="222"/>
      <c r="J260" s="218"/>
      <c r="K260" s="218"/>
      <c r="L260" s="223"/>
      <c r="M260" s="224"/>
      <c r="N260" s="225"/>
      <c r="O260" s="225"/>
      <c r="P260" s="225"/>
      <c r="Q260" s="225"/>
      <c r="R260" s="225"/>
      <c r="S260" s="225"/>
      <c r="T260" s="226"/>
      <c r="AT260" s="227" t="s">
        <v>186</v>
      </c>
      <c r="AU260" s="227" t="s">
        <v>85</v>
      </c>
      <c r="AV260" s="14" t="s">
        <v>85</v>
      </c>
      <c r="AW260" s="14" t="s">
        <v>37</v>
      </c>
      <c r="AX260" s="14" t="s">
        <v>75</v>
      </c>
      <c r="AY260" s="227" t="s">
        <v>175</v>
      </c>
    </row>
    <row r="261" spans="2:51" s="13" customFormat="1" ht="11.25">
      <c r="B261" s="207"/>
      <c r="C261" s="208"/>
      <c r="D261" s="203" t="s">
        <v>186</v>
      </c>
      <c r="E261" s="209" t="s">
        <v>19</v>
      </c>
      <c r="F261" s="210" t="s">
        <v>1341</v>
      </c>
      <c r="G261" s="208"/>
      <c r="H261" s="209" t="s">
        <v>19</v>
      </c>
      <c r="I261" s="211"/>
      <c r="J261" s="208"/>
      <c r="K261" s="208"/>
      <c r="L261" s="212"/>
      <c r="M261" s="213"/>
      <c r="N261" s="214"/>
      <c r="O261" s="214"/>
      <c r="P261" s="214"/>
      <c r="Q261" s="214"/>
      <c r="R261" s="214"/>
      <c r="S261" s="214"/>
      <c r="T261" s="215"/>
      <c r="AT261" s="216" t="s">
        <v>186</v>
      </c>
      <c r="AU261" s="216" t="s">
        <v>85</v>
      </c>
      <c r="AV261" s="13" t="s">
        <v>83</v>
      </c>
      <c r="AW261" s="13" t="s">
        <v>37</v>
      </c>
      <c r="AX261" s="13" t="s">
        <v>75</v>
      </c>
      <c r="AY261" s="216" t="s">
        <v>175</v>
      </c>
    </row>
    <row r="262" spans="2:51" s="14" customFormat="1" ht="11.25">
      <c r="B262" s="217"/>
      <c r="C262" s="218"/>
      <c r="D262" s="203" t="s">
        <v>186</v>
      </c>
      <c r="E262" s="219" t="s">
        <v>19</v>
      </c>
      <c r="F262" s="220" t="s">
        <v>1342</v>
      </c>
      <c r="G262" s="218"/>
      <c r="H262" s="221">
        <v>4.8</v>
      </c>
      <c r="I262" s="222"/>
      <c r="J262" s="218"/>
      <c r="K262" s="218"/>
      <c r="L262" s="223"/>
      <c r="M262" s="224"/>
      <c r="N262" s="225"/>
      <c r="O262" s="225"/>
      <c r="P262" s="225"/>
      <c r="Q262" s="225"/>
      <c r="R262" s="225"/>
      <c r="S262" s="225"/>
      <c r="T262" s="226"/>
      <c r="AT262" s="227" t="s">
        <v>186</v>
      </c>
      <c r="AU262" s="227" t="s">
        <v>85</v>
      </c>
      <c r="AV262" s="14" t="s">
        <v>85</v>
      </c>
      <c r="AW262" s="14" t="s">
        <v>37</v>
      </c>
      <c r="AX262" s="14" t="s">
        <v>75</v>
      </c>
      <c r="AY262" s="227" t="s">
        <v>175</v>
      </c>
    </row>
    <row r="263" spans="2:51" s="13" customFormat="1" ht="11.25">
      <c r="B263" s="207"/>
      <c r="C263" s="208"/>
      <c r="D263" s="203" t="s">
        <v>186</v>
      </c>
      <c r="E263" s="209" t="s">
        <v>19</v>
      </c>
      <c r="F263" s="210" t="s">
        <v>1343</v>
      </c>
      <c r="G263" s="208"/>
      <c r="H263" s="209" t="s">
        <v>19</v>
      </c>
      <c r="I263" s="211"/>
      <c r="J263" s="208"/>
      <c r="K263" s="208"/>
      <c r="L263" s="212"/>
      <c r="M263" s="213"/>
      <c r="N263" s="214"/>
      <c r="O263" s="214"/>
      <c r="P263" s="214"/>
      <c r="Q263" s="214"/>
      <c r="R263" s="214"/>
      <c r="S263" s="214"/>
      <c r="T263" s="215"/>
      <c r="AT263" s="216" t="s">
        <v>186</v>
      </c>
      <c r="AU263" s="216" t="s">
        <v>85</v>
      </c>
      <c r="AV263" s="13" t="s">
        <v>83</v>
      </c>
      <c r="AW263" s="13" t="s">
        <v>37</v>
      </c>
      <c r="AX263" s="13" t="s">
        <v>75</v>
      </c>
      <c r="AY263" s="216" t="s">
        <v>175</v>
      </c>
    </row>
    <row r="264" spans="2:51" s="14" customFormat="1" ht="11.25">
      <c r="B264" s="217"/>
      <c r="C264" s="218"/>
      <c r="D264" s="203" t="s">
        <v>186</v>
      </c>
      <c r="E264" s="219" t="s">
        <v>19</v>
      </c>
      <c r="F264" s="220" t="s">
        <v>1344</v>
      </c>
      <c r="G264" s="218"/>
      <c r="H264" s="221">
        <v>9.27</v>
      </c>
      <c r="I264" s="222"/>
      <c r="J264" s="218"/>
      <c r="K264" s="218"/>
      <c r="L264" s="223"/>
      <c r="M264" s="224"/>
      <c r="N264" s="225"/>
      <c r="O264" s="225"/>
      <c r="P264" s="225"/>
      <c r="Q264" s="225"/>
      <c r="R264" s="225"/>
      <c r="S264" s="225"/>
      <c r="T264" s="226"/>
      <c r="AT264" s="227" t="s">
        <v>186</v>
      </c>
      <c r="AU264" s="227" t="s">
        <v>85</v>
      </c>
      <c r="AV264" s="14" t="s">
        <v>85</v>
      </c>
      <c r="AW264" s="14" t="s">
        <v>37</v>
      </c>
      <c r="AX264" s="14" t="s">
        <v>75</v>
      </c>
      <c r="AY264" s="227" t="s">
        <v>175</v>
      </c>
    </row>
    <row r="265" spans="2:51" s="13" customFormat="1" ht="11.25">
      <c r="B265" s="207"/>
      <c r="C265" s="208"/>
      <c r="D265" s="203" t="s">
        <v>186</v>
      </c>
      <c r="E265" s="209" t="s">
        <v>19</v>
      </c>
      <c r="F265" s="210" t="s">
        <v>1345</v>
      </c>
      <c r="G265" s="208"/>
      <c r="H265" s="209" t="s">
        <v>19</v>
      </c>
      <c r="I265" s="211"/>
      <c r="J265" s="208"/>
      <c r="K265" s="208"/>
      <c r="L265" s="212"/>
      <c r="M265" s="213"/>
      <c r="N265" s="214"/>
      <c r="O265" s="214"/>
      <c r="P265" s="214"/>
      <c r="Q265" s="214"/>
      <c r="R265" s="214"/>
      <c r="S265" s="214"/>
      <c r="T265" s="215"/>
      <c r="AT265" s="216" t="s">
        <v>186</v>
      </c>
      <c r="AU265" s="216" t="s">
        <v>85</v>
      </c>
      <c r="AV265" s="13" t="s">
        <v>83</v>
      </c>
      <c r="AW265" s="13" t="s">
        <v>37</v>
      </c>
      <c r="AX265" s="13" t="s">
        <v>75</v>
      </c>
      <c r="AY265" s="216" t="s">
        <v>175</v>
      </c>
    </row>
    <row r="266" spans="2:51" s="14" customFormat="1" ht="11.25">
      <c r="B266" s="217"/>
      <c r="C266" s="218"/>
      <c r="D266" s="203" t="s">
        <v>186</v>
      </c>
      <c r="E266" s="219" t="s">
        <v>19</v>
      </c>
      <c r="F266" s="220" t="s">
        <v>1346</v>
      </c>
      <c r="G266" s="218"/>
      <c r="H266" s="221">
        <v>15.04</v>
      </c>
      <c r="I266" s="222"/>
      <c r="J266" s="218"/>
      <c r="K266" s="218"/>
      <c r="L266" s="223"/>
      <c r="M266" s="224"/>
      <c r="N266" s="225"/>
      <c r="O266" s="225"/>
      <c r="P266" s="225"/>
      <c r="Q266" s="225"/>
      <c r="R266" s="225"/>
      <c r="S266" s="225"/>
      <c r="T266" s="226"/>
      <c r="AT266" s="227" t="s">
        <v>186</v>
      </c>
      <c r="AU266" s="227" t="s">
        <v>85</v>
      </c>
      <c r="AV266" s="14" t="s">
        <v>85</v>
      </c>
      <c r="AW266" s="14" t="s">
        <v>37</v>
      </c>
      <c r="AX266" s="14" t="s">
        <v>75</v>
      </c>
      <c r="AY266" s="227" t="s">
        <v>175</v>
      </c>
    </row>
    <row r="267" spans="2:51" s="13" customFormat="1" ht="11.25">
      <c r="B267" s="207"/>
      <c r="C267" s="208"/>
      <c r="D267" s="203" t="s">
        <v>186</v>
      </c>
      <c r="E267" s="209" t="s">
        <v>19</v>
      </c>
      <c r="F267" s="210" t="s">
        <v>1347</v>
      </c>
      <c r="G267" s="208"/>
      <c r="H267" s="209" t="s">
        <v>19</v>
      </c>
      <c r="I267" s="211"/>
      <c r="J267" s="208"/>
      <c r="K267" s="208"/>
      <c r="L267" s="212"/>
      <c r="M267" s="213"/>
      <c r="N267" s="214"/>
      <c r="O267" s="214"/>
      <c r="P267" s="214"/>
      <c r="Q267" s="214"/>
      <c r="R267" s="214"/>
      <c r="S267" s="214"/>
      <c r="T267" s="215"/>
      <c r="AT267" s="216" t="s">
        <v>186</v>
      </c>
      <c r="AU267" s="216" t="s">
        <v>85</v>
      </c>
      <c r="AV267" s="13" t="s">
        <v>83</v>
      </c>
      <c r="AW267" s="13" t="s">
        <v>37</v>
      </c>
      <c r="AX267" s="13" t="s">
        <v>75</v>
      </c>
      <c r="AY267" s="216" t="s">
        <v>175</v>
      </c>
    </row>
    <row r="268" spans="2:51" s="14" customFormat="1" ht="11.25">
      <c r="B268" s="217"/>
      <c r="C268" s="218"/>
      <c r="D268" s="203" t="s">
        <v>186</v>
      </c>
      <c r="E268" s="219" t="s">
        <v>19</v>
      </c>
      <c r="F268" s="220" t="s">
        <v>1348</v>
      </c>
      <c r="G268" s="218"/>
      <c r="H268" s="221">
        <v>2.5</v>
      </c>
      <c r="I268" s="222"/>
      <c r="J268" s="218"/>
      <c r="K268" s="218"/>
      <c r="L268" s="223"/>
      <c r="M268" s="224"/>
      <c r="N268" s="225"/>
      <c r="O268" s="225"/>
      <c r="P268" s="225"/>
      <c r="Q268" s="225"/>
      <c r="R268" s="225"/>
      <c r="S268" s="225"/>
      <c r="T268" s="226"/>
      <c r="AT268" s="227" t="s">
        <v>186</v>
      </c>
      <c r="AU268" s="227" t="s">
        <v>85</v>
      </c>
      <c r="AV268" s="14" t="s">
        <v>85</v>
      </c>
      <c r="AW268" s="14" t="s">
        <v>37</v>
      </c>
      <c r="AX268" s="14" t="s">
        <v>75</v>
      </c>
      <c r="AY268" s="227" t="s">
        <v>175</v>
      </c>
    </row>
    <row r="269" spans="2:51" s="15" customFormat="1" ht="11.25">
      <c r="B269" s="228"/>
      <c r="C269" s="229"/>
      <c r="D269" s="203" t="s">
        <v>186</v>
      </c>
      <c r="E269" s="230" t="s">
        <v>19</v>
      </c>
      <c r="F269" s="231" t="s">
        <v>204</v>
      </c>
      <c r="G269" s="229"/>
      <c r="H269" s="232">
        <v>59.18999999999999</v>
      </c>
      <c r="I269" s="233"/>
      <c r="J269" s="229"/>
      <c r="K269" s="229"/>
      <c r="L269" s="234"/>
      <c r="M269" s="235"/>
      <c r="N269" s="236"/>
      <c r="O269" s="236"/>
      <c r="P269" s="236"/>
      <c r="Q269" s="236"/>
      <c r="R269" s="236"/>
      <c r="S269" s="236"/>
      <c r="T269" s="237"/>
      <c r="AT269" s="238" t="s">
        <v>186</v>
      </c>
      <c r="AU269" s="238" t="s">
        <v>85</v>
      </c>
      <c r="AV269" s="15" t="s">
        <v>182</v>
      </c>
      <c r="AW269" s="15" t="s">
        <v>37</v>
      </c>
      <c r="AX269" s="15" t="s">
        <v>83</v>
      </c>
      <c r="AY269" s="238" t="s">
        <v>175</v>
      </c>
    </row>
    <row r="270" spans="1:65" s="2" customFormat="1" ht="21.75" customHeight="1">
      <c r="A270" s="36"/>
      <c r="B270" s="37"/>
      <c r="C270" s="190" t="s">
        <v>522</v>
      </c>
      <c r="D270" s="190" t="s">
        <v>177</v>
      </c>
      <c r="E270" s="191" t="s">
        <v>1349</v>
      </c>
      <c r="F270" s="192" t="s">
        <v>1350</v>
      </c>
      <c r="G270" s="193" t="s">
        <v>180</v>
      </c>
      <c r="H270" s="194">
        <v>474.552</v>
      </c>
      <c r="I270" s="195"/>
      <c r="J270" s="196">
        <f>ROUND(I270*H270,2)</f>
        <v>0</v>
      </c>
      <c r="K270" s="192" t="s">
        <v>181</v>
      </c>
      <c r="L270" s="41"/>
      <c r="M270" s="197" t="s">
        <v>19</v>
      </c>
      <c r="N270" s="198" t="s">
        <v>48</v>
      </c>
      <c r="O270" s="67"/>
      <c r="P270" s="199">
        <f>O270*H270</f>
        <v>0</v>
      </c>
      <c r="Q270" s="199">
        <v>0.01733</v>
      </c>
      <c r="R270" s="199">
        <f>Q270*H270</f>
        <v>8.22398616</v>
      </c>
      <c r="S270" s="199">
        <v>0</v>
      </c>
      <c r="T270" s="200">
        <f>S270*H270</f>
        <v>0</v>
      </c>
      <c r="U270" s="36"/>
      <c r="V270" s="36"/>
      <c r="W270" s="36"/>
      <c r="X270" s="36"/>
      <c r="Y270" s="36"/>
      <c r="Z270" s="36"/>
      <c r="AA270" s="36"/>
      <c r="AB270" s="36"/>
      <c r="AC270" s="36"/>
      <c r="AD270" s="36"/>
      <c r="AE270" s="36"/>
      <c r="AR270" s="201" t="s">
        <v>182</v>
      </c>
      <c r="AT270" s="201" t="s">
        <v>177</v>
      </c>
      <c r="AU270" s="201" t="s">
        <v>85</v>
      </c>
      <c r="AY270" s="19" t="s">
        <v>175</v>
      </c>
      <c r="BE270" s="202">
        <f>IF(N270="základní",J270,0)</f>
        <v>0</v>
      </c>
      <c r="BF270" s="202">
        <f>IF(N270="snížená",J270,0)</f>
        <v>0</v>
      </c>
      <c r="BG270" s="202">
        <f>IF(N270="zákl. přenesená",J270,0)</f>
        <v>0</v>
      </c>
      <c r="BH270" s="202">
        <f>IF(N270="sníž. přenesená",J270,0)</f>
        <v>0</v>
      </c>
      <c r="BI270" s="202">
        <f>IF(N270="nulová",J270,0)</f>
        <v>0</v>
      </c>
      <c r="BJ270" s="19" t="s">
        <v>182</v>
      </c>
      <c r="BK270" s="202">
        <f>ROUND(I270*H270,2)</f>
        <v>0</v>
      </c>
      <c r="BL270" s="19" t="s">
        <v>182</v>
      </c>
      <c r="BM270" s="201" t="s">
        <v>1351</v>
      </c>
    </row>
    <row r="271" spans="1:47" s="2" customFormat="1" ht="58.5">
      <c r="A271" s="36"/>
      <c r="B271" s="37"/>
      <c r="C271" s="38"/>
      <c r="D271" s="203" t="s">
        <v>184</v>
      </c>
      <c r="E271" s="38"/>
      <c r="F271" s="204" t="s">
        <v>1323</v>
      </c>
      <c r="G271" s="38"/>
      <c r="H271" s="38"/>
      <c r="I271" s="111"/>
      <c r="J271" s="38"/>
      <c r="K271" s="38"/>
      <c r="L271" s="41"/>
      <c r="M271" s="205"/>
      <c r="N271" s="206"/>
      <c r="O271" s="67"/>
      <c r="P271" s="67"/>
      <c r="Q271" s="67"/>
      <c r="R271" s="67"/>
      <c r="S271" s="67"/>
      <c r="T271" s="68"/>
      <c r="U271" s="36"/>
      <c r="V271" s="36"/>
      <c r="W271" s="36"/>
      <c r="X271" s="36"/>
      <c r="Y271" s="36"/>
      <c r="Z271" s="36"/>
      <c r="AA271" s="36"/>
      <c r="AB271" s="36"/>
      <c r="AC271" s="36"/>
      <c r="AD271" s="36"/>
      <c r="AE271" s="36"/>
      <c r="AT271" s="19" t="s">
        <v>184</v>
      </c>
      <c r="AU271" s="19" t="s">
        <v>85</v>
      </c>
    </row>
    <row r="272" spans="2:51" s="13" customFormat="1" ht="11.25">
      <c r="B272" s="207"/>
      <c r="C272" s="208"/>
      <c r="D272" s="203" t="s">
        <v>186</v>
      </c>
      <c r="E272" s="209" t="s">
        <v>19</v>
      </c>
      <c r="F272" s="210" t="s">
        <v>1163</v>
      </c>
      <c r="G272" s="208"/>
      <c r="H272" s="209" t="s">
        <v>19</v>
      </c>
      <c r="I272" s="211"/>
      <c r="J272" s="208"/>
      <c r="K272" s="208"/>
      <c r="L272" s="212"/>
      <c r="M272" s="213"/>
      <c r="N272" s="214"/>
      <c r="O272" s="214"/>
      <c r="P272" s="214"/>
      <c r="Q272" s="214"/>
      <c r="R272" s="214"/>
      <c r="S272" s="214"/>
      <c r="T272" s="215"/>
      <c r="AT272" s="216" t="s">
        <v>186</v>
      </c>
      <c r="AU272" s="216" t="s">
        <v>85</v>
      </c>
      <c r="AV272" s="13" t="s">
        <v>83</v>
      </c>
      <c r="AW272" s="13" t="s">
        <v>37</v>
      </c>
      <c r="AX272" s="13" t="s">
        <v>75</v>
      </c>
      <c r="AY272" s="216" t="s">
        <v>175</v>
      </c>
    </row>
    <row r="273" spans="2:51" s="13" customFormat="1" ht="11.25">
      <c r="B273" s="207"/>
      <c r="C273" s="208"/>
      <c r="D273" s="203" t="s">
        <v>186</v>
      </c>
      <c r="E273" s="209" t="s">
        <v>19</v>
      </c>
      <c r="F273" s="210" t="s">
        <v>1352</v>
      </c>
      <c r="G273" s="208"/>
      <c r="H273" s="209" t="s">
        <v>19</v>
      </c>
      <c r="I273" s="211"/>
      <c r="J273" s="208"/>
      <c r="K273" s="208"/>
      <c r="L273" s="212"/>
      <c r="M273" s="213"/>
      <c r="N273" s="214"/>
      <c r="O273" s="214"/>
      <c r="P273" s="214"/>
      <c r="Q273" s="214"/>
      <c r="R273" s="214"/>
      <c r="S273" s="214"/>
      <c r="T273" s="215"/>
      <c r="AT273" s="216" t="s">
        <v>186</v>
      </c>
      <c r="AU273" s="216" t="s">
        <v>85</v>
      </c>
      <c r="AV273" s="13" t="s">
        <v>83</v>
      </c>
      <c r="AW273" s="13" t="s">
        <v>37</v>
      </c>
      <c r="AX273" s="13" t="s">
        <v>75</v>
      </c>
      <c r="AY273" s="216" t="s">
        <v>175</v>
      </c>
    </row>
    <row r="274" spans="2:51" s="14" customFormat="1" ht="11.25">
      <c r="B274" s="217"/>
      <c r="C274" s="218"/>
      <c r="D274" s="203" t="s">
        <v>186</v>
      </c>
      <c r="E274" s="219" t="s">
        <v>19</v>
      </c>
      <c r="F274" s="220" t="s">
        <v>1353</v>
      </c>
      <c r="G274" s="218"/>
      <c r="H274" s="221">
        <v>44.937</v>
      </c>
      <c r="I274" s="222"/>
      <c r="J274" s="218"/>
      <c r="K274" s="218"/>
      <c r="L274" s="223"/>
      <c r="M274" s="224"/>
      <c r="N274" s="225"/>
      <c r="O274" s="225"/>
      <c r="P274" s="225"/>
      <c r="Q274" s="225"/>
      <c r="R274" s="225"/>
      <c r="S274" s="225"/>
      <c r="T274" s="226"/>
      <c r="AT274" s="227" t="s">
        <v>186</v>
      </c>
      <c r="AU274" s="227" t="s">
        <v>85</v>
      </c>
      <c r="AV274" s="14" t="s">
        <v>85</v>
      </c>
      <c r="AW274" s="14" t="s">
        <v>37</v>
      </c>
      <c r="AX274" s="14" t="s">
        <v>75</v>
      </c>
      <c r="AY274" s="227" t="s">
        <v>175</v>
      </c>
    </row>
    <row r="275" spans="2:51" s="14" customFormat="1" ht="11.25">
      <c r="B275" s="217"/>
      <c r="C275" s="218"/>
      <c r="D275" s="203" t="s">
        <v>186</v>
      </c>
      <c r="E275" s="219" t="s">
        <v>19</v>
      </c>
      <c r="F275" s="220" t="s">
        <v>1354</v>
      </c>
      <c r="G275" s="218"/>
      <c r="H275" s="221">
        <v>4.807</v>
      </c>
      <c r="I275" s="222"/>
      <c r="J275" s="218"/>
      <c r="K275" s="218"/>
      <c r="L275" s="223"/>
      <c r="M275" s="224"/>
      <c r="N275" s="225"/>
      <c r="O275" s="225"/>
      <c r="P275" s="225"/>
      <c r="Q275" s="225"/>
      <c r="R275" s="225"/>
      <c r="S275" s="225"/>
      <c r="T275" s="226"/>
      <c r="AT275" s="227" t="s">
        <v>186</v>
      </c>
      <c r="AU275" s="227" t="s">
        <v>85</v>
      </c>
      <c r="AV275" s="14" t="s">
        <v>85</v>
      </c>
      <c r="AW275" s="14" t="s">
        <v>37</v>
      </c>
      <c r="AX275" s="14" t="s">
        <v>75</v>
      </c>
      <c r="AY275" s="227" t="s">
        <v>175</v>
      </c>
    </row>
    <row r="276" spans="2:51" s="14" customFormat="1" ht="11.25">
      <c r="B276" s="217"/>
      <c r="C276" s="218"/>
      <c r="D276" s="203" t="s">
        <v>186</v>
      </c>
      <c r="E276" s="219" t="s">
        <v>19</v>
      </c>
      <c r="F276" s="220" t="s">
        <v>1355</v>
      </c>
      <c r="G276" s="218"/>
      <c r="H276" s="221">
        <v>-2.64</v>
      </c>
      <c r="I276" s="222"/>
      <c r="J276" s="218"/>
      <c r="K276" s="218"/>
      <c r="L276" s="223"/>
      <c r="M276" s="224"/>
      <c r="N276" s="225"/>
      <c r="O276" s="225"/>
      <c r="P276" s="225"/>
      <c r="Q276" s="225"/>
      <c r="R276" s="225"/>
      <c r="S276" s="225"/>
      <c r="T276" s="226"/>
      <c r="AT276" s="227" t="s">
        <v>186</v>
      </c>
      <c r="AU276" s="227" t="s">
        <v>85</v>
      </c>
      <c r="AV276" s="14" t="s">
        <v>85</v>
      </c>
      <c r="AW276" s="14" t="s">
        <v>37</v>
      </c>
      <c r="AX276" s="14" t="s">
        <v>75</v>
      </c>
      <c r="AY276" s="227" t="s">
        <v>175</v>
      </c>
    </row>
    <row r="277" spans="2:51" s="14" customFormat="1" ht="11.25">
      <c r="B277" s="217"/>
      <c r="C277" s="218"/>
      <c r="D277" s="203" t="s">
        <v>186</v>
      </c>
      <c r="E277" s="219" t="s">
        <v>19</v>
      </c>
      <c r="F277" s="220" t="s">
        <v>1356</v>
      </c>
      <c r="G277" s="218"/>
      <c r="H277" s="221">
        <v>-1.935</v>
      </c>
      <c r="I277" s="222"/>
      <c r="J277" s="218"/>
      <c r="K277" s="218"/>
      <c r="L277" s="223"/>
      <c r="M277" s="224"/>
      <c r="N277" s="225"/>
      <c r="O277" s="225"/>
      <c r="P277" s="225"/>
      <c r="Q277" s="225"/>
      <c r="R277" s="225"/>
      <c r="S277" s="225"/>
      <c r="T277" s="226"/>
      <c r="AT277" s="227" t="s">
        <v>186</v>
      </c>
      <c r="AU277" s="227" t="s">
        <v>85</v>
      </c>
      <c r="AV277" s="14" t="s">
        <v>85</v>
      </c>
      <c r="AW277" s="14" t="s">
        <v>37</v>
      </c>
      <c r="AX277" s="14" t="s">
        <v>75</v>
      </c>
      <c r="AY277" s="227" t="s">
        <v>175</v>
      </c>
    </row>
    <row r="278" spans="2:51" s="14" customFormat="1" ht="11.25">
      <c r="B278" s="217"/>
      <c r="C278" s="218"/>
      <c r="D278" s="203" t="s">
        <v>186</v>
      </c>
      <c r="E278" s="219" t="s">
        <v>19</v>
      </c>
      <c r="F278" s="220" t="s">
        <v>1357</v>
      </c>
      <c r="G278" s="218"/>
      <c r="H278" s="221">
        <v>-1.505</v>
      </c>
      <c r="I278" s="222"/>
      <c r="J278" s="218"/>
      <c r="K278" s="218"/>
      <c r="L278" s="223"/>
      <c r="M278" s="224"/>
      <c r="N278" s="225"/>
      <c r="O278" s="225"/>
      <c r="P278" s="225"/>
      <c r="Q278" s="225"/>
      <c r="R278" s="225"/>
      <c r="S278" s="225"/>
      <c r="T278" s="226"/>
      <c r="AT278" s="227" t="s">
        <v>186</v>
      </c>
      <c r="AU278" s="227" t="s">
        <v>85</v>
      </c>
      <c r="AV278" s="14" t="s">
        <v>85</v>
      </c>
      <c r="AW278" s="14" t="s">
        <v>37</v>
      </c>
      <c r="AX278" s="14" t="s">
        <v>75</v>
      </c>
      <c r="AY278" s="227" t="s">
        <v>175</v>
      </c>
    </row>
    <row r="279" spans="2:51" s="14" customFormat="1" ht="11.25">
      <c r="B279" s="217"/>
      <c r="C279" s="218"/>
      <c r="D279" s="203" t="s">
        <v>186</v>
      </c>
      <c r="E279" s="219" t="s">
        <v>19</v>
      </c>
      <c r="F279" s="220" t="s">
        <v>1358</v>
      </c>
      <c r="G279" s="218"/>
      <c r="H279" s="221">
        <v>-3.162</v>
      </c>
      <c r="I279" s="222"/>
      <c r="J279" s="218"/>
      <c r="K279" s="218"/>
      <c r="L279" s="223"/>
      <c r="M279" s="224"/>
      <c r="N279" s="225"/>
      <c r="O279" s="225"/>
      <c r="P279" s="225"/>
      <c r="Q279" s="225"/>
      <c r="R279" s="225"/>
      <c r="S279" s="225"/>
      <c r="T279" s="226"/>
      <c r="AT279" s="227" t="s">
        <v>186</v>
      </c>
      <c r="AU279" s="227" t="s">
        <v>85</v>
      </c>
      <c r="AV279" s="14" t="s">
        <v>85</v>
      </c>
      <c r="AW279" s="14" t="s">
        <v>37</v>
      </c>
      <c r="AX279" s="14" t="s">
        <v>75</v>
      </c>
      <c r="AY279" s="227" t="s">
        <v>175</v>
      </c>
    </row>
    <row r="280" spans="2:51" s="14" customFormat="1" ht="11.25">
      <c r="B280" s="217"/>
      <c r="C280" s="218"/>
      <c r="D280" s="203" t="s">
        <v>186</v>
      </c>
      <c r="E280" s="219" t="s">
        <v>19</v>
      </c>
      <c r="F280" s="220" t="s">
        <v>1359</v>
      </c>
      <c r="G280" s="218"/>
      <c r="H280" s="221">
        <v>3.291</v>
      </c>
      <c r="I280" s="222"/>
      <c r="J280" s="218"/>
      <c r="K280" s="218"/>
      <c r="L280" s="223"/>
      <c r="M280" s="224"/>
      <c r="N280" s="225"/>
      <c r="O280" s="225"/>
      <c r="P280" s="225"/>
      <c r="Q280" s="225"/>
      <c r="R280" s="225"/>
      <c r="S280" s="225"/>
      <c r="T280" s="226"/>
      <c r="AT280" s="227" t="s">
        <v>186</v>
      </c>
      <c r="AU280" s="227" t="s">
        <v>85</v>
      </c>
      <c r="AV280" s="14" t="s">
        <v>85</v>
      </c>
      <c r="AW280" s="14" t="s">
        <v>37</v>
      </c>
      <c r="AX280" s="14" t="s">
        <v>75</v>
      </c>
      <c r="AY280" s="227" t="s">
        <v>175</v>
      </c>
    </row>
    <row r="281" spans="2:51" s="13" customFormat="1" ht="11.25">
      <c r="B281" s="207"/>
      <c r="C281" s="208"/>
      <c r="D281" s="203" t="s">
        <v>186</v>
      </c>
      <c r="E281" s="209" t="s">
        <v>19</v>
      </c>
      <c r="F281" s="210" t="s">
        <v>1360</v>
      </c>
      <c r="G281" s="208"/>
      <c r="H281" s="209" t="s">
        <v>19</v>
      </c>
      <c r="I281" s="211"/>
      <c r="J281" s="208"/>
      <c r="K281" s="208"/>
      <c r="L281" s="212"/>
      <c r="M281" s="213"/>
      <c r="N281" s="214"/>
      <c r="O281" s="214"/>
      <c r="P281" s="214"/>
      <c r="Q281" s="214"/>
      <c r="R281" s="214"/>
      <c r="S281" s="214"/>
      <c r="T281" s="215"/>
      <c r="AT281" s="216" t="s">
        <v>186</v>
      </c>
      <c r="AU281" s="216" t="s">
        <v>85</v>
      </c>
      <c r="AV281" s="13" t="s">
        <v>83</v>
      </c>
      <c r="AW281" s="13" t="s">
        <v>37</v>
      </c>
      <c r="AX281" s="13" t="s">
        <v>75</v>
      </c>
      <c r="AY281" s="216" t="s">
        <v>175</v>
      </c>
    </row>
    <row r="282" spans="2:51" s="14" customFormat="1" ht="11.25">
      <c r="B282" s="217"/>
      <c r="C282" s="218"/>
      <c r="D282" s="203" t="s">
        <v>186</v>
      </c>
      <c r="E282" s="219" t="s">
        <v>19</v>
      </c>
      <c r="F282" s="220" t="s">
        <v>1361</v>
      </c>
      <c r="G282" s="218"/>
      <c r="H282" s="221">
        <v>14.032</v>
      </c>
      <c r="I282" s="222"/>
      <c r="J282" s="218"/>
      <c r="K282" s="218"/>
      <c r="L282" s="223"/>
      <c r="M282" s="224"/>
      <c r="N282" s="225"/>
      <c r="O282" s="225"/>
      <c r="P282" s="225"/>
      <c r="Q282" s="225"/>
      <c r="R282" s="225"/>
      <c r="S282" s="225"/>
      <c r="T282" s="226"/>
      <c r="AT282" s="227" t="s">
        <v>186</v>
      </c>
      <c r="AU282" s="227" t="s">
        <v>85</v>
      </c>
      <c r="AV282" s="14" t="s">
        <v>85</v>
      </c>
      <c r="AW282" s="14" t="s">
        <v>37</v>
      </c>
      <c r="AX282" s="14" t="s">
        <v>75</v>
      </c>
      <c r="AY282" s="227" t="s">
        <v>175</v>
      </c>
    </row>
    <row r="283" spans="2:51" s="14" customFormat="1" ht="11.25">
      <c r="B283" s="217"/>
      <c r="C283" s="218"/>
      <c r="D283" s="203" t="s">
        <v>186</v>
      </c>
      <c r="E283" s="219" t="s">
        <v>19</v>
      </c>
      <c r="F283" s="220" t="s">
        <v>1362</v>
      </c>
      <c r="G283" s="218"/>
      <c r="H283" s="221">
        <v>-2.04</v>
      </c>
      <c r="I283" s="222"/>
      <c r="J283" s="218"/>
      <c r="K283" s="218"/>
      <c r="L283" s="223"/>
      <c r="M283" s="224"/>
      <c r="N283" s="225"/>
      <c r="O283" s="225"/>
      <c r="P283" s="225"/>
      <c r="Q283" s="225"/>
      <c r="R283" s="225"/>
      <c r="S283" s="225"/>
      <c r="T283" s="226"/>
      <c r="AT283" s="227" t="s">
        <v>186</v>
      </c>
      <c r="AU283" s="227" t="s">
        <v>85</v>
      </c>
      <c r="AV283" s="14" t="s">
        <v>85</v>
      </c>
      <c r="AW283" s="14" t="s">
        <v>37</v>
      </c>
      <c r="AX283" s="14" t="s">
        <v>75</v>
      </c>
      <c r="AY283" s="227" t="s">
        <v>175</v>
      </c>
    </row>
    <row r="284" spans="2:51" s="14" customFormat="1" ht="11.25">
      <c r="B284" s="217"/>
      <c r="C284" s="218"/>
      <c r="D284" s="203" t="s">
        <v>186</v>
      </c>
      <c r="E284" s="219" t="s">
        <v>19</v>
      </c>
      <c r="F284" s="220" t="s">
        <v>1358</v>
      </c>
      <c r="G284" s="218"/>
      <c r="H284" s="221">
        <v>-3.162</v>
      </c>
      <c r="I284" s="222"/>
      <c r="J284" s="218"/>
      <c r="K284" s="218"/>
      <c r="L284" s="223"/>
      <c r="M284" s="224"/>
      <c r="N284" s="225"/>
      <c r="O284" s="225"/>
      <c r="P284" s="225"/>
      <c r="Q284" s="225"/>
      <c r="R284" s="225"/>
      <c r="S284" s="225"/>
      <c r="T284" s="226"/>
      <c r="AT284" s="227" t="s">
        <v>186</v>
      </c>
      <c r="AU284" s="227" t="s">
        <v>85</v>
      </c>
      <c r="AV284" s="14" t="s">
        <v>85</v>
      </c>
      <c r="AW284" s="14" t="s">
        <v>37</v>
      </c>
      <c r="AX284" s="14" t="s">
        <v>75</v>
      </c>
      <c r="AY284" s="227" t="s">
        <v>175</v>
      </c>
    </row>
    <row r="285" spans="2:51" s="14" customFormat="1" ht="11.25">
      <c r="B285" s="217"/>
      <c r="C285" s="218"/>
      <c r="D285" s="203" t="s">
        <v>186</v>
      </c>
      <c r="E285" s="219" t="s">
        <v>19</v>
      </c>
      <c r="F285" s="220" t="s">
        <v>1363</v>
      </c>
      <c r="G285" s="218"/>
      <c r="H285" s="221">
        <v>-1.72</v>
      </c>
      <c r="I285" s="222"/>
      <c r="J285" s="218"/>
      <c r="K285" s="218"/>
      <c r="L285" s="223"/>
      <c r="M285" s="224"/>
      <c r="N285" s="225"/>
      <c r="O285" s="225"/>
      <c r="P285" s="225"/>
      <c r="Q285" s="225"/>
      <c r="R285" s="225"/>
      <c r="S285" s="225"/>
      <c r="T285" s="226"/>
      <c r="AT285" s="227" t="s">
        <v>186</v>
      </c>
      <c r="AU285" s="227" t="s">
        <v>85</v>
      </c>
      <c r="AV285" s="14" t="s">
        <v>85</v>
      </c>
      <c r="AW285" s="14" t="s">
        <v>37</v>
      </c>
      <c r="AX285" s="14" t="s">
        <v>75</v>
      </c>
      <c r="AY285" s="227" t="s">
        <v>175</v>
      </c>
    </row>
    <row r="286" spans="2:51" s="14" customFormat="1" ht="11.25">
      <c r="B286" s="217"/>
      <c r="C286" s="218"/>
      <c r="D286" s="203" t="s">
        <v>186</v>
      </c>
      <c r="E286" s="219" t="s">
        <v>19</v>
      </c>
      <c r="F286" s="220" t="s">
        <v>1364</v>
      </c>
      <c r="G286" s="218"/>
      <c r="H286" s="221">
        <v>1.674</v>
      </c>
      <c r="I286" s="222"/>
      <c r="J286" s="218"/>
      <c r="K286" s="218"/>
      <c r="L286" s="223"/>
      <c r="M286" s="224"/>
      <c r="N286" s="225"/>
      <c r="O286" s="225"/>
      <c r="P286" s="225"/>
      <c r="Q286" s="225"/>
      <c r="R286" s="225"/>
      <c r="S286" s="225"/>
      <c r="T286" s="226"/>
      <c r="AT286" s="227" t="s">
        <v>186</v>
      </c>
      <c r="AU286" s="227" t="s">
        <v>85</v>
      </c>
      <c r="AV286" s="14" t="s">
        <v>85</v>
      </c>
      <c r="AW286" s="14" t="s">
        <v>37</v>
      </c>
      <c r="AX286" s="14" t="s">
        <v>75</v>
      </c>
      <c r="AY286" s="227" t="s">
        <v>175</v>
      </c>
    </row>
    <row r="287" spans="2:51" s="13" customFormat="1" ht="11.25">
      <c r="B287" s="207"/>
      <c r="C287" s="208"/>
      <c r="D287" s="203" t="s">
        <v>186</v>
      </c>
      <c r="E287" s="209" t="s">
        <v>19</v>
      </c>
      <c r="F287" s="210" t="s">
        <v>1365</v>
      </c>
      <c r="G287" s="208"/>
      <c r="H287" s="209" t="s">
        <v>19</v>
      </c>
      <c r="I287" s="211"/>
      <c r="J287" s="208"/>
      <c r="K287" s="208"/>
      <c r="L287" s="212"/>
      <c r="M287" s="213"/>
      <c r="N287" s="214"/>
      <c r="O287" s="214"/>
      <c r="P287" s="214"/>
      <c r="Q287" s="214"/>
      <c r="R287" s="214"/>
      <c r="S287" s="214"/>
      <c r="T287" s="215"/>
      <c r="AT287" s="216" t="s">
        <v>186</v>
      </c>
      <c r="AU287" s="216" t="s">
        <v>85</v>
      </c>
      <c r="AV287" s="13" t="s">
        <v>83</v>
      </c>
      <c r="AW287" s="13" t="s">
        <v>37</v>
      </c>
      <c r="AX287" s="13" t="s">
        <v>75</v>
      </c>
      <c r="AY287" s="216" t="s">
        <v>175</v>
      </c>
    </row>
    <row r="288" spans="2:51" s="14" customFormat="1" ht="11.25">
      <c r="B288" s="217"/>
      <c r="C288" s="218"/>
      <c r="D288" s="203" t="s">
        <v>186</v>
      </c>
      <c r="E288" s="219" t="s">
        <v>19</v>
      </c>
      <c r="F288" s="220" t="s">
        <v>1366</v>
      </c>
      <c r="G288" s="218"/>
      <c r="H288" s="221">
        <v>32.068</v>
      </c>
      <c r="I288" s="222"/>
      <c r="J288" s="218"/>
      <c r="K288" s="218"/>
      <c r="L288" s="223"/>
      <c r="M288" s="224"/>
      <c r="N288" s="225"/>
      <c r="O288" s="225"/>
      <c r="P288" s="225"/>
      <c r="Q288" s="225"/>
      <c r="R288" s="225"/>
      <c r="S288" s="225"/>
      <c r="T288" s="226"/>
      <c r="AT288" s="227" t="s">
        <v>186</v>
      </c>
      <c r="AU288" s="227" t="s">
        <v>85</v>
      </c>
      <c r="AV288" s="14" t="s">
        <v>85</v>
      </c>
      <c r="AW288" s="14" t="s">
        <v>37</v>
      </c>
      <c r="AX288" s="14" t="s">
        <v>75</v>
      </c>
      <c r="AY288" s="227" t="s">
        <v>175</v>
      </c>
    </row>
    <row r="289" spans="2:51" s="14" customFormat="1" ht="11.25">
      <c r="B289" s="217"/>
      <c r="C289" s="218"/>
      <c r="D289" s="203" t="s">
        <v>186</v>
      </c>
      <c r="E289" s="219" t="s">
        <v>19</v>
      </c>
      <c r="F289" s="220" t="s">
        <v>1362</v>
      </c>
      <c r="G289" s="218"/>
      <c r="H289" s="221">
        <v>-2.04</v>
      </c>
      <c r="I289" s="222"/>
      <c r="J289" s="218"/>
      <c r="K289" s="218"/>
      <c r="L289" s="223"/>
      <c r="M289" s="224"/>
      <c r="N289" s="225"/>
      <c r="O289" s="225"/>
      <c r="P289" s="225"/>
      <c r="Q289" s="225"/>
      <c r="R289" s="225"/>
      <c r="S289" s="225"/>
      <c r="T289" s="226"/>
      <c r="AT289" s="227" t="s">
        <v>186</v>
      </c>
      <c r="AU289" s="227" t="s">
        <v>85</v>
      </c>
      <c r="AV289" s="14" t="s">
        <v>85</v>
      </c>
      <c r="AW289" s="14" t="s">
        <v>37</v>
      </c>
      <c r="AX289" s="14" t="s">
        <v>75</v>
      </c>
      <c r="AY289" s="227" t="s">
        <v>175</v>
      </c>
    </row>
    <row r="290" spans="2:51" s="14" customFormat="1" ht="11.25">
      <c r="B290" s="217"/>
      <c r="C290" s="218"/>
      <c r="D290" s="203" t="s">
        <v>186</v>
      </c>
      <c r="E290" s="219" t="s">
        <v>19</v>
      </c>
      <c r="F290" s="220" t="s">
        <v>1367</v>
      </c>
      <c r="G290" s="218"/>
      <c r="H290" s="221">
        <v>-2.34</v>
      </c>
      <c r="I290" s="222"/>
      <c r="J290" s="218"/>
      <c r="K290" s="218"/>
      <c r="L290" s="223"/>
      <c r="M290" s="224"/>
      <c r="N290" s="225"/>
      <c r="O290" s="225"/>
      <c r="P290" s="225"/>
      <c r="Q290" s="225"/>
      <c r="R290" s="225"/>
      <c r="S290" s="225"/>
      <c r="T290" s="226"/>
      <c r="AT290" s="227" t="s">
        <v>186</v>
      </c>
      <c r="AU290" s="227" t="s">
        <v>85</v>
      </c>
      <c r="AV290" s="14" t="s">
        <v>85</v>
      </c>
      <c r="AW290" s="14" t="s">
        <v>37</v>
      </c>
      <c r="AX290" s="14" t="s">
        <v>75</v>
      </c>
      <c r="AY290" s="227" t="s">
        <v>175</v>
      </c>
    </row>
    <row r="291" spans="2:51" s="14" customFormat="1" ht="11.25">
      <c r="B291" s="217"/>
      <c r="C291" s="218"/>
      <c r="D291" s="203" t="s">
        <v>186</v>
      </c>
      <c r="E291" s="219" t="s">
        <v>19</v>
      </c>
      <c r="F291" s="220" t="s">
        <v>1368</v>
      </c>
      <c r="G291" s="218"/>
      <c r="H291" s="221">
        <v>1.02</v>
      </c>
      <c r="I291" s="222"/>
      <c r="J291" s="218"/>
      <c r="K291" s="218"/>
      <c r="L291" s="223"/>
      <c r="M291" s="224"/>
      <c r="N291" s="225"/>
      <c r="O291" s="225"/>
      <c r="P291" s="225"/>
      <c r="Q291" s="225"/>
      <c r="R291" s="225"/>
      <c r="S291" s="225"/>
      <c r="T291" s="226"/>
      <c r="AT291" s="227" t="s">
        <v>186</v>
      </c>
      <c r="AU291" s="227" t="s">
        <v>85</v>
      </c>
      <c r="AV291" s="14" t="s">
        <v>85</v>
      </c>
      <c r="AW291" s="14" t="s">
        <v>37</v>
      </c>
      <c r="AX291" s="14" t="s">
        <v>75</v>
      </c>
      <c r="AY291" s="227" t="s">
        <v>175</v>
      </c>
    </row>
    <row r="292" spans="2:51" s="13" customFormat="1" ht="11.25">
      <c r="B292" s="207"/>
      <c r="C292" s="208"/>
      <c r="D292" s="203" t="s">
        <v>186</v>
      </c>
      <c r="E292" s="209" t="s">
        <v>19</v>
      </c>
      <c r="F292" s="210" t="s">
        <v>1369</v>
      </c>
      <c r="G292" s="208"/>
      <c r="H292" s="209" t="s">
        <v>19</v>
      </c>
      <c r="I292" s="211"/>
      <c r="J292" s="208"/>
      <c r="K292" s="208"/>
      <c r="L292" s="212"/>
      <c r="M292" s="213"/>
      <c r="N292" s="214"/>
      <c r="O292" s="214"/>
      <c r="P292" s="214"/>
      <c r="Q292" s="214"/>
      <c r="R292" s="214"/>
      <c r="S292" s="214"/>
      <c r="T292" s="215"/>
      <c r="AT292" s="216" t="s">
        <v>186</v>
      </c>
      <c r="AU292" s="216" t="s">
        <v>85</v>
      </c>
      <c r="AV292" s="13" t="s">
        <v>83</v>
      </c>
      <c r="AW292" s="13" t="s">
        <v>37</v>
      </c>
      <c r="AX292" s="13" t="s">
        <v>75</v>
      </c>
      <c r="AY292" s="216" t="s">
        <v>175</v>
      </c>
    </row>
    <row r="293" spans="2:51" s="14" customFormat="1" ht="11.25">
      <c r="B293" s="217"/>
      <c r="C293" s="218"/>
      <c r="D293" s="203" t="s">
        <v>186</v>
      </c>
      <c r="E293" s="219" t="s">
        <v>19</v>
      </c>
      <c r="F293" s="220" t="s">
        <v>1370</v>
      </c>
      <c r="G293" s="218"/>
      <c r="H293" s="221">
        <v>4.76</v>
      </c>
      <c r="I293" s="222"/>
      <c r="J293" s="218"/>
      <c r="K293" s="218"/>
      <c r="L293" s="223"/>
      <c r="M293" s="224"/>
      <c r="N293" s="225"/>
      <c r="O293" s="225"/>
      <c r="P293" s="225"/>
      <c r="Q293" s="225"/>
      <c r="R293" s="225"/>
      <c r="S293" s="225"/>
      <c r="T293" s="226"/>
      <c r="AT293" s="227" t="s">
        <v>186</v>
      </c>
      <c r="AU293" s="227" t="s">
        <v>85</v>
      </c>
      <c r="AV293" s="14" t="s">
        <v>85</v>
      </c>
      <c r="AW293" s="14" t="s">
        <v>37</v>
      </c>
      <c r="AX293" s="14" t="s">
        <v>75</v>
      </c>
      <c r="AY293" s="227" t="s">
        <v>175</v>
      </c>
    </row>
    <row r="294" spans="2:51" s="13" customFormat="1" ht="11.25">
      <c r="B294" s="207"/>
      <c r="C294" s="208"/>
      <c r="D294" s="203" t="s">
        <v>186</v>
      </c>
      <c r="E294" s="209" t="s">
        <v>19</v>
      </c>
      <c r="F294" s="210" t="s">
        <v>1337</v>
      </c>
      <c r="G294" s="208"/>
      <c r="H294" s="209" t="s">
        <v>19</v>
      </c>
      <c r="I294" s="211"/>
      <c r="J294" s="208"/>
      <c r="K294" s="208"/>
      <c r="L294" s="212"/>
      <c r="M294" s="213"/>
      <c r="N294" s="214"/>
      <c r="O294" s="214"/>
      <c r="P294" s="214"/>
      <c r="Q294" s="214"/>
      <c r="R294" s="214"/>
      <c r="S294" s="214"/>
      <c r="T294" s="215"/>
      <c r="AT294" s="216" t="s">
        <v>186</v>
      </c>
      <c r="AU294" s="216" t="s">
        <v>85</v>
      </c>
      <c r="AV294" s="13" t="s">
        <v>83</v>
      </c>
      <c r="AW294" s="13" t="s">
        <v>37</v>
      </c>
      <c r="AX294" s="13" t="s">
        <v>75</v>
      </c>
      <c r="AY294" s="216" t="s">
        <v>175</v>
      </c>
    </row>
    <row r="295" spans="2:51" s="14" customFormat="1" ht="11.25">
      <c r="B295" s="217"/>
      <c r="C295" s="218"/>
      <c r="D295" s="203" t="s">
        <v>186</v>
      </c>
      <c r="E295" s="219" t="s">
        <v>19</v>
      </c>
      <c r="F295" s="220" t="s">
        <v>1371</v>
      </c>
      <c r="G295" s="218"/>
      <c r="H295" s="221">
        <v>21.87</v>
      </c>
      <c r="I295" s="222"/>
      <c r="J295" s="218"/>
      <c r="K295" s="218"/>
      <c r="L295" s="223"/>
      <c r="M295" s="224"/>
      <c r="N295" s="225"/>
      <c r="O295" s="225"/>
      <c r="P295" s="225"/>
      <c r="Q295" s="225"/>
      <c r="R295" s="225"/>
      <c r="S295" s="225"/>
      <c r="T295" s="226"/>
      <c r="AT295" s="227" t="s">
        <v>186</v>
      </c>
      <c r="AU295" s="227" t="s">
        <v>85</v>
      </c>
      <c r="AV295" s="14" t="s">
        <v>85</v>
      </c>
      <c r="AW295" s="14" t="s">
        <v>37</v>
      </c>
      <c r="AX295" s="14" t="s">
        <v>75</v>
      </c>
      <c r="AY295" s="227" t="s">
        <v>175</v>
      </c>
    </row>
    <row r="296" spans="2:51" s="14" customFormat="1" ht="11.25">
      <c r="B296" s="217"/>
      <c r="C296" s="218"/>
      <c r="D296" s="203" t="s">
        <v>186</v>
      </c>
      <c r="E296" s="219" t="s">
        <v>19</v>
      </c>
      <c r="F296" s="220" t="s">
        <v>1372</v>
      </c>
      <c r="G296" s="218"/>
      <c r="H296" s="221">
        <v>-2.925</v>
      </c>
      <c r="I296" s="222"/>
      <c r="J296" s="218"/>
      <c r="K296" s="218"/>
      <c r="L296" s="223"/>
      <c r="M296" s="224"/>
      <c r="N296" s="225"/>
      <c r="O296" s="225"/>
      <c r="P296" s="225"/>
      <c r="Q296" s="225"/>
      <c r="R296" s="225"/>
      <c r="S296" s="225"/>
      <c r="T296" s="226"/>
      <c r="AT296" s="227" t="s">
        <v>186</v>
      </c>
      <c r="AU296" s="227" t="s">
        <v>85</v>
      </c>
      <c r="AV296" s="14" t="s">
        <v>85</v>
      </c>
      <c r="AW296" s="14" t="s">
        <v>37</v>
      </c>
      <c r="AX296" s="14" t="s">
        <v>75</v>
      </c>
      <c r="AY296" s="227" t="s">
        <v>175</v>
      </c>
    </row>
    <row r="297" spans="2:51" s="13" customFormat="1" ht="11.25">
      <c r="B297" s="207"/>
      <c r="C297" s="208"/>
      <c r="D297" s="203" t="s">
        <v>186</v>
      </c>
      <c r="E297" s="209" t="s">
        <v>19</v>
      </c>
      <c r="F297" s="210" t="s">
        <v>1373</v>
      </c>
      <c r="G297" s="208"/>
      <c r="H297" s="209" t="s">
        <v>19</v>
      </c>
      <c r="I297" s="211"/>
      <c r="J297" s="208"/>
      <c r="K297" s="208"/>
      <c r="L297" s="212"/>
      <c r="M297" s="213"/>
      <c r="N297" s="214"/>
      <c r="O297" s="214"/>
      <c r="P297" s="214"/>
      <c r="Q297" s="214"/>
      <c r="R297" s="214"/>
      <c r="S297" s="214"/>
      <c r="T297" s="215"/>
      <c r="AT297" s="216" t="s">
        <v>186</v>
      </c>
      <c r="AU297" s="216" t="s">
        <v>85</v>
      </c>
      <c r="AV297" s="13" t="s">
        <v>83</v>
      </c>
      <c r="AW297" s="13" t="s">
        <v>37</v>
      </c>
      <c r="AX297" s="13" t="s">
        <v>75</v>
      </c>
      <c r="AY297" s="216" t="s">
        <v>175</v>
      </c>
    </row>
    <row r="298" spans="2:51" s="14" customFormat="1" ht="11.25">
      <c r="B298" s="217"/>
      <c r="C298" s="218"/>
      <c r="D298" s="203" t="s">
        <v>186</v>
      </c>
      <c r="E298" s="219" t="s">
        <v>19</v>
      </c>
      <c r="F298" s="220" t="s">
        <v>1374</v>
      </c>
      <c r="G298" s="218"/>
      <c r="H298" s="221">
        <v>60.24</v>
      </c>
      <c r="I298" s="222"/>
      <c r="J298" s="218"/>
      <c r="K298" s="218"/>
      <c r="L298" s="223"/>
      <c r="M298" s="224"/>
      <c r="N298" s="225"/>
      <c r="O298" s="225"/>
      <c r="P298" s="225"/>
      <c r="Q298" s="225"/>
      <c r="R298" s="225"/>
      <c r="S298" s="225"/>
      <c r="T298" s="226"/>
      <c r="AT298" s="227" t="s">
        <v>186</v>
      </c>
      <c r="AU298" s="227" t="s">
        <v>85</v>
      </c>
      <c r="AV298" s="14" t="s">
        <v>85</v>
      </c>
      <c r="AW298" s="14" t="s">
        <v>37</v>
      </c>
      <c r="AX298" s="14" t="s">
        <v>75</v>
      </c>
      <c r="AY298" s="227" t="s">
        <v>175</v>
      </c>
    </row>
    <row r="299" spans="2:51" s="14" customFormat="1" ht="11.25">
      <c r="B299" s="217"/>
      <c r="C299" s="218"/>
      <c r="D299" s="203" t="s">
        <v>186</v>
      </c>
      <c r="E299" s="219" t="s">
        <v>19</v>
      </c>
      <c r="F299" s="220" t="s">
        <v>1375</v>
      </c>
      <c r="G299" s="218"/>
      <c r="H299" s="221">
        <v>-3.6</v>
      </c>
      <c r="I299" s="222"/>
      <c r="J299" s="218"/>
      <c r="K299" s="218"/>
      <c r="L299" s="223"/>
      <c r="M299" s="224"/>
      <c r="N299" s="225"/>
      <c r="O299" s="225"/>
      <c r="P299" s="225"/>
      <c r="Q299" s="225"/>
      <c r="R299" s="225"/>
      <c r="S299" s="225"/>
      <c r="T299" s="226"/>
      <c r="AT299" s="227" t="s">
        <v>186</v>
      </c>
      <c r="AU299" s="227" t="s">
        <v>85</v>
      </c>
      <c r="AV299" s="14" t="s">
        <v>85</v>
      </c>
      <c r="AW299" s="14" t="s">
        <v>37</v>
      </c>
      <c r="AX299" s="14" t="s">
        <v>75</v>
      </c>
      <c r="AY299" s="227" t="s">
        <v>175</v>
      </c>
    </row>
    <row r="300" spans="2:51" s="14" customFormat="1" ht="11.25">
      <c r="B300" s="217"/>
      <c r="C300" s="218"/>
      <c r="D300" s="203" t="s">
        <v>186</v>
      </c>
      <c r="E300" s="219" t="s">
        <v>19</v>
      </c>
      <c r="F300" s="220" t="s">
        <v>1376</v>
      </c>
      <c r="G300" s="218"/>
      <c r="H300" s="221">
        <v>-3.546</v>
      </c>
      <c r="I300" s="222"/>
      <c r="J300" s="218"/>
      <c r="K300" s="218"/>
      <c r="L300" s="223"/>
      <c r="M300" s="224"/>
      <c r="N300" s="225"/>
      <c r="O300" s="225"/>
      <c r="P300" s="225"/>
      <c r="Q300" s="225"/>
      <c r="R300" s="225"/>
      <c r="S300" s="225"/>
      <c r="T300" s="226"/>
      <c r="AT300" s="227" t="s">
        <v>186</v>
      </c>
      <c r="AU300" s="227" t="s">
        <v>85</v>
      </c>
      <c r="AV300" s="14" t="s">
        <v>85</v>
      </c>
      <c r="AW300" s="14" t="s">
        <v>37</v>
      </c>
      <c r="AX300" s="14" t="s">
        <v>75</v>
      </c>
      <c r="AY300" s="227" t="s">
        <v>175</v>
      </c>
    </row>
    <row r="301" spans="2:51" s="14" customFormat="1" ht="11.25">
      <c r="B301" s="217"/>
      <c r="C301" s="218"/>
      <c r="D301" s="203" t="s">
        <v>186</v>
      </c>
      <c r="E301" s="219" t="s">
        <v>19</v>
      </c>
      <c r="F301" s="220" t="s">
        <v>1377</v>
      </c>
      <c r="G301" s="218"/>
      <c r="H301" s="221">
        <v>-8.376</v>
      </c>
      <c r="I301" s="222"/>
      <c r="J301" s="218"/>
      <c r="K301" s="218"/>
      <c r="L301" s="223"/>
      <c r="M301" s="224"/>
      <c r="N301" s="225"/>
      <c r="O301" s="225"/>
      <c r="P301" s="225"/>
      <c r="Q301" s="225"/>
      <c r="R301" s="225"/>
      <c r="S301" s="225"/>
      <c r="T301" s="226"/>
      <c r="AT301" s="227" t="s">
        <v>186</v>
      </c>
      <c r="AU301" s="227" t="s">
        <v>85</v>
      </c>
      <c r="AV301" s="14" t="s">
        <v>85</v>
      </c>
      <c r="AW301" s="14" t="s">
        <v>37</v>
      </c>
      <c r="AX301" s="14" t="s">
        <v>75</v>
      </c>
      <c r="AY301" s="227" t="s">
        <v>175</v>
      </c>
    </row>
    <row r="302" spans="2:51" s="14" customFormat="1" ht="11.25">
      <c r="B302" s="217"/>
      <c r="C302" s="218"/>
      <c r="D302" s="203" t="s">
        <v>186</v>
      </c>
      <c r="E302" s="219" t="s">
        <v>19</v>
      </c>
      <c r="F302" s="220" t="s">
        <v>1378</v>
      </c>
      <c r="G302" s="218"/>
      <c r="H302" s="221">
        <v>-3.3</v>
      </c>
      <c r="I302" s="222"/>
      <c r="J302" s="218"/>
      <c r="K302" s="218"/>
      <c r="L302" s="223"/>
      <c r="M302" s="224"/>
      <c r="N302" s="225"/>
      <c r="O302" s="225"/>
      <c r="P302" s="225"/>
      <c r="Q302" s="225"/>
      <c r="R302" s="225"/>
      <c r="S302" s="225"/>
      <c r="T302" s="226"/>
      <c r="AT302" s="227" t="s">
        <v>186</v>
      </c>
      <c r="AU302" s="227" t="s">
        <v>85</v>
      </c>
      <c r="AV302" s="14" t="s">
        <v>85</v>
      </c>
      <c r="AW302" s="14" t="s">
        <v>37</v>
      </c>
      <c r="AX302" s="14" t="s">
        <v>75</v>
      </c>
      <c r="AY302" s="227" t="s">
        <v>175</v>
      </c>
    </row>
    <row r="303" spans="2:51" s="14" customFormat="1" ht="11.25">
      <c r="B303" s="217"/>
      <c r="C303" s="218"/>
      <c r="D303" s="203" t="s">
        <v>186</v>
      </c>
      <c r="E303" s="219" t="s">
        <v>19</v>
      </c>
      <c r="F303" s="220" t="s">
        <v>1379</v>
      </c>
      <c r="G303" s="218"/>
      <c r="H303" s="221">
        <v>2.784</v>
      </c>
      <c r="I303" s="222"/>
      <c r="J303" s="218"/>
      <c r="K303" s="218"/>
      <c r="L303" s="223"/>
      <c r="M303" s="224"/>
      <c r="N303" s="225"/>
      <c r="O303" s="225"/>
      <c r="P303" s="225"/>
      <c r="Q303" s="225"/>
      <c r="R303" s="225"/>
      <c r="S303" s="225"/>
      <c r="T303" s="226"/>
      <c r="AT303" s="227" t="s">
        <v>186</v>
      </c>
      <c r="AU303" s="227" t="s">
        <v>85</v>
      </c>
      <c r="AV303" s="14" t="s">
        <v>85</v>
      </c>
      <c r="AW303" s="14" t="s">
        <v>37</v>
      </c>
      <c r="AX303" s="14" t="s">
        <v>75</v>
      </c>
      <c r="AY303" s="227" t="s">
        <v>175</v>
      </c>
    </row>
    <row r="304" spans="2:51" s="14" customFormat="1" ht="11.25">
      <c r="B304" s="217"/>
      <c r="C304" s="218"/>
      <c r="D304" s="203" t="s">
        <v>186</v>
      </c>
      <c r="E304" s="219" t="s">
        <v>19</v>
      </c>
      <c r="F304" s="220" t="s">
        <v>1380</v>
      </c>
      <c r="G304" s="218"/>
      <c r="H304" s="221">
        <v>3.972</v>
      </c>
      <c r="I304" s="222"/>
      <c r="J304" s="218"/>
      <c r="K304" s="218"/>
      <c r="L304" s="223"/>
      <c r="M304" s="224"/>
      <c r="N304" s="225"/>
      <c r="O304" s="225"/>
      <c r="P304" s="225"/>
      <c r="Q304" s="225"/>
      <c r="R304" s="225"/>
      <c r="S304" s="225"/>
      <c r="T304" s="226"/>
      <c r="AT304" s="227" t="s">
        <v>186</v>
      </c>
      <c r="AU304" s="227" t="s">
        <v>85</v>
      </c>
      <c r="AV304" s="14" t="s">
        <v>85</v>
      </c>
      <c r="AW304" s="14" t="s">
        <v>37</v>
      </c>
      <c r="AX304" s="14" t="s">
        <v>75</v>
      </c>
      <c r="AY304" s="227" t="s">
        <v>175</v>
      </c>
    </row>
    <row r="305" spans="2:51" s="13" customFormat="1" ht="11.25">
      <c r="B305" s="207"/>
      <c r="C305" s="208"/>
      <c r="D305" s="203" t="s">
        <v>186</v>
      </c>
      <c r="E305" s="209" t="s">
        <v>19</v>
      </c>
      <c r="F305" s="210" t="s">
        <v>1339</v>
      </c>
      <c r="G305" s="208"/>
      <c r="H305" s="209" t="s">
        <v>19</v>
      </c>
      <c r="I305" s="211"/>
      <c r="J305" s="208"/>
      <c r="K305" s="208"/>
      <c r="L305" s="212"/>
      <c r="M305" s="213"/>
      <c r="N305" s="214"/>
      <c r="O305" s="214"/>
      <c r="P305" s="214"/>
      <c r="Q305" s="214"/>
      <c r="R305" s="214"/>
      <c r="S305" s="214"/>
      <c r="T305" s="215"/>
      <c r="AT305" s="216" t="s">
        <v>186</v>
      </c>
      <c r="AU305" s="216" t="s">
        <v>85</v>
      </c>
      <c r="AV305" s="13" t="s">
        <v>83</v>
      </c>
      <c r="AW305" s="13" t="s">
        <v>37</v>
      </c>
      <c r="AX305" s="13" t="s">
        <v>75</v>
      </c>
      <c r="AY305" s="216" t="s">
        <v>175</v>
      </c>
    </row>
    <row r="306" spans="2:51" s="14" customFormat="1" ht="11.25">
      <c r="B306" s="217"/>
      <c r="C306" s="218"/>
      <c r="D306" s="203" t="s">
        <v>186</v>
      </c>
      <c r="E306" s="219" t="s">
        <v>19</v>
      </c>
      <c r="F306" s="220" t="s">
        <v>1381</v>
      </c>
      <c r="G306" s="218"/>
      <c r="H306" s="221">
        <v>21.84</v>
      </c>
      <c r="I306" s="222"/>
      <c r="J306" s="218"/>
      <c r="K306" s="218"/>
      <c r="L306" s="223"/>
      <c r="M306" s="224"/>
      <c r="N306" s="225"/>
      <c r="O306" s="225"/>
      <c r="P306" s="225"/>
      <c r="Q306" s="225"/>
      <c r="R306" s="225"/>
      <c r="S306" s="225"/>
      <c r="T306" s="226"/>
      <c r="AT306" s="227" t="s">
        <v>186</v>
      </c>
      <c r="AU306" s="227" t="s">
        <v>85</v>
      </c>
      <c r="AV306" s="14" t="s">
        <v>85</v>
      </c>
      <c r="AW306" s="14" t="s">
        <v>37</v>
      </c>
      <c r="AX306" s="14" t="s">
        <v>75</v>
      </c>
      <c r="AY306" s="227" t="s">
        <v>175</v>
      </c>
    </row>
    <row r="307" spans="2:51" s="14" customFormat="1" ht="11.25">
      <c r="B307" s="217"/>
      <c r="C307" s="218"/>
      <c r="D307" s="203" t="s">
        <v>186</v>
      </c>
      <c r="E307" s="219" t="s">
        <v>19</v>
      </c>
      <c r="F307" s="220" t="s">
        <v>1382</v>
      </c>
      <c r="G307" s="218"/>
      <c r="H307" s="221">
        <v>-1.29</v>
      </c>
      <c r="I307" s="222"/>
      <c r="J307" s="218"/>
      <c r="K307" s="218"/>
      <c r="L307" s="223"/>
      <c r="M307" s="224"/>
      <c r="N307" s="225"/>
      <c r="O307" s="225"/>
      <c r="P307" s="225"/>
      <c r="Q307" s="225"/>
      <c r="R307" s="225"/>
      <c r="S307" s="225"/>
      <c r="T307" s="226"/>
      <c r="AT307" s="227" t="s">
        <v>186</v>
      </c>
      <c r="AU307" s="227" t="s">
        <v>85</v>
      </c>
      <c r="AV307" s="14" t="s">
        <v>85</v>
      </c>
      <c r="AW307" s="14" t="s">
        <v>37</v>
      </c>
      <c r="AX307" s="14" t="s">
        <v>75</v>
      </c>
      <c r="AY307" s="227" t="s">
        <v>175</v>
      </c>
    </row>
    <row r="308" spans="2:51" s="14" customFormat="1" ht="11.25">
      <c r="B308" s="217"/>
      <c r="C308" s="218"/>
      <c r="D308" s="203" t="s">
        <v>186</v>
      </c>
      <c r="E308" s="219" t="s">
        <v>19</v>
      </c>
      <c r="F308" s="220" t="s">
        <v>1383</v>
      </c>
      <c r="G308" s="218"/>
      <c r="H308" s="221">
        <v>-0.482</v>
      </c>
      <c r="I308" s="222"/>
      <c r="J308" s="218"/>
      <c r="K308" s="218"/>
      <c r="L308" s="223"/>
      <c r="M308" s="224"/>
      <c r="N308" s="225"/>
      <c r="O308" s="225"/>
      <c r="P308" s="225"/>
      <c r="Q308" s="225"/>
      <c r="R308" s="225"/>
      <c r="S308" s="225"/>
      <c r="T308" s="226"/>
      <c r="AT308" s="227" t="s">
        <v>186</v>
      </c>
      <c r="AU308" s="227" t="s">
        <v>85</v>
      </c>
      <c r="AV308" s="14" t="s">
        <v>85</v>
      </c>
      <c r="AW308" s="14" t="s">
        <v>37</v>
      </c>
      <c r="AX308" s="14" t="s">
        <v>75</v>
      </c>
      <c r="AY308" s="227" t="s">
        <v>175</v>
      </c>
    </row>
    <row r="309" spans="2:51" s="14" customFormat="1" ht="11.25">
      <c r="B309" s="217"/>
      <c r="C309" s="218"/>
      <c r="D309" s="203" t="s">
        <v>186</v>
      </c>
      <c r="E309" s="219" t="s">
        <v>19</v>
      </c>
      <c r="F309" s="220" t="s">
        <v>1384</v>
      </c>
      <c r="G309" s="218"/>
      <c r="H309" s="221">
        <v>0.971</v>
      </c>
      <c r="I309" s="222"/>
      <c r="J309" s="218"/>
      <c r="K309" s="218"/>
      <c r="L309" s="223"/>
      <c r="M309" s="224"/>
      <c r="N309" s="225"/>
      <c r="O309" s="225"/>
      <c r="P309" s="225"/>
      <c r="Q309" s="225"/>
      <c r="R309" s="225"/>
      <c r="S309" s="225"/>
      <c r="T309" s="226"/>
      <c r="AT309" s="227" t="s">
        <v>186</v>
      </c>
      <c r="AU309" s="227" t="s">
        <v>85</v>
      </c>
      <c r="AV309" s="14" t="s">
        <v>85</v>
      </c>
      <c r="AW309" s="14" t="s">
        <v>37</v>
      </c>
      <c r="AX309" s="14" t="s">
        <v>75</v>
      </c>
      <c r="AY309" s="227" t="s">
        <v>175</v>
      </c>
    </row>
    <row r="310" spans="2:51" s="13" customFormat="1" ht="11.25">
      <c r="B310" s="207"/>
      <c r="C310" s="208"/>
      <c r="D310" s="203" t="s">
        <v>186</v>
      </c>
      <c r="E310" s="209" t="s">
        <v>19</v>
      </c>
      <c r="F310" s="210" t="s">
        <v>1341</v>
      </c>
      <c r="G310" s="208"/>
      <c r="H310" s="209" t="s">
        <v>19</v>
      </c>
      <c r="I310" s="211"/>
      <c r="J310" s="208"/>
      <c r="K310" s="208"/>
      <c r="L310" s="212"/>
      <c r="M310" s="213"/>
      <c r="N310" s="214"/>
      <c r="O310" s="214"/>
      <c r="P310" s="214"/>
      <c r="Q310" s="214"/>
      <c r="R310" s="214"/>
      <c r="S310" s="214"/>
      <c r="T310" s="215"/>
      <c r="AT310" s="216" t="s">
        <v>186</v>
      </c>
      <c r="AU310" s="216" t="s">
        <v>85</v>
      </c>
      <c r="AV310" s="13" t="s">
        <v>83</v>
      </c>
      <c r="AW310" s="13" t="s">
        <v>37</v>
      </c>
      <c r="AX310" s="13" t="s">
        <v>75</v>
      </c>
      <c r="AY310" s="216" t="s">
        <v>175</v>
      </c>
    </row>
    <row r="311" spans="2:51" s="14" customFormat="1" ht="11.25">
      <c r="B311" s="217"/>
      <c r="C311" s="218"/>
      <c r="D311" s="203" t="s">
        <v>186</v>
      </c>
      <c r="E311" s="219" t="s">
        <v>19</v>
      </c>
      <c r="F311" s="220" t="s">
        <v>1385</v>
      </c>
      <c r="G311" s="218"/>
      <c r="H311" s="221">
        <v>76.47</v>
      </c>
      <c r="I311" s="222"/>
      <c r="J311" s="218"/>
      <c r="K311" s="218"/>
      <c r="L311" s="223"/>
      <c r="M311" s="224"/>
      <c r="N311" s="225"/>
      <c r="O311" s="225"/>
      <c r="P311" s="225"/>
      <c r="Q311" s="225"/>
      <c r="R311" s="225"/>
      <c r="S311" s="225"/>
      <c r="T311" s="226"/>
      <c r="AT311" s="227" t="s">
        <v>186</v>
      </c>
      <c r="AU311" s="227" t="s">
        <v>85</v>
      </c>
      <c r="AV311" s="14" t="s">
        <v>85</v>
      </c>
      <c r="AW311" s="14" t="s">
        <v>37</v>
      </c>
      <c r="AX311" s="14" t="s">
        <v>75</v>
      </c>
      <c r="AY311" s="227" t="s">
        <v>175</v>
      </c>
    </row>
    <row r="312" spans="2:51" s="14" customFormat="1" ht="11.25">
      <c r="B312" s="217"/>
      <c r="C312" s="218"/>
      <c r="D312" s="203" t="s">
        <v>186</v>
      </c>
      <c r="E312" s="219" t="s">
        <v>19</v>
      </c>
      <c r="F312" s="220" t="s">
        <v>1386</v>
      </c>
      <c r="G312" s="218"/>
      <c r="H312" s="221">
        <v>-4.085</v>
      </c>
      <c r="I312" s="222"/>
      <c r="J312" s="218"/>
      <c r="K312" s="218"/>
      <c r="L312" s="223"/>
      <c r="M312" s="224"/>
      <c r="N312" s="225"/>
      <c r="O312" s="225"/>
      <c r="P312" s="225"/>
      <c r="Q312" s="225"/>
      <c r="R312" s="225"/>
      <c r="S312" s="225"/>
      <c r="T312" s="226"/>
      <c r="AT312" s="227" t="s">
        <v>186</v>
      </c>
      <c r="AU312" s="227" t="s">
        <v>85</v>
      </c>
      <c r="AV312" s="14" t="s">
        <v>85</v>
      </c>
      <c r="AW312" s="14" t="s">
        <v>37</v>
      </c>
      <c r="AX312" s="14" t="s">
        <v>75</v>
      </c>
      <c r="AY312" s="227" t="s">
        <v>175</v>
      </c>
    </row>
    <row r="313" spans="2:51" s="14" customFormat="1" ht="11.25">
      <c r="B313" s="217"/>
      <c r="C313" s="218"/>
      <c r="D313" s="203" t="s">
        <v>186</v>
      </c>
      <c r="E313" s="219" t="s">
        <v>19</v>
      </c>
      <c r="F313" s="220" t="s">
        <v>1382</v>
      </c>
      <c r="G313" s="218"/>
      <c r="H313" s="221">
        <v>-1.29</v>
      </c>
      <c r="I313" s="222"/>
      <c r="J313" s="218"/>
      <c r="K313" s="218"/>
      <c r="L313" s="223"/>
      <c r="M313" s="224"/>
      <c r="N313" s="225"/>
      <c r="O313" s="225"/>
      <c r="P313" s="225"/>
      <c r="Q313" s="225"/>
      <c r="R313" s="225"/>
      <c r="S313" s="225"/>
      <c r="T313" s="226"/>
      <c r="AT313" s="227" t="s">
        <v>186</v>
      </c>
      <c r="AU313" s="227" t="s">
        <v>85</v>
      </c>
      <c r="AV313" s="14" t="s">
        <v>85</v>
      </c>
      <c r="AW313" s="14" t="s">
        <v>37</v>
      </c>
      <c r="AX313" s="14" t="s">
        <v>75</v>
      </c>
      <c r="AY313" s="227" t="s">
        <v>175</v>
      </c>
    </row>
    <row r="314" spans="2:51" s="14" customFormat="1" ht="11.25">
      <c r="B314" s="217"/>
      <c r="C314" s="218"/>
      <c r="D314" s="203" t="s">
        <v>186</v>
      </c>
      <c r="E314" s="219" t="s">
        <v>19</v>
      </c>
      <c r="F314" s="220" t="s">
        <v>1387</v>
      </c>
      <c r="G314" s="218"/>
      <c r="H314" s="221">
        <v>-1.836</v>
      </c>
      <c r="I314" s="222"/>
      <c r="J314" s="218"/>
      <c r="K314" s="218"/>
      <c r="L314" s="223"/>
      <c r="M314" s="224"/>
      <c r="N314" s="225"/>
      <c r="O314" s="225"/>
      <c r="P314" s="225"/>
      <c r="Q314" s="225"/>
      <c r="R314" s="225"/>
      <c r="S314" s="225"/>
      <c r="T314" s="226"/>
      <c r="AT314" s="227" t="s">
        <v>186</v>
      </c>
      <c r="AU314" s="227" t="s">
        <v>85</v>
      </c>
      <c r="AV314" s="14" t="s">
        <v>85</v>
      </c>
      <c r="AW314" s="14" t="s">
        <v>37</v>
      </c>
      <c r="AX314" s="14" t="s">
        <v>75</v>
      </c>
      <c r="AY314" s="227" t="s">
        <v>175</v>
      </c>
    </row>
    <row r="315" spans="2:51" s="14" customFormat="1" ht="11.25">
      <c r="B315" s="217"/>
      <c r="C315" s="218"/>
      <c r="D315" s="203" t="s">
        <v>186</v>
      </c>
      <c r="E315" s="219" t="s">
        <v>19</v>
      </c>
      <c r="F315" s="220" t="s">
        <v>1388</v>
      </c>
      <c r="G315" s="218"/>
      <c r="H315" s="221">
        <v>-5.346</v>
      </c>
      <c r="I315" s="222"/>
      <c r="J315" s="218"/>
      <c r="K315" s="218"/>
      <c r="L315" s="223"/>
      <c r="M315" s="224"/>
      <c r="N315" s="225"/>
      <c r="O315" s="225"/>
      <c r="P315" s="225"/>
      <c r="Q315" s="225"/>
      <c r="R315" s="225"/>
      <c r="S315" s="225"/>
      <c r="T315" s="226"/>
      <c r="AT315" s="227" t="s">
        <v>186</v>
      </c>
      <c r="AU315" s="227" t="s">
        <v>85</v>
      </c>
      <c r="AV315" s="14" t="s">
        <v>85</v>
      </c>
      <c r="AW315" s="14" t="s">
        <v>37</v>
      </c>
      <c r="AX315" s="14" t="s">
        <v>75</v>
      </c>
      <c r="AY315" s="227" t="s">
        <v>175</v>
      </c>
    </row>
    <row r="316" spans="2:51" s="14" customFormat="1" ht="11.25">
      <c r="B316" s="217"/>
      <c r="C316" s="218"/>
      <c r="D316" s="203" t="s">
        <v>186</v>
      </c>
      <c r="E316" s="219" t="s">
        <v>19</v>
      </c>
      <c r="F316" s="220" t="s">
        <v>1378</v>
      </c>
      <c r="G316" s="218"/>
      <c r="H316" s="221">
        <v>-3.3</v>
      </c>
      <c r="I316" s="222"/>
      <c r="J316" s="218"/>
      <c r="K316" s="218"/>
      <c r="L316" s="223"/>
      <c r="M316" s="224"/>
      <c r="N316" s="225"/>
      <c r="O316" s="225"/>
      <c r="P316" s="225"/>
      <c r="Q316" s="225"/>
      <c r="R316" s="225"/>
      <c r="S316" s="225"/>
      <c r="T316" s="226"/>
      <c r="AT316" s="227" t="s">
        <v>186</v>
      </c>
      <c r="AU316" s="227" t="s">
        <v>85</v>
      </c>
      <c r="AV316" s="14" t="s">
        <v>85</v>
      </c>
      <c r="AW316" s="14" t="s">
        <v>37</v>
      </c>
      <c r="AX316" s="14" t="s">
        <v>75</v>
      </c>
      <c r="AY316" s="227" t="s">
        <v>175</v>
      </c>
    </row>
    <row r="317" spans="2:51" s="14" customFormat="1" ht="11.25">
      <c r="B317" s="217"/>
      <c r="C317" s="218"/>
      <c r="D317" s="203" t="s">
        <v>186</v>
      </c>
      <c r="E317" s="219" t="s">
        <v>19</v>
      </c>
      <c r="F317" s="220" t="s">
        <v>1389</v>
      </c>
      <c r="G317" s="218"/>
      <c r="H317" s="221">
        <v>0.794</v>
      </c>
      <c r="I317" s="222"/>
      <c r="J317" s="218"/>
      <c r="K317" s="218"/>
      <c r="L317" s="223"/>
      <c r="M317" s="224"/>
      <c r="N317" s="225"/>
      <c r="O317" s="225"/>
      <c r="P317" s="225"/>
      <c r="Q317" s="225"/>
      <c r="R317" s="225"/>
      <c r="S317" s="225"/>
      <c r="T317" s="226"/>
      <c r="AT317" s="227" t="s">
        <v>186</v>
      </c>
      <c r="AU317" s="227" t="s">
        <v>85</v>
      </c>
      <c r="AV317" s="14" t="s">
        <v>85</v>
      </c>
      <c r="AW317" s="14" t="s">
        <v>37</v>
      </c>
      <c r="AX317" s="14" t="s">
        <v>75</v>
      </c>
      <c r="AY317" s="227" t="s">
        <v>175</v>
      </c>
    </row>
    <row r="318" spans="2:51" s="14" customFormat="1" ht="11.25">
      <c r="B318" s="217"/>
      <c r="C318" s="218"/>
      <c r="D318" s="203" t="s">
        <v>186</v>
      </c>
      <c r="E318" s="219" t="s">
        <v>19</v>
      </c>
      <c r="F318" s="220" t="s">
        <v>1390</v>
      </c>
      <c r="G318" s="218"/>
      <c r="H318" s="221">
        <v>3.239</v>
      </c>
      <c r="I318" s="222"/>
      <c r="J318" s="218"/>
      <c r="K318" s="218"/>
      <c r="L318" s="223"/>
      <c r="M318" s="224"/>
      <c r="N318" s="225"/>
      <c r="O318" s="225"/>
      <c r="P318" s="225"/>
      <c r="Q318" s="225"/>
      <c r="R318" s="225"/>
      <c r="S318" s="225"/>
      <c r="T318" s="226"/>
      <c r="AT318" s="227" t="s">
        <v>186</v>
      </c>
      <c r="AU318" s="227" t="s">
        <v>85</v>
      </c>
      <c r="AV318" s="14" t="s">
        <v>85</v>
      </c>
      <c r="AW318" s="14" t="s">
        <v>37</v>
      </c>
      <c r="AX318" s="14" t="s">
        <v>75</v>
      </c>
      <c r="AY318" s="227" t="s">
        <v>175</v>
      </c>
    </row>
    <row r="319" spans="2:51" s="13" customFormat="1" ht="11.25">
      <c r="B319" s="207"/>
      <c r="C319" s="208"/>
      <c r="D319" s="203" t="s">
        <v>186</v>
      </c>
      <c r="E319" s="209" t="s">
        <v>19</v>
      </c>
      <c r="F319" s="210" t="s">
        <v>1391</v>
      </c>
      <c r="G319" s="208"/>
      <c r="H319" s="209" t="s">
        <v>19</v>
      </c>
      <c r="I319" s="211"/>
      <c r="J319" s="208"/>
      <c r="K319" s="208"/>
      <c r="L319" s="212"/>
      <c r="M319" s="213"/>
      <c r="N319" s="214"/>
      <c r="O319" s="214"/>
      <c r="P319" s="214"/>
      <c r="Q319" s="214"/>
      <c r="R319" s="214"/>
      <c r="S319" s="214"/>
      <c r="T319" s="215"/>
      <c r="AT319" s="216" t="s">
        <v>186</v>
      </c>
      <c r="AU319" s="216" t="s">
        <v>85</v>
      </c>
      <c r="AV319" s="13" t="s">
        <v>83</v>
      </c>
      <c r="AW319" s="13" t="s">
        <v>37</v>
      </c>
      <c r="AX319" s="13" t="s">
        <v>75</v>
      </c>
      <c r="AY319" s="216" t="s">
        <v>175</v>
      </c>
    </row>
    <row r="320" spans="2:51" s="14" customFormat="1" ht="11.25">
      <c r="B320" s="217"/>
      <c r="C320" s="218"/>
      <c r="D320" s="203" t="s">
        <v>186</v>
      </c>
      <c r="E320" s="219" t="s">
        <v>19</v>
      </c>
      <c r="F320" s="220" t="s">
        <v>1392</v>
      </c>
      <c r="G320" s="218"/>
      <c r="H320" s="221">
        <v>78.12</v>
      </c>
      <c r="I320" s="222"/>
      <c r="J320" s="218"/>
      <c r="K320" s="218"/>
      <c r="L320" s="223"/>
      <c r="M320" s="224"/>
      <c r="N320" s="225"/>
      <c r="O320" s="225"/>
      <c r="P320" s="225"/>
      <c r="Q320" s="225"/>
      <c r="R320" s="225"/>
      <c r="S320" s="225"/>
      <c r="T320" s="226"/>
      <c r="AT320" s="227" t="s">
        <v>186</v>
      </c>
      <c r="AU320" s="227" t="s">
        <v>85</v>
      </c>
      <c r="AV320" s="14" t="s">
        <v>85</v>
      </c>
      <c r="AW320" s="14" t="s">
        <v>37</v>
      </c>
      <c r="AX320" s="14" t="s">
        <v>75</v>
      </c>
      <c r="AY320" s="227" t="s">
        <v>175</v>
      </c>
    </row>
    <row r="321" spans="2:51" s="14" customFormat="1" ht="11.25">
      <c r="B321" s="217"/>
      <c r="C321" s="218"/>
      <c r="D321" s="203" t="s">
        <v>186</v>
      </c>
      <c r="E321" s="219" t="s">
        <v>19</v>
      </c>
      <c r="F321" s="220" t="s">
        <v>1377</v>
      </c>
      <c r="G321" s="218"/>
      <c r="H321" s="221">
        <v>-8.376</v>
      </c>
      <c r="I321" s="222"/>
      <c r="J321" s="218"/>
      <c r="K321" s="218"/>
      <c r="L321" s="223"/>
      <c r="M321" s="224"/>
      <c r="N321" s="225"/>
      <c r="O321" s="225"/>
      <c r="P321" s="225"/>
      <c r="Q321" s="225"/>
      <c r="R321" s="225"/>
      <c r="S321" s="225"/>
      <c r="T321" s="226"/>
      <c r="AT321" s="227" t="s">
        <v>186</v>
      </c>
      <c r="AU321" s="227" t="s">
        <v>85</v>
      </c>
      <c r="AV321" s="14" t="s">
        <v>85</v>
      </c>
      <c r="AW321" s="14" t="s">
        <v>37</v>
      </c>
      <c r="AX321" s="14" t="s">
        <v>75</v>
      </c>
      <c r="AY321" s="227" t="s">
        <v>175</v>
      </c>
    </row>
    <row r="322" spans="2:51" s="14" customFormat="1" ht="11.25">
      <c r="B322" s="217"/>
      <c r="C322" s="218"/>
      <c r="D322" s="203" t="s">
        <v>186</v>
      </c>
      <c r="E322" s="219" t="s">
        <v>19</v>
      </c>
      <c r="F322" s="220" t="s">
        <v>1393</v>
      </c>
      <c r="G322" s="218"/>
      <c r="H322" s="221">
        <v>-6.6</v>
      </c>
      <c r="I322" s="222"/>
      <c r="J322" s="218"/>
      <c r="K322" s="218"/>
      <c r="L322" s="223"/>
      <c r="M322" s="224"/>
      <c r="N322" s="225"/>
      <c r="O322" s="225"/>
      <c r="P322" s="225"/>
      <c r="Q322" s="225"/>
      <c r="R322" s="225"/>
      <c r="S322" s="225"/>
      <c r="T322" s="226"/>
      <c r="AT322" s="227" t="s">
        <v>186</v>
      </c>
      <c r="AU322" s="227" t="s">
        <v>85</v>
      </c>
      <c r="AV322" s="14" t="s">
        <v>85</v>
      </c>
      <c r="AW322" s="14" t="s">
        <v>37</v>
      </c>
      <c r="AX322" s="14" t="s">
        <v>75</v>
      </c>
      <c r="AY322" s="227" t="s">
        <v>175</v>
      </c>
    </row>
    <row r="323" spans="2:51" s="14" customFormat="1" ht="11.25">
      <c r="B323" s="217"/>
      <c r="C323" s="218"/>
      <c r="D323" s="203" t="s">
        <v>186</v>
      </c>
      <c r="E323" s="219" t="s">
        <v>19</v>
      </c>
      <c r="F323" s="220" t="s">
        <v>1394</v>
      </c>
      <c r="G323" s="218"/>
      <c r="H323" s="221">
        <v>-2.442</v>
      </c>
      <c r="I323" s="222"/>
      <c r="J323" s="218"/>
      <c r="K323" s="218"/>
      <c r="L323" s="223"/>
      <c r="M323" s="224"/>
      <c r="N323" s="225"/>
      <c r="O323" s="225"/>
      <c r="P323" s="225"/>
      <c r="Q323" s="225"/>
      <c r="R323" s="225"/>
      <c r="S323" s="225"/>
      <c r="T323" s="226"/>
      <c r="AT323" s="227" t="s">
        <v>186</v>
      </c>
      <c r="AU323" s="227" t="s">
        <v>85</v>
      </c>
      <c r="AV323" s="14" t="s">
        <v>85</v>
      </c>
      <c r="AW323" s="14" t="s">
        <v>37</v>
      </c>
      <c r="AX323" s="14" t="s">
        <v>75</v>
      </c>
      <c r="AY323" s="227" t="s">
        <v>175</v>
      </c>
    </row>
    <row r="324" spans="2:51" s="14" customFormat="1" ht="11.25">
      <c r="B324" s="217"/>
      <c r="C324" s="218"/>
      <c r="D324" s="203" t="s">
        <v>186</v>
      </c>
      <c r="E324" s="219" t="s">
        <v>19</v>
      </c>
      <c r="F324" s="220" t="s">
        <v>1387</v>
      </c>
      <c r="G324" s="218"/>
      <c r="H324" s="221">
        <v>-1.836</v>
      </c>
      <c r="I324" s="222"/>
      <c r="J324" s="218"/>
      <c r="K324" s="218"/>
      <c r="L324" s="223"/>
      <c r="M324" s="224"/>
      <c r="N324" s="225"/>
      <c r="O324" s="225"/>
      <c r="P324" s="225"/>
      <c r="Q324" s="225"/>
      <c r="R324" s="225"/>
      <c r="S324" s="225"/>
      <c r="T324" s="226"/>
      <c r="AT324" s="227" t="s">
        <v>186</v>
      </c>
      <c r="AU324" s="227" t="s">
        <v>85</v>
      </c>
      <c r="AV324" s="14" t="s">
        <v>85</v>
      </c>
      <c r="AW324" s="14" t="s">
        <v>37</v>
      </c>
      <c r="AX324" s="14" t="s">
        <v>75</v>
      </c>
      <c r="AY324" s="227" t="s">
        <v>175</v>
      </c>
    </row>
    <row r="325" spans="2:51" s="14" customFormat="1" ht="11.25">
      <c r="B325" s="217"/>
      <c r="C325" s="218"/>
      <c r="D325" s="203" t="s">
        <v>186</v>
      </c>
      <c r="E325" s="219" t="s">
        <v>19</v>
      </c>
      <c r="F325" s="220" t="s">
        <v>1389</v>
      </c>
      <c r="G325" s="218"/>
      <c r="H325" s="221">
        <v>0.794</v>
      </c>
      <c r="I325" s="222"/>
      <c r="J325" s="218"/>
      <c r="K325" s="218"/>
      <c r="L325" s="223"/>
      <c r="M325" s="224"/>
      <c r="N325" s="225"/>
      <c r="O325" s="225"/>
      <c r="P325" s="225"/>
      <c r="Q325" s="225"/>
      <c r="R325" s="225"/>
      <c r="S325" s="225"/>
      <c r="T325" s="226"/>
      <c r="AT325" s="227" t="s">
        <v>186</v>
      </c>
      <c r="AU325" s="227" t="s">
        <v>85</v>
      </c>
      <c r="AV325" s="14" t="s">
        <v>85</v>
      </c>
      <c r="AW325" s="14" t="s">
        <v>37</v>
      </c>
      <c r="AX325" s="14" t="s">
        <v>75</v>
      </c>
      <c r="AY325" s="227" t="s">
        <v>175</v>
      </c>
    </row>
    <row r="326" spans="2:51" s="13" customFormat="1" ht="11.25">
      <c r="B326" s="207"/>
      <c r="C326" s="208"/>
      <c r="D326" s="203" t="s">
        <v>186</v>
      </c>
      <c r="E326" s="209" t="s">
        <v>19</v>
      </c>
      <c r="F326" s="210" t="s">
        <v>1343</v>
      </c>
      <c r="G326" s="208"/>
      <c r="H326" s="209" t="s">
        <v>19</v>
      </c>
      <c r="I326" s="211"/>
      <c r="J326" s="208"/>
      <c r="K326" s="208"/>
      <c r="L326" s="212"/>
      <c r="M326" s="213"/>
      <c r="N326" s="214"/>
      <c r="O326" s="214"/>
      <c r="P326" s="214"/>
      <c r="Q326" s="214"/>
      <c r="R326" s="214"/>
      <c r="S326" s="214"/>
      <c r="T326" s="215"/>
      <c r="AT326" s="216" t="s">
        <v>186</v>
      </c>
      <c r="AU326" s="216" t="s">
        <v>85</v>
      </c>
      <c r="AV326" s="13" t="s">
        <v>83</v>
      </c>
      <c r="AW326" s="13" t="s">
        <v>37</v>
      </c>
      <c r="AX326" s="13" t="s">
        <v>75</v>
      </c>
      <c r="AY326" s="216" t="s">
        <v>175</v>
      </c>
    </row>
    <row r="327" spans="2:51" s="14" customFormat="1" ht="11.25">
      <c r="B327" s="217"/>
      <c r="C327" s="218"/>
      <c r="D327" s="203" t="s">
        <v>186</v>
      </c>
      <c r="E327" s="219" t="s">
        <v>19</v>
      </c>
      <c r="F327" s="220" t="s">
        <v>1395</v>
      </c>
      <c r="G327" s="218"/>
      <c r="H327" s="221">
        <v>13.905</v>
      </c>
      <c r="I327" s="222"/>
      <c r="J327" s="218"/>
      <c r="K327" s="218"/>
      <c r="L327" s="223"/>
      <c r="M327" s="224"/>
      <c r="N327" s="225"/>
      <c r="O327" s="225"/>
      <c r="P327" s="225"/>
      <c r="Q327" s="225"/>
      <c r="R327" s="225"/>
      <c r="S327" s="225"/>
      <c r="T327" s="226"/>
      <c r="AT327" s="227" t="s">
        <v>186</v>
      </c>
      <c r="AU327" s="227" t="s">
        <v>85</v>
      </c>
      <c r="AV327" s="14" t="s">
        <v>85</v>
      </c>
      <c r="AW327" s="14" t="s">
        <v>37</v>
      </c>
      <c r="AX327" s="14" t="s">
        <v>75</v>
      </c>
      <c r="AY327" s="227" t="s">
        <v>175</v>
      </c>
    </row>
    <row r="328" spans="2:51" s="13" customFormat="1" ht="11.25">
      <c r="B328" s="207"/>
      <c r="C328" s="208"/>
      <c r="D328" s="203" t="s">
        <v>186</v>
      </c>
      <c r="E328" s="209" t="s">
        <v>19</v>
      </c>
      <c r="F328" s="210" t="s">
        <v>1345</v>
      </c>
      <c r="G328" s="208"/>
      <c r="H328" s="209" t="s">
        <v>19</v>
      </c>
      <c r="I328" s="211"/>
      <c r="J328" s="208"/>
      <c r="K328" s="208"/>
      <c r="L328" s="212"/>
      <c r="M328" s="213"/>
      <c r="N328" s="214"/>
      <c r="O328" s="214"/>
      <c r="P328" s="214"/>
      <c r="Q328" s="214"/>
      <c r="R328" s="214"/>
      <c r="S328" s="214"/>
      <c r="T328" s="215"/>
      <c r="AT328" s="216" t="s">
        <v>186</v>
      </c>
      <c r="AU328" s="216" t="s">
        <v>85</v>
      </c>
      <c r="AV328" s="13" t="s">
        <v>83</v>
      </c>
      <c r="AW328" s="13" t="s">
        <v>37</v>
      </c>
      <c r="AX328" s="13" t="s">
        <v>75</v>
      </c>
      <c r="AY328" s="216" t="s">
        <v>175</v>
      </c>
    </row>
    <row r="329" spans="2:51" s="14" customFormat="1" ht="11.25">
      <c r="B329" s="217"/>
      <c r="C329" s="218"/>
      <c r="D329" s="203" t="s">
        <v>186</v>
      </c>
      <c r="E329" s="219" t="s">
        <v>19</v>
      </c>
      <c r="F329" s="220" t="s">
        <v>1396</v>
      </c>
      <c r="G329" s="218"/>
      <c r="H329" s="221">
        <v>22.56</v>
      </c>
      <c r="I329" s="222"/>
      <c r="J329" s="218"/>
      <c r="K329" s="218"/>
      <c r="L329" s="223"/>
      <c r="M329" s="224"/>
      <c r="N329" s="225"/>
      <c r="O329" s="225"/>
      <c r="P329" s="225"/>
      <c r="Q329" s="225"/>
      <c r="R329" s="225"/>
      <c r="S329" s="225"/>
      <c r="T329" s="226"/>
      <c r="AT329" s="227" t="s">
        <v>186</v>
      </c>
      <c r="AU329" s="227" t="s">
        <v>85</v>
      </c>
      <c r="AV329" s="14" t="s">
        <v>85</v>
      </c>
      <c r="AW329" s="14" t="s">
        <v>37</v>
      </c>
      <c r="AX329" s="14" t="s">
        <v>75</v>
      </c>
      <c r="AY329" s="227" t="s">
        <v>175</v>
      </c>
    </row>
    <row r="330" spans="2:51" s="13" customFormat="1" ht="11.25">
      <c r="B330" s="207"/>
      <c r="C330" s="208"/>
      <c r="D330" s="203" t="s">
        <v>186</v>
      </c>
      <c r="E330" s="209" t="s">
        <v>19</v>
      </c>
      <c r="F330" s="210" t="s">
        <v>1397</v>
      </c>
      <c r="G330" s="208"/>
      <c r="H330" s="209" t="s">
        <v>19</v>
      </c>
      <c r="I330" s="211"/>
      <c r="J330" s="208"/>
      <c r="K330" s="208"/>
      <c r="L330" s="212"/>
      <c r="M330" s="213"/>
      <c r="N330" s="214"/>
      <c r="O330" s="214"/>
      <c r="P330" s="214"/>
      <c r="Q330" s="214"/>
      <c r="R330" s="214"/>
      <c r="S330" s="214"/>
      <c r="T330" s="215"/>
      <c r="AT330" s="216" t="s">
        <v>186</v>
      </c>
      <c r="AU330" s="216" t="s">
        <v>85</v>
      </c>
      <c r="AV330" s="13" t="s">
        <v>83</v>
      </c>
      <c r="AW330" s="13" t="s">
        <v>37</v>
      </c>
      <c r="AX330" s="13" t="s">
        <v>75</v>
      </c>
      <c r="AY330" s="216" t="s">
        <v>175</v>
      </c>
    </row>
    <row r="331" spans="2:51" s="14" customFormat="1" ht="11.25">
      <c r="B331" s="217"/>
      <c r="C331" s="218"/>
      <c r="D331" s="203" t="s">
        <v>186</v>
      </c>
      <c r="E331" s="219" t="s">
        <v>19</v>
      </c>
      <c r="F331" s="220" t="s">
        <v>1398</v>
      </c>
      <c r="G331" s="218"/>
      <c r="H331" s="221">
        <v>0.858</v>
      </c>
      <c r="I331" s="222"/>
      <c r="J331" s="218"/>
      <c r="K331" s="218"/>
      <c r="L331" s="223"/>
      <c r="M331" s="224"/>
      <c r="N331" s="225"/>
      <c r="O331" s="225"/>
      <c r="P331" s="225"/>
      <c r="Q331" s="225"/>
      <c r="R331" s="225"/>
      <c r="S331" s="225"/>
      <c r="T331" s="226"/>
      <c r="AT331" s="227" t="s">
        <v>186</v>
      </c>
      <c r="AU331" s="227" t="s">
        <v>85</v>
      </c>
      <c r="AV331" s="14" t="s">
        <v>85</v>
      </c>
      <c r="AW331" s="14" t="s">
        <v>37</v>
      </c>
      <c r="AX331" s="14" t="s">
        <v>75</v>
      </c>
      <c r="AY331" s="227" t="s">
        <v>175</v>
      </c>
    </row>
    <row r="332" spans="2:51" s="14" customFormat="1" ht="11.25">
      <c r="B332" s="217"/>
      <c r="C332" s="218"/>
      <c r="D332" s="203" t="s">
        <v>186</v>
      </c>
      <c r="E332" s="219" t="s">
        <v>19</v>
      </c>
      <c r="F332" s="220" t="s">
        <v>1399</v>
      </c>
      <c r="G332" s="218"/>
      <c r="H332" s="221">
        <v>1.024</v>
      </c>
      <c r="I332" s="222"/>
      <c r="J332" s="218"/>
      <c r="K332" s="218"/>
      <c r="L332" s="223"/>
      <c r="M332" s="224"/>
      <c r="N332" s="225"/>
      <c r="O332" s="225"/>
      <c r="P332" s="225"/>
      <c r="Q332" s="225"/>
      <c r="R332" s="225"/>
      <c r="S332" s="225"/>
      <c r="T332" s="226"/>
      <c r="AT332" s="227" t="s">
        <v>186</v>
      </c>
      <c r="AU332" s="227" t="s">
        <v>85</v>
      </c>
      <c r="AV332" s="14" t="s">
        <v>85</v>
      </c>
      <c r="AW332" s="14" t="s">
        <v>37</v>
      </c>
      <c r="AX332" s="14" t="s">
        <v>75</v>
      </c>
      <c r="AY332" s="227" t="s">
        <v>175</v>
      </c>
    </row>
    <row r="333" spans="2:51" s="13" customFormat="1" ht="11.25">
      <c r="B333" s="207"/>
      <c r="C333" s="208"/>
      <c r="D333" s="203" t="s">
        <v>186</v>
      </c>
      <c r="E333" s="209" t="s">
        <v>19</v>
      </c>
      <c r="F333" s="210" t="s">
        <v>1347</v>
      </c>
      <c r="G333" s="208"/>
      <c r="H333" s="209" t="s">
        <v>19</v>
      </c>
      <c r="I333" s="211"/>
      <c r="J333" s="208"/>
      <c r="K333" s="208"/>
      <c r="L333" s="212"/>
      <c r="M333" s="213"/>
      <c r="N333" s="214"/>
      <c r="O333" s="214"/>
      <c r="P333" s="214"/>
      <c r="Q333" s="214"/>
      <c r="R333" s="214"/>
      <c r="S333" s="214"/>
      <c r="T333" s="215"/>
      <c r="AT333" s="216" t="s">
        <v>186</v>
      </c>
      <c r="AU333" s="216" t="s">
        <v>85</v>
      </c>
      <c r="AV333" s="13" t="s">
        <v>83</v>
      </c>
      <c r="AW333" s="13" t="s">
        <v>37</v>
      </c>
      <c r="AX333" s="13" t="s">
        <v>75</v>
      </c>
      <c r="AY333" s="216" t="s">
        <v>175</v>
      </c>
    </row>
    <row r="334" spans="2:51" s="14" customFormat="1" ht="11.25">
      <c r="B334" s="217"/>
      <c r="C334" s="218"/>
      <c r="D334" s="203" t="s">
        <v>186</v>
      </c>
      <c r="E334" s="219" t="s">
        <v>19</v>
      </c>
      <c r="F334" s="220" t="s">
        <v>1400</v>
      </c>
      <c r="G334" s="218"/>
      <c r="H334" s="221">
        <v>7.873</v>
      </c>
      <c r="I334" s="222"/>
      <c r="J334" s="218"/>
      <c r="K334" s="218"/>
      <c r="L334" s="223"/>
      <c r="M334" s="224"/>
      <c r="N334" s="225"/>
      <c r="O334" s="225"/>
      <c r="P334" s="225"/>
      <c r="Q334" s="225"/>
      <c r="R334" s="225"/>
      <c r="S334" s="225"/>
      <c r="T334" s="226"/>
      <c r="AT334" s="227" t="s">
        <v>186</v>
      </c>
      <c r="AU334" s="227" t="s">
        <v>85</v>
      </c>
      <c r="AV334" s="14" t="s">
        <v>85</v>
      </c>
      <c r="AW334" s="14" t="s">
        <v>37</v>
      </c>
      <c r="AX334" s="14" t="s">
        <v>75</v>
      </c>
      <c r="AY334" s="227" t="s">
        <v>175</v>
      </c>
    </row>
    <row r="335" spans="2:51" s="14" customFormat="1" ht="11.25">
      <c r="B335" s="217"/>
      <c r="C335" s="218"/>
      <c r="D335" s="203" t="s">
        <v>186</v>
      </c>
      <c r="E335" s="219" t="s">
        <v>19</v>
      </c>
      <c r="F335" s="220" t="s">
        <v>1401</v>
      </c>
      <c r="G335" s="218"/>
      <c r="H335" s="221">
        <v>-2.633</v>
      </c>
      <c r="I335" s="222"/>
      <c r="J335" s="218"/>
      <c r="K335" s="218"/>
      <c r="L335" s="223"/>
      <c r="M335" s="224"/>
      <c r="N335" s="225"/>
      <c r="O335" s="225"/>
      <c r="P335" s="225"/>
      <c r="Q335" s="225"/>
      <c r="R335" s="225"/>
      <c r="S335" s="225"/>
      <c r="T335" s="226"/>
      <c r="AT335" s="227" t="s">
        <v>186</v>
      </c>
      <c r="AU335" s="227" t="s">
        <v>85</v>
      </c>
      <c r="AV335" s="14" t="s">
        <v>85</v>
      </c>
      <c r="AW335" s="14" t="s">
        <v>37</v>
      </c>
      <c r="AX335" s="14" t="s">
        <v>75</v>
      </c>
      <c r="AY335" s="227" t="s">
        <v>175</v>
      </c>
    </row>
    <row r="336" spans="2:51" s="14" customFormat="1" ht="11.25">
      <c r="B336" s="217"/>
      <c r="C336" s="218"/>
      <c r="D336" s="203" t="s">
        <v>186</v>
      </c>
      <c r="E336" s="219" t="s">
        <v>19</v>
      </c>
      <c r="F336" s="220" t="s">
        <v>1402</v>
      </c>
      <c r="G336" s="218"/>
      <c r="H336" s="221">
        <v>1.313</v>
      </c>
      <c r="I336" s="222"/>
      <c r="J336" s="218"/>
      <c r="K336" s="218"/>
      <c r="L336" s="223"/>
      <c r="M336" s="224"/>
      <c r="N336" s="225"/>
      <c r="O336" s="225"/>
      <c r="P336" s="225"/>
      <c r="Q336" s="225"/>
      <c r="R336" s="225"/>
      <c r="S336" s="225"/>
      <c r="T336" s="226"/>
      <c r="AT336" s="227" t="s">
        <v>186</v>
      </c>
      <c r="AU336" s="227" t="s">
        <v>85</v>
      </c>
      <c r="AV336" s="14" t="s">
        <v>85</v>
      </c>
      <c r="AW336" s="14" t="s">
        <v>37</v>
      </c>
      <c r="AX336" s="14" t="s">
        <v>75</v>
      </c>
      <c r="AY336" s="227" t="s">
        <v>175</v>
      </c>
    </row>
    <row r="337" spans="2:51" s="13" customFormat="1" ht="11.25">
      <c r="B337" s="207"/>
      <c r="C337" s="208"/>
      <c r="D337" s="203" t="s">
        <v>186</v>
      </c>
      <c r="E337" s="209" t="s">
        <v>19</v>
      </c>
      <c r="F337" s="210" t="s">
        <v>1403</v>
      </c>
      <c r="G337" s="208"/>
      <c r="H337" s="209" t="s">
        <v>19</v>
      </c>
      <c r="I337" s="211"/>
      <c r="J337" s="208"/>
      <c r="K337" s="208"/>
      <c r="L337" s="212"/>
      <c r="M337" s="213"/>
      <c r="N337" s="214"/>
      <c r="O337" s="214"/>
      <c r="P337" s="214"/>
      <c r="Q337" s="214"/>
      <c r="R337" s="214"/>
      <c r="S337" s="214"/>
      <c r="T337" s="215"/>
      <c r="AT337" s="216" t="s">
        <v>186</v>
      </c>
      <c r="AU337" s="216" t="s">
        <v>85</v>
      </c>
      <c r="AV337" s="13" t="s">
        <v>83</v>
      </c>
      <c r="AW337" s="13" t="s">
        <v>37</v>
      </c>
      <c r="AX337" s="13" t="s">
        <v>75</v>
      </c>
      <c r="AY337" s="216" t="s">
        <v>175</v>
      </c>
    </row>
    <row r="338" spans="2:51" s="14" customFormat="1" ht="11.25">
      <c r="B338" s="217"/>
      <c r="C338" s="218"/>
      <c r="D338" s="203" t="s">
        <v>186</v>
      </c>
      <c r="E338" s="219" t="s">
        <v>19</v>
      </c>
      <c r="F338" s="220" t="s">
        <v>1404</v>
      </c>
      <c r="G338" s="218"/>
      <c r="H338" s="221">
        <v>13.174</v>
      </c>
      <c r="I338" s="222"/>
      <c r="J338" s="218"/>
      <c r="K338" s="218"/>
      <c r="L338" s="223"/>
      <c r="M338" s="224"/>
      <c r="N338" s="225"/>
      <c r="O338" s="225"/>
      <c r="P338" s="225"/>
      <c r="Q338" s="225"/>
      <c r="R338" s="225"/>
      <c r="S338" s="225"/>
      <c r="T338" s="226"/>
      <c r="AT338" s="227" t="s">
        <v>186</v>
      </c>
      <c r="AU338" s="227" t="s">
        <v>85</v>
      </c>
      <c r="AV338" s="14" t="s">
        <v>85</v>
      </c>
      <c r="AW338" s="14" t="s">
        <v>37</v>
      </c>
      <c r="AX338" s="14" t="s">
        <v>75</v>
      </c>
      <c r="AY338" s="227" t="s">
        <v>175</v>
      </c>
    </row>
    <row r="339" spans="2:51" s="14" customFormat="1" ht="11.25">
      <c r="B339" s="217"/>
      <c r="C339" s="218"/>
      <c r="D339" s="203" t="s">
        <v>186</v>
      </c>
      <c r="E339" s="219" t="s">
        <v>19</v>
      </c>
      <c r="F339" s="220" t="s">
        <v>1405</v>
      </c>
      <c r="G339" s="218"/>
      <c r="H339" s="221">
        <v>-0.96</v>
      </c>
      <c r="I339" s="222"/>
      <c r="J339" s="218"/>
      <c r="K339" s="218"/>
      <c r="L339" s="223"/>
      <c r="M339" s="224"/>
      <c r="N339" s="225"/>
      <c r="O339" s="225"/>
      <c r="P339" s="225"/>
      <c r="Q339" s="225"/>
      <c r="R339" s="225"/>
      <c r="S339" s="225"/>
      <c r="T339" s="226"/>
      <c r="AT339" s="227" t="s">
        <v>186</v>
      </c>
      <c r="AU339" s="227" t="s">
        <v>85</v>
      </c>
      <c r="AV339" s="14" t="s">
        <v>85</v>
      </c>
      <c r="AW339" s="14" t="s">
        <v>37</v>
      </c>
      <c r="AX339" s="14" t="s">
        <v>75</v>
      </c>
      <c r="AY339" s="227" t="s">
        <v>175</v>
      </c>
    </row>
    <row r="340" spans="2:51" s="13" customFormat="1" ht="11.25">
      <c r="B340" s="207"/>
      <c r="C340" s="208"/>
      <c r="D340" s="203" t="s">
        <v>186</v>
      </c>
      <c r="E340" s="209" t="s">
        <v>19</v>
      </c>
      <c r="F340" s="210" t="s">
        <v>1406</v>
      </c>
      <c r="G340" s="208"/>
      <c r="H340" s="209" t="s">
        <v>19</v>
      </c>
      <c r="I340" s="211"/>
      <c r="J340" s="208"/>
      <c r="K340" s="208"/>
      <c r="L340" s="212"/>
      <c r="M340" s="213"/>
      <c r="N340" s="214"/>
      <c r="O340" s="214"/>
      <c r="P340" s="214"/>
      <c r="Q340" s="214"/>
      <c r="R340" s="214"/>
      <c r="S340" s="214"/>
      <c r="T340" s="215"/>
      <c r="AT340" s="216" t="s">
        <v>186</v>
      </c>
      <c r="AU340" s="216" t="s">
        <v>85</v>
      </c>
      <c r="AV340" s="13" t="s">
        <v>83</v>
      </c>
      <c r="AW340" s="13" t="s">
        <v>37</v>
      </c>
      <c r="AX340" s="13" t="s">
        <v>75</v>
      </c>
      <c r="AY340" s="216" t="s">
        <v>175</v>
      </c>
    </row>
    <row r="341" spans="2:51" s="14" customFormat="1" ht="11.25">
      <c r="B341" s="217"/>
      <c r="C341" s="218"/>
      <c r="D341" s="203" t="s">
        <v>186</v>
      </c>
      <c r="E341" s="219" t="s">
        <v>19</v>
      </c>
      <c r="F341" s="220" t="s">
        <v>1407</v>
      </c>
      <c r="G341" s="218"/>
      <c r="H341" s="221">
        <v>25.826</v>
      </c>
      <c r="I341" s="222"/>
      <c r="J341" s="218"/>
      <c r="K341" s="218"/>
      <c r="L341" s="223"/>
      <c r="M341" s="224"/>
      <c r="N341" s="225"/>
      <c r="O341" s="225"/>
      <c r="P341" s="225"/>
      <c r="Q341" s="225"/>
      <c r="R341" s="225"/>
      <c r="S341" s="225"/>
      <c r="T341" s="226"/>
      <c r="AT341" s="227" t="s">
        <v>186</v>
      </c>
      <c r="AU341" s="227" t="s">
        <v>85</v>
      </c>
      <c r="AV341" s="14" t="s">
        <v>85</v>
      </c>
      <c r="AW341" s="14" t="s">
        <v>37</v>
      </c>
      <c r="AX341" s="14" t="s">
        <v>75</v>
      </c>
      <c r="AY341" s="227" t="s">
        <v>175</v>
      </c>
    </row>
    <row r="342" spans="2:51" s="14" customFormat="1" ht="11.25">
      <c r="B342" s="217"/>
      <c r="C342" s="218"/>
      <c r="D342" s="203" t="s">
        <v>186</v>
      </c>
      <c r="E342" s="219" t="s">
        <v>19</v>
      </c>
      <c r="F342" s="220" t="s">
        <v>1408</v>
      </c>
      <c r="G342" s="218"/>
      <c r="H342" s="221">
        <v>-3.08</v>
      </c>
      <c r="I342" s="222"/>
      <c r="J342" s="218"/>
      <c r="K342" s="218"/>
      <c r="L342" s="223"/>
      <c r="M342" s="224"/>
      <c r="N342" s="225"/>
      <c r="O342" s="225"/>
      <c r="P342" s="225"/>
      <c r="Q342" s="225"/>
      <c r="R342" s="225"/>
      <c r="S342" s="225"/>
      <c r="T342" s="226"/>
      <c r="AT342" s="227" t="s">
        <v>186</v>
      </c>
      <c r="AU342" s="227" t="s">
        <v>85</v>
      </c>
      <c r="AV342" s="14" t="s">
        <v>85</v>
      </c>
      <c r="AW342" s="14" t="s">
        <v>37</v>
      </c>
      <c r="AX342" s="14" t="s">
        <v>75</v>
      </c>
      <c r="AY342" s="227" t="s">
        <v>175</v>
      </c>
    </row>
    <row r="343" spans="2:51" s="14" customFormat="1" ht="11.25">
      <c r="B343" s="217"/>
      <c r="C343" s="218"/>
      <c r="D343" s="203" t="s">
        <v>186</v>
      </c>
      <c r="E343" s="219" t="s">
        <v>19</v>
      </c>
      <c r="F343" s="220" t="s">
        <v>1409</v>
      </c>
      <c r="G343" s="218"/>
      <c r="H343" s="221">
        <v>-1.56</v>
      </c>
      <c r="I343" s="222"/>
      <c r="J343" s="218"/>
      <c r="K343" s="218"/>
      <c r="L343" s="223"/>
      <c r="M343" s="224"/>
      <c r="N343" s="225"/>
      <c r="O343" s="225"/>
      <c r="P343" s="225"/>
      <c r="Q343" s="225"/>
      <c r="R343" s="225"/>
      <c r="S343" s="225"/>
      <c r="T343" s="226"/>
      <c r="AT343" s="227" t="s">
        <v>186</v>
      </c>
      <c r="AU343" s="227" t="s">
        <v>85</v>
      </c>
      <c r="AV343" s="14" t="s">
        <v>85</v>
      </c>
      <c r="AW343" s="14" t="s">
        <v>37</v>
      </c>
      <c r="AX343" s="14" t="s">
        <v>75</v>
      </c>
      <c r="AY343" s="227" t="s">
        <v>175</v>
      </c>
    </row>
    <row r="344" spans="2:51" s="14" customFormat="1" ht="11.25">
      <c r="B344" s="217"/>
      <c r="C344" s="218"/>
      <c r="D344" s="203" t="s">
        <v>186</v>
      </c>
      <c r="E344" s="219" t="s">
        <v>19</v>
      </c>
      <c r="F344" s="220" t="s">
        <v>1410</v>
      </c>
      <c r="G344" s="218"/>
      <c r="H344" s="221">
        <v>2.048</v>
      </c>
      <c r="I344" s="222"/>
      <c r="J344" s="218"/>
      <c r="K344" s="218"/>
      <c r="L344" s="223"/>
      <c r="M344" s="224"/>
      <c r="N344" s="225"/>
      <c r="O344" s="225"/>
      <c r="P344" s="225"/>
      <c r="Q344" s="225"/>
      <c r="R344" s="225"/>
      <c r="S344" s="225"/>
      <c r="T344" s="226"/>
      <c r="AT344" s="227" t="s">
        <v>186</v>
      </c>
      <c r="AU344" s="227" t="s">
        <v>85</v>
      </c>
      <c r="AV344" s="14" t="s">
        <v>85</v>
      </c>
      <c r="AW344" s="14" t="s">
        <v>37</v>
      </c>
      <c r="AX344" s="14" t="s">
        <v>75</v>
      </c>
      <c r="AY344" s="227" t="s">
        <v>175</v>
      </c>
    </row>
    <row r="345" spans="2:51" s="13" customFormat="1" ht="11.25">
      <c r="B345" s="207"/>
      <c r="C345" s="208"/>
      <c r="D345" s="203" t="s">
        <v>186</v>
      </c>
      <c r="E345" s="209" t="s">
        <v>19</v>
      </c>
      <c r="F345" s="210" t="s">
        <v>1411</v>
      </c>
      <c r="G345" s="208"/>
      <c r="H345" s="209" t="s">
        <v>19</v>
      </c>
      <c r="I345" s="211"/>
      <c r="J345" s="208"/>
      <c r="K345" s="208"/>
      <c r="L345" s="212"/>
      <c r="M345" s="213"/>
      <c r="N345" s="214"/>
      <c r="O345" s="214"/>
      <c r="P345" s="214"/>
      <c r="Q345" s="214"/>
      <c r="R345" s="214"/>
      <c r="S345" s="214"/>
      <c r="T345" s="215"/>
      <c r="AT345" s="216" t="s">
        <v>186</v>
      </c>
      <c r="AU345" s="216" t="s">
        <v>85</v>
      </c>
      <c r="AV345" s="13" t="s">
        <v>83</v>
      </c>
      <c r="AW345" s="13" t="s">
        <v>37</v>
      </c>
      <c r="AX345" s="13" t="s">
        <v>75</v>
      </c>
      <c r="AY345" s="216" t="s">
        <v>175</v>
      </c>
    </row>
    <row r="346" spans="2:51" s="13" customFormat="1" ht="11.25">
      <c r="B346" s="207"/>
      <c r="C346" s="208"/>
      <c r="D346" s="203" t="s">
        <v>186</v>
      </c>
      <c r="E346" s="209" t="s">
        <v>19</v>
      </c>
      <c r="F346" s="210" t="s">
        <v>1412</v>
      </c>
      <c r="G346" s="208"/>
      <c r="H346" s="209" t="s">
        <v>19</v>
      </c>
      <c r="I346" s="211"/>
      <c r="J346" s="208"/>
      <c r="K346" s="208"/>
      <c r="L346" s="212"/>
      <c r="M346" s="213"/>
      <c r="N346" s="214"/>
      <c r="O346" s="214"/>
      <c r="P346" s="214"/>
      <c r="Q346" s="214"/>
      <c r="R346" s="214"/>
      <c r="S346" s="214"/>
      <c r="T346" s="215"/>
      <c r="AT346" s="216" t="s">
        <v>186</v>
      </c>
      <c r="AU346" s="216" t="s">
        <v>85</v>
      </c>
      <c r="AV346" s="13" t="s">
        <v>83</v>
      </c>
      <c r="AW346" s="13" t="s">
        <v>37</v>
      </c>
      <c r="AX346" s="13" t="s">
        <v>75</v>
      </c>
      <c r="AY346" s="216" t="s">
        <v>175</v>
      </c>
    </row>
    <row r="347" spans="2:51" s="14" customFormat="1" ht="11.25">
      <c r="B347" s="217"/>
      <c r="C347" s="218"/>
      <c r="D347" s="203" t="s">
        <v>186</v>
      </c>
      <c r="E347" s="219" t="s">
        <v>19</v>
      </c>
      <c r="F347" s="220" t="s">
        <v>1413</v>
      </c>
      <c r="G347" s="218"/>
      <c r="H347" s="221">
        <v>48.45</v>
      </c>
      <c r="I347" s="222"/>
      <c r="J347" s="218"/>
      <c r="K347" s="218"/>
      <c r="L347" s="223"/>
      <c r="M347" s="224"/>
      <c r="N347" s="225"/>
      <c r="O347" s="225"/>
      <c r="P347" s="225"/>
      <c r="Q347" s="225"/>
      <c r="R347" s="225"/>
      <c r="S347" s="225"/>
      <c r="T347" s="226"/>
      <c r="AT347" s="227" t="s">
        <v>186</v>
      </c>
      <c r="AU347" s="227" t="s">
        <v>85</v>
      </c>
      <c r="AV347" s="14" t="s">
        <v>85</v>
      </c>
      <c r="AW347" s="14" t="s">
        <v>37</v>
      </c>
      <c r="AX347" s="14" t="s">
        <v>75</v>
      </c>
      <c r="AY347" s="227" t="s">
        <v>175</v>
      </c>
    </row>
    <row r="348" spans="2:51" s="14" customFormat="1" ht="11.25">
      <c r="B348" s="217"/>
      <c r="C348" s="218"/>
      <c r="D348" s="203" t="s">
        <v>186</v>
      </c>
      <c r="E348" s="219" t="s">
        <v>19</v>
      </c>
      <c r="F348" s="220" t="s">
        <v>1414</v>
      </c>
      <c r="G348" s="218"/>
      <c r="H348" s="221">
        <v>-1.904</v>
      </c>
      <c r="I348" s="222"/>
      <c r="J348" s="218"/>
      <c r="K348" s="218"/>
      <c r="L348" s="223"/>
      <c r="M348" s="224"/>
      <c r="N348" s="225"/>
      <c r="O348" s="225"/>
      <c r="P348" s="225"/>
      <c r="Q348" s="225"/>
      <c r="R348" s="225"/>
      <c r="S348" s="225"/>
      <c r="T348" s="226"/>
      <c r="AT348" s="227" t="s">
        <v>186</v>
      </c>
      <c r="AU348" s="227" t="s">
        <v>85</v>
      </c>
      <c r="AV348" s="14" t="s">
        <v>85</v>
      </c>
      <c r="AW348" s="14" t="s">
        <v>37</v>
      </c>
      <c r="AX348" s="14" t="s">
        <v>75</v>
      </c>
      <c r="AY348" s="227" t="s">
        <v>175</v>
      </c>
    </row>
    <row r="349" spans="2:51" s="14" customFormat="1" ht="11.25">
      <c r="B349" s="217"/>
      <c r="C349" s="218"/>
      <c r="D349" s="203" t="s">
        <v>186</v>
      </c>
      <c r="E349" s="219" t="s">
        <v>19</v>
      </c>
      <c r="F349" s="220" t="s">
        <v>1415</v>
      </c>
      <c r="G349" s="218"/>
      <c r="H349" s="221">
        <v>-4.5</v>
      </c>
      <c r="I349" s="222"/>
      <c r="J349" s="218"/>
      <c r="K349" s="218"/>
      <c r="L349" s="223"/>
      <c r="M349" s="224"/>
      <c r="N349" s="225"/>
      <c r="O349" s="225"/>
      <c r="P349" s="225"/>
      <c r="Q349" s="225"/>
      <c r="R349" s="225"/>
      <c r="S349" s="225"/>
      <c r="T349" s="226"/>
      <c r="AT349" s="227" t="s">
        <v>186</v>
      </c>
      <c r="AU349" s="227" t="s">
        <v>85</v>
      </c>
      <c r="AV349" s="14" t="s">
        <v>85</v>
      </c>
      <c r="AW349" s="14" t="s">
        <v>37</v>
      </c>
      <c r="AX349" s="14" t="s">
        <v>75</v>
      </c>
      <c r="AY349" s="227" t="s">
        <v>175</v>
      </c>
    </row>
    <row r="350" spans="2:51" s="14" customFormat="1" ht="11.25">
      <c r="B350" s="217"/>
      <c r="C350" s="218"/>
      <c r="D350" s="203" t="s">
        <v>186</v>
      </c>
      <c r="E350" s="219" t="s">
        <v>19</v>
      </c>
      <c r="F350" s="220" t="s">
        <v>1416</v>
      </c>
      <c r="G350" s="218"/>
      <c r="H350" s="221">
        <v>1.658</v>
      </c>
      <c r="I350" s="222"/>
      <c r="J350" s="218"/>
      <c r="K350" s="218"/>
      <c r="L350" s="223"/>
      <c r="M350" s="224"/>
      <c r="N350" s="225"/>
      <c r="O350" s="225"/>
      <c r="P350" s="225"/>
      <c r="Q350" s="225"/>
      <c r="R350" s="225"/>
      <c r="S350" s="225"/>
      <c r="T350" s="226"/>
      <c r="AT350" s="227" t="s">
        <v>186</v>
      </c>
      <c r="AU350" s="227" t="s">
        <v>85</v>
      </c>
      <c r="AV350" s="14" t="s">
        <v>85</v>
      </c>
      <c r="AW350" s="14" t="s">
        <v>37</v>
      </c>
      <c r="AX350" s="14" t="s">
        <v>75</v>
      </c>
      <c r="AY350" s="227" t="s">
        <v>175</v>
      </c>
    </row>
    <row r="351" spans="2:51" s="14" customFormat="1" ht="11.25">
      <c r="B351" s="217"/>
      <c r="C351" s="218"/>
      <c r="D351" s="203" t="s">
        <v>186</v>
      </c>
      <c r="E351" s="219" t="s">
        <v>19</v>
      </c>
      <c r="F351" s="220" t="s">
        <v>1417</v>
      </c>
      <c r="G351" s="218"/>
      <c r="H351" s="221">
        <v>-4.8</v>
      </c>
      <c r="I351" s="222"/>
      <c r="J351" s="218"/>
      <c r="K351" s="218"/>
      <c r="L351" s="223"/>
      <c r="M351" s="224"/>
      <c r="N351" s="225"/>
      <c r="O351" s="225"/>
      <c r="P351" s="225"/>
      <c r="Q351" s="225"/>
      <c r="R351" s="225"/>
      <c r="S351" s="225"/>
      <c r="T351" s="226"/>
      <c r="AT351" s="227" t="s">
        <v>186</v>
      </c>
      <c r="AU351" s="227" t="s">
        <v>85</v>
      </c>
      <c r="AV351" s="14" t="s">
        <v>85</v>
      </c>
      <c r="AW351" s="14" t="s">
        <v>37</v>
      </c>
      <c r="AX351" s="14" t="s">
        <v>75</v>
      </c>
      <c r="AY351" s="227" t="s">
        <v>175</v>
      </c>
    </row>
    <row r="352" spans="2:51" s="13" customFormat="1" ht="11.25">
      <c r="B352" s="207"/>
      <c r="C352" s="208"/>
      <c r="D352" s="203" t="s">
        <v>186</v>
      </c>
      <c r="E352" s="209" t="s">
        <v>19</v>
      </c>
      <c r="F352" s="210" t="s">
        <v>1418</v>
      </c>
      <c r="G352" s="208"/>
      <c r="H352" s="209" t="s">
        <v>19</v>
      </c>
      <c r="I352" s="211"/>
      <c r="J352" s="208"/>
      <c r="K352" s="208"/>
      <c r="L352" s="212"/>
      <c r="M352" s="213"/>
      <c r="N352" s="214"/>
      <c r="O352" s="214"/>
      <c r="P352" s="214"/>
      <c r="Q352" s="214"/>
      <c r="R352" s="214"/>
      <c r="S352" s="214"/>
      <c r="T352" s="215"/>
      <c r="AT352" s="216" t="s">
        <v>186</v>
      </c>
      <c r="AU352" s="216" t="s">
        <v>85</v>
      </c>
      <c r="AV352" s="13" t="s">
        <v>83</v>
      </c>
      <c r="AW352" s="13" t="s">
        <v>37</v>
      </c>
      <c r="AX352" s="13" t="s">
        <v>75</v>
      </c>
      <c r="AY352" s="216" t="s">
        <v>175</v>
      </c>
    </row>
    <row r="353" spans="2:51" s="13" customFormat="1" ht="11.25">
      <c r="B353" s="207"/>
      <c r="C353" s="208"/>
      <c r="D353" s="203" t="s">
        <v>186</v>
      </c>
      <c r="E353" s="209" t="s">
        <v>19</v>
      </c>
      <c r="F353" s="210" t="s">
        <v>1419</v>
      </c>
      <c r="G353" s="208"/>
      <c r="H353" s="209" t="s">
        <v>19</v>
      </c>
      <c r="I353" s="211"/>
      <c r="J353" s="208"/>
      <c r="K353" s="208"/>
      <c r="L353" s="212"/>
      <c r="M353" s="213"/>
      <c r="N353" s="214"/>
      <c r="O353" s="214"/>
      <c r="P353" s="214"/>
      <c r="Q353" s="214"/>
      <c r="R353" s="214"/>
      <c r="S353" s="214"/>
      <c r="T353" s="215"/>
      <c r="AT353" s="216" t="s">
        <v>186</v>
      </c>
      <c r="AU353" s="216" t="s">
        <v>85</v>
      </c>
      <c r="AV353" s="13" t="s">
        <v>83</v>
      </c>
      <c r="AW353" s="13" t="s">
        <v>37</v>
      </c>
      <c r="AX353" s="13" t="s">
        <v>75</v>
      </c>
      <c r="AY353" s="216" t="s">
        <v>175</v>
      </c>
    </row>
    <row r="354" spans="2:51" s="14" customFormat="1" ht="11.25">
      <c r="B354" s="217"/>
      <c r="C354" s="218"/>
      <c r="D354" s="203" t="s">
        <v>186</v>
      </c>
      <c r="E354" s="219" t="s">
        <v>19</v>
      </c>
      <c r="F354" s="220" t="s">
        <v>1420</v>
      </c>
      <c r="G354" s="218"/>
      <c r="H354" s="221">
        <v>43.552</v>
      </c>
      <c r="I354" s="222"/>
      <c r="J354" s="218"/>
      <c r="K354" s="218"/>
      <c r="L354" s="223"/>
      <c r="M354" s="224"/>
      <c r="N354" s="225"/>
      <c r="O354" s="225"/>
      <c r="P354" s="225"/>
      <c r="Q354" s="225"/>
      <c r="R354" s="225"/>
      <c r="S354" s="225"/>
      <c r="T354" s="226"/>
      <c r="AT354" s="227" t="s">
        <v>186</v>
      </c>
      <c r="AU354" s="227" t="s">
        <v>85</v>
      </c>
      <c r="AV354" s="14" t="s">
        <v>85</v>
      </c>
      <c r="AW354" s="14" t="s">
        <v>37</v>
      </c>
      <c r="AX354" s="14" t="s">
        <v>75</v>
      </c>
      <c r="AY354" s="227" t="s">
        <v>175</v>
      </c>
    </row>
    <row r="355" spans="2:51" s="14" customFormat="1" ht="11.25">
      <c r="B355" s="217"/>
      <c r="C355" s="218"/>
      <c r="D355" s="203" t="s">
        <v>186</v>
      </c>
      <c r="E355" s="219" t="s">
        <v>19</v>
      </c>
      <c r="F355" s="220" t="s">
        <v>1421</v>
      </c>
      <c r="G355" s="218"/>
      <c r="H355" s="221">
        <v>-2.1</v>
      </c>
      <c r="I355" s="222"/>
      <c r="J355" s="218"/>
      <c r="K355" s="218"/>
      <c r="L355" s="223"/>
      <c r="M355" s="224"/>
      <c r="N355" s="225"/>
      <c r="O355" s="225"/>
      <c r="P355" s="225"/>
      <c r="Q355" s="225"/>
      <c r="R355" s="225"/>
      <c r="S355" s="225"/>
      <c r="T355" s="226"/>
      <c r="AT355" s="227" t="s">
        <v>186</v>
      </c>
      <c r="AU355" s="227" t="s">
        <v>85</v>
      </c>
      <c r="AV355" s="14" t="s">
        <v>85</v>
      </c>
      <c r="AW355" s="14" t="s">
        <v>37</v>
      </c>
      <c r="AX355" s="14" t="s">
        <v>75</v>
      </c>
      <c r="AY355" s="227" t="s">
        <v>175</v>
      </c>
    </row>
    <row r="356" spans="2:51" s="14" customFormat="1" ht="11.25">
      <c r="B356" s="217"/>
      <c r="C356" s="218"/>
      <c r="D356" s="203" t="s">
        <v>186</v>
      </c>
      <c r="E356" s="219" t="s">
        <v>19</v>
      </c>
      <c r="F356" s="220" t="s">
        <v>1422</v>
      </c>
      <c r="G356" s="218"/>
      <c r="H356" s="221">
        <v>-1.473</v>
      </c>
      <c r="I356" s="222"/>
      <c r="J356" s="218"/>
      <c r="K356" s="218"/>
      <c r="L356" s="223"/>
      <c r="M356" s="224"/>
      <c r="N356" s="225"/>
      <c r="O356" s="225"/>
      <c r="P356" s="225"/>
      <c r="Q356" s="225"/>
      <c r="R356" s="225"/>
      <c r="S356" s="225"/>
      <c r="T356" s="226"/>
      <c r="AT356" s="227" t="s">
        <v>186</v>
      </c>
      <c r="AU356" s="227" t="s">
        <v>85</v>
      </c>
      <c r="AV356" s="14" t="s">
        <v>85</v>
      </c>
      <c r="AW356" s="14" t="s">
        <v>37</v>
      </c>
      <c r="AX356" s="14" t="s">
        <v>75</v>
      </c>
      <c r="AY356" s="227" t="s">
        <v>175</v>
      </c>
    </row>
    <row r="357" spans="2:51" s="14" customFormat="1" ht="11.25">
      <c r="B357" s="217"/>
      <c r="C357" s="218"/>
      <c r="D357" s="203" t="s">
        <v>186</v>
      </c>
      <c r="E357" s="219" t="s">
        <v>19</v>
      </c>
      <c r="F357" s="220" t="s">
        <v>1423</v>
      </c>
      <c r="G357" s="218"/>
      <c r="H357" s="221">
        <v>1.215</v>
      </c>
      <c r="I357" s="222"/>
      <c r="J357" s="218"/>
      <c r="K357" s="218"/>
      <c r="L357" s="223"/>
      <c r="M357" s="224"/>
      <c r="N357" s="225"/>
      <c r="O357" s="225"/>
      <c r="P357" s="225"/>
      <c r="Q357" s="225"/>
      <c r="R357" s="225"/>
      <c r="S357" s="225"/>
      <c r="T357" s="226"/>
      <c r="AT357" s="227" t="s">
        <v>186</v>
      </c>
      <c r="AU357" s="227" t="s">
        <v>85</v>
      </c>
      <c r="AV357" s="14" t="s">
        <v>85</v>
      </c>
      <c r="AW357" s="14" t="s">
        <v>37</v>
      </c>
      <c r="AX357" s="14" t="s">
        <v>75</v>
      </c>
      <c r="AY357" s="227" t="s">
        <v>175</v>
      </c>
    </row>
    <row r="358" spans="2:51" s="13" customFormat="1" ht="11.25">
      <c r="B358" s="207"/>
      <c r="C358" s="208"/>
      <c r="D358" s="203" t="s">
        <v>186</v>
      </c>
      <c r="E358" s="209" t="s">
        <v>19</v>
      </c>
      <c r="F358" s="210" t="s">
        <v>1424</v>
      </c>
      <c r="G358" s="208"/>
      <c r="H358" s="209" t="s">
        <v>19</v>
      </c>
      <c r="I358" s="211"/>
      <c r="J358" s="208"/>
      <c r="K358" s="208"/>
      <c r="L358" s="212"/>
      <c r="M358" s="213"/>
      <c r="N358" s="214"/>
      <c r="O358" s="214"/>
      <c r="P358" s="214"/>
      <c r="Q358" s="214"/>
      <c r="R358" s="214"/>
      <c r="S358" s="214"/>
      <c r="T358" s="215"/>
      <c r="AT358" s="216" t="s">
        <v>186</v>
      </c>
      <c r="AU358" s="216" t="s">
        <v>85</v>
      </c>
      <c r="AV358" s="13" t="s">
        <v>83</v>
      </c>
      <c r="AW358" s="13" t="s">
        <v>37</v>
      </c>
      <c r="AX358" s="13" t="s">
        <v>75</v>
      </c>
      <c r="AY358" s="216" t="s">
        <v>175</v>
      </c>
    </row>
    <row r="359" spans="2:51" s="14" customFormat="1" ht="11.25">
      <c r="B359" s="217"/>
      <c r="C359" s="218"/>
      <c r="D359" s="203" t="s">
        <v>186</v>
      </c>
      <c r="E359" s="219" t="s">
        <v>19</v>
      </c>
      <c r="F359" s="220" t="s">
        <v>1425</v>
      </c>
      <c r="G359" s="218"/>
      <c r="H359" s="221">
        <v>17.577</v>
      </c>
      <c r="I359" s="222"/>
      <c r="J359" s="218"/>
      <c r="K359" s="218"/>
      <c r="L359" s="223"/>
      <c r="M359" s="224"/>
      <c r="N359" s="225"/>
      <c r="O359" s="225"/>
      <c r="P359" s="225"/>
      <c r="Q359" s="225"/>
      <c r="R359" s="225"/>
      <c r="S359" s="225"/>
      <c r="T359" s="226"/>
      <c r="AT359" s="227" t="s">
        <v>186</v>
      </c>
      <c r="AU359" s="227" t="s">
        <v>85</v>
      </c>
      <c r="AV359" s="14" t="s">
        <v>85</v>
      </c>
      <c r="AW359" s="14" t="s">
        <v>37</v>
      </c>
      <c r="AX359" s="14" t="s">
        <v>75</v>
      </c>
      <c r="AY359" s="227" t="s">
        <v>175</v>
      </c>
    </row>
    <row r="360" spans="2:51" s="14" customFormat="1" ht="11.25">
      <c r="B360" s="217"/>
      <c r="C360" s="218"/>
      <c r="D360" s="203" t="s">
        <v>186</v>
      </c>
      <c r="E360" s="219" t="s">
        <v>19</v>
      </c>
      <c r="F360" s="220" t="s">
        <v>1426</v>
      </c>
      <c r="G360" s="218"/>
      <c r="H360" s="221">
        <v>-1.98</v>
      </c>
      <c r="I360" s="222"/>
      <c r="J360" s="218"/>
      <c r="K360" s="218"/>
      <c r="L360" s="223"/>
      <c r="M360" s="224"/>
      <c r="N360" s="225"/>
      <c r="O360" s="225"/>
      <c r="P360" s="225"/>
      <c r="Q360" s="225"/>
      <c r="R360" s="225"/>
      <c r="S360" s="225"/>
      <c r="T360" s="226"/>
      <c r="AT360" s="227" t="s">
        <v>186</v>
      </c>
      <c r="AU360" s="227" t="s">
        <v>85</v>
      </c>
      <c r="AV360" s="14" t="s">
        <v>85</v>
      </c>
      <c r="AW360" s="14" t="s">
        <v>37</v>
      </c>
      <c r="AX360" s="14" t="s">
        <v>75</v>
      </c>
      <c r="AY360" s="227" t="s">
        <v>175</v>
      </c>
    </row>
    <row r="361" spans="2:51" s="15" customFormat="1" ht="11.25">
      <c r="B361" s="228"/>
      <c r="C361" s="229"/>
      <c r="D361" s="203" t="s">
        <v>186</v>
      </c>
      <c r="E361" s="230" t="s">
        <v>19</v>
      </c>
      <c r="F361" s="231" t="s">
        <v>204</v>
      </c>
      <c r="G361" s="229"/>
      <c r="H361" s="232">
        <v>474.5519999999999</v>
      </c>
      <c r="I361" s="233"/>
      <c r="J361" s="229"/>
      <c r="K361" s="229"/>
      <c r="L361" s="234"/>
      <c r="M361" s="235"/>
      <c r="N361" s="236"/>
      <c r="O361" s="236"/>
      <c r="P361" s="236"/>
      <c r="Q361" s="236"/>
      <c r="R361" s="236"/>
      <c r="S361" s="236"/>
      <c r="T361" s="237"/>
      <c r="AT361" s="238" t="s">
        <v>186</v>
      </c>
      <c r="AU361" s="238" t="s">
        <v>85</v>
      </c>
      <c r="AV361" s="15" t="s">
        <v>182</v>
      </c>
      <c r="AW361" s="15" t="s">
        <v>37</v>
      </c>
      <c r="AX361" s="15" t="s">
        <v>83</v>
      </c>
      <c r="AY361" s="238" t="s">
        <v>175</v>
      </c>
    </row>
    <row r="362" spans="1:65" s="2" customFormat="1" ht="21.75" customHeight="1">
      <c r="A362" s="36"/>
      <c r="B362" s="37"/>
      <c r="C362" s="190" t="s">
        <v>527</v>
      </c>
      <c r="D362" s="190" t="s">
        <v>177</v>
      </c>
      <c r="E362" s="191" t="s">
        <v>1427</v>
      </c>
      <c r="F362" s="192" t="s">
        <v>1428</v>
      </c>
      <c r="G362" s="193" t="s">
        <v>180</v>
      </c>
      <c r="H362" s="194">
        <v>326.073</v>
      </c>
      <c r="I362" s="195"/>
      <c r="J362" s="196">
        <f>ROUND(I362*H362,2)</f>
        <v>0</v>
      </c>
      <c r="K362" s="192" t="s">
        <v>181</v>
      </c>
      <c r="L362" s="41"/>
      <c r="M362" s="197" t="s">
        <v>19</v>
      </c>
      <c r="N362" s="198" t="s">
        <v>48</v>
      </c>
      <c r="O362" s="67"/>
      <c r="P362" s="199">
        <f>O362*H362</f>
        <v>0</v>
      </c>
      <c r="Q362" s="199">
        <v>0.00446</v>
      </c>
      <c r="R362" s="199">
        <f>Q362*H362</f>
        <v>1.45428558</v>
      </c>
      <c r="S362" s="199">
        <v>0</v>
      </c>
      <c r="T362" s="200">
        <f>S362*H362</f>
        <v>0</v>
      </c>
      <c r="U362" s="36"/>
      <c r="V362" s="36"/>
      <c r="W362" s="36"/>
      <c r="X362" s="36"/>
      <c r="Y362" s="36"/>
      <c r="Z362" s="36"/>
      <c r="AA362" s="36"/>
      <c r="AB362" s="36"/>
      <c r="AC362" s="36"/>
      <c r="AD362" s="36"/>
      <c r="AE362" s="36"/>
      <c r="AR362" s="201" t="s">
        <v>182</v>
      </c>
      <c r="AT362" s="201" t="s">
        <v>177</v>
      </c>
      <c r="AU362" s="201" t="s">
        <v>85</v>
      </c>
      <c r="AY362" s="19" t="s">
        <v>175</v>
      </c>
      <c r="BE362" s="202">
        <f>IF(N362="základní",J362,0)</f>
        <v>0</v>
      </c>
      <c r="BF362" s="202">
        <f>IF(N362="snížená",J362,0)</f>
        <v>0</v>
      </c>
      <c r="BG362" s="202">
        <f>IF(N362="zákl. přenesená",J362,0)</f>
        <v>0</v>
      </c>
      <c r="BH362" s="202">
        <f>IF(N362="sníž. přenesená",J362,0)</f>
        <v>0</v>
      </c>
      <c r="BI362" s="202">
        <f>IF(N362="nulová",J362,0)</f>
        <v>0</v>
      </c>
      <c r="BJ362" s="19" t="s">
        <v>182</v>
      </c>
      <c r="BK362" s="202">
        <f>ROUND(I362*H362,2)</f>
        <v>0</v>
      </c>
      <c r="BL362" s="19" t="s">
        <v>182</v>
      </c>
      <c r="BM362" s="201" t="s">
        <v>1429</v>
      </c>
    </row>
    <row r="363" spans="2:51" s="13" customFormat="1" ht="11.25">
      <c r="B363" s="207"/>
      <c r="C363" s="208"/>
      <c r="D363" s="203" t="s">
        <v>186</v>
      </c>
      <c r="E363" s="209" t="s">
        <v>19</v>
      </c>
      <c r="F363" s="210" t="s">
        <v>1430</v>
      </c>
      <c r="G363" s="208"/>
      <c r="H363" s="209" t="s">
        <v>19</v>
      </c>
      <c r="I363" s="211"/>
      <c r="J363" s="208"/>
      <c r="K363" s="208"/>
      <c r="L363" s="212"/>
      <c r="M363" s="213"/>
      <c r="N363" s="214"/>
      <c r="O363" s="214"/>
      <c r="P363" s="214"/>
      <c r="Q363" s="214"/>
      <c r="R363" s="214"/>
      <c r="S363" s="214"/>
      <c r="T363" s="215"/>
      <c r="AT363" s="216" t="s">
        <v>186</v>
      </c>
      <c r="AU363" s="216" t="s">
        <v>85</v>
      </c>
      <c r="AV363" s="13" t="s">
        <v>83</v>
      </c>
      <c r="AW363" s="13" t="s">
        <v>37</v>
      </c>
      <c r="AX363" s="13" t="s">
        <v>75</v>
      </c>
      <c r="AY363" s="216" t="s">
        <v>175</v>
      </c>
    </row>
    <row r="364" spans="2:51" s="13" customFormat="1" ht="11.25">
      <c r="B364" s="207"/>
      <c r="C364" s="208"/>
      <c r="D364" s="203" t="s">
        <v>186</v>
      </c>
      <c r="E364" s="209" t="s">
        <v>19</v>
      </c>
      <c r="F364" s="210" t="s">
        <v>1431</v>
      </c>
      <c r="G364" s="208"/>
      <c r="H364" s="209" t="s">
        <v>19</v>
      </c>
      <c r="I364" s="211"/>
      <c r="J364" s="208"/>
      <c r="K364" s="208"/>
      <c r="L364" s="212"/>
      <c r="M364" s="213"/>
      <c r="N364" s="214"/>
      <c r="O364" s="214"/>
      <c r="P364" s="214"/>
      <c r="Q364" s="214"/>
      <c r="R364" s="214"/>
      <c r="S364" s="214"/>
      <c r="T364" s="215"/>
      <c r="AT364" s="216" t="s">
        <v>186</v>
      </c>
      <c r="AU364" s="216" t="s">
        <v>85</v>
      </c>
      <c r="AV364" s="13" t="s">
        <v>83</v>
      </c>
      <c r="AW364" s="13" t="s">
        <v>37</v>
      </c>
      <c r="AX364" s="13" t="s">
        <v>75</v>
      </c>
      <c r="AY364" s="216" t="s">
        <v>175</v>
      </c>
    </row>
    <row r="365" spans="2:51" s="14" customFormat="1" ht="11.25">
      <c r="B365" s="217"/>
      <c r="C365" s="218"/>
      <c r="D365" s="203" t="s">
        <v>186</v>
      </c>
      <c r="E365" s="219" t="s">
        <v>19</v>
      </c>
      <c r="F365" s="220" t="s">
        <v>1432</v>
      </c>
      <c r="G365" s="218"/>
      <c r="H365" s="221">
        <v>95.16</v>
      </c>
      <c r="I365" s="222"/>
      <c r="J365" s="218"/>
      <c r="K365" s="218"/>
      <c r="L365" s="223"/>
      <c r="M365" s="224"/>
      <c r="N365" s="225"/>
      <c r="O365" s="225"/>
      <c r="P365" s="225"/>
      <c r="Q365" s="225"/>
      <c r="R365" s="225"/>
      <c r="S365" s="225"/>
      <c r="T365" s="226"/>
      <c r="AT365" s="227" t="s">
        <v>186</v>
      </c>
      <c r="AU365" s="227" t="s">
        <v>85</v>
      </c>
      <c r="AV365" s="14" t="s">
        <v>85</v>
      </c>
      <c r="AW365" s="14" t="s">
        <v>37</v>
      </c>
      <c r="AX365" s="14" t="s">
        <v>75</v>
      </c>
      <c r="AY365" s="227" t="s">
        <v>175</v>
      </c>
    </row>
    <row r="366" spans="2:51" s="13" customFormat="1" ht="11.25">
      <c r="B366" s="207"/>
      <c r="C366" s="208"/>
      <c r="D366" s="203" t="s">
        <v>186</v>
      </c>
      <c r="E366" s="209" t="s">
        <v>19</v>
      </c>
      <c r="F366" s="210" t="s">
        <v>1433</v>
      </c>
      <c r="G366" s="208"/>
      <c r="H366" s="209" t="s">
        <v>19</v>
      </c>
      <c r="I366" s="211"/>
      <c r="J366" s="208"/>
      <c r="K366" s="208"/>
      <c r="L366" s="212"/>
      <c r="M366" s="213"/>
      <c r="N366" s="214"/>
      <c r="O366" s="214"/>
      <c r="P366" s="214"/>
      <c r="Q366" s="214"/>
      <c r="R366" s="214"/>
      <c r="S366" s="214"/>
      <c r="T366" s="215"/>
      <c r="AT366" s="216" t="s">
        <v>186</v>
      </c>
      <c r="AU366" s="216" t="s">
        <v>85</v>
      </c>
      <c r="AV366" s="13" t="s">
        <v>83</v>
      </c>
      <c r="AW366" s="13" t="s">
        <v>37</v>
      </c>
      <c r="AX366" s="13" t="s">
        <v>75</v>
      </c>
      <c r="AY366" s="216" t="s">
        <v>175</v>
      </c>
    </row>
    <row r="367" spans="2:51" s="14" customFormat="1" ht="11.25">
      <c r="B367" s="217"/>
      <c r="C367" s="218"/>
      <c r="D367" s="203" t="s">
        <v>186</v>
      </c>
      <c r="E367" s="219" t="s">
        <v>19</v>
      </c>
      <c r="F367" s="220" t="s">
        <v>1434</v>
      </c>
      <c r="G367" s="218"/>
      <c r="H367" s="221">
        <v>230.913</v>
      </c>
      <c r="I367" s="222"/>
      <c r="J367" s="218"/>
      <c r="K367" s="218"/>
      <c r="L367" s="223"/>
      <c r="M367" s="224"/>
      <c r="N367" s="225"/>
      <c r="O367" s="225"/>
      <c r="P367" s="225"/>
      <c r="Q367" s="225"/>
      <c r="R367" s="225"/>
      <c r="S367" s="225"/>
      <c r="T367" s="226"/>
      <c r="AT367" s="227" t="s">
        <v>186</v>
      </c>
      <c r="AU367" s="227" t="s">
        <v>85</v>
      </c>
      <c r="AV367" s="14" t="s">
        <v>85</v>
      </c>
      <c r="AW367" s="14" t="s">
        <v>37</v>
      </c>
      <c r="AX367" s="14" t="s">
        <v>75</v>
      </c>
      <c r="AY367" s="227" t="s">
        <v>175</v>
      </c>
    </row>
    <row r="368" spans="2:51" s="15" customFormat="1" ht="11.25">
      <c r="B368" s="228"/>
      <c r="C368" s="229"/>
      <c r="D368" s="203" t="s">
        <v>186</v>
      </c>
      <c r="E368" s="230" t="s">
        <v>19</v>
      </c>
      <c r="F368" s="231" t="s">
        <v>204</v>
      </c>
      <c r="G368" s="229"/>
      <c r="H368" s="232">
        <v>326.073</v>
      </c>
      <c r="I368" s="233"/>
      <c r="J368" s="229"/>
      <c r="K368" s="229"/>
      <c r="L368" s="234"/>
      <c r="M368" s="235"/>
      <c r="N368" s="236"/>
      <c r="O368" s="236"/>
      <c r="P368" s="236"/>
      <c r="Q368" s="236"/>
      <c r="R368" s="236"/>
      <c r="S368" s="236"/>
      <c r="T368" s="237"/>
      <c r="AT368" s="238" t="s">
        <v>186</v>
      </c>
      <c r="AU368" s="238" t="s">
        <v>85</v>
      </c>
      <c r="AV368" s="15" t="s">
        <v>182</v>
      </c>
      <c r="AW368" s="15" t="s">
        <v>37</v>
      </c>
      <c r="AX368" s="15" t="s">
        <v>83</v>
      </c>
      <c r="AY368" s="238" t="s">
        <v>175</v>
      </c>
    </row>
    <row r="369" spans="1:65" s="2" customFormat="1" ht="16.5" customHeight="1">
      <c r="A369" s="36"/>
      <c r="B369" s="37"/>
      <c r="C369" s="190" t="s">
        <v>532</v>
      </c>
      <c r="D369" s="190" t="s">
        <v>177</v>
      </c>
      <c r="E369" s="191" t="s">
        <v>318</v>
      </c>
      <c r="F369" s="192" t="s">
        <v>319</v>
      </c>
      <c r="G369" s="193" t="s">
        <v>180</v>
      </c>
      <c r="H369" s="194">
        <v>326.073</v>
      </c>
      <c r="I369" s="195"/>
      <c r="J369" s="196">
        <f>ROUND(I369*H369,2)</f>
        <v>0</v>
      </c>
      <c r="K369" s="192" t="s">
        <v>181</v>
      </c>
      <c r="L369" s="41"/>
      <c r="M369" s="197" t="s">
        <v>19</v>
      </c>
      <c r="N369" s="198" t="s">
        <v>48</v>
      </c>
      <c r="O369" s="67"/>
      <c r="P369" s="199">
        <f>O369*H369</f>
        <v>0</v>
      </c>
      <c r="Q369" s="199">
        <v>0</v>
      </c>
      <c r="R369" s="199">
        <f>Q369*H369</f>
        <v>0</v>
      </c>
      <c r="S369" s="199">
        <v>0</v>
      </c>
      <c r="T369" s="200">
        <f>S369*H369</f>
        <v>0</v>
      </c>
      <c r="U369" s="36"/>
      <c r="V369" s="36"/>
      <c r="W369" s="36"/>
      <c r="X369" s="36"/>
      <c r="Y369" s="36"/>
      <c r="Z369" s="36"/>
      <c r="AA369" s="36"/>
      <c r="AB369" s="36"/>
      <c r="AC369" s="36"/>
      <c r="AD369" s="36"/>
      <c r="AE369" s="36"/>
      <c r="AR369" s="201" t="s">
        <v>182</v>
      </c>
      <c r="AT369" s="201" t="s">
        <v>177</v>
      </c>
      <c r="AU369" s="201" t="s">
        <v>85</v>
      </c>
      <c r="AY369" s="19" t="s">
        <v>175</v>
      </c>
      <c r="BE369" s="202">
        <f>IF(N369="základní",J369,0)</f>
        <v>0</v>
      </c>
      <c r="BF369" s="202">
        <f>IF(N369="snížená",J369,0)</f>
        <v>0</v>
      </c>
      <c r="BG369" s="202">
        <f>IF(N369="zákl. přenesená",J369,0)</f>
        <v>0</v>
      </c>
      <c r="BH369" s="202">
        <f>IF(N369="sníž. přenesená",J369,0)</f>
        <v>0</v>
      </c>
      <c r="BI369" s="202">
        <f>IF(N369="nulová",J369,0)</f>
        <v>0</v>
      </c>
      <c r="BJ369" s="19" t="s">
        <v>182</v>
      </c>
      <c r="BK369" s="202">
        <f>ROUND(I369*H369,2)</f>
        <v>0</v>
      </c>
      <c r="BL369" s="19" t="s">
        <v>182</v>
      </c>
      <c r="BM369" s="201" t="s">
        <v>1435</v>
      </c>
    </row>
    <row r="370" spans="1:47" s="2" customFormat="1" ht="58.5">
      <c r="A370" s="36"/>
      <c r="B370" s="37"/>
      <c r="C370" s="38"/>
      <c r="D370" s="203" t="s">
        <v>184</v>
      </c>
      <c r="E370" s="38"/>
      <c r="F370" s="204" t="s">
        <v>321</v>
      </c>
      <c r="G370" s="38"/>
      <c r="H370" s="38"/>
      <c r="I370" s="111"/>
      <c r="J370" s="38"/>
      <c r="K370" s="38"/>
      <c r="L370" s="41"/>
      <c r="M370" s="205"/>
      <c r="N370" s="206"/>
      <c r="O370" s="67"/>
      <c r="P370" s="67"/>
      <c r="Q370" s="67"/>
      <c r="R370" s="67"/>
      <c r="S370" s="67"/>
      <c r="T370" s="68"/>
      <c r="U370" s="36"/>
      <c r="V370" s="36"/>
      <c r="W370" s="36"/>
      <c r="X370" s="36"/>
      <c r="Y370" s="36"/>
      <c r="Z370" s="36"/>
      <c r="AA370" s="36"/>
      <c r="AB370" s="36"/>
      <c r="AC370" s="36"/>
      <c r="AD370" s="36"/>
      <c r="AE370" s="36"/>
      <c r="AT370" s="19" t="s">
        <v>184</v>
      </c>
      <c r="AU370" s="19" t="s">
        <v>85</v>
      </c>
    </row>
    <row r="371" spans="2:51" s="13" customFormat="1" ht="11.25">
      <c r="B371" s="207"/>
      <c r="C371" s="208"/>
      <c r="D371" s="203" t="s">
        <v>186</v>
      </c>
      <c r="E371" s="209" t="s">
        <v>19</v>
      </c>
      <c r="F371" s="210" t="s">
        <v>1430</v>
      </c>
      <c r="G371" s="208"/>
      <c r="H371" s="209" t="s">
        <v>19</v>
      </c>
      <c r="I371" s="211"/>
      <c r="J371" s="208"/>
      <c r="K371" s="208"/>
      <c r="L371" s="212"/>
      <c r="M371" s="213"/>
      <c r="N371" s="214"/>
      <c r="O371" s="214"/>
      <c r="P371" s="214"/>
      <c r="Q371" s="214"/>
      <c r="R371" s="214"/>
      <c r="S371" s="214"/>
      <c r="T371" s="215"/>
      <c r="AT371" s="216" t="s">
        <v>186</v>
      </c>
      <c r="AU371" s="216" t="s">
        <v>85</v>
      </c>
      <c r="AV371" s="13" t="s">
        <v>83</v>
      </c>
      <c r="AW371" s="13" t="s">
        <v>37</v>
      </c>
      <c r="AX371" s="13" t="s">
        <v>75</v>
      </c>
      <c r="AY371" s="216" t="s">
        <v>175</v>
      </c>
    </row>
    <row r="372" spans="2:51" s="13" customFormat="1" ht="11.25">
      <c r="B372" s="207"/>
      <c r="C372" s="208"/>
      <c r="D372" s="203" t="s">
        <v>186</v>
      </c>
      <c r="E372" s="209" t="s">
        <v>19</v>
      </c>
      <c r="F372" s="210" t="s">
        <v>1431</v>
      </c>
      <c r="G372" s="208"/>
      <c r="H372" s="209" t="s">
        <v>19</v>
      </c>
      <c r="I372" s="211"/>
      <c r="J372" s="208"/>
      <c r="K372" s="208"/>
      <c r="L372" s="212"/>
      <c r="M372" s="213"/>
      <c r="N372" s="214"/>
      <c r="O372" s="214"/>
      <c r="P372" s="214"/>
      <c r="Q372" s="214"/>
      <c r="R372" s="214"/>
      <c r="S372" s="214"/>
      <c r="T372" s="215"/>
      <c r="AT372" s="216" t="s">
        <v>186</v>
      </c>
      <c r="AU372" s="216" t="s">
        <v>85</v>
      </c>
      <c r="AV372" s="13" t="s">
        <v>83</v>
      </c>
      <c r="AW372" s="13" t="s">
        <v>37</v>
      </c>
      <c r="AX372" s="13" t="s">
        <v>75</v>
      </c>
      <c r="AY372" s="216" t="s">
        <v>175</v>
      </c>
    </row>
    <row r="373" spans="2:51" s="14" customFormat="1" ht="11.25">
      <c r="B373" s="217"/>
      <c r="C373" s="218"/>
      <c r="D373" s="203" t="s">
        <v>186</v>
      </c>
      <c r="E373" s="219" t="s">
        <v>19</v>
      </c>
      <c r="F373" s="220" t="s">
        <v>1432</v>
      </c>
      <c r="G373" s="218"/>
      <c r="H373" s="221">
        <v>95.16</v>
      </c>
      <c r="I373" s="222"/>
      <c r="J373" s="218"/>
      <c r="K373" s="218"/>
      <c r="L373" s="223"/>
      <c r="M373" s="224"/>
      <c r="N373" s="225"/>
      <c r="O373" s="225"/>
      <c r="P373" s="225"/>
      <c r="Q373" s="225"/>
      <c r="R373" s="225"/>
      <c r="S373" s="225"/>
      <c r="T373" s="226"/>
      <c r="AT373" s="227" t="s">
        <v>186</v>
      </c>
      <c r="AU373" s="227" t="s">
        <v>85</v>
      </c>
      <c r="AV373" s="14" t="s">
        <v>85</v>
      </c>
      <c r="AW373" s="14" t="s">
        <v>37</v>
      </c>
      <c r="AX373" s="14" t="s">
        <v>75</v>
      </c>
      <c r="AY373" s="227" t="s">
        <v>175</v>
      </c>
    </row>
    <row r="374" spans="2:51" s="13" customFormat="1" ht="11.25">
      <c r="B374" s="207"/>
      <c r="C374" s="208"/>
      <c r="D374" s="203" t="s">
        <v>186</v>
      </c>
      <c r="E374" s="209" t="s">
        <v>19</v>
      </c>
      <c r="F374" s="210" t="s">
        <v>1433</v>
      </c>
      <c r="G374" s="208"/>
      <c r="H374" s="209" t="s">
        <v>19</v>
      </c>
      <c r="I374" s="211"/>
      <c r="J374" s="208"/>
      <c r="K374" s="208"/>
      <c r="L374" s="212"/>
      <c r="M374" s="213"/>
      <c r="N374" s="214"/>
      <c r="O374" s="214"/>
      <c r="P374" s="214"/>
      <c r="Q374" s="214"/>
      <c r="R374" s="214"/>
      <c r="S374" s="214"/>
      <c r="T374" s="215"/>
      <c r="AT374" s="216" t="s">
        <v>186</v>
      </c>
      <c r="AU374" s="216" t="s">
        <v>85</v>
      </c>
      <c r="AV374" s="13" t="s">
        <v>83</v>
      </c>
      <c r="AW374" s="13" t="s">
        <v>37</v>
      </c>
      <c r="AX374" s="13" t="s">
        <v>75</v>
      </c>
      <c r="AY374" s="216" t="s">
        <v>175</v>
      </c>
    </row>
    <row r="375" spans="2:51" s="14" customFormat="1" ht="11.25">
      <c r="B375" s="217"/>
      <c r="C375" s="218"/>
      <c r="D375" s="203" t="s">
        <v>186</v>
      </c>
      <c r="E375" s="219" t="s">
        <v>19</v>
      </c>
      <c r="F375" s="220" t="s">
        <v>1434</v>
      </c>
      <c r="G375" s="218"/>
      <c r="H375" s="221">
        <v>230.913</v>
      </c>
      <c r="I375" s="222"/>
      <c r="J375" s="218"/>
      <c r="K375" s="218"/>
      <c r="L375" s="223"/>
      <c r="M375" s="224"/>
      <c r="N375" s="225"/>
      <c r="O375" s="225"/>
      <c r="P375" s="225"/>
      <c r="Q375" s="225"/>
      <c r="R375" s="225"/>
      <c r="S375" s="225"/>
      <c r="T375" s="226"/>
      <c r="AT375" s="227" t="s">
        <v>186</v>
      </c>
      <c r="AU375" s="227" t="s">
        <v>85</v>
      </c>
      <c r="AV375" s="14" t="s">
        <v>85</v>
      </c>
      <c r="AW375" s="14" t="s">
        <v>37</v>
      </c>
      <c r="AX375" s="14" t="s">
        <v>75</v>
      </c>
      <c r="AY375" s="227" t="s">
        <v>175</v>
      </c>
    </row>
    <row r="376" spans="2:51" s="15" customFormat="1" ht="11.25">
      <c r="B376" s="228"/>
      <c r="C376" s="229"/>
      <c r="D376" s="203" t="s">
        <v>186</v>
      </c>
      <c r="E376" s="230" t="s">
        <v>19</v>
      </c>
      <c r="F376" s="231" t="s">
        <v>204</v>
      </c>
      <c r="G376" s="229"/>
      <c r="H376" s="232">
        <v>326.073</v>
      </c>
      <c r="I376" s="233"/>
      <c r="J376" s="229"/>
      <c r="K376" s="229"/>
      <c r="L376" s="234"/>
      <c r="M376" s="235"/>
      <c r="N376" s="236"/>
      <c r="O376" s="236"/>
      <c r="P376" s="236"/>
      <c r="Q376" s="236"/>
      <c r="R376" s="236"/>
      <c r="S376" s="236"/>
      <c r="T376" s="237"/>
      <c r="AT376" s="238" t="s">
        <v>186</v>
      </c>
      <c r="AU376" s="238" t="s">
        <v>85</v>
      </c>
      <c r="AV376" s="15" t="s">
        <v>182</v>
      </c>
      <c r="AW376" s="15" t="s">
        <v>37</v>
      </c>
      <c r="AX376" s="15" t="s">
        <v>83</v>
      </c>
      <c r="AY376" s="238" t="s">
        <v>175</v>
      </c>
    </row>
    <row r="377" spans="2:63" s="12" customFormat="1" ht="22.9" customHeight="1">
      <c r="B377" s="174"/>
      <c r="C377" s="175"/>
      <c r="D377" s="176" t="s">
        <v>74</v>
      </c>
      <c r="E377" s="188" t="s">
        <v>1436</v>
      </c>
      <c r="F377" s="188" t="s">
        <v>1437</v>
      </c>
      <c r="G377" s="175"/>
      <c r="H377" s="175"/>
      <c r="I377" s="178"/>
      <c r="J377" s="189">
        <f>BK377</f>
        <v>0</v>
      </c>
      <c r="K377" s="175"/>
      <c r="L377" s="180"/>
      <c r="M377" s="181"/>
      <c r="N377" s="182"/>
      <c r="O377" s="182"/>
      <c r="P377" s="183">
        <f>SUM(P378:P411)</f>
        <v>0</v>
      </c>
      <c r="Q377" s="182"/>
      <c r="R377" s="183">
        <f>SUM(R378:R411)</f>
        <v>62.858011239999996</v>
      </c>
      <c r="S377" s="182"/>
      <c r="T377" s="184">
        <f>SUM(T378:T411)</f>
        <v>0</v>
      </c>
      <c r="AR377" s="185" t="s">
        <v>83</v>
      </c>
      <c r="AT377" s="186" t="s">
        <v>74</v>
      </c>
      <c r="AU377" s="186" t="s">
        <v>83</v>
      </c>
      <c r="AY377" s="185" t="s">
        <v>175</v>
      </c>
      <c r="BK377" s="187">
        <f>SUM(BK378:BK411)</f>
        <v>0</v>
      </c>
    </row>
    <row r="378" spans="1:65" s="2" customFormat="1" ht="16.5" customHeight="1">
      <c r="A378" s="36"/>
      <c r="B378" s="37"/>
      <c r="C378" s="190" t="s">
        <v>537</v>
      </c>
      <c r="D378" s="190" t="s">
        <v>177</v>
      </c>
      <c r="E378" s="191" t="s">
        <v>1438</v>
      </c>
      <c r="F378" s="192" t="s">
        <v>1439</v>
      </c>
      <c r="G378" s="193" t="s">
        <v>191</v>
      </c>
      <c r="H378" s="194">
        <v>5.495</v>
      </c>
      <c r="I378" s="195"/>
      <c r="J378" s="196">
        <f>ROUND(I378*H378,2)</f>
        <v>0</v>
      </c>
      <c r="K378" s="192" t="s">
        <v>181</v>
      </c>
      <c r="L378" s="41"/>
      <c r="M378" s="197" t="s">
        <v>19</v>
      </c>
      <c r="N378" s="198" t="s">
        <v>48</v>
      </c>
      <c r="O378" s="67"/>
      <c r="P378" s="199">
        <f>O378*H378</f>
        <v>0</v>
      </c>
      <c r="Q378" s="199">
        <v>2.25634</v>
      </c>
      <c r="R378" s="199">
        <f>Q378*H378</f>
        <v>12.398588299999998</v>
      </c>
      <c r="S378" s="199">
        <v>0</v>
      </c>
      <c r="T378" s="200">
        <f>S378*H378</f>
        <v>0</v>
      </c>
      <c r="U378" s="36"/>
      <c r="V378" s="36"/>
      <c r="W378" s="36"/>
      <c r="X378" s="36"/>
      <c r="Y378" s="36"/>
      <c r="Z378" s="36"/>
      <c r="AA378" s="36"/>
      <c r="AB378" s="36"/>
      <c r="AC378" s="36"/>
      <c r="AD378" s="36"/>
      <c r="AE378" s="36"/>
      <c r="AR378" s="201" t="s">
        <v>182</v>
      </c>
      <c r="AT378" s="201" t="s">
        <v>177</v>
      </c>
      <c r="AU378" s="201" t="s">
        <v>85</v>
      </c>
      <c r="AY378" s="19" t="s">
        <v>175</v>
      </c>
      <c r="BE378" s="202">
        <f>IF(N378="základní",J378,0)</f>
        <v>0</v>
      </c>
      <c r="BF378" s="202">
        <f>IF(N378="snížená",J378,0)</f>
        <v>0</v>
      </c>
      <c r="BG378" s="202">
        <f>IF(N378="zákl. přenesená",J378,0)</f>
        <v>0</v>
      </c>
      <c r="BH378" s="202">
        <f>IF(N378="sníž. přenesená",J378,0)</f>
        <v>0</v>
      </c>
      <c r="BI378" s="202">
        <f>IF(N378="nulová",J378,0)</f>
        <v>0</v>
      </c>
      <c r="BJ378" s="19" t="s">
        <v>182</v>
      </c>
      <c r="BK378" s="202">
        <f>ROUND(I378*H378,2)</f>
        <v>0</v>
      </c>
      <c r="BL378" s="19" t="s">
        <v>182</v>
      </c>
      <c r="BM378" s="201" t="s">
        <v>1440</v>
      </c>
    </row>
    <row r="379" spans="1:47" s="2" customFormat="1" ht="146.25">
      <c r="A379" s="36"/>
      <c r="B379" s="37"/>
      <c r="C379" s="38"/>
      <c r="D379" s="203" t="s">
        <v>184</v>
      </c>
      <c r="E379" s="38"/>
      <c r="F379" s="204" t="s">
        <v>1441</v>
      </c>
      <c r="G379" s="38"/>
      <c r="H379" s="38"/>
      <c r="I379" s="111"/>
      <c r="J379" s="38"/>
      <c r="K379" s="38"/>
      <c r="L379" s="41"/>
      <c r="M379" s="205"/>
      <c r="N379" s="206"/>
      <c r="O379" s="67"/>
      <c r="P379" s="67"/>
      <c r="Q379" s="67"/>
      <c r="R379" s="67"/>
      <c r="S379" s="67"/>
      <c r="T379" s="68"/>
      <c r="U379" s="36"/>
      <c r="V379" s="36"/>
      <c r="W379" s="36"/>
      <c r="X379" s="36"/>
      <c r="Y379" s="36"/>
      <c r="Z379" s="36"/>
      <c r="AA379" s="36"/>
      <c r="AB379" s="36"/>
      <c r="AC379" s="36"/>
      <c r="AD379" s="36"/>
      <c r="AE379" s="36"/>
      <c r="AT379" s="19" t="s">
        <v>184</v>
      </c>
      <c r="AU379" s="19" t="s">
        <v>85</v>
      </c>
    </row>
    <row r="380" spans="2:51" s="14" customFormat="1" ht="11.25">
      <c r="B380" s="217"/>
      <c r="C380" s="218"/>
      <c r="D380" s="203" t="s">
        <v>186</v>
      </c>
      <c r="E380" s="219" t="s">
        <v>19</v>
      </c>
      <c r="F380" s="220" t="s">
        <v>1442</v>
      </c>
      <c r="G380" s="218"/>
      <c r="H380" s="221">
        <v>5.495</v>
      </c>
      <c r="I380" s="222"/>
      <c r="J380" s="218"/>
      <c r="K380" s="218"/>
      <c r="L380" s="223"/>
      <c r="M380" s="224"/>
      <c r="N380" s="225"/>
      <c r="O380" s="225"/>
      <c r="P380" s="225"/>
      <c r="Q380" s="225"/>
      <c r="R380" s="225"/>
      <c r="S380" s="225"/>
      <c r="T380" s="226"/>
      <c r="AT380" s="227" t="s">
        <v>186</v>
      </c>
      <c r="AU380" s="227" t="s">
        <v>85</v>
      </c>
      <c r="AV380" s="14" t="s">
        <v>85</v>
      </c>
      <c r="AW380" s="14" t="s">
        <v>37</v>
      </c>
      <c r="AX380" s="14" t="s">
        <v>83</v>
      </c>
      <c r="AY380" s="227" t="s">
        <v>175</v>
      </c>
    </row>
    <row r="381" spans="1:65" s="2" customFormat="1" ht="21.75" customHeight="1">
      <c r="A381" s="36"/>
      <c r="B381" s="37"/>
      <c r="C381" s="190" t="s">
        <v>542</v>
      </c>
      <c r="D381" s="190" t="s">
        <v>177</v>
      </c>
      <c r="E381" s="191" t="s">
        <v>1443</v>
      </c>
      <c r="F381" s="192" t="s">
        <v>1444</v>
      </c>
      <c r="G381" s="193" t="s">
        <v>191</v>
      </c>
      <c r="H381" s="194">
        <v>5.495</v>
      </c>
      <c r="I381" s="195"/>
      <c r="J381" s="196">
        <f>ROUND(I381*H381,2)</f>
        <v>0</v>
      </c>
      <c r="K381" s="192" t="s">
        <v>181</v>
      </c>
      <c r="L381" s="41"/>
      <c r="M381" s="197" t="s">
        <v>19</v>
      </c>
      <c r="N381" s="198" t="s">
        <v>48</v>
      </c>
      <c r="O381" s="67"/>
      <c r="P381" s="199">
        <f>O381*H381</f>
        <v>0</v>
      </c>
      <c r="Q381" s="199">
        <v>0</v>
      </c>
      <c r="R381" s="199">
        <f>Q381*H381</f>
        <v>0</v>
      </c>
      <c r="S381" s="199">
        <v>0</v>
      </c>
      <c r="T381" s="200">
        <f>S381*H381</f>
        <v>0</v>
      </c>
      <c r="U381" s="36"/>
      <c r="V381" s="36"/>
      <c r="W381" s="36"/>
      <c r="X381" s="36"/>
      <c r="Y381" s="36"/>
      <c r="Z381" s="36"/>
      <c r="AA381" s="36"/>
      <c r="AB381" s="36"/>
      <c r="AC381" s="36"/>
      <c r="AD381" s="36"/>
      <c r="AE381" s="36"/>
      <c r="AR381" s="201" t="s">
        <v>182</v>
      </c>
      <c r="AT381" s="201" t="s">
        <v>177</v>
      </c>
      <c r="AU381" s="201" t="s">
        <v>85</v>
      </c>
      <c r="AY381" s="19" t="s">
        <v>175</v>
      </c>
      <c r="BE381" s="202">
        <f>IF(N381="základní",J381,0)</f>
        <v>0</v>
      </c>
      <c r="BF381" s="202">
        <f>IF(N381="snížená",J381,0)</f>
        <v>0</v>
      </c>
      <c r="BG381" s="202">
        <f>IF(N381="zákl. přenesená",J381,0)</f>
        <v>0</v>
      </c>
      <c r="BH381" s="202">
        <f>IF(N381="sníž. přenesená",J381,0)</f>
        <v>0</v>
      </c>
      <c r="BI381" s="202">
        <f>IF(N381="nulová",J381,0)</f>
        <v>0</v>
      </c>
      <c r="BJ381" s="19" t="s">
        <v>182</v>
      </c>
      <c r="BK381" s="202">
        <f>ROUND(I381*H381,2)</f>
        <v>0</v>
      </c>
      <c r="BL381" s="19" t="s">
        <v>182</v>
      </c>
      <c r="BM381" s="201" t="s">
        <v>1445</v>
      </c>
    </row>
    <row r="382" spans="1:47" s="2" customFormat="1" ht="58.5">
      <c r="A382" s="36"/>
      <c r="B382" s="37"/>
      <c r="C382" s="38"/>
      <c r="D382" s="203" t="s">
        <v>184</v>
      </c>
      <c r="E382" s="38"/>
      <c r="F382" s="204" t="s">
        <v>1446</v>
      </c>
      <c r="G382" s="38"/>
      <c r="H382" s="38"/>
      <c r="I382" s="111"/>
      <c r="J382" s="38"/>
      <c r="K382" s="38"/>
      <c r="L382" s="41"/>
      <c r="M382" s="205"/>
      <c r="N382" s="206"/>
      <c r="O382" s="67"/>
      <c r="P382" s="67"/>
      <c r="Q382" s="67"/>
      <c r="R382" s="67"/>
      <c r="S382" s="67"/>
      <c r="T382" s="68"/>
      <c r="U382" s="36"/>
      <c r="V382" s="36"/>
      <c r="W382" s="36"/>
      <c r="X382" s="36"/>
      <c r="Y382" s="36"/>
      <c r="Z382" s="36"/>
      <c r="AA382" s="36"/>
      <c r="AB382" s="36"/>
      <c r="AC382" s="36"/>
      <c r="AD382" s="36"/>
      <c r="AE382" s="36"/>
      <c r="AT382" s="19" t="s">
        <v>184</v>
      </c>
      <c r="AU382" s="19" t="s">
        <v>85</v>
      </c>
    </row>
    <row r="383" spans="1:65" s="2" customFormat="1" ht="16.5" customHeight="1">
      <c r="A383" s="36"/>
      <c r="B383" s="37"/>
      <c r="C383" s="190" t="s">
        <v>547</v>
      </c>
      <c r="D383" s="190" t="s">
        <v>177</v>
      </c>
      <c r="E383" s="191" t="s">
        <v>1447</v>
      </c>
      <c r="F383" s="192" t="s">
        <v>1448</v>
      </c>
      <c r="G383" s="193" t="s">
        <v>217</v>
      </c>
      <c r="H383" s="194">
        <v>0.403</v>
      </c>
      <c r="I383" s="195"/>
      <c r="J383" s="196">
        <f>ROUND(I383*H383,2)</f>
        <v>0</v>
      </c>
      <c r="K383" s="192" t="s">
        <v>181</v>
      </c>
      <c r="L383" s="41"/>
      <c r="M383" s="197" t="s">
        <v>19</v>
      </c>
      <c r="N383" s="198" t="s">
        <v>48</v>
      </c>
      <c r="O383" s="67"/>
      <c r="P383" s="199">
        <f>O383*H383</f>
        <v>0</v>
      </c>
      <c r="Q383" s="199">
        <v>1.06277</v>
      </c>
      <c r="R383" s="199">
        <f>Q383*H383</f>
        <v>0.42829631</v>
      </c>
      <c r="S383" s="199">
        <v>0</v>
      </c>
      <c r="T383" s="200">
        <f>S383*H383</f>
        <v>0</v>
      </c>
      <c r="U383" s="36"/>
      <c r="V383" s="36"/>
      <c r="W383" s="36"/>
      <c r="X383" s="36"/>
      <c r="Y383" s="36"/>
      <c r="Z383" s="36"/>
      <c r="AA383" s="36"/>
      <c r="AB383" s="36"/>
      <c r="AC383" s="36"/>
      <c r="AD383" s="36"/>
      <c r="AE383" s="36"/>
      <c r="AR383" s="201" t="s">
        <v>182</v>
      </c>
      <c r="AT383" s="201" t="s">
        <v>177</v>
      </c>
      <c r="AU383" s="201" t="s">
        <v>85</v>
      </c>
      <c r="AY383" s="19" t="s">
        <v>175</v>
      </c>
      <c r="BE383" s="202">
        <f>IF(N383="základní",J383,0)</f>
        <v>0</v>
      </c>
      <c r="BF383" s="202">
        <f>IF(N383="snížená",J383,0)</f>
        <v>0</v>
      </c>
      <c r="BG383" s="202">
        <f>IF(N383="zákl. přenesená",J383,0)</f>
        <v>0</v>
      </c>
      <c r="BH383" s="202">
        <f>IF(N383="sníž. přenesená",J383,0)</f>
        <v>0</v>
      </c>
      <c r="BI383" s="202">
        <f>IF(N383="nulová",J383,0)</f>
        <v>0</v>
      </c>
      <c r="BJ383" s="19" t="s">
        <v>182</v>
      </c>
      <c r="BK383" s="202">
        <f>ROUND(I383*H383,2)</f>
        <v>0</v>
      </c>
      <c r="BL383" s="19" t="s">
        <v>182</v>
      </c>
      <c r="BM383" s="201" t="s">
        <v>1449</v>
      </c>
    </row>
    <row r="384" spans="1:47" s="2" customFormat="1" ht="29.25">
      <c r="A384" s="36"/>
      <c r="B384" s="37"/>
      <c r="C384" s="38"/>
      <c r="D384" s="203" t="s">
        <v>184</v>
      </c>
      <c r="E384" s="38"/>
      <c r="F384" s="204" t="s">
        <v>1450</v>
      </c>
      <c r="G384" s="38"/>
      <c r="H384" s="38"/>
      <c r="I384" s="111"/>
      <c r="J384" s="38"/>
      <c r="K384" s="38"/>
      <c r="L384" s="41"/>
      <c r="M384" s="205"/>
      <c r="N384" s="206"/>
      <c r="O384" s="67"/>
      <c r="P384" s="67"/>
      <c r="Q384" s="67"/>
      <c r="R384" s="67"/>
      <c r="S384" s="67"/>
      <c r="T384" s="68"/>
      <c r="U384" s="36"/>
      <c r="V384" s="36"/>
      <c r="W384" s="36"/>
      <c r="X384" s="36"/>
      <c r="Y384" s="36"/>
      <c r="Z384" s="36"/>
      <c r="AA384" s="36"/>
      <c r="AB384" s="36"/>
      <c r="AC384" s="36"/>
      <c r="AD384" s="36"/>
      <c r="AE384" s="36"/>
      <c r="AT384" s="19" t="s">
        <v>184</v>
      </c>
      <c r="AU384" s="19" t="s">
        <v>85</v>
      </c>
    </row>
    <row r="385" spans="2:51" s="13" customFormat="1" ht="11.25">
      <c r="B385" s="207"/>
      <c r="C385" s="208"/>
      <c r="D385" s="203" t="s">
        <v>186</v>
      </c>
      <c r="E385" s="209" t="s">
        <v>19</v>
      </c>
      <c r="F385" s="210" t="s">
        <v>1451</v>
      </c>
      <c r="G385" s="208"/>
      <c r="H385" s="209" t="s">
        <v>19</v>
      </c>
      <c r="I385" s="211"/>
      <c r="J385" s="208"/>
      <c r="K385" s="208"/>
      <c r="L385" s="212"/>
      <c r="M385" s="213"/>
      <c r="N385" s="214"/>
      <c r="O385" s="214"/>
      <c r="P385" s="214"/>
      <c r="Q385" s="214"/>
      <c r="R385" s="214"/>
      <c r="S385" s="214"/>
      <c r="T385" s="215"/>
      <c r="AT385" s="216" t="s">
        <v>186</v>
      </c>
      <c r="AU385" s="216" t="s">
        <v>85</v>
      </c>
      <c r="AV385" s="13" t="s">
        <v>83</v>
      </c>
      <c r="AW385" s="13" t="s">
        <v>37</v>
      </c>
      <c r="AX385" s="13" t="s">
        <v>75</v>
      </c>
      <c r="AY385" s="216" t="s">
        <v>175</v>
      </c>
    </row>
    <row r="386" spans="2:51" s="14" customFormat="1" ht="11.25">
      <c r="B386" s="217"/>
      <c r="C386" s="218"/>
      <c r="D386" s="203" t="s">
        <v>186</v>
      </c>
      <c r="E386" s="219" t="s">
        <v>19</v>
      </c>
      <c r="F386" s="220" t="s">
        <v>1452</v>
      </c>
      <c r="G386" s="218"/>
      <c r="H386" s="221">
        <v>0.403</v>
      </c>
      <c r="I386" s="222"/>
      <c r="J386" s="218"/>
      <c r="K386" s="218"/>
      <c r="L386" s="223"/>
      <c r="M386" s="224"/>
      <c r="N386" s="225"/>
      <c r="O386" s="225"/>
      <c r="P386" s="225"/>
      <c r="Q386" s="225"/>
      <c r="R386" s="225"/>
      <c r="S386" s="225"/>
      <c r="T386" s="226"/>
      <c r="AT386" s="227" t="s">
        <v>186</v>
      </c>
      <c r="AU386" s="227" t="s">
        <v>85</v>
      </c>
      <c r="AV386" s="14" t="s">
        <v>85</v>
      </c>
      <c r="AW386" s="14" t="s">
        <v>37</v>
      </c>
      <c r="AX386" s="14" t="s">
        <v>83</v>
      </c>
      <c r="AY386" s="227" t="s">
        <v>175</v>
      </c>
    </row>
    <row r="387" spans="1:65" s="2" customFormat="1" ht="16.5" customHeight="1">
      <c r="A387" s="36"/>
      <c r="B387" s="37"/>
      <c r="C387" s="190" t="s">
        <v>552</v>
      </c>
      <c r="D387" s="190" t="s">
        <v>177</v>
      </c>
      <c r="E387" s="191" t="s">
        <v>1453</v>
      </c>
      <c r="F387" s="192" t="s">
        <v>1454</v>
      </c>
      <c r="G387" s="193" t="s">
        <v>191</v>
      </c>
      <c r="H387" s="194">
        <v>8.914</v>
      </c>
      <c r="I387" s="195"/>
      <c r="J387" s="196">
        <f>ROUND(I387*H387,2)</f>
        <v>0</v>
      </c>
      <c r="K387" s="192" t="s">
        <v>181</v>
      </c>
      <c r="L387" s="41"/>
      <c r="M387" s="197" t="s">
        <v>19</v>
      </c>
      <c r="N387" s="198" t="s">
        <v>48</v>
      </c>
      <c r="O387" s="67"/>
      <c r="P387" s="199">
        <f>O387*H387</f>
        <v>0</v>
      </c>
      <c r="Q387" s="199">
        <v>2.25634</v>
      </c>
      <c r="R387" s="199">
        <f>Q387*H387</f>
        <v>20.11301476</v>
      </c>
      <c r="S387" s="199">
        <v>0</v>
      </c>
      <c r="T387" s="200">
        <f>S387*H387</f>
        <v>0</v>
      </c>
      <c r="U387" s="36"/>
      <c r="V387" s="36"/>
      <c r="W387" s="36"/>
      <c r="X387" s="36"/>
      <c r="Y387" s="36"/>
      <c r="Z387" s="36"/>
      <c r="AA387" s="36"/>
      <c r="AB387" s="36"/>
      <c r="AC387" s="36"/>
      <c r="AD387" s="36"/>
      <c r="AE387" s="36"/>
      <c r="AR387" s="201" t="s">
        <v>182</v>
      </c>
      <c r="AT387" s="201" t="s">
        <v>177</v>
      </c>
      <c r="AU387" s="201" t="s">
        <v>85</v>
      </c>
      <c r="AY387" s="19" t="s">
        <v>175</v>
      </c>
      <c r="BE387" s="202">
        <f>IF(N387="základní",J387,0)</f>
        <v>0</v>
      </c>
      <c r="BF387" s="202">
        <f>IF(N387="snížená",J387,0)</f>
        <v>0</v>
      </c>
      <c r="BG387" s="202">
        <f>IF(N387="zákl. přenesená",J387,0)</f>
        <v>0</v>
      </c>
      <c r="BH387" s="202">
        <f>IF(N387="sníž. přenesená",J387,0)</f>
        <v>0</v>
      </c>
      <c r="BI387" s="202">
        <f>IF(N387="nulová",J387,0)</f>
        <v>0</v>
      </c>
      <c r="BJ387" s="19" t="s">
        <v>182</v>
      </c>
      <c r="BK387" s="202">
        <f>ROUND(I387*H387,2)</f>
        <v>0</v>
      </c>
      <c r="BL387" s="19" t="s">
        <v>182</v>
      </c>
      <c r="BM387" s="201" t="s">
        <v>1455</v>
      </c>
    </row>
    <row r="388" spans="1:47" s="2" customFormat="1" ht="146.25">
      <c r="A388" s="36"/>
      <c r="B388" s="37"/>
      <c r="C388" s="38"/>
      <c r="D388" s="203" t="s">
        <v>184</v>
      </c>
      <c r="E388" s="38"/>
      <c r="F388" s="204" t="s">
        <v>1441</v>
      </c>
      <c r="G388" s="38"/>
      <c r="H388" s="38"/>
      <c r="I388" s="111"/>
      <c r="J388" s="38"/>
      <c r="K388" s="38"/>
      <c r="L388" s="41"/>
      <c r="M388" s="205"/>
      <c r="N388" s="206"/>
      <c r="O388" s="67"/>
      <c r="P388" s="67"/>
      <c r="Q388" s="67"/>
      <c r="R388" s="67"/>
      <c r="S388" s="67"/>
      <c r="T388" s="68"/>
      <c r="U388" s="36"/>
      <c r="V388" s="36"/>
      <c r="W388" s="36"/>
      <c r="X388" s="36"/>
      <c r="Y388" s="36"/>
      <c r="Z388" s="36"/>
      <c r="AA388" s="36"/>
      <c r="AB388" s="36"/>
      <c r="AC388" s="36"/>
      <c r="AD388" s="36"/>
      <c r="AE388" s="36"/>
      <c r="AT388" s="19" t="s">
        <v>184</v>
      </c>
      <c r="AU388" s="19" t="s">
        <v>85</v>
      </c>
    </row>
    <row r="389" spans="2:51" s="13" customFormat="1" ht="11.25">
      <c r="B389" s="207"/>
      <c r="C389" s="208"/>
      <c r="D389" s="203" t="s">
        <v>186</v>
      </c>
      <c r="E389" s="209" t="s">
        <v>19</v>
      </c>
      <c r="F389" s="210" t="s">
        <v>1456</v>
      </c>
      <c r="G389" s="208"/>
      <c r="H389" s="209" t="s">
        <v>19</v>
      </c>
      <c r="I389" s="211"/>
      <c r="J389" s="208"/>
      <c r="K389" s="208"/>
      <c r="L389" s="212"/>
      <c r="M389" s="213"/>
      <c r="N389" s="214"/>
      <c r="O389" s="214"/>
      <c r="P389" s="214"/>
      <c r="Q389" s="214"/>
      <c r="R389" s="214"/>
      <c r="S389" s="214"/>
      <c r="T389" s="215"/>
      <c r="AT389" s="216" t="s">
        <v>186</v>
      </c>
      <c r="AU389" s="216" t="s">
        <v>85</v>
      </c>
      <c r="AV389" s="13" t="s">
        <v>83</v>
      </c>
      <c r="AW389" s="13" t="s">
        <v>37</v>
      </c>
      <c r="AX389" s="13" t="s">
        <v>75</v>
      </c>
      <c r="AY389" s="216" t="s">
        <v>175</v>
      </c>
    </row>
    <row r="390" spans="2:51" s="14" customFormat="1" ht="11.25">
      <c r="B390" s="217"/>
      <c r="C390" s="218"/>
      <c r="D390" s="203" t="s">
        <v>186</v>
      </c>
      <c r="E390" s="219" t="s">
        <v>19</v>
      </c>
      <c r="F390" s="220" t="s">
        <v>1457</v>
      </c>
      <c r="G390" s="218"/>
      <c r="H390" s="221">
        <v>8.914</v>
      </c>
      <c r="I390" s="222"/>
      <c r="J390" s="218"/>
      <c r="K390" s="218"/>
      <c r="L390" s="223"/>
      <c r="M390" s="224"/>
      <c r="N390" s="225"/>
      <c r="O390" s="225"/>
      <c r="P390" s="225"/>
      <c r="Q390" s="225"/>
      <c r="R390" s="225"/>
      <c r="S390" s="225"/>
      <c r="T390" s="226"/>
      <c r="AT390" s="227" t="s">
        <v>186</v>
      </c>
      <c r="AU390" s="227" t="s">
        <v>85</v>
      </c>
      <c r="AV390" s="14" t="s">
        <v>85</v>
      </c>
      <c r="AW390" s="14" t="s">
        <v>37</v>
      </c>
      <c r="AX390" s="14" t="s">
        <v>83</v>
      </c>
      <c r="AY390" s="227" t="s">
        <v>175</v>
      </c>
    </row>
    <row r="391" spans="1:65" s="2" customFormat="1" ht="21.75" customHeight="1">
      <c r="A391" s="36"/>
      <c r="B391" s="37"/>
      <c r="C391" s="190" t="s">
        <v>554</v>
      </c>
      <c r="D391" s="190" t="s">
        <v>177</v>
      </c>
      <c r="E391" s="191" t="s">
        <v>1458</v>
      </c>
      <c r="F391" s="192" t="s">
        <v>1459</v>
      </c>
      <c r="G391" s="193" t="s">
        <v>191</v>
      </c>
      <c r="H391" s="194">
        <v>8.914</v>
      </c>
      <c r="I391" s="195"/>
      <c r="J391" s="196">
        <f>ROUND(I391*H391,2)</f>
        <v>0</v>
      </c>
      <c r="K391" s="192" t="s">
        <v>181</v>
      </c>
      <c r="L391" s="41"/>
      <c r="M391" s="197" t="s">
        <v>19</v>
      </c>
      <c r="N391" s="198" t="s">
        <v>48</v>
      </c>
      <c r="O391" s="67"/>
      <c r="P391" s="199">
        <f>O391*H391</f>
        <v>0</v>
      </c>
      <c r="Q391" s="199">
        <v>0</v>
      </c>
      <c r="R391" s="199">
        <f>Q391*H391</f>
        <v>0</v>
      </c>
      <c r="S391" s="199">
        <v>0</v>
      </c>
      <c r="T391" s="200">
        <f>S391*H391</f>
        <v>0</v>
      </c>
      <c r="U391" s="36"/>
      <c r="V391" s="36"/>
      <c r="W391" s="36"/>
      <c r="X391" s="36"/>
      <c r="Y391" s="36"/>
      <c r="Z391" s="36"/>
      <c r="AA391" s="36"/>
      <c r="AB391" s="36"/>
      <c r="AC391" s="36"/>
      <c r="AD391" s="36"/>
      <c r="AE391" s="36"/>
      <c r="AR391" s="201" t="s">
        <v>182</v>
      </c>
      <c r="AT391" s="201" t="s">
        <v>177</v>
      </c>
      <c r="AU391" s="201" t="s">
        <v>85</v>
      </c>
      <c r="AY391" s="19" t="s">
        <v>175</v>
      </c>
      <c r="BE391" s="202">
        <f>IF(N391="základní",J391,0)</f>
        <v>0</v>
      </c>
      <c r="BF391" s="202">
        <f>IF(N391="snížená",J391,0)</f>
        <v>0</v>
      </c>
      <c r="BG391" s="202">
        <f>IF(N391="zákl. přenesená",J391,0)</f>
        <v>0</v>
      </c>
      <c r="BH391" s="202">
        <f>IF(N391="sníž. přenesená",J391,0)</f>
        <v>0</v>
      </c>
      <c r="BI391" s="202">
        <f>IF(N391="nulová",J391,0)</f>
        <v>0</v>
      </c>
      <c r="BJ391" s="19" t="s">
        <v>182</v>
      </c>
      <c r="BK391" s="202">
        <f>ROUND(I391*H391,2)</f>
        <v>0</v>
      </c>
      <c r="BL391" s="19" t="s">
        <v>182</v>
      </c>
      <c r="BM391" s="201" t="s">
        <v>1460</v>
      </c>
    </row>
    <row r="392" spans="1:47" s="2" customFormat="1" ht="58.5">
      <c r="A392" s="36"/>
      <c r="B392" s="37"/>
      <c r="C392" s="38"/>
      <c r="D392" s="203" t="s">
        <v>184</v>
      </c>
      <c r="E392" s="38"/>
      <c r="F392" s="204" t="s">
        <v>1446</v>
      </c>
      <c r="G392" s="38"/>
      <c r="H392" s="38"/>
      <c r="I392" s="111"/>
      <c r="J392" s="38"/>
      <c r="K392" s="38"/>
      <c r="L392" s="41"/>
      <c r="M392" s="205"/>
      <c r="N392" s="206"/>
      <c r="O392" s="67"/>
      <c r="P392" s="67"/>
      <c r="Q392" s="67"/>
      <c r="R392" s="67"/>
      <c r="S392" s="67"/>
      <c r="T392" s="68"/>
      <c r="U392" s="36"/>
      <c r="V392" s="36"/>
      <c r="W392" s="36"/>
      <c r="X392" s="36"/>
      <c r="Y392" s="36"/>
      <c r="Z392" s="36"/>
      <c r="AA392" s="36"/>
      <c r="AB392" s="36"/>
      <c r="AC392" s="36"/>
      <c r="AD392" s="36"/>
      <c r="AE392" s="36"/>
      <c r="AT392" s="19" t="s">
        <v>184</v>
      </c>
      <c r="AU392" s="19" t="s">
        <v>85</v>
      </c>
    </row>
    <row r="393" spans="1:65" s="2" customFormat="1" ht="16.5" customHeight="1">
      <c r="A393" s="36"/>
      <c r="B393" s="37"/>
      <c r="C393" s="190" t="s">
        <v>559</v>
      </c>
      <c r="D393" s="190" t="s">
        <v>177</v>
      </c>
      <c r="E393" s="191" t="s">
        <v>1447</v>
      </c>
      <c r="F393" s="192" t="s">
        <v>1448</v>
      </c>
      <c r="G393" s="193" t="s">
        <v>217</v>
      </c>
      <c r="H393" s="194">
        <v>0.431</v>
      </c>
      <c r="I393" s="195"/>
      <c r="J393" s="196">
        <f>ROUND(I393*H393,2)</f>
        <v>0</v>
      </c>
      <c r="K393" s="192" t="s">
        <v>181</v>
      </c>
      <c r="L393" s="41"/>
      <c r="M393" s="197" t="s">
        <v>19</v>
      </c>
      <c r="N393" s="198" t="s">
        <v>48</v>
      </c>
      <c r="O393" s="67"/>
      <c r="P393" s="199">
        <f>O393*H393</f>
        <v>0</v>
      </c>
      <c r="Q393" s="199">
        <v>1.06277</v>
      </c>
      <c r="R393" s="199">
        <f>Q393*H393</f>
        <v>0.45805387</v>
      </c>
      <c r="S393" s="199">
        <v>0</v>
      </c>
      <c r="T393" s="200">
        <f>S393*H393</f>
        <v>0</v>
      </c>
      <c r="U393" s="36"/>
      <c r="V393" s="36"/>
      <c r="W393" s="36"/>
      <c r="X393" s="36"/>
      <c r="Y393" s="36"/>
      <c r="Z393" s="36"/>
      <c r="AA393" s="36"/>
      <c r="AB393" s="36"/>
      <c r="AC393" s="36"/>
      <c r="AD393" s="36"/>
      <c r="AE393" s="36"/>
      <c r="AR393" s="201" t="s">
        <v>182</v>
      </c>
      <c r="AT393" s="201" t="s">
        <v>177</v>
      </c>
      <c r="AU393" s="201" t="s">
        <v>85</v>
      </c>
      <c r="AY393" s="19" t="s">
        <v>175</v>
      </c>
      <c r="BE393" s="202">
        <f>IF(N393="základní",J393,0)</f>
        <v>0</v>
      </c>
      <c r="BF393" s="202">
        <f>IF(N393="snížená",J393,0)</f>
        <v>0</v>
      </c>
      <c r="BG393" s="202">
        <f>IF(N393="zákl. přenesená",J393,0)</f>
        <v>0</v>
      </c>
      <c r="BH393" s="202">
        <f>IF(N393="sníž. přenesená",J393,0)</f>
        <v>0</v>
      </c>
      <c r="BI393" s="202">
        <f>IF(N393="nulová",J393,0)</f>
        <v>0</v>
      </c>
      <c r="BJ393" s="19" t="s">
        <v>182</v>
      </c>
      <c r="BK393" s="202">
        <f>ROUND(I393*H393,2)</f>
        <v>0</v>
      </c>
      <c r="BL393" s="19" t="s">
        <v>182</v>
      </c>
      <c r="BM393" s="201" t="s">
        <v>1461</v>
      </c>
    </row>
    <row r="394" spans="1:47" s="2" customFormat="1" ht="29.25">
      <c r="A394" s="36"/>
      <c r="B394" s="37"/>
      <c r="C394" s="38"/>
      <c r="D394" s="203" t="s">
        <v>184</v>
      </c>
      <c r="E394" s="38"/>
      <c r="F394" s="204" t="s">
        <v>1450</v>
      </c>
      <c r="G394" s="38"/>
      <c r="H394" s="38"/>
      <c r="I394" s="111"/>
      <c r="J394" s="38"/>
      <c r="K394" s="38"/>
      <c r="L394" s="41"/>
      <c r="M394" s="205"/>
      <c r="N394" s="206"/>
      <c r="O394" s="67"/>
      <c r="P394" s="67"/>
      <c r="Q394" s="67"/>
      <c r="R394" s="67"/>
      <c r="S394" s="67"/>
      <c r="T394" s="68"/>
      <c r="U394" s="36"/>
      <c r="V394" s="36"/>
      <c r="W394" s="36"/>
      <c r="X394" s="36"/>
      <c r="Y394" s="36"/>
      <c r="Z394" s="36"/>
      <c r="AA394" s="36"/>
      <c r="AB394" s="36"/>
      <c r="AC394" s="36"/>
      <c r="AD394" s="36"/>
      <c r="AE394" s="36"/>
      <c r="AT394" s="19" t="s">
        <v>184</v>
      </c>
      <c r="AU394" s="19" t="s">
        <v>85</v>
      </c>
    </row>
    <row r="395" spans="2:51" s="13" customFormat="1" ht="11.25">
      <c r="B395" s="207"/>
      <c r="C395" s="208"/>
      <c r="D395" s="203" t="s">
        <v>186</v>
      </c>
      <c r="E395" s="209" t="s">
        <v>19</v>
      </c>
      <c r="F395" s="210" t="s">
        <v>1456</v>
      </c>
      <c r="G395" s="208"/>
      <c r="H395" s="209" t="s">
        <v>19</v>
      </c>
      <c r="I395" s="211"/>
      <c r="J395" s="208"/>
      <c r="K395" s="208"/>
      <c r="L395" s="212"/>
      <c r="M395" s="213"/>
      <c r="N395" s="214"/>
      <c r="O395" s="214"/>
      <c r="P395" s="214"/>
      <c r="Q395" s="214"/>
      <c r="R395" s="214"/>
      <c r="S395" s="214"/>
      <c r="T395" s="215"/>
      <c r="AT395" s="216" t="s">
        <v>186</v>
      </c>
      <c r="AU395" s="216" t="s">
        <v>85</v>
      </c>
      <c r="AV395" s="13" t="s">
        <v>83</v>
      </c>
      <c r="AW395" s="13" t="s">
        <v>37</v>
      </c>
      <c r="AX395" s="13" t="s">
        <v>75</v>
      </c>
      <c r="AY395" s="216" t="s">
        <v>175</v>
      </c>
    </row>
    <row r="396" spans="2:51" s="14" customFormat="1" ht="11.25">
      <c r="B396" s="217"/>
      <c r="C396" s="218"/>
      <c r="D396" s="203" t="s">
        <v>186</v>
      </c>
      <c r="E396" s="219" t="s">
        <v>19</v>
      </c>
      <c r="F396" s="220" t="s">
        <v>1462</v>
      </c>
      <c r="G396" s="218"/>
      <c r="H396" s="221">
        <v>0.431</v>
      </c>
      <c r="I396" s="222"/>
      <c r="J396" s="218"/>
      <c r="K396" s="218"/>
      <c r="L396" s="223"/>
      <c r="M396" s="224"/>
      <c r="N396" s="225"/>
      <c r="O396" s="225"/>
      <c r="P396" s="225"/>
      <c r="Q396" s="225"/>
      <c r="R396" s="225"/>
      <c r="S396" s="225"/>
      <c r="T396" s="226"/>
      <c r="AT396" s="227" t="s">
        <v>186</v>
      </c>
      <c r="AU396" s="227" t="s">
        <v>85</v>
      </c>
      <c r="AV396" s="14" t="s">
        <v>85</v>
      </c>
      <c r="AW396" s="14" t="s">
        <v>37</v>
      </c>
      <c r="AX396" s="14" t="s">
        <v>83</v>
      </c>
      <c r="AY396" s="227" t="s">
        <v>175</v>
      </c>
    </row>
    <row r="397" spans="1:65" s="2" customFormat="1" ht="16.5" customHeight="1">
      <c r="A397" s="36"/>
      <c r="B397" s="37"/>
      <c r="C397" s="190" t="s">
        <v>565</v>
      </c>
      <c r="D397" s="190" t="s">
        <v>177</v>
      </c>
      <c r="E397" s="191" t="s">
        <v>1463</v>
      </c>
      <c r="F397" s="192" t="s">
        <v>1464</v>
      </c>
      <c r="G397" s="193" t="s">
        <v>180</v>
      </c>
      <c r="H397" s="194">
        <v>37.71</v>
      </c>
      <c r="I397" s="195"/>
      <c r="J397" s="196">
        <f>ROUND(I397*H397,2)</f>
        <v>0</v>
      </c>
      <c r="K397" s="192" t="s">
        <v>181</v>
      </c>
      <c r="L397" s="41"/>
      <c r="M397" s="197" t="s">
        <v>19</v>
      </c>
      <c r="N397" s="198" t="s">
        <v>48</v>
      </c>
      <c r="O397" s="67"/>
      <c r="P397" s="199">
        <f>O397*H397</f>
        <v>0</v>
      </c>
      <c r="Q397" s="199">
        <v>0.077</v>
      </c>
      <c r="R397" s="199">
        <f>Q397*H397</f>
        <v>2.90367</v>
      </c>
      <c r="S397" s="199">
        <v>0</v>
      </c>
      <c r="T397" s="200">
        <f>S397*H397</f>
        <v>0</v>
      </c>
      <c r="U397" s="36"/>
      <c r="V397" s="36"/>
      <c r="W397" s="36"/>
      <c r="X397" s="36"/>
      <c r="Y397" s="36"/>
      <c r="Z397" s="36"/>
      <c r="AA397" s="36"/>
      <c r="AB397" s="36"/>
      <c r="AC397" s="36"/>
      <c r="AD397" s="36"/>
      <c r="AE397" s="36"/>
      <c r="AR397" s="201" t="s">
        <v>182</v>
      </c>
      <c r="AT397" s="201" t="s">
        <v>177</v>
      </c>
      <c r="AU397" s="201" t="s">
        <v>85</v>
      </c>
      <c r="AY397" s="19" t="s">
        <v>175</v>
      </c>
      <c r="BE397" s="202">
        <f>IF(N397="základní",J397,0)</f>
        <v>0</v>
      </c>
      <c r="BF397" s="202">
        <f>IF(N397="snížená",J397,0)</f>
        <v>0</v>
      </c>
      <c r="BG397" s="202">
        <f>IF(N397="zákl. přenesená",J397,0)</f>
        <v>0</v>
      </c>
      <c r="BH397" s="202">
        <f>IF(N397="sníž. přenesená",J397,0)</f>
        <v>0</v>
      </c>
      <c r="BI397" s="202">
        <f>IF(N397="nulová",J397,0)</f>
        <v>0</v>
      </c>
      <c r="BJ397" s="19" t="s">
        <v>182</v>
      </c>
      <c r="BK397" s="202">
        <f>ROUND(I397*H397,2)</f>
        <v>0</v>
      </c>
      <c r="BL397" s="19" t="s">
        <v>182</v>
      </c>
      <c r="BM397" s="201" t="s">
        <v>1465</v>
      </c>
    </row>
    <row r="398" spans="2:51" s="13" customFormat="1" ht="11.25">
      <c r="B398" s="207"/>
      <c r="C398" s="208"/>
      <c r="D398" s="203" t="s">
        <v>186</v>
      </c>
      <c r="E398" s="209" t="s">
        <v>19</v>
      </c>
      <c r="F398" s="210" t="s">
        <v>1466</v>
      </c>
      <c r="G398" s="208"/>
      <c r="H398" s="209" t="s">
        <v>19</v>
      </c>
      <c r="I398" s="211"/>
      <c r="J398" s="208"/>
      <c r="K398" s="208"/>
      <c r="L398" s="212"/>
      <c r="M398" s="213"/>
      <c r="N398" s="214"/>
      <c r="O398" s="214"/>
      <c r="P398" s="214"/>
      <c r="Q398" s="214"/>
      <c r="R398" s="214"/>
      <c r="S398" s="214"/>
      <c r="T398" s="215"/>
      <c r="AT398" s="216" t="s">
        <v>186</v>
      </c>
      <c r="AU398" s="216" t="s">
        <v>85</v>
      </c>
      <c r="AV398" s="13" t="s">
        <v>83</v>
      </c>
      <c r="AW398" s="13" t="s">
        <v>37</v>
      </c>
      <c r="AX398" s="13" t="s">
        <v>75</v>
      </c>
      <c r="AY398" s="216" t="s">
        <v>175</v>
      </c>
    </row>
    <row r="399" spans="2:51" s="14" customFormat="1" ht="11.25">
      <c r="B399" s="217"/>
      <c r="C399" s="218"/>
      <c r="D399" s="203" t="s">
        <v>186</v>
      </c>
      <c r="E399" s="219" t="s">
        <v>19</v>
      </c>
      <c r="F399" s="220" t="s">
        <v>1467</v>
      </c>
      <c r="G399" s="218"/>
      <c r="H399" s="221">
        <v>37.71</v>
      </c>
      <c r="I399" s="222"/>
      <c r="J399" s="218"/>
      <c r="K399" s="218"/>
      <c r="L399" s="223"/>
      <c r="M399" s="224"/>
      <c r="N399" s="225"/>
      <c r="O399" s="225"/>
      <c r="P399" s="225"/>
      <c r="Q399" s="225"/>
      <c r="R399" s="225"/>
      <c r="S399" s="225"/>
      <c r="T399" s="226"/>
      <c r="AT399" s="227" t="s">
        <v>186</v>
      </c>
      <c r="AU399" s="227" t="s">
        <v>85</v>
      </c>
      <c r="AV399" s="14" t="s">
        <v>85</v>
      </c>
      <c r="AW399" s="14" t="s">
        <v>37</v>
      </c>
      <c r="AX399" s="14" t="s">
        <v>83</v>
      </c>
      <c r="AY399" s="227" t="s">
        <v>175</v>
      </c>
    </row>
    <row r="400" spans="1:65" s="2" customFormat="1" ht="16.5" customHeight="1">
      <c r="A400" s="36"/>
      <c r="B400" s="37"/>
      <c r="C400" s="190" t="s">
        <v>570</v>
      </c>
      <c r="D400" s="190" t="s">
        <v>177</v>
      </c>
      <c r="E400" s="191" t="s">
        <v>1468</v>
      </c>
      <c r="F400" s="192" t="s">
        <v>1469</v>
      </c>
      <c r="G400" s="193" t="s">
        <v>180</v>
      </c>
      <c r="H400" s="194">
        <v>96.92</v>
      </c>
      <c r="I400" s="195"/>
      <c r="J400" s="196">
        <f>ROUND(I400*H400,2)</f>
        <v>0</v>
      </c>
      <c r="K400" s="192" t="s">
        <v>181</v>
      </c>
      <c r="L400" s="41"/>
      <c r="M400" s="197" t="s">
        <v>19</v>
      </c>
      <c r="N400" s="198" t="s">
        <v>48</v>
      </c>
      <c r="O400" s="67"/>
      <c r="P400" s="199">
        <f>O400*H400</f>
        <v>0</v>
      </c>
      <c r="Q400" s="199">
        <v>0.088</v>
      </c>
      <c r="R400" s="199">
        <f>Q400*H400</f>
        <v>8.52896</v>
      </c>
      <c r="S400" s="199">
        <v>0</v>
      </c>
      <c r="T400" s="200">
        <f>S400*H400</f>
        <v>0</v>
      </c>
      <c r="U400" s="36"/>
      <c r="V400" s="36"/>
      <c r="W400" s="36"/>
      <c r="X400" s="36"/>
      <c r="Y400" s="36"/>
      <c r="Z400" s="36"/>
      <c r="AA400" s="36"/>
      <c r="AB400" s="36"/>
      <c r="AC400" s="36"/>
      <c r="AD400" s="36"/>
      <c r="AE400" s="36"/>
      <c r="AR400" s="201" t="s">
        <v>182</v>
      </c>
      <c r="AT400" s="201" t="s">
        <v>177</v>
      </c>
      <c r="AU400" s="201" t="s">
        <v>85</v>
      </c>
      <c r="AY400" s="19" t="s">
        <v>175</v>
      </c>
      <c r="BE400" s="202">
        <f>IF(N400="základní",J400,0)</f>
        <v>0</v>
      </c>
      <c r="BF400" s="202">
        <f>IF(N400="snížená",J400,0)</f>
        <v>0</v>
      </c>
      <c r="BG400" s="202">
        <f>IF(N400="zákl. přenesená",J400,0)</f>
        <v>0</v>
      </c>
      <c r="BH400" s="202">
        <f>IF(N400="sníž. přenesená",J400,0)</f>
        <v>0</v>
      </c>
      <c r="BI400" s="202">
        <f>IF(N400="nulová",J400,0)</f>
        <v>0</v>
      </c>
      <c r="BJ400" s="19" t="s">
        <v>182</v>
      </c>
      <c r="BK400" s="202">
        <f>ROUND(I400*H400,2)</f>
        <v>0</v>
      </c>
      <c r="BL400" s="19" t="s">
        <v>182</v>
      </c>
      <c r="BM400" s="201" t="s">
        <v>1470</v>
      </c>
    </row>
    <row r="401" spans="2:51" s="13" customFormat="1" ht="11.25">
      <c r="B401" s="207"/>
      <c r="C401" s="208"/>
      <c r="D401" s="203" t="s">
        <v>186</v>
      </c>
      <c r="E401" s="209" t="s">
        <v>19</v>
      </c>
      <c r="F401" s="210" t="s">
        <v>1456</v>
      </c>
      <c r="G401" s="208"/>
      <c r="H401" s="209" t="s">
        <v>19</v>
      </c>
      <c r="I401" s="211"/>
      <c r="J401" s="208"/>
      <c r="K401" s="208"/>
      <c r="L401" s="212"/>
      <c r="M401" s="213"/>
      <c r="N401" s="214"/>
      <c r="O401" s="214"/>
      <c r="P401" s="214"/>
      <c r="Q401" s="214"/>
      <c r="R401" s="214"/>
      <c r="S401" s="214"/>
      <c r="T401" s="215"/>
      <c r="AT401" s="216" t="s">
        <v>186</v>
      </c>
      <c r="AU401" s="216" t="s">
        <v>85</v>
      </c>
      <c r="AV401" s="13" t="s">
        <v>83</v>
      </c>
      <c r="AW401" s="13" t="s">
        <v>37</v>
      </c>
      <c r="AX401" s="13" t="s">
        <v>75</v>
      </c>
      <c r="AY401" s="216" t="s">
        <v>175</v>
      </c>
    </row>
    <row r="402" spans="2:51" s="14" customFormat="1" ht="11.25">
      <c r="B402" s="217"/>
      <c r="C402" s="218"/>
      <c r="D402" s="203" t="s">
        <v>186</v>
      </c>
      <c r="E402" s="219" t="s">
        <v>19</v>
      </c>
      <c r="F402" s="220" t="s">
        <v>1471</v>
      </c>
      <c r="G402" s="218"/>
      <c r="H402" s="221">
        <v>89.14</v>
      </c>
      <c r="I402" s="222"/>
      <c r="J402" s="218"/>
      <c r="K402" s="218"/>
      <c r="L402" s="223"/>
      <c r="M402" s="224"/>
      <c r="N402" s="225"/>
      <c r="O402" s="225"/>
      <c r="P402" s="225"/>
      <c r="Q402" s="225"/>
      <c r="R402" s="225"/>
      <c r="S402" s="225"/>
      <c r="T402" s="226"/>
      <c r="AT402" s="227" t="s">
        <v>186</v>
      </c>
      <c r="AU402" s="227" t="s">
        <v>85</v>
      </c>
      <c r="AV402" s="14" t="s">
        <v>85</v>
      </c>
      <c r="AW402" s="14" t="s">
        <v>37</v>
      </c>
      <c r="AX402" s="14" t="s">
        <v>75</v>
      </c>
      <c r="AY402" s="227" t="s">
        <v>175</v>
      </c>
    </row>
    <row r="403" spans="2:51" s="13" customFormat="1" ht="11.25">
      <c r="B403" s="207"/>
      <c r="C403" s="208"/>
      <c r="D403" s="203" t="s">
        <v>186</v>
      </c>
      <c r="E403" s="209" t="s">
        <v>19</v>
      </c>
      <c r="F403" s="210" t="s">
        <v>1472</v>
      </c>
      <c r="G403" s="208"/>
      <c r="H403" s="209" t="s">
        <v>19</v>
      </c>
      <c r="I403" s="211"/>
      <c r="J403" s="208"/>
      <c r="K403" s="208"/>
      <c r="L403" s="212"/>
      <c r="M403" s="213"/>
      <c r="N403" s="214"/>
      <c r="O403" s="214"/>
      <c r="P403" s="214"/>
      <c r="Q403" s="214"/>
      <c r="R403" s="214"/>
      <c r="S403" s="214"/>
      <c r="T403" s="215"/>
      <c r="AT403" s="216" t="s">
        <v>186</v>
      </c>
      <c r="AU403" s="216" t="s">
        <v>85</v>
      </c>
      <c r="AV403" s="13" t="s">
        <v>83</v>
      </c>
      <c r="AW403" s="13" t="s">
        <v>37</v>
      </c>
      <c r="AX403" s="13" t="s">
        <v>75</v>
      </c>
      <c r="AY403" s="216" t="s">
        <v>175</v>
      </c>
    </row>
    <row r="404" spans="2:51" s="14" customFormat="1" ht="11.25">
      <c r="B404" s="217"/>
      <c r="C404" s="218"/>
      <c r="D404" s="203" t="s">
        <v>186</v>
      </c>
      <c r="E404" s="219" t="s">
        <v>19</v>
      </c>
      <c r="F404" s="220" t="s">
        <v>1473</v>
      </c>
      <c r="G404" s="218"/>
      <c r="H404" s="221">
        <v>7.78</v>
      </c>
      <c r="I404" s="222"/>
      <c r="J404" s="218"/>
      <c r="K404" s="218"/>
      <c r="L404" s="223"/>
      <c r="M404" s="224"/>
      <c r="N404" s="225"/>
      <c r="O404" s="225"/>
      <c r="P404" s="225"/>
      <c r="Q404" s="225"/>
      <c r="R404" s="225"/>
      <c r="S404" s="225"/>
      <c r="T404" s="226"/>
      <c r="AT404" s="227" t="s">
        <v>186</v>
      </c>
      <c r="AU404" s="227" t="s">
        <v>85</v>
      </c>
      <c r="AV404" s="14" t="s">
        <v>85</v>
      </c>
      <c r="AW404" s="14" t="s">
        <v>37</v>
      </c>
      <c r="AX404" s="14" t="s">
        <v>75</v>
      </c>
      <c r="AY404" s="227" t="s">
        <v>175</v>
      </c>
    </row>
    <row r="405" spans="2:51" s="15" customFormat="1" ht="11.25">
      <c r="B405" s="228"/>
      <c r="C405" s="229"/>
      <c r="D405" s="203" t="s">
        <v>186</v>
      </c>
      <c r="E405" s="230" t="s">
        <v>19</v>
      </c>
      <c r="F405" s="231" t="s">
        <v>204</v>
      </c>
      <c r="G405" s="229"/>
      <c r="H405" s="232">
        <v>96.92</v>
      </c>
      <c r="I405" s="233"/>
      <c r="J405" s="229"/>
      <c r="K405" s="229"/>
      <c r="L405" s="234"/>
      <c r="M405" s="235"/>
      <c r="N405" s="236"/>
      <c r="O405" s="236"/>
      <c r="P405" s="236"/>
      <c r="Q405" s="236"/>
      <c r="R405" s="236"/>
      <c r="S405" s="236"/>
      <c r="T405" s="237"/>
      <c r="AT405" s="238" t="s">
        <v>186</v>
      </c>
      <c r="AU405" s="238" t="s">
        <v>85</v>
      </c>
      <c r="AV405" s="15" t="s">
        <v>182</v>
      </c>
      <c r="AW405" s="15" t="s">
        <v>37</v>
      </c>
      <c r="AX405" s="15" t="s">
        <v>83</v>
      </c>
      <c r="AY405" s="238" t="s">
        <v>175</v>
      </c>
    </row>
    <row r="406" spans="1:65" s="2" customFormat="1" ht="16.5" customHeight="1">
      <c r="A406" s="36"/>
      <c r="B406" s="37"/>
      <c r="C406" s="190" t="s">
        <v>575</v>
      </c>
      <c r="D406" s="190" t="s">
        <v>177</v>
      </c>
      <c r="E406" s="191" t="s">
        <v>1474</v>
      </c>
      <c r="F406" s="192" t="s">
        <v>1475</v>
      </c>
      <c r="G406" s="193" t="s">
        <v>180</v>
      </c>
      <c r="H406" s="194">
        <v>128.59</v>
      </c>
      <c r="I406" s="195"/>
      <c r="J406" s="196">
        <f>ROUND(I406*H406,2)</f>
        <v>0</v>
      </c>
      <c r="K406" s="192" t="s">
        <v>181</v>
      </c>
      <c r="L406" s="41"/>
      <c r="M406" s="197" t="s">
        <v>19</v>
      </c>
      <c r="N406" s="198" t="s">
        <v>48</v>
      </c>
      <c r="O406" s="67"/>
      <c r="P406" s="199">
        <f>O406*H406</f>
        <v>0</v>
      </c>
      <c r="Q406" s="199">
        <v>0.11</v>
      </c>
      <c r="R406" s="199">
        <f>Q406*H406</f>
        <v>14.1449</v>
      </c>
      <c r="S406" s="199">
        <v>0</v>
      </c>
      <c r="T406" s="200">
        <f>S406*H406</f>
        <v>0</v>
      </c>
      <c r="U406" s="36"/>
      <c r="V406" s="36"/>
      <c r="W406" s="36"/>
      <c r="X406" s="36"/>
      <c r="Y406" s="36"/>
      <c r="Z406" s="36"/>
      <c r="AA406" s="36"/>
      <c r="AB406" s="36"/>
      <c r="AC406" s="36"/>
      <c r="AD406" s="36"/>
      <c r="AE406" s="36"/>
      <c r="AR406" s="201" t="s">
        <v>182</v>
      </c>
      <c r="AT406" s="201" t="s">
        <v>177</v>
      </c>
      <c r="AU406" s="201" t="s">
        <v>85</v>
      </c>
      <c r="AY406" s="19" t="s">
        <v>175</v>
      </c>
      <c r="BE406" s="202">
        <f>IF(N406="základní",J406,0)</f>
        <v>0</v>
      </c>
      <c r="BF406" s="202">
        <f>IF(N406="snížená",J406,0)</f>
        <v>0</v>
      </c>
      <c r="BG406" s="202">
        <f>IF(N406="zákl. přenesená",J406,0)</f>
        <v>0</v>
      </c>
      <c r="BH406" s="202">
        <f>IF(N406="sníž. přenesená",J406,0)</f>
        <v>0</v>
      </c>
      <c r="BI406" s="202">
        <f>IF(N406="nulová",J406,0)</f>
        <v>0</v>
      </c>
      <c r="BJ406" s="19" t="s">
        <v>182</v>
      </c>
      <c r="BK406" s="202">
        <f>ROUND(I406*H406,2)</f>
        <v>0</v>
      </c>
      <c r="BL406" s="19" t="s">
        <v>182</v>
      </c>
      <c r="BM406" s="201" t="s">
        <v>1476</v>
      </c>
    </row>
    <row r="407" spans="2:51" s="13" customFormat="1" ht="11.25">
      <c r="B407" s="207"/>
      <c r="C407" s="208"/>
      <c r="D407" s="203" t="s">
        <v>186</v>
      </c>
      <c r="E407" s="209" t="s">
        <v>19</v>
      </c>
      <c r="F407" s="210" t="s">
        <v>1477</v>
      </c>
      <c r="G407" s="208"/>
      <c r="H407" s="209" t="s">
        <v>19</v>
      </c>
      <c r="I407" s="211"/>
      <c r="J407" s="208"/>
      <c r="K407" s="208"/>
      <c r="L407" s="212"/>
      <c r="M407" s="213"/>
      <c r="N407" s="214"/>
      <c r="O407" s="214"/>
      <c r="P407" s="214"/>
      <c r="Q407" s="214"/>
      <c r="R407" s="214"/>
      <c r="S407" s="214"/>
      <c r="T407" s="215"/>
      <c r="AT407" s="216" t="s">
        <v>186</v>
      </c>
      <c r="AU407" s="216" t="s">
        <v>85</v>
      </c>
      <c r="AV407" s="13" t="s">
        <v>83</v>
      </c>
      <c r="AW407" s="13" t="s">
        <v>37</v>
      </c>
      <c r="AX407" s="13" t="s">
        <v>75</v>
      </c>
      <c r="AY407" s="216" t="s">
        <v>175</v>
      </c>
    </row>
    <row r="408" spans="2:51" s="14" customFormat="1" ht="11.25">
      <c r="B408" s="217"/>
      <c r="C408" s="218"/>
      <c r="D408" s="203" t="s">
        <v>186</v>
      </c>
      <c r="E408" s="219" t="s">
        <v>19</v>
      </c>
      <c r="F408" s="220" t="s">
        <v>1478</v>
      </c>
      <c r="G408" s="218"/>
      <c r="H408" s="221">
        <v>128.59</v>
      </c>
      <c r="I408" s="222"/>
      <c r="J408" s="218"/>
      <c r="K408" s="218"/>
      <c r="L408" s="223"/>
      <c r="M408" s="224"/>
      <c r="N408" s="225"/>
      <c r="O408" s="225"/>
      <c r="P408" s="225"/>
      <c r="Q408" s="225"/>
      <c r="R408" s="225"/>
      <c r="S408" s="225"/>
      <c r="T408" s="226"/>
      <c r="AT408" s="227" t="s">
        <v>186</v>
      </c>
      <c r="AU408" s="227" t="s">
        <v>85</v>
      </c>
      <c r="AV408" s="14" t="s">
        <v>85</v>
      </c>
      <c r="AW408" s="14" t="s">
        <v>37</v>
      </c>
      <c r="AX408" s="14" t="s">
        <v>83</v>
      </c>
      <c r="AY408" s="227" t="s">
        <v>175</v>
      </c>
    </row>
    <row r="409" spans="1:65" s="2" customFormat="1" ht="16.5" customHeight="1">
      <c r="A409" s="36"/>
      <c r="B409" s="37"/>
      <c r="C409" s="190" t="s">
        <v>580</v>
      </c>
      <c r="D409" s="190" t="s">
        <v>177</v>
      </c>
      <c r="E409" s="191" t="s">
        <v>1479</v>
      </c>
      <c r="F409" s="192" t="s">
        <v>1480</v>
      </c>
      <c r="G409" s="193" t="s">
        <v>180</v>
      </c>
      <c r="H409" s="194">
        <v>95.16</v>
      </c>
      <c r="I409" s="195"/>
      <c r="J409" s="196">
        <f>ROUND(I409*H409,2)</f>
        <v>0</v>
      </c>
      <c r="K409" s="192" t="s">
        <v>181</v>
      </c>
      <c r="L409" s="41"/>
      <c r="M409" s="197" t="s">
        <v>19</v>
      </c>
      <c r="N409" s="198" t="s">
        <v>48</v>
      </c>
      <c r="O409" s="67"/>
      <c r="P409" s="199">
        <f>O409*H409</f>
        <v>0</v>
      </c>
      <c r="Q409" s="199">
        <v>0.0408</v>
      </c>
      <c r="R409" s="199">
        <f>Q409*H409</f>
        <v>3.882528</v>
      </c>
      <c r="S409" s="199">
        <v>0</v>
      </c>
      <c r="T409" s="200">
        <f>S409*H409</f>
        <v>0</v>
      </c>
      <c r="U409" s="36"/>
      <c r="V409" s="36"/>
      <c r="W409" s="36"/>
      <c r="X409" s="36"/>
      <c r="Y409" s="36"/>
      <c r="Z409" s="36"/>
      <c r="AA409" s="36"/>
      <c r="AB409" s="36"/>
      <c r="AC409" s="36"/>
      <c r="AD409" s="36"/>
      <c r="AE409" s="36"/>
      <c r="AR409" s="201" t="s">
        <v>182</v>
      </c>
      <c r="AT409" s="201" t="s">
        <v>177</v>
      </c>
      <c r="AU409" s="201" t="s">
        <v>85</v>
      </c>
      <c r="AY409" s="19" t="s">
        <v>175</v>
      </c>
      <c r="BE409" s="202">
        <f>IF(N409="základní",J409,0)</f>
        <v>0</v>
      </c>
      <c r="BF409" s="202">
        <f>IF(N409="snížená",J409,0)</f>
        <v>0</v>
      </c>
      <c r="BG409" s="202">
        <f>IF(N409="zákl. přenesená",J409,0)</f>
        <v>0</v>
      </c>
      <c r="BH409" s="202">
        <f>IF(N409="sníž. přenesená",J409,0)</f>
        <v>0</v>
      </c>
      <c r="BI409" s="202">
        <f>IF(N409="nulová",J409,0)</f>
        <v>0</v>
      </c>
      <c r="BJ409" s="19" t="s">
        <v>182</v>
      </c>
      <c r="BK409" s="202">
        <f>ROUND(I409*H409,2)</f>
        <v>0</v>
      </c>
      <c r="BL409" s="19" t="s">
        <v>182</v>
      </c>
      <c r="BM409" s="201" t="s">
        <v>1481</v>
      </c>
    </row>
    <row r="410" spans="2:51" s="13" customFormat="1" ht="11.25">
      <c r="B410" s="207"/>
      <c r="C410" s="208"/>
      <c r="D410" s="203" t="s">
        <v>186</v>
      </c>
      <c r="E410" s="209" t="s">
        <v>19</v>
      </c>
      <c r="F410" s="210" t="s">
        <v>1482</v>
      </c>
      <c r="G410" s="208"/>
      <c r="H410" s="209" t="s">
        <v>19</v>
      </c>
      <c r="I410" s="211"/>
      <c r="J410" s="208"/>
      <c r="K410" s="208"/>
      <c r="L410" s="212"/>
      <c r="M410" s="213"/>
      <c r="N410" s="214"/>
      <c r="O410" s="214"/>
      <c r="P410" s="214"/>
      <c r="Q410" s="214"/>
      <c r="R410" s="214"/>
      <c r="S410" s="214"/>
      <c r="T410" s="215"/>
      <c r="AT410" s="216" t="s">
        <v>186</v>
      </c>
      <c r="AU410" s="216" t="s">
        <v>85</v>
      </c>
      <c r="AV410" s="13" t="s">
        <v>83</v>
      </c>
      <c r="AW410" s="13" t="s">
        <v>37</v>
      </c>
      <c r="AX410" s="13" t="s">
        <v>75</v>
      </c>
      <c r="AY410" s="216" t="s">
        <v>175</v>
      </c>
    </row>
    <row r="411" spans="2:51" s="14" customFormat="1" ht="11.25">
      <c r="B411" s="217"/>
      <c r="C411" s="218"/>
      <c r="D411" s="203" t="s">
        <v>186</v>
      </c>
      <c r="E411" s="219" t="s">
        <v>19</v>
      </c>
      <c r="F411" s="220" t="s">
        <v>1432</v>
      </c>
      <c r="G411" s="218"/>
      <c r="H411" s="221">
        <v>95.16</v>
      </c>
      <c r="I411" s="222"/>
      <c r="J411" s="218"/>
      <c r="K411" s="218"/>
      <c r="L411" s="223"/>
      <c r="M411" s="224"/>
      <c r="N411" s="225"/>
      <c r="O411" s="225"/>
      <c r="P411" s="225"/>
      <c r="Q411" s="225"/>
      <c r="R411" s="225"/>
      <c r="S411" s="225"/>
      <c r="T411" s="226"/>
      <c r="AT411" s="227" t="s">
        <v>186</v>
      </c>
      <c r="AU411" s="227" t="s">
        <v>85</v>
      </c>
      <c r="AV411" s="14" t="s">
        <v>85</v>
      </c>
      <c r="AW411" s="14" t="s">
        <v>37</v>
      </c>
      <c r="AX411" s="14" t="s">
        <v>83</v>
      </c>
      <c r="AY411" s="227" t="s">
        <v>175</v>
      </c>
    </row>
    <row r="412" spans="2:63" s="12" customFormat="1" ht="22.9" customHeight="1">
      <c r="B412" s="174"/>
      <c r="C412" s="175"/>
      <c r="D412" s="176" t="s">
        <v>74</v>
      </c>
      <c r="E412" s="188" t="s">
        <v>237</v>
      </c>
      <c r="F412" s="188" t="s">
        <v>358</v>
      </c>
      <c r="G412" s="175"/>
      <c r="H412" s="175"/>
      <c r="I412" s="178"/>
      <c r="J412" s="189">
        <f>BK412</f>
        <v>0</v>
      </c>
      <c r="K412" s="175"/>
      <c r="L412" s="180"/>
      <c r="M412" s="181"/>
      <c r="N412" s="182"/>
      <c r="O412" s="182"/>
      <c r="P412" s="183">
        <f>SUM(P413:P462)</f>
        <v>0</v>
      </c>
      <c r="Q412" s="182"/>
      <c r="R412" s="183">
        <f>SUM(R413:R462)</f>
        <v>2.1370779</v>
      </c>
      <c r="S412" s="182"/>
      <c r="T412" s="184">
        <f>SUM(T413:T462)</f>
        <v>0.9004</v>
      </c>
      <c r="AR412" s="185" t="s">
        <v>83</v>
      </c>
      <c r="AT412" s="186" t="s">
        <v>74</v>
      </c>
      <c r="AU412" s="186" t="s">
        <v>83</v>
      </c>
      <c r="AY412" s="185" t="s">
        <v>175</v>
      </c>
      <c r="BK412" s="187">
        <f>SUM(BK413:BK462)</f>
        <v>0</v>
      </c>
    </row>
    <row r="413" spans="1:65" s="2" customFormat="1" ht="16.5" customHeight="1">
      <c r="A413" s="36"/>
      <c r="B413" s="37"/>
      <c r="C413" s="190" t="s">
        <v>585</v>
      </c>
      <c r="D413" s="190" t="s">
        <v>177</v>
      </c>
      <c r="E413" s="191" t="s">
        <v>1483</v>
      </c>
      <c r="F413" s="192" t="s">
        <v>1484</v>
      </c>
      <c r="G413" s="193" t="s">
        <v>400</v>
      </c>
      <c r="H413" s="194">
        <v>2</v>
      </c>
      <c r="I413" s="195"/>
      <c r="J413" s="196">
        <f>ROUND(I413*H413,2)</f>
        <v>0</v>
      </c>
      <c r="K413" s="192" t="s">
        <v>181</v>
      </c>
      <c r="L413" s="41"/>
      <c r="M413" s="197" t="s">
        <v>19</v>
      </c>
      <c r="N413" s="198" t="s">
        <v>48</v>
      </c>
      <c r="O413" s="67"/>
      <c r="P413" s="199">
        <f>O413*H413</f>
        <v>0</v>
      </c>
      <c r="Q413" s="199">
        <v>0.0008</v>
      </c>
      <c r="R413" s="199">
        <f>Q413*H413</f>
        <v>0.0016</v>
      </c>
      <c r="S413" s="199">
        <v>0</v>
      </c>
      <c r="T413" s="200">
        <f>S413*H413</f>
        <v>0</v>
      </c>
      <c r="U413" s="36"/>
      <c r="V413" s="36"/>
      <c r="W413" s="36"/>
      <c r="X413" s="36"/>
      <c r="Y413" s="36"/>
      <c r="Z413" s="36"/>
      <c r="AA413" s="36"/>
      <c r="AB413" s="36"/>
      <c r="AC413" s="36"/>
      <c r="AD413" s="36"/>
      <c r="AE413" s="36"/>
      <c r="AR413" s="201" t="s">
        <v>182</v>
      </c>
      <c r="AT413" s="201" t="s">
        <v>177</v>
      </c>
      <c r="AU413" s="201" t="s">
        <v>85</v>
      </c>
      <c r="AY413" s="19" t="s">
        <v>175</v>
      </c>
      <c r="BE413" s="202">
        <f>IF(N413="základní",J413,0)</f>
        <v>0</v>
      </c>
      <c r="BF413" s="202">
        <f>IF(N413="snížená",J413,0)</f>
        <v>0</v>
      </c>
      <c r="BG413" s="202">
        <f>IF(N413="zákl. přenesená",J413,0)</f>
        <v>0</v>
      </c>
      <c r="BH413" s="202">
        <f>IF(N413="sníž. přenesená",J413,0)</f>
        <v>0</v>
      </c>
      <c r="BI413" s="202">
        <f>IF(N413="nulová",J413,0)</f>
        <v>0</v>
      </c>
      <c r="BJ413" s="19" t="s">
        <v>182</v>
      </c>
      <c r="BK413" s="202">
        <f>ROUND(I413*H413,2)</f>
        <v>0</v>
      </c>
      <c r="BL413" s="19" t="s">
        <v>182</v>
      </c>
      <c r="BM413" s="201" t="s">
        <v>1485</v>
      </c>
    </row>
    <row r="414" spans="1:47" s="2" customFormat="1" ht="48.75">
      <c r="A414" s="36"/>
      <c r="B414" s="37"/>
      <c r="C414" s="38"/>
      <c r="D414" s="203" t="s">
        <v>184</v>
      </c>
      <c r="E414" s="38"/>
      <c r="F414" s="204" t="s">
        <v>1486</v>
      </c>
      <c r="G414" s="38"/>
      <c r="H414" s="38"/>
      <c r="I414" s="111"/>
      <c r="J414" s="38"/>
      <c r="K414" s="38"/>
      <c r="L414" s="41"/>
      <c r="M414" s="205"/>
      <c r="N414" s="206"/>
      <c r="O414" s="67"/>
      <c r="P414" s="67"/>
      <c r="Q414" s="67"/>
      <c r="R414" s="67"/>
      <c r="S414" s="67"/>
      <c r="T414" s="68"/>
      <c r="U414" s="36"/>
      <c r="V414" s="36"/>
      <c r="W414" s="36"/>
      <c r="X414" s="36"/>
      <c r="Y414" s="36"/>
      <c r="Z414" s="36"/>
      <c r="AA414" s="36"/>
      <c r="AB414" s="36"/>
      <c r="AC414" s="36"/>
      <c r="AD414" s="36"/>
      <c r="AE414" s="36"/>
      <c r="AT414" s="19" t="s">
        <v>184</v>
      </c>
      <c r="AU414" s="19" t="s">
        <v>85</v>
      </c>
    </row>
    <row r="415" spans="1:65" s="2" customFormat="1" ht="16.5" customHeight="1">
      <c r="A415" s="36"/>
      <c r="B415" s="37"/>
      <c r="C415" s="239" t="s">
        <v>590</v>
      </c>
      <c r="D415" s="239" t="s">
        <v>238</v>
      </c>
      <c r="E415" s="240" t="s">
        <v>1487</v>
      </c>
      <c r="F415" s="241" t="s">
        <v>1488</v>
      </c>
      <c r="G415" s="242" t="s">
        <v>400</v>
      </c>
      <c r="H415" s="243">
        <v>2</v>
      </c>
      <c r="I415" s="244"/>
      <c r="J415" s="245">
        <f>ROUND(I415*H415,2)</f>
        <v>0</v>
      </c>
      <c r="K415" s="241" t="s">
        <v>181</v>
      </c>
      <c r="L415" s="246"/>
      <c r="M415" s="247" t="s">
        <v>19</v>
      </c>
      <c r="N415" s="248" t="s">
        <v>48</v>
      </c>
      <c r="O415" s="67"/>
      <c r="P415" s="199">
        <f>O415*H415</f>
        <v>0</v>
      </c>
      <c r="Q415" s="199">
        <v>0</v>
      </c>
      <c r="R415" s="199">
        <f>Q415*H415</f>
        <v>0</v>
      </c>
      <c r="S415" s="199">
        <v>0</v>
      </c>
      <c r="T415" s="200">
        <f>S415*H415</f>
        <v>0</v>
      </c>
      <c r="U415" s="36"/>
      <c r="V415" s="36"/>
      <c r="W415" s="36"/>
      <c r="X415" s="36"/>
      <c r="Y415" s="36"/>
      <c r="Z415" s="36"/>
      <c r="AA415" s="36"/>
      <c r="AB415" s="36"/>
      <c r="AC415" s="36"/>
      <c r="AD415" s="36"/>
      <c r="AE415" s="36"/>
      <c r="AR415" s="201" t="s">
        <v>230</v>
      </c>
      <c r="AT415" s="201" t="s">
        <v>238</v>
      </c>
      <c r="AU415" s="201" t="s">
        <v>85</v>
      </c>
      <c r="AY415" s="19" t="s">
        <v>175</v>
      </c>
      <c r="BE415" s="202">
        <f>IF(N415="základní",J415,0)</f>
        <v>0</v>
      </c>
      <c r="BF415" s="202">
        <f>IF(N415="snížená",J415,0)</f>
        <v>0</v>
      </c>
      <c r="BG415" s="202">
        <f>IF(N415="zákl. přenesená",J415,0)</f>
        <v>0</v>
      </c>
      <c r="BH415" s="202">
        <f>IF(N415="sníž. přenesená",J415,0)</f>
        <v>0</v>
      </c>
      <c r="BI415" s="202">
        <f>IF(N415="nulová",J415,0)</f>
        <v>0</v>
      </c>
      <c r="BJ415" s="19" t="s">
        <v>182</v>
      </c>
      <c r="BK415" s="202">
        <f>ROUND(I415*H415,2)</f>
        <v>0</v>
      </c>
      <c r="BL415" s="19" t="s">
        <v>182</v>
      </c>
      <c r="BM415" s="201" t="s">
        <v>1489</v>
      </c>
    </row>
    <row r="416" spans="1:65" s="2" customFormat="1" ht="16.5" customHeight="1">
      <c r="A416" s="36"/>
      <c r="B416" s="37"/>
      <c r="C416" s="190" t="s">
        <v>1490</v>
      </c>
      <c r="D416" s="190" t="s">
        <v>177</v>
      </c>
      <c r="E416" s="191" t="s">
        <v>1491</v>
      </c>
      <c r="F416" s="192" t="s">
        <v>1492</v>
      </c>
      <c r="G416" s="193" t="s">
        <v>400</v>
      </c>
      <c r="H416" s="194">
        <v>4</v>
      </c>
      <c r="I416" s="195"/>
      <c r="J416" s="196">
        <f>ROUND(I416*H416,2)</f>
        <v>0</v>
      </c>
      <c r="K416" s="192" t="s">
        <v>181</v>
      </c>
      <c r="L416" s="41"/>
      <c r="M416" s="197" t="s">
        <v>19</v>
      </c>
      <c r="N416" s="198" t="s">
        <v>48</v>
      </c>
      <c r="O416" s="67"/>
      <c r="P416" s="199">
        <f>O416*H416</f>
        <v>0</v>
      </c>
      <c r="Q416" s="199">
        <v>0.001</v>
      </c>
      <c r="R416" s="199">
        <f>Q416*H416</f>
        <v>0.004</v>
      </c>
      <c r="S416" s="199">
        <v>0</v>
      </c>
      <c r="T416" s="200">
        <f>S416*H416</f>
        <v>0</v>
      </c>
      <c r="U416" s="36"/>
      <c r="V416" s="36"/>
      <c r="W416" s="36"/>
      <c r="X416" s="36"/>
      <c r="Y416" s="36"/>
      <c r="Z416" s="36"/>
      <c r="AA416" s="36"/>
      <c r="AB416" s="36"/>
      <c r="AC416" s="36"/>
      <c r="AD416" s="36"/>
      <c r="AE416" s="36"/>
      <c r="AR416" s="201" t="s">
        <v>182</v>
      </c>
      <c r="AT416" s="201" t="s">
        <v>177</v>
      </c>
      <c r="AU416" s="201" t="s">
        <v>85</v>
      </c>
      <c r="AY416" s="19" t="s">
        <v>175</v>
      </c>
      <c r="BE416" s="202">
        <f>IF(N416="základní",J416,0)</f>
        <v>0</v>
      </c>
      <c r="BF416" s="202">
        <f>IF(N416="snížená",J416,0)</f>
        <v>0</v>
      </c>
      <c r="BG416" s="202">
        <f>IF(N416="zákl. přenesená",J416,0)</f>
        <v>0</v>
      </c>
      <c r="BH416" s="202">
        <f>IF(N416="sníž. přenesená",J416,0)</f>
        <v>0</v>
      </c>
      <c r="BI416" s="202">
        <f>IF(N416="nulová",J416,0)</f>
        <v>0</v>
      </c>
      <c r="BJ416" s="19" t="s">
        <v>182</v>
      </c>
      <c r="BK416" s="202">
        <f>ROUND(I416*H416,2)</f>
        <v>0</v>
      </c>
      <c r="BL416" s="19" t="s">
        <v>182</v>
      </c>
      <c r="BM416" s="201" t="s">
        <v>1493</v>
      </c>
    </row>
    <row r="417" spans="1:47" s="2" customFormat="1" ht="78">
      <c r="A417" s="36"/>
      <c r="B417" s="37"/>
      <c r="C417" s="38"/>
      <c r="D417" s="203" t="s">
        <v>184</v>
      </c>
      <c r="E417" s="38"/>
      <c r="F417" s="204" t="s">
        <v>1494</v>
      </c>
      <c r="G417" s="38"/>
      <c r="H417" s="38"/>
      <c r="I417" s="111"/>
      <c r="J417" s="38"/>
      <c r="K417" s="38"/>
      <c r="L417" s="41"/>
      <c r="M417" s="205"/>
      <c r="N417" s="206"/>
      <c r="O417" s="67"/>
      <c r="P417" s="67"/>
      <c r="Q417" s="67"/>
      <c r="R417" s="67"/>
      <c r="S417" s="67"/>
      <c r="T417" s="68"/>
      <c r="U417" s="36"/>
      <c r="V417" s="36"/>
      <c r="W417" s="36"/>
      <c r="X417" s="36"/>
      <c r="Y417" s="36"/>
      <c r="Z417" s="36"/>
      <c r="AA417" s="36"/>
      <c r="AB417" s="36"/>
      <c r="AC417" s="36"/>
      <c r="AD417" s="36"/>
      <c r="AE417" s="36"/>
      <c r="AT417" s="19" t="s">
        <v>184</v>
      </c>
      <c r="AU417" s="19" t="s">
        <v>85</v>
      </c>
    </row>
    <row r="418" spans="1:65" s="2" customFormat="1" ht="16.5" customHeight="1">
      <c r="A418" s="36"/>
      <c r="B418" s="37"/>
      <c r="C418" s="239" t="s">
        <v>1495</v>
      </c>
      <c r="D418" s="239" t="s">
        <v>238</v>
      </c>
      <c r="E418" s="240" t="s">
        <v>1496</v>
      </c>
      <c r="F418" s="241" t="s">
        <v>1497</v>
      </c>
      <c r="G418" s="242" t="s">
        <v>400</v>
      </c>
      <c r="H418" s="243">
        <v>4</v>
      </c>
      <c r="I418" s="244"/>
      <c r="J418" s="245">
        <f>ROUND(I418*H418,2)</f>
        <v>0</v>
      </c>
      <c r="K418" s="241" t="s">
        <v>181</v>
      </c>
      <c r="L418" s="246"/>
      <c r="M418" s="247" t="s">
        <v>19</v>
      </c>
      <c r="N418" s="248" t="s">
        <v>48</v>
      </c>
      <c r="O418" s="67"/>
      <c r="P418" s="199">
        <f>O418*H418</f>
        <v>0</v>
      </c>
      <c r="Q418" s="199">
        <v>0</v>
      </c>
      <c r="R418" s="199">
        <f>Q418*H418</f>
        <v>0</v>
      </c>
      <c r="S418" s="199">
        <v>0</v>
      </c>
      <c r="T418" s="200">
        <f>S418*H418</f>
        <v>0</v>
      </c>
      <c r="U418" s="36"/>
      <c r="V418" s="36"/>
      <c r="W418" s="36"/>
      <c r="X418" s="36"/>
      <c r="Y418" s="36"/>
      <c r="Z418" s="36"/>
      <c r="AA418" s="36"/>
      <c r="AB418" s="36"/>
      <c r="AC418" s="36"/>
      <c r="AD418" s="36"/>
      <c r="AE418" s="36"/>
      <c r="AR418" s="201" t="s">
        <v>230</v>
      </c>
      <c r="AT418" s="201" t="s">
        <v>238</v>
      </c>
      <c r="AU418" s="201" t="s">
        <v>85</v>
      </c>
      <c r="AY418" s="19" t="s">
        <v>175</v>
      </c>
      <c r="BE418" s="202">
        <f>IF(N418="základní",J418,0)</f>
        <v>0</v>
      </c>
      <c r="BF418" s="202">
        <f>IF(N418="snížená",J418,0)</f>
        <v>0</v>
      </c>
      <c r="BG418" s="202">
        <f>IF(N418="zákl. přenesená",J418,0)</f>
        <v>0</v>
      </c>
      <c r="BH418" s="202">
        <f>IF(N418="sníž. přenesená",J418,0)</f>
        <v>0</v>
      </c>
      <c r="BI418" s="202">
        <f>IF(N418="nulová",J418,0)</f>
        <v>0</v>
      </c>
      <c r="BJ418" s="19" t="s">
        <v>182</v>
      </c>
      <c r="BK418" s="202">
        <f>ROUND(I418*H418,2)</f>
        <v>0</v>
      </c>
      <c r="BL418" s="19" t="s">
        <v>182</v>
      </c>
      <c r="BM418" s="201" t="s">
        <v>1498</v>
      </c>
    </row>
    <row r="419" spans="1:65" s="2" customFormat="1" ht="21.75" customHeight="1">
      <c r="A419" s="36"/>
      <c r="B419" s="37"/>
      <c r="C419" s="190" t="s">
        <v>1499</v>
      </c>
      <c r="D419" s="190" t="s">
        <v>177</v>
      </c>
      <c r="E419" s="191" t="s">
        <v>939</v>
      </c>
      <c r="F419" s="192" t="s">
        <v>940</v>
      </c>
      <c r="G419" s="193" t="s">
        <v>180</v>
      </c>
      <c r="H419" s="194">
        <v>670.67</v>
      </c>
      <c r="I419" s="195"/>
      <c r="J419" s="196">
        <f>ROUND(I419*H419,2)</f>
        <v>0</v>
      </c>
      <c r="K419" s="192" t="s">
        <v>181</v>
      </c>
      <c r="L419" s="41"/>
      <c r="M419" s="197" t="s">
        <v>19</v>
      </c>
      <c r="N419" s="198" t="s">
        <v>48</v>
      </c>
      <c r="O419" s="67"/>
      <c r="P419" s="199">
        <f>O419*H419</f>
        <v>0</v>
      </c>
      <c r="Q419" s="199">
        <v>0.00013</v>
      </c>
      <c r="R419" s="199">
        <f>Q419*H419</f>
        <v>0.08718709999999999</v>
      </c>
      <c r="S419" s="199">
        <v>0</v>
      </c>
      <c r="T419" s="200">
        <f>S419*H419</f>
        <v>0</v>
      </c>
      <c r="U419" s="36"/>
      <c r="V419" s="36"/>
      <c r="W419" s="36"/>
      <c r="X419" s="36"/>
      <c r="Y419" s="36"/>
      <c r="Z419" s="36"/>
      <c r="AA419" s="36"/>
      <c r="AB419" s="36"/>
      <c r="AC419" s="36"/>
      <c r="AD419" s="36"/>
      <c r="AE419" s="36"/>
      <c r="AR419" s="201" t="s">
        <v>182</v>
      </c>
      <c r="AT419" s="201" t="s">
        <v>177</v>
      </c>
      <c r="AU419" s="201" t="s">
        <v>85</v>
      </c>
      <c r="AY419" s="19" t="s">
        <v>175</v>
      </c>
      <c r="BE419" s="202">
        <f>IF(N419="základní",J419,0)</f>
        <v>0</v>
      </c>
      <c r="BF419" s="202">
        <f>IF(N419="snížená",J419,0)</f>
        <v>0</v>
      </c>
      <c r="BG419" s="202">
        <f>IF(N419="zákl. přenesená",J419,0)</f>
        <v>0</v>
      </c>
      <c r="BH419" s="202">
        <f>IF(N419="sníž. přenesená",J419,0)</f>
        <v>0</v>
      </c>
      <c r="BI419" s="202">
        <f>IF(N419="nulová",J419,0)</f>
        <v>0</v>
      </c>
      <c r="BJ419" s="19" t="s">
        <v>182</v>
      </c>
      <c r="BK419" s="202">
        <f>ROUND(I419*H419,2)</f>
        <v>0</v>
      </c>
      <c r="BL419" s="19" t="s">
        <v>182</v>
      </c>
      <c r="BM419" s="201" t="s">
        <v>1500</v>
      </c>
    </row>
    <row r="420" spans="1:47" s="2" customFormat="1" ht="48.75">
      <c r="A420" s="36"/>
      <c r="B420" s="37"/>
      <c r="C420" s="38"/>
      <c r="D420" s="203" t="s">
        <v>184</v>
      </c>
      <c r="E420" s="38"/>
      <c r="F420" s="204" t="s">
        <v>942</v>
      </c>
      <c r="G420" s="38"/>
      <c r="H420" s="38"/>
      <c r="I420" s="111"/>
      <c r="J420" s="38"/>
      <c r="K420" s="38"/>
      <c r="L420" s="41"/>
      <c r="M420" s="205"/>
      <c r="N420" s="206"/>
      <c r="O420" s="67"/>
      <c r="P420" s="67"/>
      <c r="Q420" s="67"/>
      <c r="R420" s="67"/>
      <c r="S420" s="67"/>
      <c r="T420" s="68"/>
      <c r="U420" s="36"/>
      <c r="V420" s="36"/>
      <c r="W420" s="36"/>
      <c r="X420" s="36"/>
      <c r="Y420" s="36"/>
      <c r="Z420" s="36"/>
      <c r="AA420" s="36"/>
      <c r="AB420" s="36"/>
      <c r="AC420" s="36"/>
      <c r="AD420" s="36"/>
      <c r="AE420" s="36"/>
      <c r="AT420" s="19" t="s">
        <v>184</v>
      </c>
      <c r="AU420" s="19" t="s">
        <v>85</v>
      </c>
    </row>
    <row r="421" spans="2:51" s="14" customFormat="1" ht="11.25">
      <c r="B421" s="217"/>
      <c r="C421" s="218"/>
      <c r="D421" s="203" t="s">
        <v>186</v>
      </c>
      <c r="E421" s="219" t="s">
        <v>19</v>
      </c>
      <c r="F421" s="220" t="s">
        <v>1501</v>
      </c>
      <c r="G421" s="218"/>
      <c r="H421" s="221">
        <v>95.16</v>
      </c>
      <c r="I421" s="222"/>
      <c r="J421" s="218"/>
      <c r="K421" s="218"/>
      <c r="L421" s="223"/>
      <c r="M421" s="224"/>
      <c r="N421" s="225"/>
      <c r="O421" s="225"/>
      <c r="P421" s="225"/>
      <c r="Q421" s="225"/>
      <c r="R421" s="225"/>
      <c r="S421" s="225"/>
      <c r="T421" s="226"/>
      <c r="AT421" s="227" t="s">
        <v>186</v>
      </c>
      <c r="AU421" s="227" t="s">
        <v>85</v>
      </c>
      <c r="AV421" s="14" t="s">
        <v>85</v>
      </c>
      <c r="AW421" s="14" t="s">
        <v>37</v>
      </c>
      <c r="AX421" s="14" t="s">
        <v>75</v>
      </c>
      <c r="AY421" s="227" t="s">
        <v>175</v>
      </c>
    </row>
    <row r="422" spans="2:51" s="14" customFormat="1" ht="11.25">
      <c r="B422" s="217"/>
      <c r="C422" s="218"/>
      <c r="D422" s="203" t="s">
        <v>186</v>
      </c>
      <c r="E422" s="219" t="s">
        <v>19</v>
      </c>
      <c r="F422" s="220" t="s">
        <v>1502</v>
      </c>
      <c r="G422" s="218"/>
      <c r="H422" s="221">
        <v>236.58</v>
      </c>
      <c r="I422" s="222"/>
      <c r="J422" s="218"/>
      <c r="K422" s="218"/>
      <c r="L422" s="223"/>
      <c r="M422" s="224"/>
      <c r="N422" s="225"/>
      <c r="O422" s="225"/>
      <c r="P422" s="225"/>
      <c r="Q422" s="225"/>
      <c r="R422" s="225"/>
      <c r="S422" s="225"/>
      <c r="T422" s="226"/>
      <c r="AT422" s="227" t="s">
        <v>186</v>
      </c>
      <c r="AU422" s="227" t="s">
        <v>85</v>
      </c>
      <c r="AV422" s="14" t="s">
        <v>85</v>
      </c>
      <c r="AW422" s="14" t="s">
        <v>37</v>
      </c>
      <c r="AX422" s="14" t="s">
        <v>75</v>
      </c>
      <c r="AY422" s="227" t="s">
        <v>175</v>
      </c>
    </row>
    <row r="423" spans="2:51" s="14" customFormat="1" ht="11.25">
      <c r="B423" s="217"/>
      <c r="C423" s="218"/>
      <c r="D423" s="203" t="s">
        <v>186</v>
      </c>
      <c r="E423" s="219" t="s">
        <v>19</v>
      </c>
      <c r="F423" s="220" t="s">
        <v>1503</v>
      </c>
      <c r="G423" s="218"/>
      <c r="H423" s="221">
        <v>168.8</v>
      </c>
      <c r="I423" s="222"/>
      <c r="J423" s="218"/>
      <c r="K423" s="218"/>
      <c r="L423" s="223"/>
      <c r="M423" s="224"/>
      <c r="N423" s="225"/>
      <c r="O423" s="225"/>
      <c r="P423" s="225"/>
      <c r="Q423" s="225"/>
      <c r="R423" s="225"/>
      <c r="S423" s="225"/>
      <c r="T423" s="226"/>
      <c r="AT423" s="227" t="s">
        <v>186</v>
      </c>
      <c r="AU423" s="227" t="s">
        <v>85</v>
      </c>
      <c r="AV423" s="14" t="s">
        <v>85</v>
      </c>
      <c r="AW423" s="14" t="s">
        <v>37</v>
      </c>
      <c r="AX423" s="14" t="s">
        <v>75</v>
      </c>
      <c r="AY423" s="227" t="s">
        <v>175</v>
      </c>
    </row>
    <row r="424" spans="2:51" s="14" customFormat="1" ht="11.25">
      <c r="B424" s="217"/>
      <c r="C424" s="218"/>
      <c r="D424" s="203" t="s">
        <v>186</v>
      </c>
      <c r="E424" s="219" t="s">
        <v>19</v>
      </c>
      <c r="F424" s="220" t="s">
        <v>1504</v>
      </c>
      <c r="G424" s="218"/>
      <c r="H424" s="221">
        <v>170.13</v>
      </c>
      <c r="I424" s="222"/>
      <c r="J424" s="218"/>
      <c r="K424" s="218"/>
      <c r="L424" s="223"/>
      <c r="M424" s="224"/>
      <c r="N424" s="225"/>
      <c r="O424" s="225"/>
      <c r="P424" s="225"/>
      <c r="Q424" s="225"/>
      <c r="R424" s="225"/>
      <c r="S424" s="225"/>
      <c r="T424" s="226"/>
      <c r="AT424" s="227" t="s">
        <v>186</v>
      </c>
      <c r="AU424" s="227" t="s">
        <v>85</v>
      </c>
      <c r="AV424" s="14" t="s">
        <v>85</v>
      </c>
      <c r="AW424" s="14" t="s">
        <v>37</v>
      </c>
      <c r="AX424" s="14" t="s">
        <v>75</v>
      </c>
      <c r="AY424" s="227" t="s">
        <v>175</v>
      </c>
    </row>
    <row r="425" spans="2:51" s="15" customFormat="1" ht="11.25">
      <c r="B425" s="228"/>
      <c r="C425" s="229"/>
      <c r="D425" s="203" t="s">
        <v>186</v>
      </c>
      <c r="E425" s="230" t="s">
        <v>19</v>
      </c>
      <c r="F425" s="231" t="s">
        <v>204</v>
      </c>
      <c r="G425" s="229"/>
      <c r="H425" s="232">
        <v>670.6700000000001</v>
      </c>
      <c r="I425" s="233"/>
      <c r="J425" s="229"/>
      <c r="K425" s="229"/>
      <c r="L425" s="234"/>
      <c r="M425" s="235"/>
      <c r="N425" s="236"/>
      <c r="O425" s="236"/>
      <c r="P425" s="236"/>
      <c r="Q425" s="236"/>
      <c r="R425" s="236"/>
      <c r="S425" s="236"/>
      <c r="T425" s="237"/>
      <c r="AT425" s="238" t="s">
        <v>186</v>
      </c>
      <c r="AU425" s="238" t="s">
        <v>85</v>
      </c>
      <c r="AV425" s="15" t="s">
        <v>182</v>
      </c>
      <c r="AW425" s="15" t="s">
        <v>37</v>
      </c>
      <c r="AX425" s="15" t="s">
        <v>83</v>
      </c>
      <c r="AY425" s="238" t="s">
        <v>175</v>
      </c>
    </row>
    <row r="426" spans="1:65" s="2" customFormat="1" ht="21.75" customHeight="1">
      <c r="A426" s="36"/>
      <c r="B426" s="37"/>
      <c r="C426" s="190" t="s">
        <v>1505</v>
      </c>
      <c r="D426" s="190" t="s">
        <v>177</v>
      </c>
      <c r="E426" s="191" t="s">
        <v>1506</v>
      </c>
      <c r="F426" s="192" t="s">
        <v>1507</v>
      </c>
      <c r="G426" s="193" t="s">
        <v>180</v>
      </c>
      <c r="H426" s="194">
        <v>868</v>
      </c>
      <c r="I426" s="195"/>
      <c r="J426" s="196">
        <f>ROUND(I426*H426,2)</f>
        <v>0</v>
      </c>
      <c r="K426" s="192" t="s">
        <v>181</v>
      </c>
      <c r="L426" s="41"/>
      <c r="M426" s="197" t="s">
        <v>19</v>
      </c>
      <c r="N426" s="198" t="s">
        <v>48</v>
      </c>
      <c r="O426" s="67"/>
      <c r="P426" s="199">
        <f>O426*H426</f>
        <v>0</v>
      </c>
      <c r="Q426" s="199">
        <v>4E-05</v>
      </c>
      <c r="R426" s="199">
        <f>Q426*H426</f>
        <v>0.03472</v>
      </c>
      <c r="S426" s="199">
        <v>0</v>
      </c>
      <c r="T426" s="200">
        <f>S426*H426</f>
        <v>0</v>
      </c>
      <c r="U426" s="36"/>
      <c r="V426" s="36"/>
      <c r="W426" s="36"/>
      <c r="X426" s="36"/>
      <c r="Y426" s="36"/>
      <c r="Z426" s="36"/>
      <c r="AA426" s="36"/>
      <c r="AB426" s="36"/>
      <c r="AC426" s="36"/>
      <c r="AD426" s="36"/>
      <c r="AE426" s="36"/>
      <c r="AR426" s="201" t="s">
        <v>182</v>
      </c>
      <c r="AT426" s="201" t="s">
        <v>177</v>
      </c>
      <c r="AU426" s="201" t="s">
        <v>85</v>
      </c>
      <c r="AY426" s="19" t="s">
        <v>175</v>
      </c>
      <c r="BE426" s="202">
        <f>IF(N426="základní",J426,0)</f>
        <v>0</v>
      </c>
      <c r="BF426" s="202">
        <f>IF(N426="snížená",J426,0)</f>
        <v>0</v>
      </c>
      <c r="BG426" s="202">
        <f>IF(N426="zákl. přenesená",J426,0)</f>
        <v>0</v>
      </c>
      <c r="BH426" s="202">
        <f>IF(N426="sníž. přenesená",J426,0)</f>
        <v>0</v>
      </c>
      <c r="BI426" s="202">
        <f>IF(N426="nulová",J426,0)</f>
        <v>0</v>
      </c>
      <c r="BJ426" s="19" t="s">
        <v>182</v>
      </c>
      <c r="BK426" s="202">
        <f>ROUND(I426*H426,2)</f>
        <v>0</v>
      </c>
      <c r="BL426" s="19" t="s">
        <v>182</v>
      </c>
      <c r="BM426" s="201" t="s">
        <v>1508</v>
      </c>
    </row>
    <row r="427" spans="1:47" s="2" customFormat="1" ht="165.75">
      <c r="A427" s="36"/>
      <c r="B427" s="37"/>
      <c r="C427" s="38"/>
      <c r="D427" s="203" t="s">
        <v>184</v>
      </c>
      <c r="E427" s="38"/>
      <c r="F427" s="204" t="s">
        <v>1509</v>
      </c>
      <c r="G427" s="38"/>
      <c r="H427" s="38"/>
      <c r="I427" s="111"/>
      <c r="J427" s="38"/>
      <c r="K427" s="38"/>
      <c r="L427" s="41"/>
      <c r="M427" s="205"/>
      <c r="N427" s="206"/>
      <c r="O427" s="67"/>
      <c r="P427" s="67"/>
      <c r="Q427" s="67"/>
      <c r="R427" s="67"/>
      <c r="S427" s="67"/>
      <c r="T427" s="68"/>
      <c r="U427" s="36"/>
      <c r="V427" s="36"/>
      <c r="W427" s="36"/>
      <c r="X427" s="36"/>
      <c r="Y427" s="36"/>
      <c r="Z427" s="36"/>
      <c r="AA427" s="36"/>
      <c r="AB427" s="36"/>
      <c r="AC427" s="36"/>
      <c r="AD427" s="36"/>
      <c r="AE427" s="36"/>
      <c r="AT427" s="19" t="s">
        <v>184</v>
      </c>
      <c r="AU427" s="19" t="s">
        <v>85</v>
      </c>
    </row>
    <row r="428" spans="2:51" s="13" customFormat="1" ht="11.25">
      <c r="B428" s="207"/>
      <c r="C428" s="208"/>
      <c r="D428" s="203" t="s">
        <v>186</v>
      </c>
      <c r="E428" s="209" t="s">
        <v>19</v>
      </c>
      <c r="F428" s="210" t="s">
        <v>257</v>
      </c>
      <c r="G428" s="208"/>
      <c r="H428" s="209" t="s">
        <v>19</v>
      </c>
      <c r="I428" s="211"/>
      <c r="J428" s="208"/>
      <c r="K428" s="208"/>
      <c r="L428" s="212"/>
      <c r="M428" s="213"/>
      <c r="N428" s="214"/>
      <c r="O428" s="214"/>
      <c r="P428" s="214"/>
      <c r="Q428" s="214"/>
      <c r="R428" s="214"/>
      <c r="S428" s="214"/>
      <c r="T428" s="215"/>
      <c r="AT428" s="216" t="s">
        <v>186</v>
      </c>
      <c r="AU428" s="216" t="s">
        <v>85</v>
      </c>
      <c r="AV428" s="13" t="s">
        <v>83</v>
      </c>
      <c r="AW428" s="13" t="s">
        <v>37</v>
      </c>
      <c r="AX428" s="13" t="s">
        <v>75</v>
      </c>
      <c r="AY428" s="216" t="s">
        <v>175</v>
      </c>
    </row>
    <row r="429" spans="2:51" s="14" customFormat="1" ht="11.25">
      <c r="B429" s="217"/>
      <c r="C429" s="218"/>
      <c r="D429" s="203" t="s">
        <v>186</v>
      </c>
      <c r="E429" s="219" t="s">
        <v>19</v>
      </c>
      <c r="F429" s="220" t="s">
        <v>1510</v>
      </c>
      <c r="G429" s="218"/>
      <c r="H429" s="221">
        <v>140</v>
      </c>
      <c r="I429" s="222"/>
      <c r="J429" s="218"/>
      <c r="K429" s="218"/>
      <c r="L429" s="223"/>
      <c r="M429" s="224"/>
      <c r="N429" s="225"/>
      <c r="O429" s="225"/>
      <c r="P429" s="225"/>
      <c r="Q429" s="225"/>
      <c r="R429" s="225"/>
      <c r="S429" s="225"/>
      <c r="T429" s="226"/>
      <c r="AT429" s="227" t="s">
        <v>186</v>
      </c>
      <c r="AU429" s="227" t="s">
        <v>85</v>
      </c>
      <c r="AV429" s="14" t="s">
        <v>85</v>
      </c>
      <c r="AW429" s="14" t="s">
        <v>37</v>
      </c>
      <c r="AX429" s="14" t="s">
        <v>75</v>
      </c>
      <c r="AY429" s="227" t="s">
        <v>175</v>
      </c>
    </row>
    <row r="430" spans="2:51" s="13" customFormat="1" ht="11.25">
      <c r="B430" s="207"/>
      <c r="C430" s="208"/>
      <c r="D430" s="203" t="s">
        <v>186</v>
      </c>
      <c r="E430" s="209" t="s">
        <v>19</v>
      </c>
      <c r="F430" s="210" t="s">
        <v>260</v>
      </c>
      <c r="G430" s="208"/>
      <c r="H430" s="209" t="s">
        <v>19</v>
      </c>
      <c r="I430" s="211"/>
      <c r="J430" s="208"/>
      <c r="K430" s="208"/>
      <c r="L430" s="212"/>
      <c r="M430" s="213"/>
      <c r="N430" s="214"/>
      <c r="O430" s="214"/>
      <c r="P430" s="214"/>
      <c r="Q430" s="214"/>
      <c r="R430" s="214"/>
      <c r="S430" s="214"/>
      <c r="T430" s="215"/>
      <c r="AT430" s="216" t="s">
        <v>186</v>
      </c>
      <c r="AU430" s="216" t="s">
        <v>85</v>
      </c>
      <c r="AV430" s="13" t="s">
        <v>83</v>
      </c>
      <c r="AW430" s="13" t="s">
        <v>37</v>
      </c>
      <c r="AX430" s="13" t="s">
        <v>75</v>
      </c>
      <c r="AY430" s="216" t="s">
        <v>175</v>
      </c>
    </row>
    <row r="431" spans="2:51" s="14" customFormat="1" ht="11.25">
      <c r="B431" s="217"/>
      <c r="C431" s="218"/>
      <c r="D431" s="203" t="s">
        <v>186</v>
      </c>
      <c r="E431" s="219" t="s">
        <v>19</v>
      </c>
      <c r="F431" s="220" t="s">
        <v>1511</v>
      </c>
      <c r="G431" s="218"/>
      <c r="H431" s="221">
        <v>312</v>
      </c>
      <c r="I431" s="222"/>
      <c r="J431" s="218"/>
      <c r="K431" s="218"/>
      <c r="L431" s="223"/>
      <c r="M431" s="224"/>
      <c r="N431" s="225"/>
      <c r="O431" s="225"/>
      <c r="P431" s="225"/>
      <c r="Q431" s="225"/>
      <c r="R431" s="225"/>
      <c r="S431" s="225"/>
      <c r="T431" s="226"/>
      <c r="AT431" s="227" t="s">
        <v>186</v>
      </c>
      <c r="AU431" s="227" t="s">
        <v>85</v>
      </c>
      <c r="AV431" s="14" t="s">
        <v>85</v>
      </c>
      <c r="AW431" s="14" t="s">
        <v>37</v>
      </c>
      <c r="AX431" s="14" t="s">
        <v>75</v>
      </c>
      <c r="AY431" s="227" t="s">
        <v>175</v>
      </c>
    </row>
    <row r="432" spans="2:51" s="13" customFormat="1" ht="11.25">
      <c r="B432" s="207"/>
      <c r="C432" s="208"/>
      <c r="D432" s="203" t="s">
        <v>186</v>
      </c>
      <c r="E432" s="209" t="s">
        <v>19</v>
      </c>
      <c r="F432" s="210" t="s">
        <v>1512</v>
      </c>
      <c r="G432" s="208"/>
      <c r="H432" s="209" t="s">
        <v>19</v>
      </c>
      <c r="I432" s="211"/>
      <c r="J432" s="208"/>
      <c r="K432" s="208"/>
      <c r="L432" s="212"/>
      <c r="M432" s="213"/>
      <c r="N432" s="214"/>
      <c r="O432" s="214"/>
      <c r="P432" s="214"/>
      <c r="Q432" s="214"/>
      <c r="R432" s="214"/>
      <c r="S432" s="214"/>
      <c r="T432" s="215"/>
      <c r="AT432" s="216" t="s">
        <v>186</v>
      </c>
      <c r="AU432" s="216" t="s">
        <v>85</v>
      </c>
      <c r="AV432" s="13" t="s">
        <v>83</v>
      </c>
      <c r="AW432" s="13" t="s">
        <v>37</v>
      </c>
      <c r="AX432" s="13" t="s">
        <v>75</v>
      </c>
      <c r="AY432" s="216" t="s">
        <v>175</v>
      </c>
    </row>
    <row r="433" spans="2:51" s="14" customFormat="1" ht="11.25">
      <c r="B433" s="217"/>
      <c r="C433" s="218"/>
      <c r="D433" s="203" t="s">
        <v>186</v>
      </c>
      <c r="E433" s="219" t="s">
        <v>19</v>
      </c>
      <c r="F433" s="220" t="s">
        <v>1513</v>
      </c>
      <c r="G433" s="218"/>
      <c r="H433" s="221">
        <v>416</v>
      </c>
      <c r="I433" s="222"/>
      <c r="J433" s="218"/>
      <c r="K433" s="218"/>
      <c r="L433" s="223"/>
      <c r="M433" s="224"/>
      <c r="N433" s="225"/>
      <c r="O433" s="225"/>
      <c r="P433" s="225"/>
      <c r="Q433" s="225"/>
      <c r="R433" s="225"/>
      <c r="S433" s="225"/>
      <c r="T433" s="226"/>
      <c r="AT433" s="227" t="s">
        <v>186</v>
      </c>
      <c r="AU433" s="227" t="s">
        <v>85</v>
      </c>
      <c r="AV433" s="14" t="s">
        <v>85</v>
      </c>
      <c r="AW433" s="14" t="s">
        <v>37</v>
      </c>
      <c r="AX433" s="14" t="s">
        <v>75</v>
      </c>
      <c r="AY433" s="227" t="s">
        <v>175</v>
      </c>
    </row>
    <row r="434" spans="2:51" s="15" customFormat="1" ht="11.25">
      <c r="B434" s="228"/>
      <c r="C434" s="229"/>
      <c r="D434" s="203" t="s">
        <v>186</v>
      </c>
      <c r="E434" s="230" t="s">
        <v>19</v>
      </c>
      <c r="F434" s="231" t="s">
        <v>204</v>
      </c>
      <c r="G434" s="229"/>
      <c r="H434" s="232">
        <v>868</v>
      </c>
      <c r="I434" s="233"/>
      <c r="J434" s="229"/>
      <c r="K434" s="229"/>
      <c r="L434" s="234"/>
      <c r="M434" s="235"/>
      <c r="N434" s="236"/>
      <c r="O434" s="236"/>
      <c r="P434" s="236"/>
      <c r="Q434" s="236"/>
      <c r="R434" s="236"/>
      <c r="S434" s="236"/>
      <c r="T434" s="237"/>
      <c r="AT434" s="238" t="s">
        <v>186</v>
      </c>
      <c r="AU434" s="238" t="s">
        <v>85</v>
      </c>
      <c r="AV434" s="15" t="s">
        <v>182</v>
      </c>
      <c r="AW434" s="15" t="s">
        <v>37</v>
      </c>
      <c r="AX434" s="15" t="s">
        <v>83</v>
      </c>
      <c r="AY434" s="238" t="s">
        <v>175</v>
      </c>
    </row>
    <row r="435" spans="1:65" s="2" customFormat="1" ht="21.75" customHeight="1">
      <c r="A435" s="36"/>
      <c r="B435" s="37"/>
      <c r="C435" s="190" t="s">
        <v>1514</v>
      </c>
      <c r="D435" s="190" t="s">
        <v>177</v>
      </c>
      <c r="E435" s="191" t="s">
        <v>1515</v>
      </c>
      <c r="F435" s="192" t="s">
        <v>1516</v>
      </c>
      <c r="G435" s="193" t="s">
        <v>973</v>
      </c>
      <c r="H435" s="194">
        <v>4</v>
      </c>
      <c r="I435" s="195"/>
      <c r="J435" s="196">
        <f>ROUND(I435*H435,2)</f>
        <v>0</v>
      </c>
      <c r="K435" s="192" t="s">
        <v>181</v>
      </c>
      <c r="L435" s="41"/>
      <c r="M435" s="197" t="s">
        <v>19</v>
      </c>
      <c r="N435" s="198" t="s">
        <v>48</v>
      </c>
      <c r="O435" s="67"/>
      <c r="P435" s="199">
        <f>O435*H435</f>
        <v>0</v>
      </c>
      <c r="Q435" s="199">
        <v>0.26734</v>
      </c>
      <c r="R435" s="199">
        <f>Q435*H435</f>
        <v>1.06936</v>
      </c>
      <c r="S435" s="199">
        <v>0.173</v>
      </c>
      <c r="T435" s="200">
        <f>S435*H435</f>
        <v>0.692</v>
      </c>
      <c r="U435" s="36"/>
      <c r="V435" s="36"/>
      <c r="W435" s="36"/>
      <c r="X435" s="36"/>
      <c r="Y435" s="36"/>
      <c r="Z435" s="36"/>
      <c r="AA435" s="36"/>
      <c r="AB435" s="36"/>
      <c r="AC435" s="36"/>
      <c r="AD435" s="36"/>
      <c r="AE435" s="36"/>
      <c r="AR435" s="201" t="s">
        <v>182</v>
      </c>
      <c r="AT435" s="201" t="s">
        <v>177</v>
      </c>
      <c r="AU435" s="201" t="s">
        <v>85</v>
      </c>
      <c r="AY435" s="19" t="s">
        <v>175</v>
      </c>
      <c r="BE435" s="202">
        <f>IF(N435="základní",J435,0)</f>
        <v>0</v>
      </c>
      <c r="BF435" s="202">
        <f>IF(N435="snížená",J435,0)</f>
        <v>0</v>
      </c>
      <c r="BG435" s="202">
        <f>IF(N435="zákl. přenesená",J435,0)</f>
        <v>0</v>
      </c>
      <c r="BH435" s="202">
        <f>IF(N435="sníž. přenesená",J435,0)</f>
        <v>0</v>
      </c>
      <c r="BI435" s="202">
        <f>IF(N435="nulová",J435,0)</f>
        <v>0</v>
      </c>
      <c r="BJ435" s="19" t="s">
        <v>182</v>
      </c>
      <c r="BK435" s="202">
        <f>ROUND(I435*H435,2)</f>
        <v>0</v>
      </c>
      <c r="BL435" s="19" t="s">
        <v>182</v>
      </c>
      <c r="BM435" s="201" t="s">
        <v>1517</v>
      </c>
    </row>
    <row r="436" spans="1:47" s="2" customFormat="1" ht="146.25">
      <c r="A436" s="36"/>
      <c r="B436" s="37"/>
      <c r="C436" s="38"/>
      <c r="D436" s="203" t="s">
        <v>184</v>
      </c>
      <c r="E436" s="38"/>
      <c r="F436" s="204" t="s">
        <v>1518</v>
      </c>
      <c r="G436" s="38"/>
      <c r="H436" s="38"/>
      <c r="I436" s="111"/>
      <c r="J436" s="38"/>
      <c r="K436" s="38"/>
      <c r="L436" s="41"/>
      <c r="M436" s="205"/>
      <c r="N436" s="206"/>
      <c r="O436" s="67"/>
      <c r="P436" s="67"/>
      <c r="Q436" s="67"/>
      <c r="R436" s="67"/>
      <c r="S436" s="67"/>
      <c r="T436" s="68"/>
      <c r="U436" s="36"/>
      <c r="V436" s="36"/>
      <c r="W436" s="36"/>
      <c r="X436" s="36"/>
      <c r="Y436" s="36"/>
      <c r="Z436" s="36"/>
      <c r="AA436" s="36"/>
      <c r="AB436" s="36"/>
      <c r="AC436" s="36"/>
      <c r="AD436" s="36"/>
      <c r="AE436" s="36"/>
      <c r="AT436" s="19" t="s">
        <v>184</v>
      </c>
      <c r="AU436" s="19" t="s">
        <v>85</v>
      </c>
    </row>
    <row r="437" spans="2:51" s="14" customFormat="1" ht="11.25">
      <c r="B437" s="217"/>
      <c r="C437" s="218"/>
      <c r="D437" s="203" t="s">
        <v>186</v>
      </c>
      <c r="E437" s="219" t="s">
        <v>19</v>
      </c>
      <c r="F437" s="220" t="s">
        <v>182</v>
      </c>
      <c r="G437" s="218"/>
      <c r="H437" s="221">
        <v>4</v>
      </c>
      <c r="I437" s="222"/>
      <c r="J437" s="218"/>
      <c r="K437" s="218"/>
      <c r="L437" s="223"/>
      <c r="M437" s="224"/>
      <c r="N437" s="225"/>
      <c r="O437" s="225"/>
      <c r="P437" s="225"/>
      <c r="Q437" s="225"/>
      <c r="R437" s="225"/>
      <c r="S437" s="225"/>
      <c r="T437" s="226"/>
      <c r="AT437" s="227" t="s">
        <v>186</v>
      </c>
      <c r="AU437" s="227" t="s">
        <v>85</v>
      </c>
      <c r="AV437" s="14" t="s">
        <v>85</v>
      </c>
      <c r="AW437" s="14" t="s">
        <v>37</v>
      </c>
      <c r="AX437" s="14" t="s">
        <v>83</v>
      </c>
      <c r="AY437" s="227" t="s">
        <v>175</v>
      </c>
    </row>
    <row r="438" spans="1:65" s="2" customFormat="1" ht="33" customHeight="1">
      <c r="A438" s="36"/>
      <c r="B438" s="37"/>
      <c r="C438" s="190" t="s">
        <v>1519</v>
      </c>
      <c r="D438" s="190" t="s">
        <v>177</v>
      </c>
      <c r="E438" s="191" t="s">
        <v>1520</v>
      </c>
      <c r="F438" s="192" t="s">
        <v>1521</v>
      </c>
      <c r="G438" s="193" t="s">
        <v>247</v>
      </c>
      <c r="H438" s="194">
        <v>57.9</v>
      </c>
      <c r="I438" s="195"/>
      <c r="J438" s="196">
        <f>ROUND(I438*H438,2)</f>
        <v>0</v>
      </c>
      <c r="K438" s="192" t="s">
        <v>181</v>
      </c>
      <c r="L438" s="41"/>
      <c r="M438" s="197" t="s">
        <v>19</v>
      </c>
      <c r="N438" s="198" t="s">
        <v>48</v>
      </c>
      <c r="O438" s="67"/>
      <c r="P438" s="199">
        <f>O438*H438</f>
        <v>0</v>
      </c>
      <c r="Q438" s="199">
        <v>0.01254</v>
      </c>
      <c r="R438" s="199">
        <f>Q438*H438</f>
        <v>0.726066</v>
      </c>
      <c r="S438" s="199">
        <v>0</v>
      </c>
      <c r="T438" s="200">
        <f>S438*H438</f>
        <v>0</v>
      </c>
      <c r="U438" s="36"/>
      <c r="V438" s="36"/>
      <c r="W438" s="36"/>
      <c r="X438" s="36"/>
      <c r="Y438" s="36"/>
      <c r="Z438" s="36"/>
      <c r="AA438" s="36"/>
      <c r="AB438" s="36"/>
      <c r="AC438" s="36"/>
      <c r="AD438" s="36"/>
      <c r="AE438" s="36"/>
      <c r="AR438" s="201" t="s">
        <v>182</v>
      </c>
      <c r="AT438" s="201" t="s">
        <v>177</v>
      </c>
      <c r="AU438" s="201" t="s">
        <v>85</v>
      </c>
      <c r="AY438" s="19" t="s">
        <v>175</v>
      </c>
      <c r="BE438" s="202">
        <f>IF(N438="základní",J438,0)</f>
        <v>0</v>
      </c>
      <c r="BF438" s="202">
        <f>IF(N438="snížená",J438,0)</f>
        <v>0</v>
      </c>
      <c r="BG438" s="202">
        <f>IF(N438="zákl. přenesená",J438,0)</f>
        <v>0</v>
      </c>
      <c r="BH438" s="202">
        <f>IF(N438="sníž. přenesená",J438,0)</f>
        <v>0</v>
      </c>
      <c r="BI438" s="202">
        <f>IF(N438="nulová",J438,0)</f>
        <v>0</v>
      </c>
      <c r="BJ438" s="19" t="s">
        <v>182</v>
      </c>
      <c r="BK438" s="202">
        <f>ROUND(I438*H438,2)</f>
        <v>0</v>
      </c>
      <c r="BL438" s="19" t="s">
        <v>182</v>
      </c>
      <c r="BM438" s="201" t="s">
        <v>1522</v>
      </c>
    </row>
    <row r="439" spans="1:47" s="2" customFormat="1" ht="146.25">
      <c r="A439" s="36"/>
      <c r="B439" s="37"/>
      <c r="C439" s="38"/>
      <c r="D439" s="203" t="s">
        <v>184</v>
      </c>
      <c r="E439" s="38"/>
      <c r="F439" s="204" t="s">
        <v>1518</v>
      </c>
      <c r="G439" s="38"/>
      <c r="H439" s="38"/>
      <c r="I439" s="111"/>
      <c r="J439" s="38"/>
      <c r="K439" s="38"/>
      <c r="L439" s="41"/>
      <c r="M439" s="205"/>
      <c r="N439" s="206"/>
      <c r="O439" s="67"/>
      <c r="P439" s="67"/>
      <c r="Q439" s="67"/>
      <c r="R439" s="67"/>
      <c r="S439" s="67"/>
      <c r="T439" s="68"/>
      <c r="U439" s="36"/>
      <c r="V439" s="36"/>
      <c r="W439" s="36"/>
      <c r="X439" s="36"/>
      <c r="Y439" s="36"/>
      <c r="Z439" s="36"/>
      <c r="AA439" s="36"/>
      <c r="AB439" s="36"/>
      <c r="AC439" s="36"/>
      <c r="AD439" s="36"/>
      <c r="AE439" s="36"/>
      <c r="AT439" s="19" t="s">
        <v>184</v>
      </c>
      <c r="AU439" s="19" t="s">
        <v>85</v>
      </c>
    </row>
    <row r="440" spans="2:51" s="14" customFormat="1" ht="11.25">
      <c r="B440" s="217"/>
      <c r="C440" s="218"/>
      <c r="D440" s="203" t="s">
        <v>186</v>
      </c>
      <c r="E440" s="219" t="s">
        <v>19</v>
      </c>
      <c r="F440" s="220" t="s">
        <v>1523</v>
      </c>
      <c r="G440" s="218"/>
      <c r="H440" s="221">
        <v>48</v>
      </c>
      <c r="I440" s="222"/>
      <c r="J440" s="218"/>
      <c r="K440" s="218"/>
      <c r="L440" s="223"/>
      <c r="M440" s="224"/>
      <c r="N440" s="225"/>
      <c r="O440" s="225"/>
      <c r="P440" s="225"/>
      <c r="Q440" s="225"/>
      <c r="R440" s="225"/>
      <c r="S440" s="225"/>
      <c r="T440" s="226"/>
      <c r="AT440" s="227" t="s">
        <v>186</v>
      </c>
      <c r="AU440" s="227" t="s">
        <v>85</v>
      </c>
      <c r="AV440" s="14" t="s">
        <v>85</v>
      </c>
      <c r="AW440" s="14" t="s">
        <v>37</v>
      </c>
      <c r="AX440" s="14" t="s">
        <v>75</v>
      </c>
      <c r="AY440" s="227" t="s">
        <v>175</v>
      </c>
    </row>
    <row r="441" spans="2:51" s="14" customFormat="1" ht="11.25">
      <c r="B441" s="217"/>
      <c r="C441" s="218"/>
      <c r="D441" s="203" t="s">
        <v>186</v>
      </c>
      <c r="E441" s="219" t="s">
        <v>19</v>
      </c>
      <c r="F441" s="220" t="s">
        <v>1524</v>
      </c>
      <c r="G441" s="218"/>
      <c r="H441" s="221">
        <v>9.9</v>
      </c>
      <c r="I441" s="222"/>
      <c r="J441" s="218"/>
      <c r="K441" s="218"/>
      <c r="L441" s="223"/>
      <c r="M441" s="224"/>
      <c r="N441" s="225"/>
      <c r="O441" s="225"/>
      <c r="P441" s="225"/>
      <c r="Q441" s="225"/>
      <c r="R441" s="225"/>
      <c r="S441" s="225"/>
      <c r="T441" s="226"/>
      <c r="AT441" s="227" t="s">
        <v>186</v>
      </c>
      <c r="AU441" s="227" t="s">
        <v>85</v>
      </c>
      <c r="AV441" s="14" t="s">
        <v>85</v>
      </c>
      <c r="AW441" s="14" t="s">
        <v>37</v>
      </c>
      <c r="AX441" s="14" t="s">
        <v>75</v>
      </c>
      <c r="AY441" s="227" t="s">
        <v>175</v>
      </c>
    </row>
    <row r="442" spans="2:51" s="15" customFormat="1" ht="11.25">
      <c r="B442" s="228"/>
      <c r="C442" s="229"/>
      <c r="D442" s="203" t="s">
        <v>186</v>
      </c>
      <c r="E442" s="230" t="s">
        <v>19</v>
      </c>
      <c r="F442" s="231" t="s">
        <v>204</v>
      </c>
      <c r="G442" s="229"/>
      <c r="H442" s="232">
        <v>57.9</v>
      </c>
      <c r="I442" s="233"/>
      <c r="J442" s="229"/>
      <c r="K442" s="229"/>
      <c r="L442" s="234"/>
      <c r="M442" s="235"/>
      <c r="N442" s="236"/>
      <c r="O442" s="236"/>
      <c r="P442" s="236"/>
      <c r="Q442" s="236"/>
      <c r="R442" s="236"/>
      <c r="S442" s="236"/>
      <c r="T442" s="237"/>
      <c r="AT442" s="238" t="s">
        <v>186</v>
      </c>
      <c r="AU442" s="238" t="s">
        <v>85</v>
      </c>
      <c r="AV442" s="15" t="s">
        <v>182</v>
      </c>
      <c r="AW442" s="15" t="s">
        <v>37</v>
      </c>
      <c r="AX442" s="15" t="s">
        <v>83</v>
      </c>
      <c r="AY442" s="238" t="s">
        <v>175</v>
      </c>
    </row>
    <row r="443" spans="1:65" s="2" customFormat="1" ht="21.75" customHeight="1">
      <c r="A443" s="36"/>
      <c r="B443" s="37"/>
      <c r="C443" s="190" t="s">
        <v>1525</v>
      </c>
      <c r="D443" s="190" t="s">
        <v>177</v>
      </c>
      <c r="E443" s="191" t="s">
        <v>1526</v>
      </c>
      <c r="F443" s="192" t="s">
        <v>1527</v>
      </c>
      <c r="G443" s="193" t="s">
        <v>400</v>
      </c>
      <c r="H443" s="194">
        <v>3</v>
      </c>
      <c r="I443" s="195"/>
      <c r="J443" s="196">
        <f>ROUND(I443*H443,2)</f>
        <v>0</v>
      </c>
      <c r="K443" s="192" t="s">
        <v>181</v>
      </c>
      <c r="L443" s="41"/>
      <c r="M443" s="197" t="s">
        <v>19</v>
      </c>
      <c r="N443" s="198" t="s">
        <v>48</v>
      </c>
      <c r="O443" s="67"/>
      <c r="P443" s="199">
        <f>O443*H443</f>
        <v>0</v>
      </c>
      <c r="Q443" s="199">
        <v>0.00442</v>
      </c>
      <c r="R443" s="199">
        <f>Q443*H443</f>
        <v>0.013260000000000001</v>
      </c>
      <c r="S443" s="199">
        <v>0</v>
      </c>
      <c r="T443" s="200">
        <f>S443*H443</f>
        <v>0</v>
      </c>
      <c r="U443" s="36"/>
      <c r="V443" s="36"/>
      <c r="W443" s="36"/>
      <c r="X443" s="36"/>
      <c r="Y443" s="36"/>
      <c r="Z443" s="36"/>
      <c r="AA443" s="36"/>
      <c r="AB443" s="36"/>
      <c r="AC443" s="36"/>
      <c r="AD443" s="36"/>
      <c r="AE443" s="36"/>
      <c r="AR443" s="201" t="s">
        <v>182</v>
      </c>
      <c r="AT443" s="201" t="s">
        <v>177</v>
      </c>
      <c r="AU443" s="201" t="s">
        <v>85</v>
      </c>
      <c r="AY443" s="19" t="s">
        <v>175</v>
      </c>
      <c r="BE443" s="202">
        <f>IF(N443="základní",J443,0)</f>
        <v>0</v>
      </c>
      <c r="BF443" s="202">
        <f>IF(N443="snížená",J443,0)</f>
        <v>0</v>
      </c>
      <c r="BG443" s="202">
        <f>IF(N443="zákl. přenesená",J443,0)</f>
        <v>0</v>
      </c>
      <c r="BH443" s="202">
        <f>IF(N443="sníž. přenesená",J443,0)</f>
        <v>0</v>
      </c>
      <c r="BI443" s="202">
        <f>IF(N443="nulová",J443,0)</f>
        <v>0</v>
      </c>
      <c r="BJ443" s="19" t="s">
        <v>182</v>
      </c>
      <c r="BK443" s="202">
        <f>ROUND(I443*H443,2)</f>
        <v>0</v>
      </c>
      <c r="BL443" s="19" t="s">
        <v>182</v>
      </c>
      <c r="BM443" s="201" t="s">
        <v>1528</v>
      </c>
    </row>
    <row r="444" spans="1:47" s="2" customFormat="1" ht="29.25">
      <c r="A444" s="36"/>
      <c r="B444" s="37"/>
      <c r="C444" s="38"/>
      <c r="D444" s="203" t="s">
        <v>184</v>
      </c>
      <c r="E444" s="38"/>
      <c r="F444" s="204" t="s">
        <v>946</v>
      </c>
      <c r="G444" s="38"/>
      <c r="H444" s="38"/>
      <c r="I444" s="111"/>
      <c r="J444" s="38"/>
      <c r="K444" s="38"/>
      <c r="L444" s="41"/>
      <c r="M444" s="205"/>
      <c r="N444" s="206"/>
      <c r="O444" s="67"/>
      <c r="P444" s="67"/>
      <c r="Q444" s="67"/>
      <c r="R444" s="67"/>
      <c r="S444" s="67"/>
      <c r="T444" s="68"/>
      <c r="U444" s="36"/>
      <c r="V444" s="36"/>
      <c r="W444" s="36"/>
      <c r="X444" s="36"/>
      <c r="Y444" s="36"/>
      <c r="Z444" s="36"/>
      <c r="AA444" s="36"/>
      <c r="AB444" s="36"/>
      <c r="AC444" s="36"/>
      <c r="AD444" s="36"/>
      <c r="AE444" s="36"/>
      <c r="AT444" s="19" t="s">
        <v>184</v>
      </c>
      <c r="AU444" s="19" t="s">
        <v>85</v>
      </c>
    </row>
    <row r="445" spans="2:51" s="13" customFormat="1" ht="11.25">
      <c r="B445" s="207"/>
      <c r="C445" s="208"/>
      <c r="D445" s="203" t="s">
        <v>186</v>
      </c>
      <c r="E445" s="209" t="s">
        <v>19</v>
      </c>
      <c r="F445" s="210" t="s">
        <v>1529</v>
      </c>
      <c r="G445" s="208"/>
      <c r="H445" s="209" t="s">
        <v>19</v>
      </c>
      <c r="I445" s="211"/>
      <c r="J445" s="208"/>
      <c r="K445" s="208"/>
      <c r="L445" s="212"/>
      <c r="M445" s="213"/>
      <c r="N445" s="214"/>
      <c r="O445" s="214"/>
      <c r="P445" s="214"/>
      <c r="Q445" s="214"/>
      <c r="R445" s="214"/>
      <c r="S445" s="214"/>
      <c r="T445" s="215"/>
      <c r="AT445" s="216" t="s">
        <v>186</v>
      </c>
      <c r="AU445" s="216" t="s">
        <v>85</v>
      </c>
      <c r="AV445" s="13" t="s">
        <v>83</v>
      </c>
      <c r="AW445" s="13" t="s">
        <v>37</v>
      </c>
      <c r="AX445" s="13" t="s">
        <v>75</v>
      </c>
      <c r="AY445" s="216" t="s">
        <v>175</v>
      </c>
    </row>
    <row r="446" spans="2:51" s="14" customFormat="1" ht="11.25">
      <c r="B446" s="217"/>
      <c r="C446" s="218"/>
      <c r="D446" s="203" t="s">
        <v>186</v>
      </c>
      <c r="E446" s="219" t="s">
        <v>19</v>
      </c>
      <c r="F446" s="220" t="s">
        <v>195</v>
      </c>
      <c r="G446" s="218"/>
      <c r="H446" s="221">
        <v>3</v>
      </c>
      <c r="I446" s="222"/>
      <c r="J446" s="218"/>
      <c r="K446" s="218"/>
      <c r="L446" s="223"/>
      <c r="M446" s="224"/>
      <c r="N446" s="225"/>
      <c r="O446" s="225"/>
      <c r="P446" s="225"/>
      <c r="Q446" s="225"/>
      <c r="R446" s="225"/>
      <c r="S446" s="225"/>
      <c r="T446" s="226"/>
      <c r="AT446" s="227" t="s">
        <v>186</v>
      </c>
      <c r="AU446" s="227" t="s">
        <v>85</v>
      </c>
      <c r="AV446" s="14" t="s">
        <v>85</v>
      </c>
      <c r="AW446" s="14" t="s">
        <v>37</v>
      </c>
      <c r="AX446" s="14" t="s">
        <v>83</v>
      </c>
      <c r="AY446" s="227" t="s">
        <v>175</v>
      </c>
    </row>
    <row r="447" spans="1:65" s="2" customFormat="1" ht="16.5" customHeight="1">
      <c r="A447" s="36"/>
      <c r="B447" s="37"/>
      <c r="C447" s="239" t="s">
        <v>1530</v>
      </c>
      <c r="D447" s="239" t="s">
        <v>238</v>
      </c>
      <c r="E447" s="240" t="s">
        <v>1531</v>
      </c>
      <c r="F447" s="241" t="s">
        <v>1532</v>
      </c>
      <c r="G447" s="242" t="s">
        <v>400</v>
      </c>
      <c r="H447" s="243">
        <v>3</v>
      </c>
      <c r="I447" s="244"/>
      <c r="J447" s="245">
        <f>ROUND(I447*H447,2)</f>
        <v>0</v>
      </c>
      <c r="K447" s="241" t="s">
        <v>181</v>
      </c>
      <c r="L447" s="246"/>
      <c r="M447" s="247" t="s">
        <v>19</v>
      </c>
      <c r="N447" s="248" t="s">
        <v>48</v>
      </c>
      <c r="O447" s="67"/>
      <c r="P447" s="199">
        <f>O447*H447</f>
        <v>0</v>
      </c>
      <c r="Q447" s="199">
        <v>0.012</v>
      </c>
      <c r="R447" s="199">
        <f>Q447*H447</f>
        <v>0.036000000000000004</v>
      </c>
      <c r="S447" s="199">
        <v>0</v>
      </c>
      <c r="T447" s="200">
        <f>S447*H447</f>
        <v>0</v>
      </c>
      <c r="U447" s="36"/>
      <c r="V447" s="36"/>
      <c r="W447" s="36"/>
      <c r="X447" s="36"/>
      <c r="Y447" s="36"/>
      <c r="Z447" s="36"/>
      <c r="AA447" s="36"/>
      <c r="AB447" s="36"/>
      <c r="AC447" s="36"/>
      <c r="AD447" s="36"/>
      <c r="AE447" s="36"/>
      <c r="AR447" s="201" t="s">
        <v>230</v>
      </c>
      <c r="AT447" s="201" t="s">
        <v>238</v>
      </c>
      <c r="AU447" s="201" t="s">
        <v>85</v>
      </c>
      <c r="AY447" s="19" t="s">
        <v>175</v>
      </c>
      <c r="BE447" s="202">
        <f>IF(N447="základní",J447,0)</f>
        <v>0</v>
      </c>
      <c r="BF447" s="202">
        <f>IF(N447="snížená",J447,0)</f>
        <v>0</v>
      </c>
      <c r="BG447" s="202">
        <f>IF(N447="zákl. přenesená",J447,0)</f>
        <v>0</v>
      </c>
      <c r="BH447" s="202">
        <f>IF(N447="sníž. přenesená",J447,0)</f>
        <v>0</v>
      </c>
      <c r="BI447" s="202">
        <f>IF(N447="nulová",J447,0)</f>
        <v>0</v>
      </c>
      <c r="BJ447" s="19" t="s">
        <v>182</v>
      </c>
      <c r="BK447" s="202">
        <f>ROUND(I447*H447,2)</f>
        <v>0</v>
      </c>
      <c r="BL447" s="19" t="s">
        <v>182</v>
      </c>
      <c r="BM447" s="201" t="s">
        <v>1533</v>
      </c>
    </row>
    <row r="448" spans="1:65" s="2" customFormat="1" ht="16.5" customHeight="1">
      <c r="A448" s="36"/>
      <c r="B448" s="37"/>
      <c r="C448" s="190" t="s">
        <v>1534</v>
      </c>
      <c r="D448" s="190" t="s">
        <v>177</v>
      </c>
      <c r="E448" s="191" t="s">
        <v>1535</v>
      </c>
      <c r="F448" s="192" t="s">
        <v>1536</v>
      </c>
      <c r="G448" s="193" t="s">
        <v>247</v>
      </c>
      <c r="H448" s="194">
        <v>1.76</v>
      </c>
      <c r="I448" s="195"/>
      <c r="J448" s="196">
        <f>ROUND(I448*H448,2)</f>
        <v>0</v>
      </c>
      <c r="K448" s="192" t="s">
        <v>181</v>
      </c>
      <c r="L448" s="41"/>
      <c r="M448" s="197" t="s">
        <v>19</v>
      </c>
      <c r="N448" s="198" t="s">
        <v>48</v>
      </c>
      <c r="O448" s="67"/>
      <c r="P448" s="199">
        <f>O448*H448</f>
        <v>0</v>
      </c>
      <c r="Q448" s="199">
        <v>0.03528</v>
      </c>
      <c r="R448" s="199">
        <f>Q448*H448</f>
        <v>0.0620928</v>
      </c>
      <c r="S448" s="199">
        <v>0</v>
      </c>
      <c r="T448" s="200">
        <f>S448*H448</f>
        <v>0</v>
      </c>
      <c r="U448" s="36"/>
      <c r="V448" s="36"/>
      <c r="W448" s="36"/>
      <c r="X448" s="36"/>
      <c r="Y448" s="36"/>
      <c r="Z448" s="36"/>
      <c r="AA448" s="36"/>
      <c r="AB448" s="36"/>
      <c r="AC448" s="36"/>
      <c r="AD448" s="36"/>
      <c r="AE448" s="36"/>
      <c r="AR448" s="201" t="s">
        <v>182</v>
      </c>
      <c r="AT448" s="201" t="s">
        <v>177</v>
      </c>
      <c r="AU448" s="201" t="s">
        <v>85</v>
      </c>
      <c r="AY448" s="19" t="s">
        <v>175</v>
      </c>
      <c r="BE448" s="202">
        <f>IF(N448="základní",J448,0)</f>
        <v>0</v>
      </c>
      <c r="BF448" s="202">
        <f>IF(N448="snížená",J448,0)</f>
        <v>0</v>
      </c>
      <c r="BG448" s="202">
        <f>IF(N448="zákl. přenesená",J448,0)</f>
        <v>0</v>
      </c>
      <c r="BH448" s="202">
        <f>IF(N448="sníž. přenesená",J448,0)</f>
        <v>0</v>
      </c>
      <c r="BI448" s="202">
        <f>IF(N448="nulová",J448,0)</f>
        <v>0</v>
      </c>
      <c r="BJ448" s="19" t="s">
        <v>182</v>
      </c>
      <c r="BK448" s="202">
        <f>ROUND(I448*H448,2)</f>
        <v>0</v>
      </c>
      <c r="BL448" s="19" t="s">
        <v>182</v>
      </c>
      <c r="BM448" s="201" t="s">
        <v>1537</v>
      </c>
    </row>
    <row r="449" spans="2:51" s="13" customFormat="1" ht="11.25">
      <c r="B449" s="207"/>
      <c r="C449" s="208"/>
      <c r="D449" s="203" t="s">
        <v>186</v>
      </c>
      <c r="E449" s="209" t="s">
        <v>19</v>
      </c>
      <c r="F449" s="210" t="s">
        <v>1538</v>
      </c>
      <c r="G449" s="208"/>
      <c r="H449" s="209" t="s">
        <v>19</v>
      </c>
      <c r="I449" s="211"/>
      <c r="J449" s="208"/>
      <c r="K449" s="208"/>
      <c r="L449" s="212"/>
      <c r="M449" s="213"/>
      <c r="N449" s="214"/>
      <c r="O449" s="214"/>
      <c r="P449" s="214"/>
      <c r="Q449" s="214"/>
      <c r="R449" s="214"/>
      <c r="S449" s="214"/>
      <c r="T449" s="215"/>
      <c r="AT449" s="216" t="s">
        <v>186</v>
      </c>
      <c r="AU449" s="216" t="s">
        <v>85</v>
      </c>
      <c r="AV449" s="13" t="s">
        <v>83</v>
      </c>
      <c r="AW449" s="13" t="s">
        <v>37</v>
      </c>
      <c r="AX449" s="13" t="s">
        <v>75</v>
      </c>
      <c r="AY449" s="216" t="s">
        <v>175</v>
      </c>
    </row>
    <row r="450" spans="2:51" s="14" customFormat="1" ht="11.25">
      <c r="B450" s="217"/>
      <c r="C450" s="218"/>
      <c r="D450" s="203" t="s">
        <v>186</v>
      </c>
      <c r="E450" s="219" t="s">
        <v>19</v>
      </c>
      <c r="F450" s="220" t="s">
        <v>1539</v>
      </c>
      <c r="G450" s="218"/>
      <c r="H450" s="221">
        <v>1.76</v>
      </c>
      <c r="I450" s="222"/>
      <c r="J450" s="218"/>
      <c r="K450" s="218"/>
      <c r="L450" s="223"/>
      <c r="M450" s="224"/>
      <c r="N450" s="225"/>
      <c r="O450" s="225"/>
      <c r="P450" s="225"/>
      <c r="Q450" s="225"/>
      <c r="R450" s="225"/>
      <c r="S450" s="225"/>
      <c r="T450" s="226"/>
      <c r="AT450" s="227" t="s">
        <v>186</v>
      </c>
      <c r="AU450" s="227" t="s">
        <v>85</v>
      </c>
      <c r="AV450" s="14" t="s">
        <v>85</v>
      </c>
      <c r="AW450" s="14" t="s">
        <v>37</v>
      </c>
      <c r="AX450" s="14" t="s">
        <v>83</v>
      </c>
      <c r="AY450" s="227" t="s">
        <v>175</v>
      </c>
    </row>
    <row r="451" spans="1:65" s="2" customFormat="1" ht="16.5" customHeight="1">
      <c r="A451" s="36"/>
      <c r="B451" s="37"/>
      <c r="C451" s="190" t="s">
        <v>1540</v>
      </c>
      <c r="D451" s="190" t="s">
        <v>177</v>
      </c>
      <c r="E451" s="191" t="s">
        <v>1541</v>
      </c>
      <c r="F451" s="192" t="s">
        <v>1542</v>
      </c>
      <c r="G451" s="193" t="s">
        <v>247</v>
      </c>
      <c r="H451" s="194">
        <v>0.4</v>
      </c>
      <c r="I451" s="195"/>
      <c r="J451" s="196">
        <f>ROUND(I451*H451,2)</f>
        <v>0</v>
      </c>
      <c r="K451" s="192" t="s">
        <v>181</v>
      </c>
      <c r="L451" s="41"/>
      <c r="M451" s="197" t="s">
        <v>19</v>
      </c>
      <c r="N451" s="198" t="s">
        <v>48</v>
      </c>
      <c r="O451" s="67"/>
      <c r="P451" s="199">
        <f>O451*H451</f>
        <v>0</v>
      </c>
      <c r="Q451" s="199">
        <v>0.01846</v>
      </c>
      <c r="R451" s="199">
        <f>Q451*H451</f>
        <v>0.007384000000000001</v>
      </c>
      <c r="S451" s="199">
        <v>0</v>
      </c>
      <c r="T451" s="200">
        <f>S451*H451</f>
        <v>0</v>
      </c>
      <c r="U451" s="36"/>
      <c r="V451" s="36"/>
      <c r="W451" s="36"/>
      <c r="X451" s="36"/>
      <c r="Y451" s="36"/>
      <c r="Z451" s="36"/>
      <c r="AA451" s="36"/>
      <c r="AB451" s="36"/>
      <c r="AC451" s="36"/>
      <c r="AD451" s="36"/>
      <c r="AE451" s="36"/>
      <c r="AR451" s="201" t="s">
        <v>182</v>
      </c>
      <c r="AT451" s="201" t="s">
        <v>177</v>
      </c>
      <c r="AU451" s="201" t="s">
        <v>85</v>
      </c>
      <c r="AY451" s="19" t="s">
        <v>175</v>
      </c>
      <c r="BE451" s="202">
        <f>IF(N451="základní",J451,0)</f>
        <v>0</v>
      </c>
      <c r="BF451" s="202">
        <f>IF(N451="snížená",J451,0)</f>
        <v>0</v>
      </c>
      <c r="BG451" s="202">
        <f>IF(N451="zákl. přenesená",J451,0)</f>
        <v>0</v>
      </c>
      <c r="BH451" s="202">
        <f>IF(N451="sníž. přenesená",J451,0)</f>
        <v>0</v>
      </c>
      <c r="BI451" s="202">
        <f>IF(N451="nulová",J451,0)</f>
        <v>0</v>
      </c>
      <c r="BJ451" s="19" t="s">
        <v>182</v>
      </c>
      <c r="BK451" s="202">
        <f>ROUND(I451*H451,2)</f>
        <v>0</v>
      </c>
      <c r="BL451" s="19" t="s">
        <v>182</v>
      </c>
      <c r="BM451" s="201" t="s">
        <v>1543</v>
      </c>
    </row>
    <row r="452" spans="2:51" s="13" customFormat="1" ht="11.25">
      <c r="B452" s="207"/>
      <c r="C452" s="208"/>
      <c r="D452" s="203" t="s">
        <v>186</v>
      </c>
      <c r="E452" s="209" t="s">
        <v>19</v>
      </c>
      <c r="F452" s="210" t="s">
        <v>1544</v>
      </c>
      <c r="G452" s="208"/>
      <c r="H452" s="209" t="s">
        <v>19</v>
      </c>
      <c r="I452" s="211"/>
      <c r="J452" s="208"/>
      <c r="K452" s="208"/>
      <c r="L452" s="212"/>
      <c r="M452" s="213"/>
      <c r="N452" s="214"/>
      <c r="O452" s="214"/>
      <c r="P452" s="214"/>
      <c r="Q452" s="214"/>
      <c r="R452" s="214"/>
      <c r="S452" s="214"/>
      <c r="T452" s="215"/>
      <c r="AT452" s="216" t="s">
        <v>186</v>
      </c>
      <c r="AU452" s="216" t="s">
        <v>85</v>
      </c>
      <c r="AV452" s="13" t="s">
        <v>83</v>
      </c>
      <c r="AW452" s="13" t="s">
        <v>37</v>
      </c>
      <c r="AX452" s="13" t="s">
        <v>75</v>
      </c>
      <c r="AY452" s="216" t="s">
        <v>175</v>
      </c>
    </row>
    <row r="453" spans="2:51" s="14" customFormat="1" ht="11.25">
      <c r="B453" s="217"/>
      <c r="C453" s="218"/>
      <c r="D453" s="203" t="s">
        <v>186</v>
      </c>
      <c r="E453" s="219" t="s">
        <v>19</v>
      </c>
      <c r="F453" s="220" t="s">
        <v>1545</v>
      </c>
      <c r="G453" s="218"/>
      <c r="H453" s="221">
        <v>0.4</v>
      </c>
      <c r="I453" s="222"/>
      <c r="J453" s="218"/>
      <c r="K453" s="218"/>
      <c r="L453" s="223"/>
      <c r="M453" s="224"/>
      <c r="N453" s="225"/>
      <c r="O453" s="225"/>
      <c r="P453" s="225"/>
      <c r="Q453" s="225"/>
      <c r="R453" s="225"/>
      <c r="S453" s="225"/>
      <c r="T453" s="226"/>
      <c r="AT453" s="227" t="s">
        <v>186</v>
      </c>
      <c r="AU453" s="227" t="s">
        <v>85</v>
      </c>
      <c r="AV453" s="14" t="s">
        <v>85</v>
      </c>
      <c r="AW453" s="14" t="s">
        <v>37</v>
      </c>
      <c r="AX453" s="14" t="s">
        <v>83</v>
      </c>
      <c r="AY453" s="227" t="s">
        <v>175</v>
      </c>
    </row>
    <row r="454" spans="1:65" s="2" customFormat="1" ht="16.5" customHeight="1">
      <c r="A454" s="36"/>
      <c r="B454" s="37"/>
      <c r="C454" s="190" t="s">
        <v>1546</v>
      </c>
      <c r="D454" s="190" t="s">
        <v>177</v>
      </c>
      <c r="E454" s="191" t="s">
        <v>1547</v>
      </c>
      <c r="F454" s="192" t="s">
        <v>1548</v>
      </c>
      <c r="G454" s="193" t="s">
        <v>247</v>
      </c>
      <c r="H454" s="194">
        <v>2.4</v>
      </c>
      <c r="I454" s="195"/>
      <c r="J454" s="196">
        <f>ROUND(I454*H454,2)</f>
        <v>0</v>
      </c>
      <c r="K454" s="192" t="s">
        <v>181</v>
      </c>
      <c r="L454" s="41"/>
      <c r="M454" s="197" t="s">
        <v>19</v>
      </c>
      <c r="N454" s="198" t="s">
        <v>48</v>
      </c>
      <c r="O454" s="67"/>
      <c r="P454" s="199">
        <f>O454*H454</f>
        <v>0</v>
      </c>
      <c r="Q454" s="199">
        <v>0</v>
      </c>
      <c r="R454" s="199">
        <f>Q454*H454</f>
        <v>0</v>
      </c>
      <c r="S454" s="199">
        <v>0.07</v>
      </c>
      <c r="T454" s="200">
        <f>S454*H454</f>
        <v>0.168</v>
      </c>
      <c r="U454" s="36"/>
      <c r="V454" s="36"/>
      <c r="W454" s="36"/>
      <c r="X454" s="36"/>
      <c r="Y454" s="36"/>
      <c r="Z454" s="36"/>
      <c r="AA454" s="36"/>
      <c r="AB454" s="36"/>
      <c r="AC454" s="36"/>
      <c r="AD454" s="36"/>
      <c r="AE454" s="36"/>
      <c r="AR454" s="201" t="s">
        <v>182</v>
      </c>
      <c r="AT454" s="201" t="s">
        <v>177</v>
      </c>
      <c r="AU454" s="201" t="s">
        <v>85</v>
      </c>
      <c r="AY454" s="19" t="s">
        <v>175</v>
      </c>
      <c r="BE454" s="202">
        <f>IF(N454="základní",J454,0)</f>
        <v>0</v>
      </c>
      <c r="BF454" s="202">
        <f>IF(N454="snížená",J454,0)</f>
        <v>0</v>
      </c>
      <c r="BG454" s="202">
        <f>IF(N454="zákl. přenesená",J454,0)</f>
        <v>0</v>
      </c>
      <c r="BH454" s="202">
        <f>IF(N454="sníž. přenesená",J454,0)</f>
        <v>0</v>
      </c>
      <c r="BI454" s="202">
        <f>IF(N454="nulová",J454,0)</f>
        <v>0</v>
      </c>
      <c r="BJ454" s="19" t="s">
        <v>182</v>
      </c>
      <c r="BK454" s="202">
        <f>ROUND(I454*H454,2)</f>
        <v>0</v>
      </c>
      <c r="BL454" s="19" t="s">
        <v>182</v>
      </c>
      <c r="BM454" s="201" t="s">
        <v>1549</v>
      </c>
    </row>
    <row r="455" spans="2:51" s="13" customFormat="1" ht="11.25">
      <c r="B455" s="207"/>
      <c r="C455" s="208"/>
      <c r="D455" s="203" t="s">
        <v>186</v>
      </c>
      <c r="E455" s="209" t="s">
        <v>19</v>
      </c>
      <c r="F455" s="210" t="s">
        <v>1550</v>
      </c>
      <c r="G455" s="208"/>
      <c r="H455" s="209" t="s">
        <v>19</v>
      </c>
      <c r="I455" s="211"/>
      <c r="J455" s="208"/>
      <c r="K455" s="208"/>
      <c r="L455" s="212"/>
      <c r="M455" s="213"/>
      <c r="N455" s="214"/>
      <c r="O455" s="214"/>
      <c r="P455" s="214"/>
      <c r="Q455" s="214"/>
      <c r="R455" s="214"/>
      <c r="S455" s="214"/>
      <c r="T455" s="215"/>
      <c r="AT455" s="216" t="s">
        <v>186</v>
      </c>
      <c r="AU455" s="216" t="s">
        <v>85</v>
      </c>
      <c r="AV455" s="13" t="s">
        <v>83</v>
      </c>
      <c r="AW455" s="13" t="s">
        <v>37</v>
      </c>
      <c r="AX455" s="13" t="s">
        <v>75</v>
      </c>
      <c r="AY455" s="216" t="s">
        <v>175</v>
      </c>
    </row>
    <row r="456" spans="2:51" s="14" customFormat="1" ht="11.25">
      <c r="B456" s="217"/>
      <c r="C456" s="218"/>
      <c r="D456" s="203" t="s">
        <v>186</v>
      </c>
      <c r="E456" s="219" t="s">
        <v>19</v>
      </c>
      <c r="F456" s="220" t="s">
        <v>1551</v>
      </c>
      <c r="G456" s="218"/>
      <c r="H456" s="221">
        <v>2.4</v>
      </c>
      <c r="I456" s="222"/>
      <c r="J456" s="218"/>
      <c r="K456" s="218"/>
      <c r="L456" s="223"/>
      <c r="M456" s="224"/>
      <c r="N456" s="225"/>
      <c r="O456" s="225"/>
      <c r="P456" s="225"/>
      <c r="Q456" s="225"/>
      <c r="R456" s="225"/>
      <c r="S456" s="225"/>
      <c r="T456" s="226"/>
      <c r="AT456" s="227" t="s">
        <v>186</v>
      </c>
      <c r="AU456" s="227" t="s">
        <v>85</v>
      </c>
      <c r="AV456" s="14" t="s">
        <v>85</v>
      </c>
      <c r="AW456" s="14" t="s">
        <v>37</v>
      </c>
      <c r="AX456" s="14" t="s">
        <v>83</v>
      </c>
      <c r="AY456" s="227" t="s">
        <v>175</v>
      </c>
    </row>
    <row r="457" spans="1:65" s="2" customFormat="1" ht="21.75" customHeight="1">
      <c r="A457" s="36"/>
      <c r="B457" s="37"/>
      <c r="C457" s="190" t="s">
        <v>1552</v>
      </c>
      <c r="D457" s="190" t="s">
        <v>177</v>
      </c>
      <c r="E457" s="191" t="s">
        <v>1553</v>
      </c>
      <c r="F457" s="192" t="s">
        <v>1554</v>
      </c>
      <c r="G457" s="193" t="s">
        <v>247</v>
      </c>
      <c r="H457" s="194">
        <v>4</v>
      </c>
      <c r="I457" s="195"/>
      <c r="J457" s="196">
        <f>ROUND(I457*H457,2)</f>
        <v>0</v>
      </c>
      <c r="K457" s="192" t="s">
        <v>181</v>
      </c>
      <c r="L457" s="41"/>
      <c r="M457" s="197" t="s">
        <v>19</v>
      </c>
      <c r="N457" s="198" t="s">
        <v>48</v>
      </c>
      <c r="O457" s="67"/>
      <c r="P457" s="199">
        <f>O457*H457</f>
        <v>0</v>
      </c>
      <c r="Q457" s="199">
        <v>0.02362</v>
      </c>
      <c r="R457" s="199">
        <f>Q457*H457</f>
        <v>0.09448</v>
      </c>
      <c r="S457" s="199">
        <v>0</v>
      </c>
      <c r="T457" s="200">
        <f>S457*H457</f>
        <v>0</v>
      </c>
      <c r="U457" s="36"/>
      <c r="V457" s="36"/>
      <c r="W457" s="36"/>
      <c r="X457" s="36"/>
      <c r="Y457" s="36"/>
      <c r="Z457" s="36"/>
      <c r="AA457" s="36"/>
      <c r="AB457" s="36"/>
      <c r="AC457" s="36"/>
      <c r="AD457" s="36"/>
      <c r="AE457" s="36"/>
      <c r="AR457" s="201" t="s">
        <v>182</v>
      </c>
      <c r="AT457" s="201" t="s">
        <v>177</v>
      </c>
      <c r="AU457" s="201" t="s">
        <v>85</v>
      </c>
      <c r="AY457" s="19" t="s">
        <v>175</v>
      </c>
      <c r="BE457" s="202">
        <f>IF(N457="základní",J457,0)</f>
        <v>0</v>
      </c>
      <c r="BF457" s="202">
        <f>IF(N457="snížená",J457,0)</f>
        <v>0</v>
      </c>
      <c r="BG457" s="202">
        <f>IF(N457="zákl. přenesená",J457,0)</f>
        <v>0</v>
      </c>
      <c r="BH457" s="202">
        <f>IF(N457="sníž. přenesená",J457,0)</f>
        <v>0</v>
      </c>
      <c r="BI457" s="202">
        <f>IF(N457="nulová",J457,0)</f>
        <v>0</v>
      </c>
      <c r="BJ457" s="19" t="s">
        <v>182</v>
      </c>
      <c r="BK457" s="202">
        <f>ROUND(I457*H457,2)</f>
        <v>0</v>
      </c>
      <c r="BL457" s="19" t="s">
        <v>182</v>
      </c>
      <c r="BM457" s="201" t="s">
        <v>1555</v>
      </c>
    </row>
    <row r="458" spans="2:51" s="14" customFormat="1" ht="11.25">
      <c r="B458" s="217"/>
      <c r="C458" s="218"/>
      <c r="D458" s="203" t="s">
        <v>186</v>
      </c>
      <c r="E458" s="219" t="s">
        <v>19</v>
      </c>
      <c r="F458" s="220" t="s">
        <v>1556</v>
      </c>
      <c r="G458" s="218"/>
      <c r="H458" s="221">
        <v>4</v>
      </c>
      <c r="I458" s="222"/>
      <c r="J458" s="218"/>
      <c r="K458" s="218"/>
      <c r="L458" s="223"/>
      <c r="M458" s="224"/>
      <c r="N458" s="225"/>
      <c r="O458" s="225"/>
      <c r="P458" s="225"/>
      <c r="Q458" s="225"/>
      <c r="R458" s="225"/>
      <c r="S458" s="225"/>
      <c r="T458" s="226"/>
      <c r="AT458" s="227" t="s">
        <v>186</v>
      </c>
      <c r="AU458" s="227" t="s">
        <v>85</v>
      </c>
      <c r="AV458" s="14" t="s">
        <v>85</v>
      </c>
      <c r="AW458" s="14" t="s">
        <v>37</v>
      </c>
      <c r="AX458" s="14" t="s">
        <v>83</v>
      </c>
      <c r="AY458" s="227" t="s">
        <v>175</v>
      </c>
    </row>
    <row r="459" spans="1:65" s="2" customFormat="1" ht="21.75" customHeight="1">
      <c r="A459" s="36"/>
      <c r="B459" s="37"/>
      <c r="C459" s="190" t="s">
        <v>1557</v>
      </c>
      <c r="D459" s="190" t="s">
        <v>177</v>
      </c>
      <c r="E459" s="191" t="s">
        <v>1558</v>
      </c>
      <c r="F459" s="192" t="s">
        <v>1559</v>
      </c>
      <c r="G459" s="193" t="s">
        <v>247</v>
      </c>
      <c r="H459" s="194">
        <v>0.4</v>
      </c>
      <c r="I459" s="195"/>
      <c r="J459" s="196">
        <f>ROUND(I459*H459,2)</f>
        <v>0</v>
      </c>
      <c r="K459" s="192" t="s">
        <v>181</v>
      </c>
      <c r="L459" s="41"/>
      <c r="M459" s="197" t="s">
        <v>19</v>
      </c>
      <c r="N459" s="198" t="s">
        <v>48</v>
      </c>
      <c r="O459" s="67"/>
      <c r="P459" s="199">
        <f>O459*H459</f>
        <v>0</v>
      </c>
      <c r="Q459" s="199">
        <v>0.00232</v>
      </c>
      <c r="R459" s="199">
        <f>Q459*H459</f>
        <v>0.000928</v>
      </c>
      <c r="S459" s="199">
        <v>0.101</v>
      </c>
      <c r="T459" s="200">
        <f>S459*H459</f>
        <v>0.040400000000000005</v>
      </c>
      <c r="U459" s="36"/>
      <c r="V459" s="36"/>
      <c r="W459" s="36"/>
      <c r="X459" s="36"/>
      <c r="Y459" s="36"/>
      <c r="Z459" s="36"/>
      <c r="AA459" s="36"/>
      <c r="AB459" s="36"/>
      <c r="AC459" s="36"/>
      <c r="AD459" s="36"/>
      <c r="AE459" s="36"/>
      <c r="AR459" s="201" t="s">
        <v>182</v>
      </c>
      <c r="AT459" s="201" t="s">
        <v>177</v>
      </c>
      <c r="AU459" s="201" t="s">
        <v>85</v>
      </c>
      <c r="AY459" s="19" t="s">
        <v>175</v>
      </c>
      <c r="BE459" s="202">
        <f>IF(N459="základní",J459,0)</f>
        <v>0</v>
      </c>
      <c r="BF459" s="202">
        <f>IF(N459="snížená",J459,0)</f>
        <v>0</v>
      </c>
      <c r="BG459" s="202">
        <f>IF(N459="zákl. přenesená",J459,0)</f>
        <v>0</v>
      </c>
      <c r="BH459" s="202">
        <f>IF(N459="sníž. přenesená",J459,0)</f>
        <v>0</v>
      </c>
      <c r="BI459" s="202">
        <f>IF(N459="nulová",J459,0)</f>
        <v>0</v>
      </c>
      <c r="BJ459" s="19" t="s">
        <v>182</v>
      </c>
      <c r="BK459" s="202">
        <f>ROUND(I459*H459,2)</f>
        <v>0</v>
      </c>
      <c r="BL459" s="19" t="s">
        <v>182</v>
      </c>
      <c r="BM459" s="201" t="s">
        <v>1560</v>
      </c>
    </row>
    <row r="460" spans="1:47" s="2" customFormat="1" ht="48.75">
      <c r="A460" s="36"/>
      <c r="B460" s="37"/>
      <c r="C460" s="38"/>
      <c r="D460" s="203" t="s">
        <v>184</v>
      </c>
      <c r="E460" s="38"/>
      <c r="F460" s="204" t="s">
        <v>1085</v>
      </c>
      <c r="G460" s="38"/>
      <c r="H460" s="38"/>
      <c r="I460" s="111"/>
      <c r="J460" s="38"/>
      <c r="K460" s="38"/>
      <c r="L460" s="41"/>
      <c r="M460" s="205"/>
      <c r="N460" s="206"/>
      <c r="O460" s="67"/>
      <c r="P460" s="67"/>
      <c r="Q460" s="67"/>
      <c r="R460" s="67"/>
      <c r="S460" s="67"/>
      <c r="T460" s="68"/>
      <c r="U460" s="36"/>
      <c r="V460" s="36"/>
      <c r="W460" s="36"/>
      <c r="X460" s="36"/>
      <c r="Y460" s="36"/>
      <c r="Z460" s="36"/>
      <c r="AA460" s="36"/>
      <c r="AB460" s="36"/>
      <c r="AC460" s="36"/>
      <c r="AD460" s="36"/>
      <c r="AE460" s="36"/>
      <c r="AT460" s="19" t="s">
        <v>184</v>
      </c>
      <c r="AU460" s="19" t="s">
        <v>85</v>
      </c>
    </row>
    <row r="461" spans="2:51" s="13" customFormat="1" ht="11.25">
      <c r="B461" s="207"/>
      <c r="C461" s="208"/>
      <c r="D461" s="203" t="s">
        <v>186</v>
      </c>
      <c r="E461" s="209" t="s">
        <v>19</v>
      </c>
      <c r="F461" s="210" t="s">
        <v>1544</v>
      </c>
      <c r="G461" s="208"/>
      <c r="H461" s="209" t="s">
        <v>19</v>
      </c>
      <c r="I461" s="211"/>
      <c r="J461" s="208"/>
      <c r="K461" s="208"/>
      <c r="L461" s="212"/>
      <c r="M461" s="213"/>
      <c r="N461" s="214"/>
      <c r="O461" s="214"/>
      <c r="P461" s="214"/>
      <c r="Q461" s="214"/>
      <c r="R461" s="214"/>
      <c r="S461" s="214"/>
      <c r="T461" s="215"/>
      <c r="AT461" s="216" t="s">
        <v>186</v>
      </c>
      <c r="AU461" s="216" t="s">
        <v>85</v>
      </c>
      <c r="AV461" s="13" t="s">
        <v>83</v>
      </c>
      <c r="AW461" s="13" t="s">
        <v>37</v>
      </c>
      <c r="AX461" s="13" t="s">
        <v>75</v>
      </c>
      <c r="AY461" s="216" t="s">
        <v>175</v>
      </c>
    </row>
    <row r="462" spans="2:51" s="14" customFormat="1" ht="11.25">
      <c r="B462" s="217"/>
      <c r="C462" s="218"/>
      <c r="D462" s="203" t="s">
        <v>186</v>
      </c>
      <c r="E462" s="219" t="s">
        <v>19</v>
      </c>
      <c r="F462" s="220" t="s">
        <v>1545</v>
      </c>
      <c r="G462" s="218"/>
      <c r="H462" s="221">
        <v>0.4</v>
      </c>
      <c r="I462" s="222"/>
      <c r="J462" s="218"/>
      <c r="K462" s="218"/>
      <c r="L462" s="223"/>
      <c r="M462" s="224"/>
      <c r="N462" s="225"/>
      <c r="O462" s="225"/>
      <c r="P462" s="225"/>
      <c r="Q462" s="225"/>
      <c r="R462" s="225"/>
      <c r="S462" s="225"/>
      <c r="T462" s="226"/>
      <c r="AT462" s="227" t="s">
        <v>186</v>
      </c>
      <c r="AU462" s="227" t="s">
        <v>85</v>
      </c>
      <c r="AV462" s="14" t="s">
        <v>85</v>
      </c>
      <c r="AW462" s="14" t="s">
        <v>37</v>
      </c>
      <c r="AX462" s="14" t="s">
        <v>83</v>
      </c>
      <c r="AY462" s="227" t="s">
        <v>175</v>
      </c>
    </row>
    <row r="463" spans="2:63" s="12" customFormat="1" ht="22.9" customHeight="1">
      <c r="B463" s="174"/>
      <c r="C463" s="175"/>
      <c r="D463" s="176" t="s">
        <v>74</v>
      </c>
      <c r="E463" s="188" t="s">
        <v>1561</v>
      </c>
      <c r="F463" s="188" t="s">
        <v>1562</v>
      </c>
      <c r="G463" s="175"/>
      <c r="H463" s="175"/>
      <c r="I463" s="178"/>
      <c r="J463" s="189">
        <f>BK463</f>
        <v>0</v>
      </c>
      <c r="K463" s="175"/>
      <c r="L463" s="180"/>
      <c r="M463" s="181"/>
      <c r="N463" s="182"/>
      <c r="O463" s="182"/>
      <c r="P463" s="183">
        <f>SUM(P464:P891)</f>
        <v>0</v>
      </c>
      <c r="Q463" s="182"/>
      <c r="R463" s="183">
        <f>SUM(R464:R891)</f>
        <v>0.0045584</v>
      </c>
      <c r="S463" s="182"/>
      <c r="T463" s="184">
        <f>SUM(T464:T891)</f>
        <v>270.24326132000004</v>
      </c>
      <c r="AR463" s="185" t="s">
        <v>83</v>
      </c>
      <c r="AT463" s="186" t="s">
        <v>74</v>
      </c>
      <c r="AU463" s="186" t="s">
        <v>83</v>
      </c>
      <c r="AY463" s="185" t="s">
        <v>175</v>
      </c>
      <c r="BK463" s="187">
        <f>SUM(BK464:BK891)</f>
        <v>0</v>
      </c>
    </row>
    <row r="464" spans="1:65" s="2" customFormat="1" ht="21.75" customHeight="1">
      <c r="A464" s="36"/>
      <c r="B464" s="37"/>
      <c r="C464" s="190" t="s">
        <v>1563</v>
      </c>
      <c r="D464" s="190" t="s">
        <v>177</v>
      </c>
      <c r="E464" s="191" t="s">
        <v>1564</v>
      </c>
      <c r="F464" s="192" t="s">
        <v>1565</v>
      </c>
      <c r="G464" s="193" t="s">
        <v>180</v>
      </c>
      <c r="H464" s="194">
        <v>68.35</v>
      </c>
      <c r="I464" s="195"/>
      <c r="J464" s="196">
        <f>ROUND(I464*H464,2)</f>
        <v>0</v>
      </c>
      <c r="K464" s="192" t="s">
        <v>181</v>
      </c>
      <c r="L464" s="41"/>
      <c r="M464" s="197" t="s">
        <v>19</v>
      </c>
      <c r="N464" s="198" t="s">
        <v>48</v>
      </c>
      <c r="O464" s="67"/>
      <c r="P464" s="199">
        <f>O464*H464</f>
        <v>0</v>
      </c>
      <c r="Q464" s="199">
        <v>0</v>
      </c>
      <c r="R464" s="199">
        <f>Q464*H464</f>
        <v>0</v>
      </c>
      <c r="S464" s="199">
        <v>0.261</v>
      </c>
      <c r="T464" s="200">
        <f>S464*H464</f>
        <v>17.83935</v>
      </c>
      <c r="U464" s="36"/>
      <c r="V464" s="36"/>
      <c r="W464" s="36"/>
      <c r="X464" s="36"/>
      <c r="Y464" s="36"/>
      <c r="Z464" s="36"/>
      <c r="AA464" s="36"/>
      <c r="AB464" s="36"/>
      <c r="AC464" s="36"/>
      <c r="AD464" s="36"/>
      <c r="AE464" s="36"/>
      <c r="AR464" s="201" t="s">
        <v>182</v>
      </c>
      <c r="AT464" s="201" t="s">
        <v>177</v>
      </c>
      <c r="AU464" s="201" t="s">
        <v>85</v>
      </c>
      <c r="AY464" s="19" t="s">
        <v>175</v>
      </c>
      <c r="BE464" s="202">
        <f>IF(N464="základní",J464,0)</f>
        <v>0</v>
      </c>
      <c r="BF464" s="202">
        <f>IF(N464="snížená",J464,0)</f>
        <v>0</v>
      </c>
      <c r="BG464" s="202">
        <f>IF(N464="zákl. přenesená",J464,0)</f>
        <v>0</v>
      </c>
      <c r="BH464" s="202">
        <f>IF(N464="sníž. přenesená",J464,0)</f>
        <v>0</v>
      </c>
      <c r="BI464" s="202">
        <f>IF(N464="nulová",J464,0)</f>
        <v>0</v>
      </c>
      <c r="BJ464" s="19" t="s">
        <v>182</v>
      </c>
      <c r="BK464" s="202">
        <f>ROUND(I464*H464,2)</f>
        <v>0</v>
      </c>
      <c r="BL464" s="19" t="s">
        <v>182</v>
      </c>
      <c r="BM464" s="201" t="s">
        <v>1566</v>
      </c>
    </row>
    <row r="465" spans="2:51" s="13" customFormat="1" ht="11.25">
      <c r="B465" s="207"/>
      <c r="C465" s="208"/>
      <c r="D465" s="203" t="s">
        <v>186</v>
      </c>
      <c r="E465" s="209" t="s">
        <v>19</v>
      </c>
      <c r="F465" s="210" t="s">
        <v>1163</v>
      </c>
      <c r="G465" s="208"/>
      <c r="H465" s="209" t="s">
        <v>19</v>
      </c>
      <c r="I465" s="211"/>
      <c r="J465" s="208"/>
      <c r="K465" s="208"/>
      <c r="L465" s="212"/>
      <c r="M465" s="213"/>
      <c r="N465" s="214"/>
      <c r="O465" s="214"/>
      <c r="P465" s="214"/>
      <c r="Q465" s="214"/>
      <c r="R465" s="214"/>
      <c r="S465" s="214"/>
      <c r="T465" s="215"/>
      <c r="AT465" s="216" t="s">
        <v>186</v>
      </c>
      <c r="AU465" s="216" t="s">
        <v>85</v>
      </c>
      <c r="AV465" s="13" t="s">
        <v>83</v>
      </c>
      <c r="AW465" s="13" t="s">
        <v>37</v>
      </c>
      <c r="AX465" s="13" t="s">
        <v>75</v>
      </c>
      <c r="AY465" s="216" t="s">
        <v>175</v>
      </c>
    </row>
    <row r="466" spans="2:51" s="14" customFormat="1" ht="11.25">
      <c r="B466" s="217"/>
      <c r="C466" s="218"/>
      <c r="D466" s="203" t="s">
        <v>186</v>
      </c>
      <c r="E466" s="219" t="s">
        <v>19</v>
      </c>
      <c r="F466" s="220" t="s">
        <v>1567</v>
      </c>
      <c r="G466" s="218"/>
      <c r="H466" s="221">
        <v>12.508</v>
      </c>
      <c r="I466" s="222"/>
      <c r="J466" s="218"/>
      <c r="K466" s="218"/>
      <c r="L466" s="223"/>
      <c r="M466" s="224"/>
      <c r="N466" s="225"/>
      <c r="O466" s="225"/>
      <c r="P466" s="225"/>
      <c r="Q466" s="225"/>
      <c r="R466" s="225"/>
      <c r="S466" s="225"/>
      <c r="T466" s="226"/>
      <c r="AT466" s="227" t="s">
        <v>186</v>
      </c>
      <c r="AU466" s="227" t="s">
        <v>85</v>
      </c>
      <c r="AV466" s="14" t="s">
        <v>85</v>
      </c>
      <c r="AW466" s="14" t="s">
        <v>37</v>
      </c>
      <c r="AX466" s="14" t="s">
        <v>75</v>
      </c>
      <c r="AY466" s="227" t="s">
        <v>175</v>
      </c>
    </row>
    <row r="467" spans="2:51" s="14" customFormat="1" ht="11.25">
      <c r="B467" s="217"/>
      <c r="C467" s="218"/>
      <c r="D467" s="203" t="s">
        <v>186</v>
      </c>
      <c r="E467" s="219" t="s">
        <v>19</v>
      </c>
      <c r="F467" s="220" t="s">
        <v>1568</v>
      </c>
      <c r="G467" s="218"/>
      <c r="H467" s="221">
        <v>-1.576</v>
      </c>
      <c r="I467" s="222"/>
      <c r="J467" s="218"/>
      <c r="K467" s="218"/>
      <c r="L467" s="223"/>
      <c r="M467" s="224"/>
      <c r="N467" s="225"/>
      <c r="O467" s="225"/>
      <c r="P467" s="225"/>
      <c r="Q467" s="225"/>
      <c r="R467" s="225"/>
      <c r="S467" s="225"/>
      <c r="T467" s="226"/>
      <c r="AT467" s="227" t="s">
        <v>186</v>
      </c>
      <c r="AU467" s="227" t="s">
        <v>85</v>
      </c>
      <c r="AV467" s="14" t="s">
        <v>85</v>
      </c>
      <c r="AW467" s="14" t="s">
        <v>37</v>
      </c>
      <c r="AX467" s="14" t="s">
        <v>75</v>
      </c>
      <c r="AY467" s="227" t="s">
        <v>175</v>
      </c>
    </row>
    <row r="468" spans="2:51" s="14" customFormat="1" ht="11.25">
      <c r="B468" s="217"/>
      <c r="C468" s="218"/>
      <c r="D468" s="203" t="s">
        <v>186</v>
      </c>
      <c r="E468" s="219" t="s">
        <v>19</v>
      </c>
      <c r="F468" s="220" t="s">
        <v>1569</v>
      </c>
      <c r="G468" s="218"/>
      <c r="H468" s="221">
        <v>-1.176</v>
      </c>
      <c r="I468" s="222"/>
      <c r="J468" s="218"/>
      <c r="K468" s="218"/>
      <c r="L468" s="223"/>
      <c r="M468" s="224"/>
      <c r="N468" s="225"/>
      <c r="O468" s="225"/>
      <c r="P468" s="225"/>
      <c r="Q468" s="225"/>
      <c r="R468" s="225"/>
      <c r="S468" s="225"/>
      <c r="T468" s="226"/>
      <c r="AT468" s="227" t="s">
        <v>186</v>
      </c>
      <c r="AU468" s="227" t="s">
        <v>85</v>
      </c>
      <c r="AV468" s="14" t="s">
        <v>85</v>
      </c>
      <c r="AW468" s="14" t="s">
        <v>37</v>
      </c>
      <c r="AX468" s="14" t="s">
        <v>75</v>
      </c>
      <c r="AY468" s="227" t="s">
        <v>175</v>
      </c>
    </row>
    <row r="469" spans="2:51" s="14" customFormat="1" ht="11.25">
      <c r="B469" s="217"/>
      <c r="C469" s="218"/>
      <c r="D469" s="203" t="s">
        <v>186</v>
      </c>
      <c r="E469" s="219" t="s">
        <v>19</v>
      </c>
      <c r="F469" s="220" t="s">
        <v>1570</v>
      </c>
      <c r="G469" s="218"/>
      <c r="H469" s="221">
        <v>11.211</v>
      </c>
      <c r="I469" s="222"/>
      <c r="J469" s="218"/>
      <c r="K469" s="218"/>
      <c r="L469" s="223"/>
      <c r="M469" s="224"/>
      <c r="N469" s="225"/>
      <c r="O469" s="225"/>
      <c r="P469" s="225"/>
      <c r="Q469" s="225"/>
      <c r="R469" s="225"/>
      <c r="S469" s="225"/>
      <c r="T469" s="226"/>
      <c r="AT469" s="227" t="s">
        <v>186</v>
      </c>
      <c r="AU469" s="227" t="s">
        <v>85</v>
      </c>
      <c r="AV469" s="14" t="s">
        <v>85</v>
      </c>
      <c r="AW469" s="14" t="s">
        <v>37</v>
      </c>
      <c r="AX469" s="14" t="s">
        <v>75</v>
      </c>
      <c r="AY469" s="227" t="s">
        <v>175</v>
      </c>
    </row>
    <row r="470" spans="2:51" s="14" customFormat="1" ht="11.25">
      <c r="B470" s="217"/>
      <c r="C470" s="218"/>
      <c r="D470" s="203" t="s">
        <v>186</v>
      </c>
      <c r="E470" s="219" t="s">
        <v>19</v>
      </c>
      <c r="F470" s="220" t="s">
        <v>1571</v>
      </c>
      <c r="G470" s="218"/>
      <c r="H470" s="221">
        <v>0.98</v>
      </c>
      <c r="I470" s="222"/>
      <c r="J470" s="218"/>
      <c r="K470" s="218"/>
      <c r="L470" s="223"/>
      <c r="M470" s="224"/>
      <c r="N470" s="225"/>
      <c r="O470" s="225"/>
      <c r="P470" s="225"/>
      <c r="Q470" s="225"/>
      <c r="R470" s="225"/>
      <c r="S470" s="225"/>
      <c r="T470" s="226"/>
      <c r="AT470" s="227" t="s">
        <v>186</v>
      </c>
      <c r="AU470" s="227" t="s">
        <v>85</v>
      </c>
      <c r="AV470" s="14" t="s">
        <v>85</v>
      </c>
      <c r="AW470" s="14" t="s">
        <v>37</v>
      </c>
      <c r="AX470" s="14" t="s">
        <v>75</v>
      </c>
      <c r="AY470" s="227" t="s">
        <v>175</v>
      </c>
    </row>
    <row r="471" spans="2:51" s="14" customFormat="1" ht="11.25">
      <c r="B471" s="217"/>
      <c r="C471" s="218"/>
      <c r="D471" s="203" t="s">
        <v>186</v>
      </c>
      <c r="E471" s="219" t="s">
        <v>19</v>
      </c>
      <c r="F471" s="220" t="s">
        <v>1572</v>
      </c>
      <c r="G471" s="218"/>
      <c r="H471" s="221">
        <v>17.094</v>
      </c>
      <c r="I471" s="222"/>
      <c r="J471" s="218"/>
      <c r="K471" s="218"/>
      <c r="L471" s="223"/>
      <c r="M471" s="224"/>
      <c r="N471" s="225"/>
      <c r="O471" s="225"/>
      <c r="P471" s="225"/>
      <c r="Q471" s="225"/>
      <c r="R471" s="225"/>
      <c r="S471" s="225"/>
      <c r="T471" s="226"/>
      <c r="AT471" s="227" t="s">
        <v>186</v>
      </c>
      <c r="AU471" s="227" t="s">
        <v>85</v>
      </c>
      <c r="AV471" s="14" t="s">
        <v>85</v>
      </c>
      <c r="AW471" s="14" t="s">
        <v>37</v>
      </c>
      <c r="AX471" s="14" t="s">
        <v>75</v>
      </c>
      <c r="AY471" s="227" t="s">
        <v>175</v>
      </c>
    </row>
    <row r="472" spans="2:51" s="14" customFormat="1" ht="11.25">
      <c r="B472" s="217"/>
      <c r="C472" s="218"/>
      <c r="D472" s="203" t="s">
        <v>186</v>
      </c>
      <c r="E472" s="219" t="s">
        <v>19</v>
      </c>
      <c r="F472" s="220" t="s">
        <v>1573</v>
      </c>
      <c r="G472" s="218"/>
      <c r="H472" s="221">
        <v>-3.705</v>
      </c>
      <c r="I472" s="222"/>
      <c r="J472" s="218"/>
      <c r="K472" s="218"/>
      <c r="L472" s="223"/>
      <c r="M472" s="224"/>
      <c r="N472" s="225"/>
      <c r="O472" s="225"/>
      <c r="P472" s="225"/>
      <c r="Q472" s="225"/>
      <c r="R472" s="225"/>
      <c r="S472" s="225"/>
      <c r="T472" s="226"/>
      <c r="AT472" s="227" t="s">
        <v>186</v>
      </c>
      <c r="AU472" s="227" t="s">
        <v>85</v>
      </c>
      <c r="AV472" s="14" t="s">
        <v>85</v>
      </c>
      <c r="AW472" s="14" t="s">
        <v>37</v>
      </c>
      <c r="AX472" s="14" t="s">
        <v>75</v>
      </c>
      <c r="AY472" s="227" t="s">
        <v>175</v>
      </c>
    </row>
    <row r="473" spans="2:51" s="13" customFormat="1" ht="11.25">
      <c r="B473" s="207"/>
      <c r="C473" s="208"/>
      <c r="D473" s="203" t="s">
        <v>186</v>
      </c>
      <c r="E473" s="209" t="s">
        <v>19</v>
      </c>
      <c r="F473" s="210" t="s">
        <v>1574</v>
      </c>
      <c r="G473" s="208"/>
      <c r="H473" s="209" t="s">
        <v>19</v>
      </c>
      <c r="I473" s="211"/>
      <c r="J473" s="208"/>
      <c r="K473" s="208"/>
      <c r="L473" s="212"/>
      <c r="M473" s="213"/>
      <c r="N473" s="214"/>
      <c r="O473" s="214"/>
      <c r="P473" s="214"/>
      <c r="Q473" s="214"/>
      <c r="R473" s="214"/>
      <c r="S473" s="214"/>
      <c r="T473" s="215"/>
      <c r="AT473" s="216" t="s">
        <v>186</v>
      </c>
      <c r="AU473" s="216" t="s">
        <v>85</v>
      </c>
      <c r="AV473" s="13" t="s">
        <v>83</v>
      </c>
      <c r="AW473" s="13" t="s">
        <v>37</v>
      </c>
      <c r="AX473" s="13" t="s">
        <v>75</v>
      </c>
      <c r="AY473" s="216" t="s">
        <v>175</v>
      </c>
    </row>
    <row r="474" spans="2:51" s="14" customFormat="1" ht="11.25">
      <c r="B474" s="217"/>
      <c r="C474" s="218"/>
      <c r="D474" s="203" t="s">
        <v>186</v>
      </c>
      <c r="E474" s="219" t="s">
        <v>19</v>
      </c>
      <c r="F474" s="220" t="s">
        <v>1575</v>
      </c>
      <c r="G474" s="218"/>
      <c r="H474" s="221">
        <v>3.427</v>
      </c>
      <c r="I474" s="222"/>
      <c r="J474" s="218"/>
      <c r="K474" s="218"/>
      <c r="L474" s="223"/>
      <c r="M474" s="224"/>
      <c r="N474" s="225"/>
      <c r="O474" s="225"/>
      <c r="P474" s="225"/>
      <c r="Q474" s="225"/>
      <c r="R474" s="225"/>
      <c r="S474" s="225"/>
      <c r="T474" s="226"/>
      <c r="AT474" s="227" t="s">
        <v>186</v>
      </c>
      <c r="AU474" s="227" t="s">
        <v>85</v>
      </c>
      <c r="AV474" s="14" t="s">
        <v>85</v>
      </c>
      <c r="AW474" s="14" t="s">
        <v>37</v>
      </c>
      <c r="AX474" s="14" t="s">
        <v>75</v>
      </c>
      <c r="AY474" s="227" t="s">
        <v>175</v>
      </c>
    </row>
    <row r="475" spans="2:51" s="13" customFormat="1" ht="11.25">
      <c r="B475" s="207"/>
      <c r="C475" s="208"/>
      <c r="D475" s="203" t="s">
        <v>186</v>
      </c>
      <c r="E475" s="209" t="s">
        <v>19</v>
      </c>
      <c r="F475" s="210" t="s">
        <v>1576</v>
      </c>
      <c r="G475" s="208"/>
      <c r="H475" s="209" t="s">
        <v>19</v>
      </c>
      <c r="I475" s="211"/>
      <c r="J475" s="208"/>
      <c r="K475" s="208"/>
      <c r="L475" s="212"/>
      <c r="M475" s="213"/>
      <c r="N475" s="214"/>
      <c r="O475" s="214"/>
      <c r="P475" s="214"/>
      <c r="Q475" s="214"/>
      <c r="R475" s="214"/>
      <c r="S475" s="214"/>
      <c r="T475" s="215"/>
      <c r="AT475" s="216" t="s">
        <v>186</v>
      </c>
      <c r="AU475" s="216" t="s">
        <v>85</v>
      </c>
      <c r="AV475" s="13" t="s">
        <v>83</v>
      </c>
      <c r="AW475" s="13" t="s">
        <v>37</v>
      </c>
      <c r="AX475" s="13" t="s">
        <v>75</v>
      </c>
      <c r="AY475" s="216" t="s">
        <v>175</v>
      </c>
    </row>
    <row r="476" spans="2:51" s="14" customFormat="1" ht="11.25">
      <c r="B476" s="217"/>
      <c r="C476" s="218"/>
      <c r="D476" s="203" t="s">
        <v>186</v>
      </c>
      <c r="E476" s="219" t="s">
        <v>19</v>
      </c>
      <c r="F476" s="220" t="s">
        <v>1577</v>
      </c>
      <c r="G476" s="218"/>
      <c r="H476" s="221">
        <v>3.867</v>
      </c>
      <c r="I476" s="222"/>
      <c r="J476" s="218"/>
      <c r="K476" s="218"/>
      <c r="L476" s="223"/>
      <c r="M476" s="224"/>
      <c r="N476" s="225"/>
      <c r="O476" s="225"/>
      <c r="P476" s="225"/>
      <c r="Q476" s="225"/>
      <c r="R476" s="225"/>
      <c r="S476" s="225"/>
      <c r="T476" s="226"/>
      <c r="AT476" s="227" t="s">
        <v>186</v>
      </c>
      <c r="AU476" s="227" t="s">
        <v>85</v>
      </c>
      <c r="AV476" s="14" t="s">
        <v>85</v>
      </c>
      <c r="AW476" s="14" t="s">
        <v>37</v>
      </c>
      <c r="AX476" s="14" t="s">
        <v>75</v>
      </c>
      <c r="AY476" s="227" t="s">
        <v>175</v>
      </c>
    </row>
    <row r="477" spans="2:51" s="14" customFormat="1" ht="11.25">
      <c r="B477" s="217"/>
      <c r="C477" s="218"/>
      <c r="D477" s="203" t="s">
        <v>186</v>
      </c>
      <c r="E477" s="219" t="s">
        <v>19</v>
      </c>
      <c r="F477" s="220" t="s">
        <v>1578</v>
      </c>
      <c r="G477" s="218"/>
      <c r="H477" s="221">
        <v>3.915</v>
      </c>
      <c r="I477" s="222"/>
      <c r="J477" s="218"/>
      <c r="K477" s="218"/>
      <c r="L477" s="223"/>
      <c r="M477" s="224"/>
      <c r="N477" s="225"/>
      <c r="O477" s="225"/>
      <c r="P477" s="225"/>
      <c r="Q477" s="225"/>
      <c r="R477" s="225"/>
      <c r="S477" s="225"/>
      <c r="T477" s="226"/>
      <c r="AT477" s="227" t="s">
        <v>186</v>
      </c>
      <c r="AU477" s="227" t="s">
        <v>85</v>
      </c>
      <c r="AV477" s="14" t="s">
        <v>85</v>
      </c>
      <c r="AW477" s="14" t="s">
        <v>37</v>
      </c>
      <c r="AX477" s="14" t="s">
        <v>75</v>
      </c>
      <c r="AY477" s="227" t="s">
        <v>175</v>
      </c>
    </row>
    <row r="478" spans="2:51" s="14" customFormat="1" ht="11.25">
      <c r="B478" s="217"/>
      <c r="C478" s="218"/>
      <c r="D478" s="203" t="s">
        <v>186</v>
      </c>
      <c r="E478" s="219" t="s">
        <v>19</v>
      </c>
      <c r="F478" s="220" t="s">
        <v>1579</v>
      </c>
      <c r="G478" s="218"/>
      <c r="H478" s="221">
        <v>1.578</v>
      </c>
      <c r="I478" s="222"/>
      <c r="J478" s="218"/>
      <c r="K478" s="218"/>
      <c r="L478" s="223"/>
      <c r="M478" s="224"/>
      <c r="N478" s="225"/>
      <c r="O478" s="225"/>
      <c r="P478" s="225"/>
      <c r="Q478" s="225"/>
      <c r="R478" s="225"/>
      <c r="S478" s="225"/>
      <c r="T478" s="226"/>
      <c r="AT478" s="227" t="s">
        <v>186</v>
      </c>
      <c r="AU478" s="227" t="s">
        <v>85</v>
      </c>
      <c r="AV478" s="14" t="s">
        <v>85</v>
      </c>
      <c r="AW478" s="14" t="s">
        <v>37</v>
      </c>
      <c r="AX478" s="14" t="s">
        <v>75</v>
      </c>
      <c r="AY478" s="227" t="s">
        <v>175</v>
      </c>
    </row>
    <row r="479" spans="2:51" s="14" customFormat="1" ht="11.25">
      <c r="B479" s="217"/>
      <c r="C479" s="218"/>
      <c r="D479" s="203" t="s">
        <v>186</v>
      </c>
      <c r="E479" s="219" t="s">
        <v>19</v>
      </c>
      <c r="F479" s="220" t="s">
        <v>1580</v>
      </c>
      <c r="G479" s="218"/>
      <c r="H479" s="221">
        <v>5.107</v>
      </c>
      <c r="I479" s="222"/>
      <c r="J479" s="218"/>
      <c r="K479" s="218"/>
      <c r="L479" s="223"/>
      <c r="M479" s="224"/>
      <c r="N479" s="225"/>
      <c r="O479" s="225"/>
      <c r="P479" s="225"/>
      <c r="Q479" s="225"/>
      <c r="R479" s="225"/>
      <c r="S479" s="225"/>
      <c r="T479" s="226"/>
      <c r="AT479" s="227" t="s">
        <v>186</v>
      </c>
      <c r="AU479" s="227" t="s">
        <v>85</v>
      </c>
      <c r="AV479" s="14" t="s">
        <v>85</v>
      </c>
      <c r="AW479" s="14" t="s">
        <v>37</v>
      </c>
      <c r="AX479" s="14" t="s">
        <v>75</v>
      </c>
      <c r="AY479" s="227" t="s">
        <v>175</v>
      </c>
    </row>
    <row r="480" spans="2:51" s="14" customFormat="1" ht="11.25">
      <c r="B480" s="217"/>
      <c r="C480" s="218"/>
      <c r="D480" s="203" t="s">
        <v>186</v>
      </c>
      <c r="E480" s="219" t="s">
        <v>19</v>
      </c>
      <c r="F480" s="220" t="s">
        <v>1581</v>
      </c>
      <c r="G480" s="218"/>
      <c r="H480" s="221">
        <v>15.12</v>
      </c>
      <c r="I480" s="222"/>
      <c r="J480" s="218"/>
      <c r="K480" s="218"/>
      <c r="L480" s="223"/>
      <c r="M480" s="224"/>
      <c r="N480" s="225"/>
      <c r="O480" s="225"/>
      <c r="P480" s="225"/>
      <c r="Q480" s="225"/>
      <c r="R480" s="225"/>
      <c r="S480" s="225"/>
      <c r="T480" s="226"/>
      <c r="AT480" s="227" t="s">
        <v>186</v>
      </c>
      <c r="AU480" s="227" t="s">
        <v>85</v>
      </c>
      <c r="AV480" s="14" t="s">
        <v>85</v>
      </c>
      <c r="AW480" s="14" t="s">
        <v>37</v>
      </c>
      <c r="AX480" s="14" t="s">
        <v>75</v>
      </c>
      <c r="AY480" s="227" t="s">
        <v>175</v>
      </c>
    </row>
    <row r="481" spans="2:51" s="15" customFormat="1" ht="11.25">
      <c r="B481" s="228"/>
      <c r="C481" s="229"/>
      <c r="D481" s="203" t="s">
        <v>186</v>
      </c>
      <c r="E481" s="230" t="s">
        <v>19</v>
      </c>
      <c r="F481" s="231" t="s">
        <v>204</v>
      </c>
      <c r="G481" s="229"/>
      <c r="H481" s="232">
        <v>68.35</v>
      </c>
      <c r="I481" s="233"/>
      <c r="J481" s="229"/>
      <c r="K481" s="229"/>
      <c r="L481" s="234"/>
      <c r="M481" s="235"/>
      <c r="N481" s="236"/>
      <c r="O481" s="236"/>
      <c r="P481" s="236"/>
      <c r="Q481" s="236"/>
      <c r="R481" s="236"/>
      <c r="S481" s="236"/>
      <c r="T481" s="237"/>
      <c r="AT481" s="238" t="s">
        <v>186</v>
      </c>
      <c r="AU481" s="238" t="s">
        <v>85</v>
      </c>
      <c r="AV481" s="15" t="s">
        <v>182</v>
      </c>
      <c r="AW481" s="15" t="s">
        <v>37</v>
      </c>
      <c r="AX481" s="15" t="s">
        <v>83</v>
      </c>
      <c r="AY481" s="238" t="s">
        <v>175</v>
      </c>
    </row>
    <row r="482" spans="1:65" s="2" customFormat="1" ht="16.5" customHeight="1">
      <c r="A482" s="36"/>
      <c r="B482" s="37"/>
      <c r="C482" s="190" t="s">
        <v>1318</v>
      </c>
      <c r="D482" s="190" t="s">
        <v>177</v>
      </c>
      <c r="E482" s="191" t="s">
        <v>1582</v>
      </c>
      <c r="F482" s="192" t="s">
        <v>1583</v>
      </c>
      <c r="G482" s="193" t="s">
        <v>191</v>
      </c>
      <c r="H482" s="194">
        <v>9.516</v>
      </c>
      <c r="I482" s="195"/>
      <c r="J482" s="196">
        <f>ROUND(I482*H482,2)</f>
        <v>0</v>
      </c>
      <c r="K482" s="192" t="s">
        <v>181</v>
      </c>
      <c r="L482" s="41"/>
      <c r="M482" s="197" t="s">
        <v>19</v>
      </c>
      <c r="N482" s="198" t="s">
        <v>48</v>
      </c>
      <c r="O482" s="67"/>
      <c r="P482" s="199">
        <f>O482*H482</f>
        <v>0</v>
      </c>
      <c r="Q482" s="199">
        <v>0</v>
      </c>
      <c r="R482" s="199">
        <f>Q482*H482</f>
        <v>0</v>
      </c>
      <c r="S482" s="199">
        <v>1.6</v>
      </c>
      <c r="T482" s="200">
        <f>S482*H482</f>
        <v>15.2256</v>
      </c>
      <c r="U482" s="36"/>
      <c r="V482" s="36"/>
      <c r="W482" s="36"/>
      <c r="X482" s="36"/>
      <c r="Y482" s="36"/>
      <c r="Z482" s="36"/>
      <c r="AA482" s="36"/>
      <c r="AB482" s="36"/>
      <c r="AC482" s="36"/>
      <c r="AD482" s="36"/>
      <c r="AE482" s="36"/>
      <c r="AR482" s="201" t="s">
        <v>182</v>
      </c>
      <c r="AT482" s="201" t="s">
        <v>177</v>
      </c>
      <c r="AU482" s="201" t="s">
        <v>85</v>
      </c>
      <c r="AY482" s="19" t="s">
        <v>175</v>
      </c>
      <c r="BE482" s="202">
        <f>IF(N482="základní",J482,0)</f>
        <v>0</v>
      </c>
      <c r="BF482" s="202">
        <f>IF(N482="snížená",J482,0)</f>
        <v>0</v>
      </c>
      <c r="BG482" s="202">
        <f>IF(N482="zákl. přenesená",J482,0)</f>
        <v>0</v>
      </c>
      <c r="BH482" s="202">
        <f>IF(N482="sníž. přenesená",J482,0)</f>
        <v>0</v>
      </c>
      <c r="BI482" s="202">
        <f>IF(N482="nulová",J482,0)</f>
        <v>0</v>
      </c>
      <c r="BJ482" s="19" t="s">
        <v>182</v>
      </c>
      <c r="BK482" s="202">
        <f>ROUND(I482*H482,2)</f>
        <v>0</v>
      </c>
      <c r="BL482" s="19" t="s">
        <v>182</v>
      </c>
      <c r="BM482" s="201" t="s">
        <v>1584</v>
      </c>
    </row>
    <row r="483" spans="2:51" s="13" customFormat="1" ht="11.25">
      <c r="B483" s="207"/>
      <c r="C483" s="208"/>
      <c r="D483" s="203" t="s">
        <v>186</v>
      </c>
      <c r="E483" s="209" t="s">
        <v>19</v>
      </c>
      <c r="F483" s="210" t="s">
        <v>1585</v>
      </c>
      <c r="G483" s="208"/>
      <c r="H483" s="209" t="s">
        <v>19</v>
      </c>
      <c r="I483" s="211"/>
      <c r="J483" s="208"/>
      <c r="K483" s="208"/>
      <c r="L483" s="212"/>
      <c r="M483" s="213"/>
      <c r="N483" s="214"/>
      <c r="O483" s="214"/>
      <c r="P483" s="214"/>
      <c r="Q483" s="214"/>
      <c r="R483" s="214"/>
      <c r="S483" s="214"/>
      <c r="T483" s="215"/>
      <c r="AT483" s="216" t="s">
        <v>186</v>
      </c>
      <c r="AU483" s="216" t="s">
        <v>85</v>
      </c>
      <c r="AV483" s="13" t="s">
        <v>83</v>
      </c>
      <c r="AW483" s="13" t="s">
        <v>37</v>
      </c>
      <c r="AX483" s="13" t="s">
        <v>75</v>
      </c>
      <c r="AY483" s="216" t="s">
        <v>175</v>
      </c>
    </row>
    <row r="484" spans="2:51" s="14" customFormat="1" ht="11.25">
      <c r="B484" s="217"/>
      <c r="C484" s="218"/>
      <c r="D484" s="203" t="s">
        <v>186</v>
      </c>
      <c r="E484" s="219" t="s">
        <v>19</v>
      </c>
      <c r="F484" s="220" t="s">
        <v>1586</v>
      </c>
      <c r="G484" s="218"/>
      <c r="H484" s="221">
        <v>95.16</v>
      </c>
      <c r="I484" s="222"/>
      <c r="J484" s="218"/>
      <c r="K484" s="218"/>
      <c r="L484" s="223"/>
      <c r="M484" s="224"/>
      <c r="N484" s="225"/>
      <c r="O484" s="225"/>
      <c r="P484" s="225"/>
      <c r="Q484" s="225"/>
      <c r="R484" s="225"/>
      <c r="S484" s="225"/>
      <c r="T484" s="226"/>
      <c r="AT484" s="227" t="s">
        <v>186</v>
      </c>
      <c r="AU484" s="227" t="s">
        <v>85</v>
      </c>
      <c r="AV484" s="14" t="s">
        <v>85</v>
      </c>
      <c r="AW484" s="14" t="s">
        <v>37</v>
      </c>
      <c r="AX484" s="14" t="s">
        <v>75</v>
      </c>
      <c r="AY484" s="227" t="s">
        <v>175</v>
      </c>
    </row>
    <row r="485" spans="2:51" s="16" customFormat="1" ht="11.25">
      <c r="B485" s="253"/>
      <c r="C485" s="254"/>
      <c r="D485" s="203" t="s">
        <v>186</v>
      </c>
      <c r="E485" s="255" t="s">
        <v>19</v>
      </c>
      <c r="F485" s="256" t="s">
        <v>365</v>
      </c>
      <c r="G485" s="254"/>
      <c r="H485" s="257">
        <v>95.16</v>
      </c>
      <c r="I485" s="258"/>
      <c r="J485" s="254"/>
      <c r="K485" s="254"/>
      <c r="L485" s="259"/>
      <c r="M485" s="260"/>
      <c r="N485" s="261"/>
      <c r="O485" s="261"/>
      <c r="P485" s="261"/>
      <c r="Q485" s="261"/>
      <c r="R485" s="261"/>
      <c r="S485" s="261"/>
      <c r="T485" s="262"/>
      <c r="AT485" s="263" t="s">
        <v>186</v>
      </c>
      <c r="AU485" s="263" t="s">
        <v>85</v>
      </c>
      <c r="AV485" s="16" t="s">
        <v>195</v>
      </c>
      <c r="AW485" s="16" t="s">
        <v>37</v>
      </c>
      <c r="AX485" s="16" t="s">
        <v>75</v>
      </c>
      <c r="AY485" s="263" t="s">
        <v>175</v>
      </c>
    </row>
    <row r="486" spans="2:51" s="14" customFormat="1" ht="11.25">
      <c r="B486" s="217"/>
      <c r="C486" s="218"/>
      <c r="D486" s="203" t="s">
        <v>186</v>
      </c>
      <c r="E486" s="219" t="s">
        <v>19</v>
      </c>
      <c r="F486" s="220" t="s">
        <v>1587</v>
      </c>
      <c r="G486" s="218"/>
      <c r="H486" s="221">
        <v>9.516</v>
      </c>
      <c r="I486" s="222"/>
      <c r="J486" s="218"/>
      <c r="K486" s="218"/>
      <c r="L486" s="223"/>
      <c r="M486" s="224"/>
      <c r="N486" s="225"/>
      <c r="O486" s="225"/>
      <c r="P486" s="225"/>
      <c r="Q486" s="225"/>
      <c r="R486" s="225"/>
      <c r="S486" s="225"/>
      <c r="T486" s="226"/>
      <c r="AT486" s="227" t="s">
        <v>186</v>
      </c>
      <c r="AU486" s="227" t="s">
        <v>85</v>
      </c>
      <c r="AV486" s="14" t="s">
        <v>85</v>
      </c>
      <c r="AW486" s="14" t="s">
        <v>37</v>
      </c>
      <c r="AX486" s="14" t="s">
        <v>83</v>
      </c>
      <c r="AY486" s="227" t="s">
        <v>175</v>
      </c>
    </row>
    <row r="487" spans="1:65" s="2" customFormat="1" ht="16.5" customHeight="1">
      <c r="A487" s="36"/>
      <c r="B487" s="37"/>
      <c r="C487" s="190" t="s">
        <v>1588</v>
      </c>
      <c r="D487" s="190" t="s">
        <v>177</v>
      </c>
      <c r="E487" s="191" t="s">
        <v>1589</v>
      </c>
      <c r="F487" s="192" t="s">
        <v>1590</v>
      </c>
      <c r="G487" s="193" t="s">
        <v>191</v>
      </c>
      <c r="H487" s="194">
        <v>13.525</v>
      </c>
      <c r="I487" s="195"/>
      <c r="J487" s="196">
        <f>ROUND(I487*H487,2)</f>
        <v>0</v>
      </c>
      <c r="K487" s="192" t="s">
        <v>181</v>
      </c>
      <c r="L487" s="41"/>
      <c r="M487" s="197" t="s">
        <v>19</v>
      </c>
      <c r="N487" s="198" t="s">
        <v>48</v>
      </c>
      <c r="O487" s="67"/>
      <c r="P487" s="199">
        <f>O487*H487</f>
        <v>0</v>
      </c>
      <c r="Q487" s="199">
        <v>0</v>
      </c>
      <c r="R487" s="199">
        <f>Q487*H487</f>
        <v>0</v>
      </c>
      <c r="S487" s="199">
        <v>2.2</v>
      </c>
      <c r="T487" s="200">
        <f>S487*H487</f>
        <v>29.755000000000003</v>
      </c>
      <c r="U487" s="36"/>
      <c r="V487" s="36"/>
      <c r="W487" s="36"/>
      <c r="X487" s="36"/>
      <c r="Y487" s="36"/>
      <c r="Z487" s="36"/>
      <c r="AA487" s="36"/>
      <c r="AB487" s="36"/>
      <c r="AC487" s="36"/>
      <c r="AD487" s="36"/>
      <c r="AE487" s="36"/>
      <c r="AR487" s="201" t="s">
        <v>182</v>
      </c>
      <c r="AT487" s="201" t="s">
        <v>177</v>
      </c>
      <c r="AU487" s="201" t="s">
        <v>85</v>
      </c>
      <c r="AY487" s="19" t="s">
        <v>175</v>
      </c>
      <c r="BE487" s="202">
        <f>IF(N487="základní",J487,0)</f>
        <v>0</v>
      </c>
      <c r="BF487" s="202">
        <f>IF(N487="snížená",J487,0)</f>
        <v>0</v>
      </c>
      <c r="BG487" s="202">
        <f>IF(N487="zákl. přenesená",J487,0)</f>
        <v>0</v>
      </c>
      <c r="BH487" s="202">
        <f>IF(N487="sníž. přenesená",J487,0)</f>
        <v>0</v>
      </c>
      <c r="BI487" s="202">
        <f>IF(N487="nulová",J487,0)</f>
        <v>0</v>
      </c>
      <c r="BJ487" s="19" t="s">
        <v>182</v>
      </c>
      <c r="BK487" s="202">
        <f>ROUND(I487*H487,2)</f>
        <v>0</v>
      </c>
      <c r="BL487" s="19" t="s">
        <v>182</v>
      </c>
      <c r="BM487" s="201" t="s">
        <v>1591</v>
      </c>
    </row>
    <row r="488" spans="2:51" s="13" customFormat="1" ht="11.25">
      <c r="B488" s="207"/>
      <c r="C488" s="208"/>
      <c r="D488" s="203" t="s">
        <v>186</v>
      </c>
      <c r="E488" s="209" t="s">
        <v>19</v>
      </c>
      <c r="F488" s="210" t="s">
        <v>1324</v>
      </c>
      <c r="G488" s="208"/>
      <c r="H488" s="209" t="s">
        <v>19</v>
      </c>
      <c r="I488" s="211"/>
      <c r="J488" s="208"/>
      <c r="K488" s="208"/>
      <c r="L488" s="212"/>
      <c r="M488" s="213"/>
      <c r="N488" s="214"/>
      <c r="O488" s="214"/>
      <c r="P488" s="214"/>
      <c r="Q488" s="214"/>
      <c r="R488" s="214"/>
      <c r="S488" s="214"/>
      <c r="T488" s="215"/>
      <c r="AT488" s="216" t="s">
        <v>186</v>
      </c>
      <c r="AU488" s="216" t="s">
        <v>85</v>
      </c>
      <c r="AV488" s="13" t="s">
        <v>83</v>
      </c>
      <c r="AW488" s="13" t="s">
        <v>37</v>
      </c>
      <c r="AX488" s="13" t="s">
        <v>75</v>
      </c>
      <c r="AY488" s="216" t="s">
        <v>175</v>
      </c>
    </row>
    <row r="489" spans="2:51" s="14" customFormat="1" ht="11.25">
      <c r="B489" s="217"/>
      <c r="C489" s="218"/>
      <c r="D489" s="203" t="s">
        <v>186</v>
      </c>
      <c r="E489" s="219" t="s">
        <v>19</v>
      </c>
      <c r="F489" s="220" t="s">
        <v>1592</v>
      </c>
      <c r="G489" s="218"/>
      <c r="H489" s="221">
        <v>66.03</v>
      </c>
      <c r="I489" s="222"/>
      <c r="J489" s="218"/>
      <c r="K489" s="218"/>
      <c r="L489" s="223"/>
      <c r="M489" s="224"/>
      <c r="N489" s="225"/>
      <c r="O489" s="225"/>
      <c r="P489" s="225"/>
      <c r="Q489" s="225"/>
      <c r="R489" s="225"/>
      <c r="S489" s="225"/>
      <c r="T489" s="226"/>
      <c r="AT489" s="227" t="s">
        <v>186</v>
      </c>
      <c r="AU489" s="227" t="s">
        <v>85</v>
      </c>
      <c r="AV489" s="14" t="s">
        <v>85</v>
      </c>
      <c r="AW489" s="14" t="s">
        <v>37</v>
      </c>
      <c r="AX489" s="14" t="s">
        <v>75</v>
      </c>
      <c r="AY489" s="227" t="s">
        <v>175</v>
      </c>
    </row>
    <row r="490" spans="2:51" s="14" customFormat="1" ht="11.25">
      <c r="B490" s="217"/>
      <c r="C490" s="218"/>
      <c r="D490" s="203" t="s">
        <v>186</v>
      </c>
      <c r="E490" s="219" t="s">
        <v>19</v>
      </c>
      <c r="F490" s="220" t="s">
        <v>1593</v>
      </c>
      <c r="G490" s="218"/>
      <c r="H490" s="221">
        <v>27.62</v>
      </c>
      <c r="I490" s="222"/>
      <c r="J490" s="218"/>
      <c r="K490" s="218"/>
      <c r="L490" s="223"/>
      <c r="M490" s="224"/>
      <c r="N490" s="225"/>
      <c r="O490" s="225"/>
      <c r="P490" s="225"/>
      <c r="Q490" s="225"/>
      <c r="R490" s="225"/>
      <c r="S490" s="225"/>
      <c r="T490" s="226"/>
      <c r="AT490" s="227" t="s">
        <v>186</v>
      </c>
      <c r="AU490" s="227" t="s">
        <v>85</v>
      </c>
      <c r="AV490" s="14" t="s">
        <v>85</v>
      </c>
      <c r="AW490" s="14" t="s">
        <v>37</v>
      </c>
      <c r="AX490" s="14" t="s">
        <v>75</v>
      </c>
      <c r="AY490" s="227" t="s">
        <v>175</v>
      </c>
    </row>
    <row r="491" spans="2:51" s="14" customFormat="1" ht="11.25">
      <c r="B491" s="217"/>
      <c r="C491" s="218"/>
      <c r="D491" s="203" t="s">
        <v>186</v>
      </c>
      <c r="E491" s="219" t="s">
        <v>19</v>
      </c>
      <c r="F491" s="220" t="s">
        <v>1594</v>
      </c>
      <c r="G491" s="218"/>
      <c r="H491" s="221">
        <v>41.6</v>
      </c>
      <c r="I491" s="222"/>
      <c r="J491" s="218"/>
      <c r="K491" s="218"/>
      <c r="L491" s="223"/>
      <c r="M491" s="224"/>
      <c r="N491" s="225"/>
      <c r="O491" s="225"/>
      <c r="P491" s="225"/>
      <c r="Q491" s="225"/>
      <c r="R491" s="225"/>
      <c r="S491" s="225"/>
      <c r="T491" s="226"/>
      <c r="AT491" s="227" t="s">
        <v>186</v>
      </c>
      <c r="AU491" s="227" t="s">
        <v>85</v>
      </c>
      <c r="AV491" s="14" t="s">
        <v>85</v>
      </c>
      <c r="AW491" s="14" t="s">
        <v>37</v>
      </c>
      <c r="AX491" s="14" t="s">
        <v>75</v>
      </c>
      <c r="AY491" s="227" t="s">
        <v>175</v>
      </c>
    </row>
    <row r="492" spans="2:51" s="16" customFormat="1" ht="11.25">
      <c r="B492" s="253"/>
      <c r="C492" s="254"/>
      <c r="D492" s="203" t="s">
        <v>186</v>
      </c>
      <c r="E492" s="255" t="s">
        <v>19</v>
      </c>
      <c r="F492" s="256" t="s">
        <v>365</v>
      </c>
      <c r="G492" s="254"/>
      <c r="H492" s="257">
        <v>135.25</v>
      </c>
      <c r="I492" s="258"/>
      <c r="J492" s="254"/>
      <c r="K492" s="254"/>
      <c r="L492" s="259"/>
      <c r="M492" s="260"/>
      <c r="N492" s="261"/>
      <c r="O492" s="261"/>
      <c r="P492" s="261"/>
      <c r="Q492" s="261"/>
      <c r="R492" s="261"/>
      <c r="S492" s="261"/>
      <c r="T492" s="262"/>
      <c r="AT492" s="263" t="s">
        <v>186</v>
      </c>
      <c r="AU492" s="263" t="s">
        <v>85</v>
      </c>
      <c r="AV492" s="16" t="s">
        <v>195</v>
      </c>
      <c r="AW492" s="16" t="s">
        <v>37</v>
      </c>
      <c r="AX492" s="16" t="s">
        <v>75</v>
      </c>
      <c r="AY492" s="263" t="s">
        <v>175</v>
      </c>
    </row>
    <row r="493" spans="2:51" s="14" customFormat="1" ht="11.25">
      <c r="B493" s="217"/>
      <c r="C493" s="218"/>
      <c r="D493" s="203" t="s">
        <v>186</v>
      </c>
      <c r="E493" s="219" t="s">
        <v>19</v>
      </c>
      <c r="F493" s="220" t="s">
        <v>1595</v>
      </c>
      <c r="G493" s="218"/>
      <c r="H493" s="221">
        <v>13.525</v>
      </c>
      <c r="I493" s="222"/>
      <c r="J493" s="218"/>
      <c r="K493" s="218"/>
      <c r="L493" s="223"/>
      <c r="M493" s="224"/>
      <c r="N493" s="225"/>
      <c r="O493" s="225"/>
      <c r="P493" s="225"/>
      <c r="Q493" s="225"/>
      <c r="R493" s="225"/>
      <c r="S493" s="225"/>
      <c r="T493" s="226"/>
      <c r="AT493" s="227" t="s">
        <v>186</v>
      </c>
      <c r="AU493" s="227" t="s">
        <v>85</v>
      </c>
      <c r="AV493" s="14" t="s">
        <v>85</v>
      </c>
      <c r="AW493" s="14" t="s">
        <v>37</v>
      </c>
      <c r="AX493" s="14" t="s">
        <v>83</v>
      </c>
      <c r="AY493" s="227" t="s">
        <v>175</v>
      </c>
    </row>
    <row r="494" spans="1:65" s="2" customFormat="1" ht="16.5" customHeight="1">
      <c r="A494" s="36"/>
      <c r="B494" s="37"/>
      <c r="C494" s="190" t="s">
        <v>1436</v>
      </c>
      <c r="D494" s="190" t="s">
        <v>177</v>
      </c>
      <c r="E494" s="191" t="s">
        <v>1596</v>
      </c>
      <c r="F494" s="192" t="s">
        <v>1597</v>
      </c>
      <c r="G494" s="193" t="s">
        <v>191</v>
      </c>
      <c r="H494" s="194">
        <v>0.162</v>
      </c>
      <c r="I494" s="195"/>
      <c r="J494" s="196">
        <f>ROUND(I494*H494,2)</f>
        <v>0</v>
      </c>
      <c r="K494" s="192" t="s">
        <v>181</v>
      </c>
      <c r="L494" s="41"/>
      <c r="M494" s="197" t="s">
        <v>19</v>
      </c>
      <c r="N494" s="198" t="s">
        <v>48</v>
      </c>
      <c r="O494" s="67"/>
      <c r="P494" s="199">
        <f>O494*H494</f>
        <v>0</v>
      </c>
      <c r="Q494" s="199">
        <v>0</v>
      </c>
      <c r="R494" s="199">
        <f>Q494*H494</f>
        <v>0</v>
      </c>
      <c r="S494" s="199">
        <v>2.2</v>
      </c>
      <c r="T494" s="200">
        <f>S494*H494</f>
        <v>0.35640000000000005</v>
      </c>
      <c r="U494" s="36"/>
      <c r="V494" s="36"/>
      <c r="W494" s="36"/>
      <c r="X494" s="36"/>
      <c r="Y494" s="36"/>
      <c r="Z494" s="36"/>
      <c r="AA494" s="36"/>
      <c r="AB494" s="36"/>
      <c r="AC494" s="36"/>
      <c r="AD494" s="36"/>
      <c r="AE494" s="36"/>
      <c r="AR494" s="201" t="s">
        <v>182</v>
      </c>
      <c r="AT494" s="201" t="s">
        <v>177</v>
      </c>
      <c r="AU494" s="201" t="s">
        <v>85</v>
      </c>
      <c r="AY494" s="19" t="s">
        <v>175</v>
      </c>
      <c r="BE494" s="202">
        <f>IF(N494="základní",J494,0)</f>
        <v>0</v>
      </c>
      <c r="BF494" s="202">
        <f>IF(N494="snížená",J494,0)</f>
        <v>0</v>
      </c>
      <c r="BG494" s="202">
        <f>IF(N494="zákl. přenesená",J494,0)</f>
        <v>0</v>
      </c>
      <c r="BH494" s="202">
        <f>IF(N494="sníž. přenesená",J494,0)</f>
        <v>0</v>
      </c>
      <c r="BI494" s="202">
        <f>IF(N494="nulová",J494,0)</f>
        <v>0</v>
      </c>
      <c r="BJ494" s="19" t="s">
        <v>182</v>
      </c>
      <c r="BK494" s="202">
        <f>ROUND(I494*H494,2)</f>
        <v>0</v>
      </c>
      <c r="BL494" s="19" t="s">
        <v>182</v>
      </c>
      <c r="BM494" s="201" t="s">
        <v>1598</v>
      </c>
    </row>
    <row r="495" spans="2:51" s="14" customFormat="1" ht="11.25">
      <c r="B495" s="217"/>
      <c r="C495" s="218"/>
      <c r="D495" s="203" t="s">
        <v>186</v>
      </c>
      <c r="E495" s="219" t="s">
        <v>19</v>
      </c>
      <c r="F495" s="220" t="s">
        <v>1284</v>
      </c>
      <c r="G495" s="218"/>
      <c r="H495" s="221">
        <v>0.162</v>
      </c>
      <c r="I495" s="222"/>
      <c r="J495" s="218"/>
      <c r="K495" s="218"/>
      <c r="L495" s="223"/>
      <c r="M495" s="224"/>
      <c r="N495" s="225"/>
      <c r="O495" s="225"/>
      <c r="P495" s="225"/>
      <c r="Q495" s="225"/>
      <c r="R495" s="225"/>
      <c r="S495" s="225"/>
      <c r="T495" s="226"/>
      <c r="AT495" s="227" t="s">
        <v>186</v>
      </c>
      <c r="AU495" s="227" t="s">
        <v>85</v>
      </c>
      <c r="AV495" s="14" t="s">
        <v>85</v>
      </c>
      <c r="AW495" s="14" t="s">
        <v>37</v>
      </c>
      <c r="AX495" s="14" t="s">
        <v>83</v>
      </c>
      <c r="AY495" s="227" t="s">
        <v>175</v>
      </c>
    </row>
    <row r="496" spans="1:65" s="2" customFormat="1" ht="21.75" customHeight="1">
      <c r="A496" s="36"/>
      <c r="B496" s="37"/>
      <c r="C496" s="190" t="s">
        <v>895</v>
      </c>
      <c r="D496" s="190" t="s">
        <v>177</v>
      </c>
      <c r="E496" s="191" t="s">
        <v>1599</v>
      </c>
      <c r="F496" s="192" t="s">
        <v>1600</v>
      </c>
      <c r="G496" s="193" t="s">
        <v>180</v>
      </c>
      <c r="H496" s="194">
        <v>150.29</v>
      </c>
      <c r="I496" s="195"/>
      <c r="J496" s="196">
        <f>ROUND(I496*H496,2)</f>
        <v>0</v>
      </c>
      <c r="K496" s="192" t="s">
        <v>181</v>
      </c>
      <c r="L496" s="41"/>
      <c r="M496" s="197" t="s">
        <v>19</v>
      </c>
      <c r="N496" s="198" t="s">
        <v>48</v>
      </c>
      <c r="O496" s="67"/>
      <c r="P496" s="199">
        <f>O496*H496</f>
        <v>0</v>
      </c>
      <c r="Q496" s="199">
        <v>0</v>
      </c>
      <c r="R496" s="199">
        <f>Q496*H496</f>
        <v>0</v>
      </c>
      <c r="S496" s="199">
        <v>0.045</v>
      </c>
      <c r="T496" s="200">
        <f>S496*H496</f>
        <v>6.76305</v>
      </c>
      <c r="U496" s="36"/>
      <c r="V496" s="36"/>
      <c r="W496" s="36"/>
      <c r="X496" s="36"/>
      <c r="Y496" s="36"/>
      <c r="Z496" s="36"/>
      <c r="AA496" s="36"/>
      <c r="AB496" s="36"/>
      <c r="AC496" s="36"/>
      <c r="AD496" s="36"/>
      <c r="AE496" s="36"/>
      <c r="AR496" s="201" t="s">
        <v>182</v>
      </c>
      <c r="AT496" s="201" t="s">
        <v>177</v>
      </c>
      <c r="AU496" s="201" t="s">
        <v>85</v>
      </c>
      <c r="AY496" s="19" t="s">
        <v>175</v>
      </c>
      <c r="BE496" s="202">
        <f>IF(N496="základní",J496,0)</f>
        <v>0</v>
      </c>
      <c r="BF496" s="202">
        <f>IF(N496="snížená",J496,0)</f>
        <v>0</v>
      </c>
      <c r="BG496" s="202">
        <f>IF(N496="zákl. přenesená",J496,0)</f>
        <v>0</v>
      </c>
      <c r="BH496" s="202">
        <f>IF(N496="sníž. přenesená",J496,0)</f>
        <v>0</v>
      </c>
      <c r="BI496" s="202">
        <f>IF(N496="nulová",J496,0)</f>
        <v>0</v>
      </c>
      <c r="BJ496" s="19" t="s">
        <v>182</v>
      </c>
      <c r="BK496" s="202">
        <f>ROUND(I496*H496,2)</f>
        <v>0</v>
      </c>
      <c r="BL496" s="19" t="s">
        <v>182</v>
      </c>
      <c r="BM496" s="201" t="s">
        <v>1601</v>
      </c>
    </row>
    <row r="497" spans="1:47" s="2" customFormat="1" ht="29.25">
      <c r="A497" s="36"/>
      <c r="B497" s="37"/>
      <c r="C497" s="38"/>
      <c r="D497" s="203" t="s">
        <v>184</v>
      </c>
      <c r="E497" s="38"/>
      <c r="F497" s="204" t="s">
        <v>1602</v>
      </c>
      <c r="G497" s="38"/>
      <c r="H497" s="38"/>
      <c r="I497" s="111"/>
      <c r="J497" s="38"/>
      <c r="K497" s="38"/>
      <c r="L497" s="41"/>
      <c r="M497" s="205"/>
      <c r="N497" s="206"/>
      <c r="O497" s="67"/>
      <c r="P497" s="67"/>
      <c r="Q497" s="67"/>
      <c r="R497" s="67"/>
      <c r="S497" s="67"/>
      <c r="T497" s="68"/>
      <c r="U497" s="36"/>
      <c r="V497" s="36"/>
      <c r="W497" s="36"/>
      <c r="X497" s="36"/>
      <c r="Y497" s="36"/>
      <c r="Z497" s="36"/>
      <c r="AA497" s="36"/>
      <c r="AB497" s="36"/>
      <c r="AC497" s="36"/>
      <c r="AD497" s="36"/>
      <c r="AE497" s="36"/>
      <c r="AT497" s="19" t="s">
        <v>184</v>
      </c>
      <c r="AU497" s="19" t="s">
        <v>85</v>
      </c>
    </row>
    <row r="498" spans="2:51" s="14" customFormat="1" ht="11.25">
      <c r="B498" s="217"/>
      <c r="C498" s="218"/>
      <c r="D498" s="203" t="s">
        <v>186</v>
      </c>
      <c r="E498" s="219" t="s">
        <v>19</v>
      </c>
      <c r="F498" s="220" t="s">
        <v>1603</v>
      </c>
      <c r="G498" s="218"/>
      <c r="H498" s="221">
        <v>59.37</v>
      </c>
      <c r="I498" s="222"/>
      <c r="J498" s="218"/>
      <c r="K498" s="218"/>
      <c r="L498" s="223"/>
      <c r="M498" s="224"/>
      <c r="N498" s="225"/>
      <c r="O498" s="225"/>
      <c r="P498" s="225"/>
      <c r="Q498" s="225"/>
      <c r="R498" s="225"/>
      <c r="S498" s="225"/>
      <c r="T498" s="226"/>
      <c r="AT498" s="227" t="s">
        <v>186</v>
      </c>
      <c r="AU498" s="227" t="s">
        <v>85</v>
      </c>
      <c r="AV498" s="14" t="s">
        <v>85</v>
      </c>
      <c r="AW498" s="14" t="s">
        <v>37</v>
      </c>
      <c r="AX498" s="14" t="s">
        <v>75</v>
      </c>
      <c r="AY498" s="227" t="s">
        <v>175</v>
      </c>
    </row>
    <row r="499" spans="2:51" s="14" customFormat="1" ht="11.25">
      <c r="B499" s="217"/>
      <c r="C499" s="218"/>
      <c r="D499" s="203" t="s">
        <v>186</v>
      </c>
      <c r="E499" s="219" t="s">
        <v>19</v>
      </c>
      <c r="F499" s="220" t="s">
        <v>1604</v>
      </c>
      <c r="G499" s="218"/>
      <c r="H499" s="221">
        <v>27.45</v>
      </c>
      <c r="I499" s="222"/>
      <c r="J499" s="218"/>
      <c r="K499" s="218"/>
      <c r="L499" s="223"/>
      <c r="M499" s="224"/>
      <c r="N499" s="225"/>
      <c r="O499" s="225"/>
      <c r="P499" s="225"/>
      <c r="Q499" s="225"/>
      <c r="R499" s="225"/>
      <c r="S499" s="225"/>
      <c r="T499" s="226"/>
      <c r="AT499" s="227" t="s">
        <v>186</v>
      </c>
      <c r="AU499" s="227" t="s">
        <v>85</v>
      </c>
      <c r="AV499" s="14" t="s">
        <v>85</v>
      </c>
      <c r="AW499" s="14" t="s">
        <v>37</v>
      </c>
      <c r="AX499" s="14" t="s">
        <v>75</v>
      </c>
      <c r="AY499" s="227" t="s">
        <v>175</v>
      </c>
    </row>
    <row r="500" spans="2:51" s="14" customFormat="1" ht="11.25">
      <c r="B500" s="217"/>
      <c r="C500" s="218"/>
      <c r="D500" s="203" t="s">
        <v>186</v>
      </c>
      <c r="E500" s="219" t="s">
        <v>19</v>
      </c>
      <c r="F500" s="220" t="s">
        <v>1605</v>
      </c>
      <c r="G500" s="218"/>
      <c r="H500" s="221">
        <v>63.47</v>
      </c>
      <c r="I500" s="222"/>
      <c r="J500" s="218"/>
      <c r="K500" s="218"/>
      <c r="L500" s="223"/>
      <c r="M500" s="224"/>
      <c r="N500" s="225"/>
      <c r="O500" s="225"/>
      <c r="P500" s="225"/>
      <c r="Q500" s="225"/>
      <c r="R500" s="225"/>
      <c r="S500" s="225"/>
      <c r="T500" s="226"/>
      <c r="AT500" s="227" t="s">
        <v>186</v>
      </c>
      <c r="AU500" s="227" t="s">
        <v>85</v>
      </c>
      <c r="AV500" s="14" t="s">
        <v>85</v>
      </c>
      <c r="AW500" s="14" t="s">
        <v>37</v>
      </c>
      <c r="AX500" s="14" t="s">
        <v>75</v>
      </c>
      <c r="AY500" s="227" t="s">
        <v>175</v>
      </c>
    </row>
    <row r="501" spans="2:51" s="15" customFormat="1" ht="11.25">
      <c r="B501" s="228"/>
      <c r="C501" s="229"/>
      <c r="D501" s="203" t="s">
        <v>186</v>
      </c>
      <c r="E501" s="230" t="s">
        <v>19</v>
      </c>
      <c r="F501" s="231" t="s">
        <v>204</v>
      </c>
      <c r="G501" s="229"/>
      <c r="H501" s="232">
        <v>150.29</v>
      </c>
      <c r="I501" s="233"/>
      <c r="J501" s="229"/>
      <c r="K501" s="229"/>
      <c r="L501" s="234"/>
      <c r="M501" s="235"/>
      <c r="N501" s="236"/>
      <c r="O501" s="236"/>
      <c r="P501" s="236"/>
      <c r="Q501" s="236"/>
      <c r="R501" s="236"/>
      <c r="S501" s="236"/>
      <c r="T501" s="237"/>
      <c r="AT501" s="238" t="s">
        <v>186</v>
      </c>
      <c r="AU501" s="238" t="s">
        <v>85</v>
      </c>
      <c r="AV501" s="15" t="s">
        <v>182</v>
      </c>
      <c r="AW501" s="15" t="s">
        <v>37</v>
      </c>
      <c r="AX501" s="15" t="s">
        <v>83</v>
      </c>
      <c r="AY501" s="238" t="s">
        <v>175</v>
      </c>
    </row>
    <row r="502" spans="1:65" s="2" customFormat="1" ht="16.5" customHeight="1">
      <c r="A502" s="36"/>
      <c r="B502" s="37"/>
      <c r="C502" s="190" t="s">
        <v>1606</v>
      </c>
      <c r="D502" s="190" t="s">
        <v>177</v>
      </c>
      <c r="E502" s="191" t="s">
        <v>1607</v>
      </c>
      <c r="F502" s="192" t="s">
        <v>1608</v>
      </c>
      <c r="G502" s="193" t="s">
        <v>191</v>
      </c>
      <c r="H502" s="194">
        <v>24.845</v>
      </c>
      <c r="I502" s="195"/>
      <c r="J502" s="196">
        <f>ROUND(I502*H502,2)</f>
        <v>0</v>
      </c>
      <c r="K502" s="192" t="s">
        <v>181</v>
      </c>
      <c r="L502" s="41"/>
      <c r="M502" s="197" t="s">
        <v>19</v>
      </c>
      <c r="N502" s="198" t="s">
        <v>48</v>
      </c>
      <c r="O502" s="67"/>
      <c r="P502" s="199">
        <f>O502*H502</f>
        <v>0</v>
      </c>
      <c r="Q502" s="199">
        <v>0</v>
      </c>
      <c r="R502" s="199">
        <f>Q502*H502</f>
        <v>0</v>
      </c>
      <c r="S502" s="199">
        <v>1.4</v>
      </c>
      <c r="T502" s="200">
        <f>S502*H502</f>
        <v>34.782999999999994</v>
      </c>
      <c r="U502" s="36"/>
      <c r="V502" s="36"/>
      <c r="W502" s="36"/>
      <c r="X502" s="36"/>
      <c r="Y502" s="36"/>
      <c r="Z502" s="36"/>
      <c r="AA502" s="36"/>
      <c r="AB502" s="36"/>
      <c r="AC502" s="36"/>
      <c r="AD502" s="36"/>
      <c r="AE502" s="36"/>
      <c r="AR502" s="201" t="s">
        <v>182</v>
      </c>
      <c r="AT502" s="201" t="s">
        <v>177</v>
      </c>
      <c r="AU502" s="201" t="s">
        <v>85</v>
      </c>
      <c r="AY502" s="19" t="s">
        <v>175</v>
      </c>
      <c r="BE502" s="202">
        <f>IF(N502="základní",J502,0)</f>
        <v>0</v>
      </c>
      <c r="BF502" s="202">
        <f>IF(N502="snížená",J502,0)</f>
        <v>0</v>
      </c>
      <c r="BG502" s="202">
        <f>IF(N502="zákl. přenesená",J502,0)</f>
        <v>0</v>
      </c>
      <c r="BH502" s="202">
        <f>IF(N502="sníž. přenesená",J502,0)</f>
        <v>0</v>
      </c>
      <c r="BI502" s="202">
        <f>IF(N502="nulová",J502,0)</f>
        <v>0</v>
      </c>
      <c r="BJ502" s="19" t="s">
        <v>182</v>
      </c>
      <c r="BK502" s="202">
        <f>ROUND(I502*H502,2)</f>
        <v>0</v>
      </c>
      <c r="BL502" s="19" t="s">
        <v>182</v>
      </c>
      <c r="BM502" s="201" t="s">
        <v>1609</v>
      </c>
    </row>
    <row r="503" spans="2:51" s="13" customFormat="1" ht="11.25">
      <c r="B503" s="207"/>
      <c r="C503" s="208"/>
      <c r="D503" s="203" t="s">
        <v>186</v>
      </c>
      <c r="E503" s="209" t="s">
        <v>19</v>
      </c>
      <c r="F503" s="210" t="s">
        <v>1324</v>
      </c>
      <c r="G503" s="208"/>
      <c r="H503" s="209" t="s">
        <v>19</v>
      </c>
      <c r="I503" s="211"/>
      <c r="J503" s="208"/>
      <c r="K503" s="208"/>
      <c r="L503" s="212"/>
      <c r="M503" s="213"/>
      <c r="N503" s="214"/>
      <c r="O503" s="214"/>
      <c r="P503" s="214"/>
      <c r="Q503" s="214"/>
      <c r="R503" s="214"/>
      <c r="S503" s="214"/>
      <c r="T503" s="215"/>
      <c r="AT503" s="216" t="s">
        <v>186</v>
      </c>
      <c r="AU503" s="216" t="s">
        <v>85</v>
      </c>
      <c r="AV503" s="13" t="s">
        <v>83</v>
      </c>
      <c r="AW503" s="13" t="s">
        <v>37</v>
      </c>
      <c r="AX503" s="13" t="s">
        <v>75</v>
      </c>
      <c r="AY503" s="216" t="s">
        <v>175</v>
      </c>
    </row>
    <row r="504" spans="2:51" s="14" customFormat="1" ht="11.25">
      <c r="B504" s="217"/>
      <c r="C504" s="218"/>
      <c r="D504" s="203" t="s">
        <v>186</v>
      </c>
      <c r="E504" s="219" t="s">
        <v>19</v>
      </c>
      <c r="F504" s="220" t="s">
        <v>1610</v>
      </c>
      <c r="G504" s="218"/>
      <c r="H504" s="221">
        <v>60.54</v>
      </c>
      <c r="I504" s="222"/>
      <c r="J504" s="218"/>
      <c r="K504" s="218"/>
      <c r="L504" s="223"/>
      <c r="M504" s="224"/>
      <c r="N504" s="225"/>
      <c r="O504" s="225"/>
      <c r="P504" s="225"/>
      <c r="Q504" s="225"/>
      <c r="R504" s="225"/>
      <c r="S504" s="225"/>
      <c r="T504" s="226"/>
      <c r="AT504" s="227" t="s">
        <v>186</v>
      </c>
      <c r="AU504" s="227" t="s">
        <v>85</v>
      </c>
      <c r="AV504" s="14" t="s">
        <v>85</v>
      </c>
      <c r="AW504" s="14" t="s">
        <v>37</v>
      </c>
      <c r="AX504" s="14" t="s">
        <v>75</v>
      </c>
      <c r="AY504" s="227" t="s">
        <v>175</v>
      </c>
    </row>
    <row r="505" spans="2:51" s="14" customFormat="1" ht="11.25">
      <c r="B505" s="217"/>
      <c r="C505" s="218"/>
      <c r="D505" s="203" t="s">
        <v>186</v>
      </c>
      <c r="E505" s="219" t="s">
        <v>19</v>
      </c>
      <c r="F505" s="220" t="s">
        <v>1611</v>
      </c>
      <c r="G505" s="218"/>
      <c r="H505" s="221">
        <v>42.42</v>
      </c>
      <c r="I505" s="222"/>
      <c r="J505" s="218"/>
      <c r="K505" s="218"/>
      <c r="L505" s="223"/>
      <c r="M505" s="224"/>
      <c r="N505" s="225"/>
      <c r="O505" s="225"/>
      <c r="P505" s="225"/>
      <c r="Q505" s="225"/>
      <c r="R505" s="225"/>
      <c r="S505" s="225"/>
      <c r="T505" s="226"/>
      <c r="AT505" s="227" t="s">
        <v>186</v>
      </c>
      <c r="AU505" s="227" t="s">
        <v>85</v>
      </c>
      <c r="AV505" s="14" t="s">
        <v>85</v>
      </c>
      <c r="AW505" s="14" t="s">
        <v>37</v>
      </c>
      <c r="AX505" s="14" t="s">
        <v>75</v>
      </c>
      <c r="AY505" s="227" t="s">
        <v>175</v>
      </c>
    </row>
    <row r="506" spans="2:51" s="16" customFormat="1" ht="11.25">
      <c r="B506" s="253"/>
      <c r="C506" s="254"/>
      <c r="D506" s="203" t="s">
        <v>186</v>
      </c>
      <c r="E506" s="255" t="s">
        <v>19</v>
      </c>
      <c r="F506" s="256" t="s">
        <v>365</v>
      </c>
      <c r="G506" s="254"/>
      <c r="H506" s="257">
        <v>102.96000000000001</v>
      </c>
      <c r="I506" s="258"/>
      <c r="J506" s="254"/>
      <c r="K506" s="254"/>
      <c r="L506" s="259"/>
      <c r="M506" s="260"/>
      <c r="N506" s="261"/>
      <c r="O506" s="261"/>
      <c r="P506" s="261"/>
      <c r="Q506" s="261"/>
      <c r="R506" s="261"/>
      <c r="S506" s="261"/>
      <c r="T506" s="262"/>
      <c r="AT506" s="263" t="s">
        <v>186</v>
      </c>
      <c r="AU506" s="263" t="s">
        <v>85</v>
      </c>
      <c r="AV506" s="16" t="s">
        <v>195</v>
      </c>
      <c r="AW506" s="16" t="s">
        <v>37</v>
      </c>
      <c r="AX506" s="16" t="s">
        <v>75</v>
      </c>
      <c r="AY506" s="263" t="s">
        <v>175</v>
      </c>
    </row>
    <row r="507" spans="2:51" s="13" customFormat="1" ht="11.25">
      <c r="B507" s="207"/>
      <c r="C507" s="208"/>
      <c r="D507" s="203" t="s">
        <v>186</v>
      </c>
      <c r="E507" s="209" t="s">
        <v>19</v>
      </c>
      <c r="F507" s="210" t="s">
        <v>1612</v>
      </c>
      <c r="G507" s="208"/>
      <c r="H507" s="209" t="s">
        <v>19</v>
      </c>
      <c r="I507" s="211"/>
      <c r="J507" s="208"/>
      <c r="K507" s="208"/>
      <c r="L507" s="212"/>
      <c r="M507" s="213"/>
      <c r="N507" s="214"/>
      <c r="O507" s="214"/>
      <c r="P507" s="214"/>
      <c r="Q507" s="214"/>
      <c r="R507" s="214"/>
      <c r="S507" s="214"/>
      <c r="T507" s="215"/>
      <c r="AT507" s="216" t="s">
        <v>186</v>
      </c>
      <c r="AU507" s="216" t="s">
        <v>85</v>
      </c>
      <c r="AV507" s="13" t="s">
        <v>83</v>
      </c>
      <c r="AW507" s="13" t="s">
        <v>37</v>
      </c>
      <c r="AX507" s="13" t="s">
        <v>75</v>
      </c>
      <c r="AY507" s="216" t="s">
        <v>175</v>
      </c>
    </row>
    <row r="508" spans="2:51" s="14" customFormat="1" ht="11.25">
      <c r="B508" s="217"/>
      <c r="C508" s="218"/>
      <c r="D508" s="203" t="s">
        <v>186</v>
      </c>
      <c r="E508" s="219" t="s">
        <v>19</v>
      </c>
      <c r="F508" s="220" t="s">
        <v>1613</v>
      </c>
      <c r="G508" s="218"/>
      <c r="H508" s="221">
        <v>74.71</v>
      </c>
      <c r="I508" s="222"/>
      <c r="J508" s="218"/>
      <c r="K508" s="218"/>
      <c r="L508" s="223"/>
      <c r="M508" s="224"/>
      <c r="N508" s="225"/>
      <c r="O508" s="225"/>
      <c r="P508" s="225"/>
      <c r="Q508" s="225"/>
      <c r="R508" s="225"/>
      <c r="S508" s="225"/>
      <c r="T508" s="226"/>
      <c r="AT508" s="227" t="s">
        <v>186</v>
      </c>
      <c r="AU508" s="227" t="s">
        <v>85</v>
      </c>
      <c r="AV508" s="14" t="s">
        <v>85</v>
      </c>
      <c r="AW508" s="14" t="s">
        <v>37</v>
      </c>
      <c r="AX508" s="14" t="s">
        <v>75</v>
      </c>
      <c r="AY508" s="227" t="s">
        <v>175</v>
      </c>
    </row>
    <row r="509" spans="2:51" s="14" customFormat="1" ht="11.25">
      <c r="B509" s="217"/>
      <c r="C509" s="218"/>
      <c r="D509" s="203" t="s">
        <v>186</v>
      </c>
      <c r="E509" s="219" t="s">
        <v>19</v>
      </c>
      <c r="F509" s="220" t="s">
        <v>1614</v>
      </c>
      <c r="G509" s="218"/>
      <c r="H509" s="221">
        <v>83.82</v>
      </c>
      <c r="I509" s="222"/>
      <c r="J509" s="218"/>
      <c r="K509" s="218"/>
      <c r="L509" s="223"/>
      <c r="M509" s="224"/>
      <c r="N509" s="225"/>
      <c r="O509" s="225"/>
      <c r="P509" s="225"/>
      <c r="Q509" s="225"/>
      <c r="R509" s="225"/>
      <c r="S509" s="225"/>
      <c r="T509" s="226"/>
      <c r="AT509" s="227" t="s">
        <v>186</v>
      </c>
      <c r="AU509" s="227" t="s">
        <v>85</v>
      </c>
      <c r="AV509" s="14" t="s">
        <v>85</v>
      </c>
      <c r="AW509" s="14" t="s">
        <v>37</v>
      </c>
      <c r="AX509" s="14" t="s">
        <v>75</v>
      </c>
      <c r="AY509" s="227" t="s">
        <v>175</v>
      </c>
    </row>
    <row r="510" spans="2:51" s="16" customFormat="1" ht="11.25">
      <c r="B510" s="253"/>
      <c r="C510" s="254"/>
      <c r="D510" s="203" t="s">
        <v>186</v>
      </c>
      <c r="E510" s="255" t="s">
        <v>19</v>
      </c>
      <c r="F510" s="256" t="s">
        <v>365</v>
      </c>
      <c r="G510" s="254"/>
      <c r="H510" s="257">
        <v>158.52999999999997</v>
      </c>
      <c r="I510" s="258"/>
      <c r="J510" s="254"/>
      <c r="K510" s="254"/>
      <c r="L510" s="259"/>
      <c r="M510" s="260"/>
      <c r="N510" s="261"/>
      <c r="O510" s="261"/>
      <c r="P510" s="261"/>
      <c r="Q510" s="261"/>
      <c r="R510" s="261"/>
      <c r="S510" s="261"/>
      <c r="T510" s="262"/>
      <c r="AT510" s="263" t="s">
        <v>186</v>
      </c>
      <c r="AU510" s="263" t="s">
        <v>85</v>
      </c>
      <c r="AV510" s="16" t="s">
        <v>195</v>
      </c>
      <c r="AW510" s="16" t="s">
        <v>37</v>
      </c>
      <c r="AX510" s="16" t="s">
        <v>75</v>
      </c>
      <c r="AY510" s="263" t="s">
        <v>175</v>
      </c>
    </row>
    <row r="511" spans="2:51" s="13" customFormat="1" ht="11.25">
      <c r="B511" s="207"/>
      <c r="C511" s="208"/>
      <c r="D511" s="203" t="s">
        <v>186</v>
      </c>
      <c r="E511" s="209" t="s">
        <v>19</v>
      </c>
      <c r="F511" s="210" t="s">
        <v>1418</v>
      </c>
      <c r="G511" s="208"/>
      <c r="H511" s="209" t="s">
        <v>19</v>
      </c>
      <c r="I511" s="211"/>
      <c r="J511" s="208"/>
      <c r="K511" s="208"/>
      <c r="L511" s="212"/>
      <c r="M511" s="213"/>
      <c r="N511" s="214"/>
      <c r="O511" s="214"/>
      <c r="P511" s="214"/>
      <c r="Q511" s="214"/>
      <c r="R511" s="214"/>
      <c r="S511" s="214"/>
      <c r="T511" s="215"/>
      <c r="AT511" s="216" t="s">
        <v>186</v>
      </c>
      <c r="AU511" s="216" t="s">
        <v>85</v>
      </c>
      <c r="AV511" s="13" t="s">
        <v>83</v>
      </c>
      <c r="AW511" s="13" t="s">
        <v>37</v>
      </c>
      <c r="AX511" s="13" t="s">
        <v>75</v>
      </c>
      <c r="AY511" s="216" t="s">
        <v>175</v>
      </c>
    </row>
    <row r="512" spans="2:51" s="14" customFormat="1" ht="11.25">
      <c r="B512" s="217"/>
      <c r="C512" s="218"/>
      <c r="D512" s="203" t="s">
        <v>186</v>
      </c>
      <c r="E512" s="219" t="s">
        <v>19</v>
      </c>
      <c r="F512" s="220" t="s">
        <v>1615</v>
      </c>
      <c r="G512" s="218"/>
      <c r="H512" s="221">
        <v>81.09</v>
      </c>
      <c r="I512" s="222"/>
      <c r="J512" s="218"/>
      <c r="K512" s="218"/>
      <c r="L512" s="223"/>
      <c r="M512" s="224"/>
      <c r="N512" s="225"/>
      <c r="O512" s="225"/>
      <c r="P512" s="225"/>
      <c r="Q512" s="225"/>
      <c r="R512" s="225"/>
      <c r="S512" s="225"/>
      <c r="T512" s="226"/>
      <c r="AT512" s="227" t="s">
        <v>186</v>
      </c>
      <c r="AU512" s="227" t="s">
        <v>85</v>
      </c>
      <c r="AV512" s="14" t="s">
        <v>85</v>
      </c>
      <c r="AW512" s="14" t="s">
        <v>37</v>
      </c>
      <c r="AX512" s="14" t="s">
        <v>75</v>
      </c>
      <c r="AY512" s="227" t="s">
        <v>175</v>
      </c>
    </row>
    <row r="513" spans="2:51" s="14" customFormat="1" ht="11.25">
      <c r="B513" s="217"/>
      <c r="C513" s="218"/>
      <c r="D513" s="203" t="s">
        <v>186</v>
      </c>
      <c r="E513" s="219" t="s">
        <v>19</v>
      </c>
      <c r="F513" s="220" t="s">
        <v>1616</v>
      </c>
      <c r="G513" s="218"/>
      <c r="H513" s="221">
        <v>71.51</v>
      </c>
      <c r="I513" s="222"/>
      <c r="J513" s="218"/>
      <c r="K513" s="218"/>
      <c r="L513" s="223"/>
      <c r="M513" s="224"/>
      <c r="N513" s="225"/>
      <c r="O513" s="225"/>
      <c r="P513" s="225"/>
      <c r="Q513" s="225"/>
      <c r="R513" s="225"/>
      <c r="S513" s="225"/>
      <c r="T513" s="226"/>
      <c r="AT513" s="227" t="s">
        <v>186</v>
      </c>
      <c r="AU513" s="227" t="s">
        <v>85</v>
      </c>
      <c r="AV513" s="14" t="s">
        <v>85</v>
      </c>
      <c r="AW513" s="14" t="s">
        <v>37</v>
      </c>
      <c r="AX513" s="14" t="s">
        <v>75</v>
      </c>
      <c r="AY513" s="227" t="s">
        <v>175</v>
      </c>
    </row>
    <row r="514" spans="2:51" s="16" customFormat="1" ht="11.25">
      <c r="B514" s="253"/>
      <c r="C514" s="254"/>
      <c r="D514" s="203" t="s">
        <v>186</v>
      </c>
      <c r="E514" s="255" t="s">
        <v>19</v>
      </c>
      <c r="F514" s="256" t="s">
        <v>365</v>
      </c>
      <c r="G514" s="254"/>
      <c r="H514" s="257">
        <v>152.60000000000002</v>
      </c>
      <c r="I514" s="258"/>
      <c r="J514" s="254"/>
      <c r="K514" s="254"/>
      <c r="L514" s="259"/>
      <c r="M514" s="260"/>
      <c r="N514" s="261"/>
      <c r="O514" s="261"/>
      <c r="P514" s="261"/>
      <c r="Q514" s="261"/>
      <c r="R514" s="261"/>
      <c r="S514" s="261"/>
      <c r="T514" s="262"/>
      <c r="AT514" s="263" t="s">
        <v>186</v>
      </c>
      <c r="AU514" s="263" t="s">
        <v>85</v>
      </c>
      <c r="AV514" s="16" t="s">
        <v>195</v>
      </c>
      <c r="AW514" s="16" t="s">
        <v>37</v>
      </c>
      <c r="AX514" s="16" t="s">
        <v>75</v>
      </c>
      <c r="AY514" s="263" t="s">
        <v>175</v>
      </c>
    </row>
    <row r="515" spans="2:51" s="14" customFormat="1" ht="11.25">
      <c r="B515" s="217"/>
      <c r="C515" s="218"/>
      <c r="D515" s="203" t="s">
        <v>186</v>
      </c>
      <c r="E515" s="219" t="s">
        <v>19</v>
      </c>
      <c r="F515" s="220" t="s">
        <v>1617</v>
      </c>
      <c r="G515" s="218"/>
      <c r="H515" s="221">
        <v>24.845</v>
      </c>
      <c r="I515" s="222"/>
      <c r="J515" s="218"/>
      <c r="K515" s="218"/>
      <c r="L515" s="223"/>
      <c r="M515" s="224"/>
      <c r="N515" s="225"/>
      <c r="O515" s="225"/>
      <c r="P515" s="225"/>
      <c r="Q515" s="225"/>
      <c r="R515" s="225"/>
      <c r="S515" s="225"/>
      <c r="T515" s="226"/>
      <c r="AT515" s="227" t="s">
        <v>186</v>
      </c>
      <c r="AU515" s="227" t="s">
        <v>85</v>
      </c>
      <c r="AV515" s="14" t="s">
        <v>85</v>
      </c>
      <c r="AW515" s="14" t="s">
        <v>37</v>
      </c>
      <c r="AX515" s="14" t="s">
        <v>83</v>
      </c>
      <c r="AY515" s="227" t="s">
        <v>175</v>
      </c>
    </row>
    <row r="516" spans="1:65" s="2" customFormat="1" ht="16.5" customHeight="1">
      <c r="A516" s="36"/>
      <c r="B516" s="37"/>
      <c r="C516" s="190" t="s">
        <v>1618</v>
      </c>
      <c r="D516" s="190" t="s">
        <v>177</v>
      </c>
      <c r="E516" s="191" t="s">
        <v>1619</v>
      </c>
      <c r="F516" s="192" t="s">
        <v>1620</v>
      </c>
      <c r="G516" s="193" t="s">
        <v>180</v>
      </c>
      <c r="H516" s="194">
        <v>4.579</v>
      </c>
      <c r="I516" s="195"/>
      <c r="J516" s="196">
        <f>ROUND(I516*H516,2)</f>
        <v>0</v>
      </c>
      <c r="K516" s="192" t="s">
        <v>181</v>
      </c>
      <c r="L516" s="41"/>
      <c r="M516" s="197" t="s">
        <v>19</v>
      </c>
      <c r="N516" s="198" t="s">
        <v>48</v>
      </c>
      <c r="O516" s="67"/>
      <c r="P516" s="199">
        <f>O516*H516</f>
        <v>0</v>
      </c>
      <c r="Q516" s="199">
        <v>0</v>
      </c>
      <c r="R516" s="199">
        <f>Q516*H516</f>
        <v>0</v>
      </c>
      <c r="S516" s="199">
        <v>0.055</v>
      </c>
      <c r="T516" s="200">
        <f>S516*H516</f>
        <v>0.251845</v>
      </c>
      <c r="U516" s="36"/>
      <c r="V516" s="36"/>
      <c r="W516" s="36"/>
      <c r="X516" s="36"/>
      <c r="Y516" s="36"/>
      <c r="Z516" s="36"/>
      <c r="AA516" s="36"/>
      <c r="AB516" s="36"/>
      <c r="AC516" s="36"/>
      <c r="AD516" s="36"/>
      <c r="AE516" s="36"/>
      <c r="AR516" s="201" t="s">
        <v>182</v>
      </c>
      <c r="AT516" s="201" t="s">
        <v>177</v>
      </c>
      <c r="AU516" s="201" t="s">
        <v>85</v>
      </c>
      <c r="AY516" s="19" t="s">
        <v>175</v>
      </c>
      <c r="BE516" s="202">
        <f>IF(N516="základní",J516,0)</f>
        <v>0</v>
      </c>
      <c r="BF516" s="202">
        <f>IF(N516="snížená",J516,0)</f>
        <v>0</v>
      </c>
      <c r="BG516" s="202">
        <f>IF(N516="zákl. přenesená",J516,0)</f>
        <v>0</v>
      </c>
      <c r="BH516" s="202">
        <f>IF(N516="sníž. přenesená",J516,0)</f>
        <v>0</v>
      </c>
      <c r="BI516" s="202">
        <f>IF(N516="nulová",J516,0)</f>
        <v>0</v>
      </c>
      <c r="BJ516" s="19" t="s">
        <v>182</v>
      </c>
      <c r="BK516" s="202">
        <f>ROUND(I516*H516,2)</f>
        <v>0</v>
      </c>
      <c r="BL516" s="19" t="s">
        <v>182</v>
      </c>
      <c r="BM516" s="201" t="s">
        <v>1621</v>
      </c>
    </row>
    <row r="517" spans="2:51" s="14" customFormat="1" ht="11.25">
      <c r="B517" s="217"/>
      <c r="C517" s="218"/>
      <c r="D517" s="203" t="s">
        <v>186</v>
      </c>
      <c r="E517" s="219" t="s">
        <v>19</v>
      </c>
      <c r="F517" s="220" t="s">
        <v>1622</v>
      </c>
      <c r="G517" s="218"/>
      <c r="H517" s="221">
        <v>1.058</v>
      </c>
      <c r="I517" s="222"/>
      <c r="J517" s="218"/>
      <c r="K517" s="218"/>
      <c r="L517" s="223"/>
      <c r="M517" s="224"/>
      <c r="N517" s="225"/>
      <c r="O517" s="225"/>
      <c r="P517" s="225"/>
      <c r="Q517" s="225"/>
      <c r="R517" s="225"/>
      <c r="S517" s="225"/>
      <c r="T517" s="226"/>
      <c r="AT517" s="227" t="s">
        <v>186</v>
      </c>
      <c r="AU517" s="227" t="s">
        <v>85</v>
      </c>
      <c r="AV517" s="14" t="s">
        <v>85</v>
      </c>
      <c r="AW517" s="14" t="s">
        <v>37</v>
      </c>
      <c r="AX517" s="14" t="s">
        <v>75</v>
      </c>
      <c r="AY517" s="227" t="s">
        <v>175</v>
      </c>
    </row>
    <row r="518" spans="2:51" s="14" customFormat="1" ht="11.25">
      <c r="B518" s="217"/>
      <c r="C518" s="218"/>
      <c r="D518" s="203" t="s">
        <v>186</v>
      </c>
      <c r="E518" s="219" t="s">
        <v>19</v>
      </c>
      <c r="F518" s="220" t="s">
        <v>1623</v>
      </c>
      <c r="G518" s="218"/>
      <c r="H518" s="221">
        <v>0.825</v>
      </c>
      <c r="I518" s="222"/>
      <c r="J518" s="218"/>
      <c r="K518" s="218"/>
      <c r="L518" s="223"/>
      <c r="M518" s="224"/>
      <c r="N518" s="225"/>
      <c r="O518" s="225"/>
      <c r="P518" s="225"/>
      <c r="Q518" s="225"/>
      <c r="R518" s="225"/>
      <c r="S518" s="225"/>
      <c r="T518" s="226"/>
      <c r="AT518" s="227" t="s">
        <v>186</v>
      </c>
      <c r="AU518" s="227" t="s">
        <v>85</v>
      </c>
      <c r="AV518" s="14" t="s">
        <v>85</v>
      </c>
      <c r="AW518" s="14" t="s">
        <v>37</v>
      </c>
      <c r="AX518" s="14" t="s">
        <v>75</v>
      </c>
      <c r="AY518" s="227" t="s">
        <v>175</v>
      </c>
    </row>
    <row r="519" spans="2:51" s="14" customFormat="1" ht="11.25">
      <c r="B519" s="217"/>
      <c r="C519" s="218"/>
      <c r="D519" s="203" t="s">
        <v>186</v>
      </c>
      <c r="E519" s="219" t="s">
        <v>19</v>
      </c>
      <c r="F519" s="220" t="s">
        <v>1624</v>
      </c>
      <c r="G519" s="218"/>
      <c r="H519" s="221">
        <v>0.456</v>
      </c>
      <c r="I519" s="222"/>
      <c r="J519" s="218"/>
      <c r="K519" s="218"/>
      <c r="L519" s="223"/>
      <c r="M519" s="224"/>
      <c r="N519" s="225"/>
      <c r="O519" s="225"/>
      <c r="P519" s="225"/>
      <c r="Q519" s="225"/>
      <c r="R519" s="225"/>
      <c r="S519" s="225"/>
      <c r="T519" s="226"/>
      <c r="AT519" s="227" t="s">
        <v>186</v>
      </c>
      <c r="AU519" s="227" t="s">
        <v>85</v>
      </c>
      <c r="AV519" s="14" t="s">
        <v>85</v>
      </c>
      <c r="AW519" s="14" t="s">
        <v>37</v>
      </c>
      <c r="AX519" s="14" t="s">
        <v>75</v>
      </c>
      <c r="AY519" s="227" t="s">
        <v>175</v>
      </c>
    </row>
    <row r="520" spans="2:51" s="14" customFormat="1" ht="11.25">
      <c r="B520" s="217"/>
      <c r="C520" s="218"/>
      <c r="D520" s="203" t="s">
        <v>186</v>
      </c>
      <c r="E520" s="219" t="s">
        <v>19</v>
      </c>
      <c r="F520" s="220" t="s">
        <v>1625</v>
      </c>
      <c r="G520" s="218"/>
      <c r="H520" s="221">
        <v>2.24</v>
      </c>
      <c r="I520" s="222"/>
      <c r="J520" s="218"/>
      <c r="K520" s="218"/>
      <c r="L520" s="223"/>
      <c r="M520" s="224"/>
      <c r="N520" s="225"/>
      <c r="O520" s="225"/>
      <c r="P520" s="225"/>
      <c r="Q520" s="225"/>
      <c r="R520" s="225"/>
      <c r="S520" s="225"/>
      <c r="T520" s="226"/>
      <c r="AT520" s="227" t="s">
        <v>186</v>
      </c>
      <c r="AU520" s="227" t="s">
        <v>85</v>
      </c>
      <c r="AV520" s="14" t="s">
        <v>85</v>
      </c>
      <c r="AW520" s="14" t="s">
        <v>37</v>
      </c>
      <c r="AX520" s="14" t="s">
        <v>75</v>
      </c>
      <c r="AY520" s="227" t="s">
        <v>175</v>
      </c>
    </row>
    <row r="521" spans="2:51" s="15" customFormat="1" ht="11.25">
      <c r="B521" s="228"/>
      <c r="C521" s="229"/>
      <c r="D521" s="203" t="s">
        <v>186</v>
      </c>
      <c r="E521" s="230" t="s">
        <v>19</v>
      </c>
      <c r="F521" s="231" t="s">
        <v>204</v>
      </c>
      <c r="G521" s="229"/>
      <c r="H521" s="232">
        <v>4.579000000000001</v>
      </c>
      <c r="I521" s="233"/>
      <c r="J521" s="229"/>
      <c r="K521" s="229"/>
      <c r="L521" s="234"/>
      <c r="M521" s="235"/>
      <c r="N521" s="236"/>
      <c r="O521" s="236"/>
      <c r="P521" s="236"/>
      <c r="Q521" s="236"/>
      <c r="R521" s="236"/>
      <c r="S521" s="236"/>
      <c r="T521" s="237"/>
      <c r="AT521" s="238" t="s">
        <v>186</v>
      </c>
      <c r="AU521" s="238" t="s">
        <v>85</v>
      </c>
      <c r="AV521" s="15" t="s">
        <v>182</v>
      </c>
      <c r="AW521" s="15" t="s">
        <v>37</v>
      </c>
      <c r="AX521" s="15" t="s">
        <v>83</v>
      </c>
      <c r="AY521" s="238" t="s">
        <v>175</v>
      </c>
    </row>
    <row r="522" spans="1:65" s="2" customFormat="1" ht="21.75" customHeight="1">
      <c r="A522" s="36"/>
      <c r="B522" s="37"/>
      <c r="C522" s="190" t="s">
        <v>1626</v>
      </c>
      <c r="D522" s="190" t="s">
        <v>177</v>
      </c>
      <c r="E522" s="191" t="s">
        <v>1627</v>
      </c>
      <c r="F522" s="192" t="s">
        <v>1628</v>
      </c>
      <c r="G522" s="193" t="s">
        <v>180</v>
      </c>
      <c r="H522" s="194">
        <v>4.86</v>
      </c>
      <c r="I522" s="195"/>
      <c r="J522" s="196">
        <f>ROUND(I522*H522,2)</f>
        <v>0</v>
      </c>
      <c r="K522" s="192" t="s">
        <v>181</v>
      </c>
      <c r="L522" s="41"/>
      <c r="M522" s="197" t="s">
        <v>19</v>
      </c>
      <c r="N522" s="198" t="s">
        <v>48</v>
      </c>
      <c r="O522" s="67"/>
      <c r="P522" s="199">
        <f>O522*H522</f>
        <v>0</v>
      </c>
      <c r="Q522" s="199">
        <v>0</v>
      </c>
      <c r="R522" s="199">
        <f>Q522*H522</f>
        <v>0</v>
      </c>
      <c r="S522" s="199">
        <v>0.063</v>
      </c>
      <c r="T522" s="200">
        <f>S522*H522</f>
        <v>0.30618</v>
      </c>
      <c r="U522" s="36"/>
      <c r="V522" s="36"/>
      <c r="W522" s="36"/>
      <c r="X522" s="36"/>
      <c r="Y522" s="36"/>
      <c r="Z522" s="36"/>
      <c r="AA522" s="36"/>
      <c r="AB522" s="36"/>
      <c r="AC522" s="36"/>
      <c r="AD522" s="36"/>
      <c r="AE522" s="36"/>
      <c r="AR522" s="201" t="s">
        <v>182</v>
      </c>
      <c r="AT522" s="201" t="s">
        <v>177</v>
      </c>
      <c r="AU522" s="201" t="s">
        <v>85</v>
      </c>
      <c r="AY522" s="19" t="s">
        <v>175</v>
      </c>
      <c r="BE522" s="202">
        <f>IF(N522="základní",J522,0)</f>
        <v>0</v>
      </c>
      <c r="BF522" s="202">
        <f>IF(N522="snížená",J522,0)</f>
        <v>0</v>
      </c>
      <c r="BG522" s="202">
        <f>IF(N522="zákl. přenesená",J522,0)</f>
        <v>0</v>
      </c>
      <c r="BH522" s="202">
        <f>IF(N522="sníž. přenesená",J522,0)</f>
        <v>0</v>
      </c>
      <c r="BI522" s="202">
        <f>IF(N522="nulová",J522,0)</f>
        <v>0</v>
      </c>
      <c r="BJ522" s="19" t="s">
        <v>182</v>
      </c>
      <c r="BK522" s="202">
        <f>ROUND(I522*H522,2)</f>
        <v>0</v>
      </c>
      <c r="BL522" s="19" t="s">
        <v>182</v>
      </c>
      <c r="BM522" s="201" t="s">
        <v>1629</v>
      </c>
    </row>
    <row r="523" spans="1:47" s="2" customFormat="1" ht="39">
      <c r="A523" s="36"/>
      <c r="B523" s="37"/>
      <c r="C523" s="38"/>
      <c r="D523" s="203" t="s">
        <v>184</v>
      </c>
      <c r="E523" s="38"/>
      <c r="F523" s="204" t="s">
        <v>1630</v>
      </c>
      <c r="G523" s="38"/>
      <c r="H523" s="38"/>
      <c r="I523" s="111"/>
      <c r="J523" s="38"/>
      <c r="K523" s="38"/>
      <c r="L523" s="41"/>
      <c r="M523" s="205"/>
      <c r="N523" s="206"/>
      <c r="O523" s="67"/>
      <c r="P523" s="67"/>
      <c r="Q523" s="67"/>
      <c r="R523" s="67"/>
      <c r="S523" s="67"/>
      <c r="T523" s="68"/>
      <c r="U523" s="36"/>
      <c r="V523" s="36"/>
      <c r="W523" s="36"/>
      <c r="X523" s="36"/>
      <c r="Y523" s="36"/>
      <c r="Z523" s="36"/>
      <c r="AA523" s="36"/>
      <c r="AB523" s="36"/>
      <c r="AC523" s="36"/>
      <c r="AD523" s="36"/>
      <c r="AE523" s="36"/>
      <c r="AT523" s="19" t="s">
        <v>184</v>
      </c>
      <c r="AU523" s="19" t="s">
        <v>85</v>
      </c>
    </row>
    <row r="524" spans="2:51" s="14" customFormat="1" ht="11.25">
      <c r="B524" s="217"/>
      <c r="C524" s="218"/>
      <c r="D524" s="203" t="s">
        <v>186</v>
      </c>
      <c r="E524" s="219" t="s">
        <v>19</v>
      </c>
      <c r="F524" s="220" t="s">
        <v>1631</v>
      </c>
      <c r="G524" s="218"/>
      <c r="H524" s="221">
        <v>4.86</v>
      </c>
      <c r="I524" s="222"/>
      <c r="J524" s="218"/>
      <c r="K524" s="218"/>
      <c r="L524" s="223"/>
      <c r="M524" s="224"/>
      <c r="N524" s="225"/>
      <c r="O524" s="225"/>
      <c r="P524" s="225"/>
      <c r="Q524" s="225"/>
      <c r="R524" s="225"/>
      <c r="S524" s="225"/>
      <c r="T524" s="226"/>
      <c r="AT524" s="227" t="s">
        <v>186</v>
      </c>
      <c r="AU524" s="227" t="s">
        <v>85</v>
      </c>
      <c r="AV524" s="14" t="s">
        <v>85</v>
      </c>
      <c r="AW524" s="14" t="s">
        <v>37</v>
      </c>
      <c r="AX524" s="14" t="s">
        <v>83</v>
      </c>
      <c r="AY524" s="227" t="s">
        <v>175</v>
      </c>
    </row>
    <row r="525" spans="1:65" s="2" customFormat="1" ht="21.75" customHeight="1">
      <c r="A525" s="36"/>
      <c r="B525" s="37"/>
      <c r="C525" s="190" t="s">
        <v>1632</v>
      </c>
      <c r="D525" s="190" t="s">
        <v>177</v>
      </c>
      <c r="E525" s="191" t="s">
        <v>1633</v>
      </c>
      <c r="F525" s="192" t="s">
        <v>1634</v>
      </c>
      <c r="G525" s="193" t="s">
        <v>180</v>
      </c>
      <c r="H525" s="194">
        <v>28.942</v>
      </c>
      <c r="I525" s="195"/>
      <c r="J525" s="196">
        <f>ROUND(I525*H525,2)</f>
        <v>0</v>
      </c>
      <c r="K525" s="192" t="s">
        <v>181</v>
      </c>
      <c r="L525" s="41"/>
      <c r="M525" s="197" t="s">
        <v>19</v>
      </c>
      <c r="N525" s="198" t="s">
        <v>48</v>
      </c>
      <c r="O525" s="67"/>
      <c r="P525" s="199">
        <f>O525*H525</f>
        <v>0</v>
      </c>
      <c r="Q525" s="199">
        <v>0</v>
      </c>
      <c r="R525" s="199">
        <f>Q525*H525</f>
        <v>0</v>
      </c>
      <c r="S525" s="199">
        <v>0.076</v>
      </c>
      <c r="T525" s="200">
        <f>S525*H525</f>
        <v>2.199592</v>
      </c>
      <c r="U525" s="36"/>
      <c r="V525" s="36"/>
      <c r="W525" s="36"/>
      <c r="X525" s="36"/>
      <c r="Y525" s="36"/>
      <c r="Z525" s="36"/>
      <c r="AA525" s="36"/>
      <c r="AB525" s="36"/>
      <c r="AC525" s="36"/>
      <c r="AD525" s="36"/>
      <c r="AE525" s="36"/>
      <c r="AR525" s="201" t="s">
        <v>182</v>
      </c>
      <c r="AT525" s="201" t="s">
        <v>177</v>
      </c>
      <c r="AU525" s="201" t="s">
        <v>85</v>
      </c>
      <c r="AY525" s="19" t="s">
        <v>175</v>
      </c>
      <c r="BE525" s="202">
        <f>IF(N525="základní",J525,0)</f>
        <v>0</v>
      </c>
      <c r="BF525" s="202">
        <f>IF(N525="snížená",J525,0)</f>
        <v>0</v>
      </c>
      <c r="BG525" s="202">
        <f>IF(N525="zákl. přenesená",J525,0)</f>
        <v>0</v>
      </c>
      <c r="BH525" s="202">
        <f>IF(N525="sníž. přenesená",J525,0)</f>
        <v>0</v>
      </c>
      <c r="BI525" s="202">
        <f>IF(N525="nulová",J525,0)</f>
        <v>0</v>
      </c>
      <c r="BJ525" s="19" t="s">
        <v>182</v>
      </c>
      <c r="BK525" s="202">
        <f>ROUND(I525*H525,2)</f>
        <v>0</v>
      </c>
      <c r="BL525" s="19" t="s">
        <v>182</v>
      </c>
      <c r="BM525" s="201" t="s">
        <v>1635</v>
      </c>
    </row>
    <row r="526" spans="1:47" s="2" customFormat="1" ht="39">
      <c r="A526" s="36"/>
      <c r="B526" s="37"/>
      <c r="C526" s="38"/>
      <c r="D526" s="203" t="s">
        <v>184</v>
      </c>
      <c r="E526" s="38"/>
      <c r="F526" s="204" t="s">
        <v>1630</v>
      </c>
      <c r="G526" s="38"/>
      <c r="H526" s="38"/>
      <c r="I526" s="111"/>
      <c r="J526" s="38"/>
      <c r="K526" s="38"/>
      <c r="L526" s="41"/>
      <c r="M526" s="205"/>
      <c r="N526" s="206"/>
      <c r="O526" s="67"/>
      <c r="P526" s="67"/>
      <c r="Q526" s="67"/>
      <c r="R526" s="67"/>
      <c r="S526" s="67"/>
      <c r="T526" s="68"/>
      <c r="U526" s="36"/>
      <c r="V526" s="36"/>
      <c r="W526" s="36"/>
      <c r="X526" s="36"/>
      <c r="Y526" s="36"/>
      <c r="Z526" s="36"/>
      <c r="AA526" s="36"/>
      <c r="AB526" s="36"/>
      <c r="AC526" s="36"/>
      <c r="AD526" s="36"/>
      <c r="AE526" s="36"/>
      <c r="AT526" s="19" t="s">
        <v>184</v>
      </c>
      <c r="AU526" s="19" t="s">
        <v>85</v>
      </c>
    </row>
    <row r="527" spans="2:51" s="14" customFormat="1" ht="11.25">
      <c r="B527" s="217"/>
      <c r="C527" s="218"/>
      <c r="D527" s="203" t="s">
        <v>186</v>
      </c>
      <c r="E527" s="219" t="s">
        <v>19</v>
      </c>
      <c r="F527" s="220" t="s">
        <v>1636</v>
      </c>
      <c r="G527" s="218"/>
      <c r="H527" s="221">
        <v>5.07</v>
      </c>
      <c r="I527" s="222"/>
      <c r="J527" s="218"/>
      <c r="K527" s="218"/>
      <c r="L527" s="223"/>
      <c r="M527" s="224"/>
      <c r="N527" s="225"/>
      <c r="O527" s="225"/>
      <c r="P527" s="225"/>
      <c r="Q527" s="225"/>
      <c r="R527" s="225"/>
      <c r="S527" s="225"/>
      <c r="T527" s="226"/>
      <c r="AT527" s="227" t="s">
        <v>186</v>
      </c>
      <c r="AU527" s="227" t="s">
        <v>85</v>
      </c>
      <c r="AV527" s="14" t="s">
        <v>85</v>
      </c>
      <c r="AW527" s="14" t="s">
        <v>37</v>
      </c>
      <c r="AX527" s="14" t="s">
        <v>75</v>
      </c>
      <c r="AY527" s="227" t="s">
        <v>175</v>
      </c>
    </row>
    <row r="528" spans="2:51" s="14" customFormat="1" ht="11.25">
      <c r="B528" s="217"/>
      <c r="C528" s="218"/>
      <c r="D528" s="203" t="s">
        <v>186</v>
      </c>
      <c r="E528" s="219" t="s">
        <v>19</v>
      </c>
      <c r="F528" s="220" t="s">
        <v>1637</v>
      </c>
      <c r="G528" s="218"/>
      <c r="H528" s="221">
        <v>1.8</v>
      </c>
      <c r="I528" s="222"/>
      <c r="J528" s="218"/>
      <c r="K528" s="218"/>
      <c r="L528" s="223"/>
      <c r="M528" s="224"/>
      <c r="N528" s="225"/>
      <c r="O528" s="225"/>
      <c r="P528" s="225"/>
      <c r="Q528" s="225"/>
      <c r="R528" s="225"/>
      <c r="S528" s="225"/>
      <c r="T528" s="226"/>
      <c r="AT528" s="227" t="s">
        <v>186</v>
      </c>
      <c r="AU528" s="227" t="s">
        <v>85</v>
      </c>
      <c r="AV528" s="14" t="s">
        <v>85</v>
      </c>
      <c r="AW528" s="14" t="s">
        <v>37</v>
      </c>
      <c r="AX528" s="14" t="s">
        <v>75</v>
      </c>
      <c r="AY528" s="227" t="s">
        <v>175</v>
      </c>
    </row>
    <row r="529" spans="2:51" s="14" customFormat="1" ht="11.25">
      <c r="B529" s="217"/>
      <c r="C529" s="218"/>
      <c r="D529" s="203" t="s">
        <v>186</v>
      </c>
      <c r="E529" s="219" t="s">
        <v>19</v>
      </c>
      <c r="F529" s="220" t="s">
        <v>1638</v>
      </c>
      <c r="G529" s="218"/>
      <c r="H529" s="221">
        <v>2.522</v>
      </c>
      <c r="I529" s="222"/>
      <c r="J529" s="218"/>
      <c r="K529" s="218"/>
      <c r="L529" s="223"/>
      <c r="M529" s="224"/>
      <c r="N529" s="225"/>
      <c r="O529" s="225"/>
      <c r="P529" s="225"/>
      <c r="Q529" s="225"/>
      <c r="R529" s="225"/>
      <c r="S529" s="225"/>
      <c r="T529" s="226"/>
      <c r="AT529" s="227" t="s">
        <v>186</v>
      </c>
      <c r="AU529" s="227" t="s">
        <v>85</v>
      </c>
      <c r="AV529" s="14" t="s">
        <v>85</v>
      </c>
      <c r="AW529" s="14" t="s">
        <v>37</v>
      </c>
      <c r="AX529" s="14" t="s">
        <v>75</v>
      </c>
      <c r="AY529" s="227" t="s">
        <v>175</v>
      </c>
    </row>
    <row r="530" spans="2:51" s="14" customFormat="1" ht="11.25">
      <c r="B530" s="217"/>
      <c r="C530" s="218"/>
      <c r="D530" s="203" t="s">
        <v>186</v>
      </c>
      <c r="E530" s="219" t="s">
        <v>19</v>
      </c>
      <c r="F530" s="220" t="s">
        <v>1639</v>
      </c>
      <c r="G530" s="218"/>
      <c r="H530" s="221">
        <v>4.478</v>
      </c>
      <c r="I530" s="222"/>
      <c r="J530" s="218"/>
      <c r="K530" s="218"/>
      <c r="L530" s="223"/>
      <c r="M530" s="224"/>
      <c r="N530" s="225"/>
      <c r="O530" s="225"/>
      <c r="P530" s="225"/>
      <c r="Q530" s="225"/>
      <c r="R530" s="225"/>
      <c r="S530" s="225"/>
      <c r="T530" s="226"/>
      <c r="AT530" s="227" t="s">
        <v>186</v>
      </c>
      <c r="AU530" s="227" t="s">
        <v>85</v>
      </c>
      <c r="AV530" s="14" t="s">
        <v>85</v>
      </c>
      <c r="AW530" s="14" t="s">
        <v>37</v>
      </c>
      <c r="AX530" s="14" t="s">
        <v>75</v>
      </c>
      <c r="AY530" s="227" t="s">
        <v>175</v>
      </c>
    </row>
    <row r="531" spans="2:51" s="14" customFormat="1" ht="11.25">
      <c r="B531" s="217"/>
      <c r="C531" s="218"/>
      <c r="D531" s="203" t="s">
        <v>186</v>
      </c>
      <c r="E531" s="219" t="s">
        <v>19</v>
      </c>
      <c r="F531" s="220" t="s">
        <v>1640</v>
      </c>
      <c r="G531" s="218"/>
      <c r="H531" s="221">
        <v>1.425</v>
      </c>
      <c r="I531" s="222"/>
      <c r="J531" s="218"/>
      <c r="K531" s="218"/>
      <c r="L531" s="223"/>
      <c r="M531" s="224"/>
      <c r="N531" s="225"/>
      <c r="O531" s="225"/>
      <c r="P531" s="225"/>
      <c r="Q531" s="225"/>
      <c r="R531" s="225"/>
      <c r="S531" s="225"/>
      <c r="T531" s="226"/>
      <c r="AT531" s="227" t="s">
        <v>186</v>
      </c>
      <c r="AU531" s="227" t="s">
        <v>85</v>
      </c>
      <c r="AV531" s="14" t="s">
        <v>85</v>
      </c>
      <c r="AW531" s="14" t="s">
        <v>37</v>
      </c>
      <c r="AX531" s="14" t="s">
        <v>75</v>
      </c>
      <c r="AY531" s="227" t="s">
        <v>175</v>
      </c>
    </row>
    <row r="532" spans="2:51" s="14" customFormat="1" ht="11.25">
      <c r="B532" s="217"/>
      <c r="C532" s="218"/>
      <c r="D532" s="203" t="s">
        <v>186</v>
      </c>
      <c r="E532" s="219" t="s">
        <v>19</v>
      </c>
      <c r="F532" s="220" t="s">
        <v>1641</v>
      </c>
      <c r="G532" s="218"/>
      <c r="H532" s="221">
        <v>1.71</v>
      </c>
      <c r="I532" s="222"/>
      <c r="J532" s="218"/>
      <c r="K532" s="218"/>
      <c r="L532" s="223"/>
      <c r="M532" s="224"/>
      <c r="N532" s="225"/>
      <c r="O532" s="225"/>
      <c r="P532" s="225"/>
      <c r="Q532" s="225"/>
      <c r="R532" s="225"/>
      <c r="S532" s="225"/>
      <c r="T532" s="226"/>
      <c r="AT532" s="227" t="s">
        <v>186</v>
      </c>
      <c r="AU532" s="227" t="s">
        <v>85</v>
      </c>
      <c r="AV532" s="14" t="s">
        <v>85</v>
      </c>
      <c r="AW532" s="14" t="s">
        <v>37</v>
      </c>
      <c r="AX532" s="14" t="s">
        <v>75</v>
      </c>
      <c r="AY532" s="227" t="s">
        <v>175</v>
      </c>
    </row>
    <row r="533" spans="2:51" s="14" customFormat="1" ht="11.25">
      <c r="B533" s="217"/>
      <c r="C533" s="218"/>
      <c r="D533" s="203" t="s">
        <v>186</v>
      </c>
      <c r="E533" s="219" t="s">
        <v>19</v>
      </c>
      <c r="F533" s="220" t="s">
        <v>1642</v>
      </c>
      <c r="G533" s="218"/>
      <c r="H533" s="221">
        <v>1.14</v>
      </c>
      <c r="I533" s="222"/>
      <c r="J533" s="218"/>
      <c r="K533" s="218"/>
      <c r="L533" s="223"/>
      <c r="M533" s="224"/>
      <c r="N533" s="225"/>
      <c r="O533" s="225"/>
      <c r="P533" s="225"/>
      <c r="Q533" s="225"/>
      <c r="R533" s="225"/>
      <c r="S533" s="225"/>
      <c r="T533" s="226"/>
      <c r="AT533" s="227" t="s">
        <v>186</v>
      </c>
      <c r="AU533" s="227" t="s">
        <v>85</v>
      </c>
      <c r="AV533" s="14" t="s">
        <v>85</v>
      </c>
      <c r="AW533" s="14" t="s">
        <v>37</v>
      </c>
      <c r="AX533" s="14" t="s">
        <v>75</v>
      </c>
      <c r="AY533" s="227" t="s">
        <v>175</v>
      </c>
    </row>
    <row r="534" spans="2:51" s="14" customFormat="1" ht="11.25">
      <c r="B534" s="217"/>
      <c r="C534" s="218"/>
      <c r="D534" s="203" t="s">
        <v>186</v>
      </c>
      <c r="E534" s="219" t="s">
        <v>19</v>
      </c>
      <c r="F534" s="220" t="s">
        <v>1643</v>
      </c>
      <c r="G534" s="218"/>
      <c r="H534" s="221">
        <v>1.791</v>
      </c>
      <c r="I534" s="222"/>
      <c r="J534" s="218"/>
      <c r="K534" s="218"/>
      <c r="L534" s="223"/>
      <c r="M534" s="224"/>
      <c r="N534" s="225"/>
      <c r="O534" s="225"/>
      <c r="P534" s="225"/>
      <c r="Q534" s="225"/>
      <c r="R534" s="225"/>
      <c r="S534" s="225"/>
      <c r="T534" s="226"/>
      <c r="AT534" s="227" t="s">
        <v>186</v>
      </c>
      <c r="AU534" s="227" t="s">
        <v>85</v>
      </c>
      <c r="AV534" s="14" t="s">
        <v>85</v>
      </c>
      <c r="AW534" s="14" t="s">
        <v>37</v>
      </c>
      <c r="AX534" s="14" t="s">
        <v>75</v>
      </c>
      <c r="AY534" s="227" t="s">
        <v>175</v>
      </c>
    </row>
    <row r="535" spans="2:51" s="14" customFormat="1" ht="11.25">
      <c r="B535" s="217"/>
      <c r="C535" s="218"/>
      <c r="D535" s="203" t="s">
        <v>186</v>
      </c>
      <c r="E535" s="219" t="s">
        <v>19</v>
      </c>
      <c r="F535" s="220" t="s">
        <v>1644</v>
      </c>
      <c r="G535" s="218"/>
      <c r="H535" s="221">
        <v>1.592</v>
      </c>
      <c r="I535" s="222"/>
      <c r="J535" s="218"/>
      <c r="K535" s="218"/>
      <c r="L535" s="223"/>
      <c r="M535" s="224"/>
      <c r="N535" s="225"/>
      <c r="O535" s="225"/>
      <c r="P535" s="225"/>
      <c r="Q535" s="225"/>
      <c r="R535" s="225"/>
      <c r="S535" s="225"/>
      <c r="T535" s="226"/>
      <c r="AT535" s="227" t="s">
        <v>186</v>
      </c>
      <c r="AU535" s="227" t="s">
        <v>85</v>
      </c>
      <c r="AV535" s="14" t="s">
        <v>85</v>
      </c>
      <c r="AW535" s="14" t="s">
        <v>37</v>
      </c>
      <c r="AX535" s="14" t="s">
        <v>75</v>
      </c>
      <c r="AY535" s="227" t="s">
        <v>175</v>
      </c>
    </row>
    <row r="536" spans="2:51" s="14" customFormat="1" ht="11.25">
      <c r="B536" s="217"/>
      <c r="C536" s="218"/>
      <c r="D536" s="203" t="s">
        <v>186</v>
      </c>
      <c r="E536" s="219" t="s">
        <v>19</v>
      </c>
      <c r="F536" s="220" t="s">
        <v>1645</v>
      </c>
      <c r="G536" s="218"/>
      <c r="H536" s="221">
        <v>6.304</v>
      </c>
      <c r="I536" s="222"/>
      <c r="J536" s="218"/>
      <c r="K536" s="218"/>
      <c r="L536" s="223"/>
      <c r="M536" s="224"/>
      <c r="N536" s="225"/>
      <c r="O536" s="225"/>
      <c r="P536" s="225"/>
      <c r="Q536" s="225"/>
      <c r="R536" s="225"/>
      <c r="S536" s="225"/>
      <c r="T536" s="226"/>
      <c r="AT536" s="227" t="s">
        <v>186</v>
      </c>
      <c r="AU536" s="227" t="s">
        <v>85</v>
      </c>
      <c r="AV536" s="14" t="s">
        <v>85</v>
      </c>
      <c r="AW536" s="14" t="s">
        <v>37</v>
      </c>
      <c r="AX536" s="14" t="s">
        <v>75</v>
      </c>
      <c r="AY536" s="227" t="s">
        <v>175</v>
      </c>
    </row>
    <row r="537" spans="2:51" s="14" customFormat="1" ht="11.25">
      <c r="B537" s="217"/>
      <c r="C537" s="218"/>
      <c r="D537" s="203" t="s">
        <v>186</v>
      </c>
      <c r="E537" s="219" t="s">
        <v>19</v>
      </c>
      <c r="F537" s="220" t="s">
        <v>1646</v>
      </c>
      <c r="G537" s="218"/>
      <c r="H537" s="221">
        <v>1.11</v>
      </c>
      <c r="I537" s="222"/>
      <c r="J537" s="218"/>
      <c r="K537" s="218"/>
      <c r="L537" s="223"/>
      <c r="M537" s="224"/>
      <c r="N537" s="225"/>
      <c r="O537" s="225"/>
      <c r="P537" s="225"/>
      <c r="Q537" s="225"/>
      <c r="R537" s="225"/>
      <c r="S537" s="225"/>
      <c r="T537" s="226"/>
      <c r="AT537" s="227" t="s">
        <v>186</v>
      </c>
      <c r="AU537" s="227" t="s">
        <v>85</v>
      </c>
      <c r="AV537" s="14" t="s">
        <v>85</v>
      </c>
      <c r="AW537" s="14" t="s">
        <v>37</v>
      </c>
      <c r="AX537" s="14" t="s">
        <v>75</v>
      </c>
      <c r="AY537" s="227" t="s">
        <v>175</v>
      </c>
    </row>
    <row r="538" spans="2:51" s="15" customFormat="1" ht="11.25">
      <c r="B538" s="228"/>
      <c r="C538" s="229"/>
      <c r="D538" s="203" t="s">
        <v>186</v>
      </c>
      <c r="E538" s="230" t="s">
        <v>19</v>
      </c>
      <c r="F538" s="231" t="s">
        <v>204</v>
      </c>
      <c r="G538" s="229"/>
      <c r="H538" s="232">
        <v>28.942</v>
      </c>
      <c r="I538" s="233"/>
      <c r="J538" s="229"/>
      <c r="K538" s="229"/>
      <c r="L538" s="234"/>
      <c r="M538" s="235"/>
      <c r="N538" s="236"/>
      <c r="O538" s="236"/>
      <c r="P538" s="236"/>
      <c r="Q538" s="236"/>
      <c r="R538" s="236"/>
      <c r="S538" s="236"/>
      <c r="T538" s="237"/>
      <c r="AT538" s="238" t="s">
        <v>186</v>
      </c>
      <c r="AU538" s="238" t="s">
        <v>85</v>
      </c>
      <c r="AV538" s="15" t="s">
        <v>182</v>
      </c>
      <c r="AW538" s="15" t="s">
        <v>37</v>
      </c>
      <c r="AX538" s="15" t="s">
        <v>83</v>
      </c>
      <c r="AY538" s="238" t="s">
        <v>175</v>
      </c>
    </row>
    <row r="539" spans="1:65" s="2" customFormat="1" ht="21.75" customHeight="1">
      <c r="A539" s="36"/>
      <c r="B539" s="37"/>
      <c r="C539" s="190" t="s">
        <v>1647</v>
      </c>
      <c r="D539" s="190" t="s">
        <v>177</v>
      </c>
      <c r="E539" s="191" t="s">
        <v>1648</v>
      </c>
      <c r="F539" s="192" t="s">
        <v>1649</v>
      </c>
      <c r="G539" s="193" t="s">
        <v>180</v>
      </c>
      <c r="H539" s="194">
        <v>3.78</v>
      </c>
      <c r="I539" s="195"/>
      <c r="J539" s="196">
        <f>ROUND(I539*H539,2)</f>
        <v>0</v>
      </c>
      <c r="K539" s="192" t="s">
        <v>181</v>
      </c>
      <c r="L539" s="41"/>
      <c r="M539" s="197" t="s">
        <v>19</v>
      </c>
      <c r="N539" s="198" t="s">
        <v>48</v>
      </c>
      <c r="O539" s="67"/>
      <c r="P539" s="199">
        <f>O539*H539</f>
        <v>0</v>
      </c>
      <c r="Q539" s="199">
        <v>0</v>
      </c>
      <c r="R539" s="199">
        <f>Q539*H539</f>
        <v>0</v>
      </c>
      <c r="S539" s="199">
        <v>0.27</v>
      </c>
      <c r="T539" s="200">
        <f>S539*H539</f>
        <v>1.0206</v>
      </c>
      <c r="U539" s="36"/>
      <c r="V539" s="36"/>
      <c r="W539" s="36"/>
      <c r="X539" s="36"/>
      <c r="Y539" s="36"/>
      <c r="Z539" s="36"/>
      <c r="AA539" s="36"/>
      <c r="AB539" s="36"/>
      <c r="AC539" s="36"/>
      <c r="AD539" s="36"/>
      <c r="AE539" s="36"/>
      <c r="AR539" s="201" t="s">
        <v>182</v>
      </c>
      <c r="AT539" s="201" t="s">
        <v>177</v>
      </c>
      <c r="AU539" s="201" t="s">
        <v>85</v>
      </c>
      <c r="AY539" s="19" t="s">
        <v>175</v>
      </c>
      <c r="BE539" s="202">
        <f>IF(N539="základní",J539,0)</f>
        <v>0</v>
      </c>
      <c r="BF539" s="202">
        <f>IF(N539="snížená",J539,0)</f>
        <v>0</v>
      </c>
      <c r="BG539" s="202">
        <f>IF(N539="zákl. přenesená",J539,0)</f>
        <v>0</v>
      </c>
      <c r="BH539" s="202">
        <f>IF(N539="sníž. přenesená",J539,0)</f>
        <v>0</v>
      </c>
      <c r="BI539" s="202">
        <f>IF(N539="nulová",J539,0)</f>
        <v>0</v>
      </c>
      <c r="BJ539" s="19" t="s">
        <v>182</v>
      </c>
      <c r="BK539" s="202">
        <f>ROUND(I539*H539,2)</f>
        <v>0</v>
      </c>
      <c r="BL539" s="19" t="s">
        <v>182</v>
      </c>
      <c r="BM539" s="201" t="s">
        <v>1650</v>
      </c>
    </row>
    <row r="540" spans="2:51" s="14" customFormat="1" ht="11.25">
      <c r="B540" s="217"/>
      <c r="C540" s="218"/>
      <c r="D540" s="203" t="s">
        <v>186</v>
      </c>
      <c r="E540" s="219" t="s">
        <v>19</v>
      </c>
      <c r="F540" s="220" t="s">
        <v>1651</v>
      </c>
      <c r="G540" s="218"/>
      <c r="H540" s="221">
        <v>1.89</v>
      </c>
      <c r="I540" s="222"/>
      <c r="J540" s="218"/>
      <c r="K540" s="218"/>
      <c r="L540" s="223"/>
      <c r="M540" s="224"/>
      <c r="N540" s="225"/>
      <c r="O540" s="225"/>
      <c r="P540" s="225"/>
      <c r="Q540" s="225"/>
      <c r="R540" s="225"/>
      <c r="S540" s="225"/>
      <c r="T540" s="226"/>
      <c r="AT540" s="227" t="s">
        <v>186</v>
      </c>
      <c r="AU540" s="227" t="s">
        <v>85</v>
      </c>
      <c r="AV540" s="14" t="s">
        <v>85</v>
      </c>
      <c r="AW540" s="14" t="s">
        <v>37</v>
      </c>
      <c r="AX540" s="14" t="s">
        <v>75</v>
      </c>
      <c r="AY540" s="227" t="s">
        <v>175</v>
      </c>
    </row>
    <row r="541" spans="2:51" s="14" customFormat="1" ht="11.25">
      <c r="B541" s="217"/>
      <c r="C541" s="218"/>
      <c r="D541" s="203" t="s">
        <v>186</v>
      </c>
      <c r="E541" s="219" t="s">
        <v>19</v>
      </c>
      <c r="F541" s="220" t="s">
        <v>1652</v>
      </c>
      <c r="G541" s="218"/>
      <c r="H541" s="221">
        <v>1.89</v>
      </c>
      <c r="I541" s="222"/>
      <c r="J541" s="218"/>
      <c r="K541" s="218"/>
      <c r="L541" s="223"/>
      <c r="M541" s="224"/>
      <c r="N541" s="225"/>
      <c r="O541" s="225"/>
      <c r="P541" s="225"/>
      <c r="Q541" s="225"/>
      <c r="R541" s="225"/>
      <c r="S541" s="225"/>
      <c r="T541" s="226"/>
      <c r="AT541" s="227" t="s">
        <v>186</v>
      </c>
      <c r="AU541" s="227" t="s">
        <v>85</v>
      </c>
      <c r="AV541" s="14" t="s">
        <v>85</v>
      </c>
      <c r="AW541" s="14" t="s">
        <v>37</v>
      </c>
      <c r="AX541" s="14" t="s">
        <v>75</v>
      </c>
      <c r="AY541" s="227" t="s">
        <v>175</v>
      </c>
    </row>
    <row r="542" spans="2:51" s="15" customFormat="1" ht="11.25">
      <c r="B542" s="228"/>
      <c r="C542" s="229"/>
      <c r="D542" s="203" t="s">
        <v>186</v>
      </c>
      <c r="E542" s="230" t="s">
        <v>19</v>
      </c>
      <c r="F542" s="231" t="s">
        <v>204</v>
      </c>
      <c r="G542" s="229"/>
      <c r="H542" s="232">
        <v>3.78</v>
      </c>
      <c r="I542" s="233"/>
      <c r="J542" s="229"/>
      <c r="K542" s="229"/>
      <c r="L542" s="234"/>
      <c r="M542" s="235"/>
      <c r="N542" s="236"/>
      <c r="O542" s="236"/>
      <c r="P542" s="236"/>
      <c r="Q542" s="236"/>
      <c r="R542" s="236"/>
      <c r="S542" s="236"/>
      <c r="T542" s="237"/>
      <c r="AT542" s="238" t="s">
        <v>186</v>
      </c>
      <c r="AU542" s="238" t="s">
        <v>85</v>
      </c>
      <c r="AV542" s="15" t="s">
        <v>182</v>
      </c>
      <c r="AW542" s="15" t="s">
        <v>37</v>
      </c>
      <c r="AX542" s="15" t="s">
        <v>83</v>
      </c>
      <c r="AY542" s="238" t="s">
        <v>175</v>
      </c>
    </row>
    <row r="543" spans="1:65" s="2" customFormat="1" ht="21.75" customHeight="1">
      <c r="A543" s="36"/>
      <c r="B543" s="37"/>
      <c r="C543" s="190" t="s">
        <v>1653</v>
      </c>
      <c r="D543" s="190" t="s">
        <v>177</v>
      </c>
      <c r="E543" s="191" t="s">
        <v>1654</v>
      </c>
      <c r="F543" s="192" t="s">
        <v>1655</v>
      </c>
      <c r="G543" s="193" t="s">
        <v>191</v>
      </c>
      <c r="H543" s="194">
        <v>4.707</v>
      </c>
      <c r="I543" s="195"/>
      <c r="J543" s="196">
        <f>ROUND(I543*H543,2)</f>
        <v>0</v>
      </c>
      <c r="K543" s="192" t="s">
        <v>181</v>
      </c>
      <c r="L543" s="41"/>
      <c r="M543" s="197" t="s">
        <v>19</v>
      </c>
      <c r="N543" s="198" t="s">
        <v>48</v>
      </c>
      <c r="O543" s="67"/>
      <c r="P543" s="199">
        <f>O543*H543</f>
        <v>0</v>
      </c>
      <c r="Q543" s="199">
        <v>0</v>
      </c>
      <c r="R543" s="199">
        <f>Q543*H543</f>
        <v>0</v>
      </c>
      <c r="S543" s="199">
        <v>1.8</v>
      </c>
      <c r="T543" s="200">
        <f>S543*H543</f>
        <v>8.4726</v>
      </c>
      <c r="U543" s="36"/>
      <c r="V543" s="36"/>
      <c r="W543" s="36"/>
      <c r="X543" s="36"/>
      <c r="Y543" s="36"/>
      <c r="Z543" s="36"/>
      <c r="AA543" s="36"/>
      <c r="AB543" s="36"/>
      <c r="AC543" s="36"/>
      <c r="AD543" s="36"/>
      <c r="AE543" s="36"/>
      <c r="AR543" s="201" t="s">
        <v>182</v>
      </c>
      <c r="AT543" s="201" t="s">
        <v>177</v>
      </c>
      <c r="AU543" s="201" t="s">
        <v>85</v>
      </c>
      <c r="AY543" s="19" t="s">
        <v>175</v>
      </c>
      <c r="BE543" s="202">
        <f>IF(N543="základní",J543,0)</f>
        <v>0</v>
      </c>
      <c r="BF543" s="202">
        <f>IF(N543="snížená",J543,0)</f>
        <v>0</v>
      </c>
      <c r="BG543" s="202">
        <f>IF(N543="zákl. přenesená",J543,0)</f>
        <v>0</v>
      </c>
      <c r="BH543" s="202">
        <f>IF(N543="sníž. přenesená",J543,0)</f>
        <v>0</v>
      </c>
      <c r="BI543" s="202">
        <f>IF(N543="nulová",J543,0)</f>
        <v>0</v>
      </c>
      <c r="BJ543" s="19" t="s">
        <v>182</v>
      </c>
      <c r="BK543" s="202">
        <f>ROUND(I543*H543,2)</f>
        <v>0</v>
      </c>
      <c r="BL543" s="19" t="s">
        <v>182</v>
      </c>
      <c r="BM543" s="201" t="s">
        <v>1656</v>
      </c>
    </row>
    <row r="544" spans="2:51" s="13" customFormat="1" ht="11.25">
      <c r="B544" s="207"/>
      <c r="C544" s="208"/>
      <c r="D544" s="203" t="s">
        <v>186</v>
      </c>
      <c r="E544" s="209" t="s">
        <v>19</v>
      </c>
      <c r="F544" s="210" t="s">
        <v>1163</v>
      </c>
      <c r="G544" s="208"/>
      <c r="H544" s="209" t="s">
        <v>19</v>
      </c>
      <c r="I544" s="211"/>
      <c r="J544" s="208"/>
      <c r="K544" s="208"/>
      <c r="L544" s="212"/>
      <c r="M544" s="213"/>
      <c r="N544" s="214"/>
      <c r="O544" s="214"/>
      <c r="P544" s="214"/>
      <c r="Q544" s="214"/>
      <c r="R544" s="214"/>
      <c r="S544" s="214"/>
      <c r="T544" s="215"/>
      <c r="AT544" s="216" t="s">
        <v>186</v>
      </c>
      <c r="AU544" s="216" t="s">
        <v>85</v>
      </c>
      <c r="AV544" s="13" t="s">
        <v>83</v>
      </c>
      <c r="AW544" s="13" t="s">
        <v>37</v>
      </c>
      <c r="AX544" s="13" t="s">
        <v>75</v>
      </c>
      <c r="AY544" s="216" t="s">
        <v>175</v>
      </c>
    </row>
    <row r="545" spans="2:51" s="14" customFormat="1" ht="11.25">
      <c r="B545" s="217"/>
      <c r="C545" s="218"/>
      <c r="D545" s="203" t="s">
        <v>186</v>
      </c>
      <c r="E545" s="219" t="s">
        <v>19</v>
      </c>
      <c r="F545" s="220" t="s">
        <v>1657</v>
      </c>
      <c r="G545" s="218"/>
      <c r="H545" s="221">
        <v>2.876</v>
      </c>
      <c r="I545" s="222"/>
      <c r="J545" s="218"/>
      <c r="K545" s="218"/>
      <c r="L545" s="223"/>
      <c r="M545" s="224"/>
      <c r="N545" s="225"/>
      <c r="O545" s="225"/>
      <c r="P545" s="225"/>
      <c r="Q545" s="225"/>
      <c r="R545" s="225"/>
      <c r="S545" s="225"/>
      <c r="T545" s="226"/>
      <c r="AT545" s="227" t="s">
        <v>186</v>
      </c>
      <c r="AU545" s="227" t="s">
        <v>85</v>
      </c>
      <c r="AV545" s="14" t="s">
        <v>85</v>
      </c>
      <c r="AW545" s="14" t="s">
        <v>37</v>
      </c>
      <c r="AX545" s="14" t="s">
        <v>75</v>
      </c>
      <c r="AY545" s="227" t="s">
        <v>175</v>
      </c>
    </row>
    <row r="546" spans="2:51" s="14" customFormat="1" ht="11.25">
      <c r="B546" s="217"/>
      <c r="C546" s="218"/>
      <c r="D546" s="203" t="s">
        <v>186</v>
      </c>
      <c r="E546" s="219" t="s">
        <v>19</v>
      </c>
      <c r="F546" s="220" t="s">
        <v>1658</v>
      </c>
      <c r="G546" s="218"/>
      <c r="H546" s="221">
        <v>1.831</v>
      </c>
      <c r="I546" s="222"/>
      <c r="J546" s="218"/>
      <c r="K546" s="218"/>
      <c r="L546" s="223"/>
      <c r="M546" s="224"/>
      <c r="N546" s="225"/>
      <c r="O546" s="225"/>
      <c r="P546" s="225"/>
      <c r="Q546" s="225"/>
      <c r="R546" s="225"/>
      <c r="S546" s="225"/>
      <c r="T546" s="226"/>
      <c r="AT546" s="227" t="s">
        <v>186</v>
      </c>
      <c r="AU546" s="227" t="s">
        <v>85</v>
      </c>
      <c r="AV546" s="14" t="s">
        <v>85</v>
      </c>
      <c r="AW546" s="14" t="s">
        <v>37</v>
      </c>
      <c r="AX546" s="14" t="s">
        <v>75</v>
      </c>
      <c r="AY546" s="227" t="s">
        <v>175</v>
      </c>
    </row>
    <row r="547" spans="2:51" s="15" customFormat="1" ht="11.25">
      <c r="B547" s="228"/>
      <c r="C547" s="229"/>
      <c r="D547" s="203" t="s">
        <v>186</v>
      </c>
      <c r="E547" s="230" t="s">
        <v>19</v>
      </c>
      <c r="F547" s="231" t="s">
        <v>204</v>
      </c>
      <c r="G547" s="229"/>
      <c r="H547" s="232">
        <v>4.707</v>
      </c>
      <c r="I547" s="233"/>
      <c r="J547" s="229"/>
      <c r="K547" s="229"/>
      <c r="L547" s="234"/>
      <c r="M547" s="235"/>
      <c r="N547" s="236"/>
      <c r="O547" s="236"/>
      <c r="P547" s="236"/>
      <c r="Q547" s="236"/>
      <c r="R547" s="236"/>
      <c r="S547" s="236"/>
      <c r="T547" s="237"/>
      <c r="AT547" s="238" t="s">
        <v>186</v>
      </c>
      <c r="AU547" s="238" t="s">
        <v>85</v>
      </c>
      <c r="AV547" s="15" t="s">
        <v>182</v>
      </c>
      <c r="AW547" s="15" t="s">
        <v>37</v>
      </c>
      <c r="AX547" s="15" t="s">
        <v>83</v>
      </c>
      <c r="AY547" s="238" t="s">
        <v>175</v>
      </c>
    </row>
    <row r="548" spans="1:65" s="2" customFormat="1" ht="21.75" customHeight="1">
      <c r="A548" s="36"/>
      <c r="B548" s="37"/>
      <c r="C548" s="190" t="s">
        <v>1659</v>
      </c>
      <c r="D548" s="190" t="s">
        <v>177</v>
      </c>
      <c r="E548" s="191" t="s">
        <v>1660</v>
      </c>
      <c r="F548" s="192" t="s">
        <v>1661</v>
      </c>
      <c r="G548" s="193" t="s">
        <v>191</v>
      </c>
      <c r="H548" s="194">
        <v>8.548</v>
      </c>
      <c r="I548" s="195"/>
      <c r="J548" s="196">
        <f>ROUND(I548*H548,2)</f>
        <v>0</v>
      </c>
      <c r="K548" s="192" t="s">
        <v>181</v>
      </c>
      <c r="L548" s="41"/>
      <c r="M548" s="197" t="s">
        <v>19</v>
      </c>
      <c r="N548" s="198" t="s">
        <v>48</v>
      </c>
      <c r="O548" s="67"/>
      <c r="P548" s="199">
        <f>O548*H548</f>
        <v>0</v>
      </c>
      <c r="Q548" s="199">
        <v>0</v>
      </c>
      <c r="R548" s="199">
        <f>Q548*H548</f>
        <v>0</v>
      </c>
      <c r="S548" s="199">
        <v>1.8</v>
      </c>
      <c r="T548" s="200">
        <f>S548*H548</f>
        <v>15.3864</v>
      </c>
      <c r="U548" s="36"/>
      <c r="V548" s="36"/>
      <c r="W548" s="36"/>
      <c r="X548" s="36"/>
      <c r="Y548" s="36"/>
      <c r="Z548" s="36"/>
      <c r="AA548" s="36"/>
      <c r="AB548" s="36"/>
      <c r="AC548" s="36"/>
      <c r="AD548" s="36"/>
      <c r="AE548" s="36"/>
      <c r="AR548" s="201" t="s">
        <v>182</v>
      </c>
      <c r="AT548" s="201" t="s">
        <v>177</v>
      </c>
      <c r="AU548" s="201" t="s">
        <v>85</v>
      </c>
      <c r="AY548" s="19" t="s">
        <v>175</v>
      </c>
      <c r="BE548" s="202">
        <f>IF(N548="základní",J548,0)</f>
        <v>0</v>
      </c>
      <c r="BF548" s="202">
        <f>IF(N548="snížená",J548,0)</f>
        <v>0</v>
      </c>
      <c r="BG548" s="202">
        <f>IF(N548="zákl. přenesená",J548,0)</f>
        <v>0</v>
      </c>
      <c r="BH548" s="202">
        <f>IF(N548="sníž. přenesená",J548,0)</f>
        <v>0</v>
      </c>
      <c r="BI548" s="202">
        <f>IF(N548="nulová",J548,0)</f>
        <v>0</v>
      </c>
      <c r="BJ548" s="19" t="s">
        <v>182</v>
      </c>
      <c r="BK548" s="202">
        <f>ROUND(I548*H548,2)</f>
        <v>0</v>
      </c>
      <c r="BL548" s="19" t="s">
        <v>182</v>
      </c>
      <c r="BM548" s="201" t="s">
        <v>1662</v>
      </c>
    </row>
    <row r="549" spans="2:51" s="13" customFormat="1" ht="11.25">
      <c r="B549" s="207"/>
      <c r="C549" s="208"/>
      <c r="D549" s="203" t="s">
        <v>186</v>
      </c>
      <c r="E549" s="209" t="s">
        <v>19</v>
      </c>
      <c r="F549" s="210" t="s">
        <v>1163</v>
      </c>
      <c r="G549" s="208"/>
      <c r="H549" s="209" t="s">
        <v>19</v>
      </c>
      <c r="I549" s="211"/>
      <c r="J549" s="208"/>
      <c r="K549" s="208"/>
      <c r="L549" s="212"/>
      <c r="M549" s="213"/>
      <c r="N549" s="214"/>
      <c r="O549" s="214"/>
      <c r="P549" s="214"/>
      <c r="Q549" s="214"/>
      <c r="R549" s="214"/>
      <c r="S549" s="214"/>
      <c r="T549" s="215"/>
      <c r="AT549" s="216" t="s">
        <v>186</v>
      </c>
      <c r="AU549" s="216" t="s">
        <v>85</v>
      </c>
      <c r="AV549" s="13" t="s">
        <v>83</v>
      </c>
      <c r="AW549" s="13" t="s">
        <v>37</v>
      </c>
      <c r="AX549" s="13" t="s">
        <v>75</v>
      </c>
      <c r="AY549" s="216" t="s">
        <v>175</v>
      </c>
    </row>
    <row r="550" spans="2:51" s="14" customFormat="1" ht="11.25">
      <c r="B550" s="217"/>
      <c r="C550" s="218"/>
      <c r="D550" s="203" t="s">
        <v>186</v>
      </c>
      <c r="E550" s="219" t="s">
        <v>19</v>
      </c>
      <c r="F550" s="220" t="s">
        <v>1663</v>
      </c>
      <c r="G550" s="218"/>
      <c r="H550" s="221">
        <v>0.373</v>
      </c>
      <c r="I550" s="222"/>
      <c r="J550" s="218"/>
      <c r="K550" s="218"/>
      <c r="L550" s="223"/>
      <c r="M550" s="224"/>
      <c r="N550" s="225"/>
      <c r="O550" s="225"/>
      <c r="P550" s="225"/>
      <c r="Q550" s="225"/>
      <c r="R550" s="225"/>
      <c r="S550" s="225"/>
      <c r="T550" s="226"/>
      <c r="AT550" s="227" t="s">
        <v>186</v>
      </c>
      <c r="AU550" s="227" t="s">
        <v>85</v>
      </c>
      <c r="AV550" s="14" t="s">
        <v>85</v>
      </c>
      <c r="AW550" s="14" t="s">
        <v>37</v>
      </c>
      <c r="AX550" s="14" t="s">
        <v>75</v>
      </c>
      <c r="AY550" s="227" t="s">
        <v>175</v>
      </c>
    </row>
    <row r="551" spans="2:51" s="14" customFormat="1" ht="11.25">
      <c r="B551" s="217"/>
      <c r="C551" s="218"/>
      <c r="D551" s="203" t="s">
        <v>186</v>
      </c>
      <c r="E551" s="219" t="s">
        <v>19</v>
      </c>
      <c r="F551" s="220" t="s">
        <v>1664</v>
      </c>
      <c r="G551" s="218"/>
      <c r="H551" s="221">
        <v>0.141</v>
      </c>
      <c r="I551" s="222"/>
      <c r="J551" s="218"/>
      <c r="K551" s="218"/>
      <c r="L551" s="223"/>
      <c r="M551" s="224"/>
      <c r="N551" s="225"/>
      <c r="O551" s="225"/>
      <c r="P551" s="225"/>
      <c r="Q551" s="225"/>
      <c r="R551" s="225"/>
      <c r="S551" s="225"/>
      <c r="T551" s="226"/>
      <c r="AT551" s="227" t="s">
        <v>186</v>
      </c>
      <c r="AU551" s="227" t="s">
        <v>85</v>
      </c>
      <c r="AV551" s="14" t="s">
        <v>85</v>
      </c>
      <c r="AW551" s="14" t="s">
        <v>37</v>
      </c>
      <c r="AX551" s="14" t="s">
        <v>75</v>
      </c>
      <c r="AY551" s="227" t="s">
        <v>175</v>
      </c>
    </row>
    <row r="552" spans="2:51" s="14" customFormat="1" ht="11.25">
      <c r="B552" s="217"/>
      <c r="C552" s="218"/>
      <c r="D552" s="203" t="s">
        <v>186</v>
      </c>
      <c r="E552" s="219" t="s">
        <v>19</v>
      </c>
      <c r="F552" s="220" t="s">
        <v>1665</v>
      </c>
      <c r="G552" s="218"/>
      <c r="H552" s="221">
        <v>0.279</v>
      </c>
      <c r="I552" s="222"/>
      <c r="J552" s="218"/>
      <c r="K552" s="218"/>
      <c r="L552" s="223"/>
      <c r="M552" s="224"/>
      <c r="N552" s="225"/>
      <c r="O552" s="225"/>
      <c r="P552" s="225"/>
      <c r="Q552" s="225"/>
      <c r="R552" s="225"/>
      <c r="S552" s="225"/>
      <c r="T552" s="226"/>
      <c r="AT552" s="227" t="s">
        <v>186</v>
      </c>
      <c r="AU552" s="227" t="s">
        <v>85</v>
      </c>
      <c r="AV552" s="14" t="s">
        <v>85</v>
      </c>
      <c r="AW552" s="14" t="s">
        <v>37</v>
      </c>
      <c r="AX552" s="14" t="s">
        <v>75</v>
      </c>
      <c r="AY552" s="227" t="s">
        <v>175</v>
      </c>
    </row>
    <row r="553" spans="2:51" s="14" customFormat="1" ht="11.25">
      <c r="B553" s="217"/>
      <c r="C553" s="218"/>
      <c r="D553" s="203" t="s">
        <v>186</v>
      </c>
      <c r="E553" s="219" t="s">
        <v>19</v>
      </c>
      <c r="F553" s="220" t="s">
        <v>1666</v>
      </c>
      <c r="G553" s="218"/>
      <c r="H553" s="221">
        <v>1.187</v>
      </c>
      <c r="I553" s="222"/>
      <c r="J553" s="218"/>
      <c r="K553" s="218"/>
      <c r="L553" s="223"/>
      <c r="M553" s="224"/>
      <c r="N553" s="225"/>
      <c r="O553" s="225"/>
      <c r="P553" s="225"/>
      <c r="Q553" s="225"/>
      <c r="R553" s="225"/>
      <c r="S553" s="225"/>
      <c r="T553" s="226"/>
      <c r="AT553" s="227" t="s">
        <v>186</v>
      </c>
      <c r="AU553" s="227" t="s">
        <v>85</v>
      </c>
      <c r="AV553" s="14" t="s">
        <v>85</v>
      </c>
      <c r="AW553" s="14" t="s">
        <v>37</v>
      </c>
      <c r="AX553" s="14" t="s">
        <v>75</v>
      </c>
      <c r="AY553" s="227" t="s">
        <v>175</v>
      </c>
    </row>
    <row r="554" spans="2:51" s="14" customFormat="1" ht="11.25">
      <c r="B554" s="217"/>
      <c r="C554" s="218"/>
      <c r="D554" s="203" t="s">
        <v>186</v>
      </c>
      <c r="E554" s="219" t="s">
        <v>19</v>
      </c>
      <c r="F554" s="220" t="s">
        <v>1667</v>
      </c>
      <c r="G554" s="218"/>
      <c r="H554" s="221">
        <v>0.523</v>
      </c>
      <c r="I554" s="222"/>
      <c r="J554" s="218"/>
      <c r="K554" s="218"/>
      <c r="L554" s="223"/>
      <c r="M554" s="224"/>
      <c r="N554" s="225"/>
      <c r="O554" s="225"/>
      <c r="P554" s="225"/>
      <c r="Q554" s="225"/>
      <c r="R554" s="225"/>
      <c r="S554" s="225"/>
      <c r="T554" s="226"/>
      <c r="AT554" s="227" t="s">
        <v>186</v>
      </c>
      <c r="AU554" s="227" t="s">
        <v>85</v>
      </c>
      <c r="AV554" s="14" t="s">
        <v>85</v>
      </c>
      <c r="AW554" s="14" t="s">
        <v>37</v>
      </c>
      <c r="AX554" s="14" t="s">
        <v>75</v>
      </c>
      <c r="AY554" s="227" t="s">
        <v>175</v>
      </c>
    </row>
    <row r="555" spans="2:51" s="14" customFormat="1" ht="11.25">
      <c r="B555" s="217"/>
      <c r="C555" s="218"/>
      <c r="D555" s="203" t="s">
        <v>186</v>
      </c>
      <c r="E555" s="219" t="s">
        <v>19</v>
      </c>
      <c r="F555" s="220" t="s">
        <v>1668</v>
      </c>
      <c r="G555" s="218"/>
      <c r="H555" s="221">
        <v>2.132</v>
      </c>
      <c r="I555" s="222"/>
      <c r="J555" s="218"/>
      <c r="K555" s="218"/>
      <c r="L555" s="223"/>
      <c r="M555" s="224"/>
      <c r="N555" s="225"/>
      <c r="O555" s="225"/>
      <c r="P555" s="225"/>
      <c r="Q555" s="225"/>
      <c r="R555" s="225"/>
      <c r="S555" s="225"/>
      <c r="T555" s="226"/>
      <c r="AT555" s="227" t="s">
        <v>186</v>
      </c>
      <c r="AU555" s="227" t="s">
        <v>85</v>
      </c>
      <c r="AV555" s="14" t="s">
        <v>85</v>
      </c>
      <c r="AW555" s="14" t="s">
        <v>37</v>
      </c>
      <c r="AX555" s="14" t="s">
        <v>75</v>
      </c>
      <c r="AY555" s="227" t="s">
        <v>175</v>
      </c>
    </row>
    <row r="556" spans="2:51" s="14" customFormat="1" ht="11.25">
      <c r="B556" s="217"/>
      <c r="C556" s="218"/>
      <c r="D556" s="203" t="s">
        <v>186</v>
      </c>
      <c r="E556" s="219" t="s">
        <v>19</v>
      </c>
      <c r="F556" s="220" t="s">
        <v>1669</v>
      </c>
      <c r="G556" s="218"/>
      <c r="H556" s="221">
        <v>0.182</v>
      </c>
      <c r="I556" s="222"/>
      <c r="J556" s="218"/>
      <c r="K556" s="218"/>
      <c r="L556" s="223"/>
      <c r="M556" s="224"/>
      <c r="N556" s="225"/>
      <c r="O556" s="225"/>
      <c r="P556" s="225"/>
      <c r="Q556" s="225"/>
      <c r="R556" s="225"/>
      <c r="S556" s="225"/>
      <c r="T556" s="226"/>
      <c r="AT556" s="227" t="s">
        <v>186</v>
      </c>
      <c r="AU556" s="227" t="s">
        <v>85</v>
      </c>
      <c r="AV556" s="14" t="s">
        <v>85</v>
      </c>
      <c r="AW556" s="14" t="s">
        <v>37</v>
      </c>
      <c r="AX556" s="14" t="s">
        <v>75</v>
      </c>
      <c r="AY556" s="227" t="s">
        <v>175</v>
      </c>
    </row>
    <row r="557" spans="2:51" s="14" customFormat="1" ht="11.25">
      <c r="B557" s="217"/>
      <c r="C557" s="218"/>
      <c r="D557" s="203" t="s">
        <v>186</v>
      </c>
      <c r="E557" s="219" t="s">
        <v>19</v>
      </c>
      <c r="F557" s="220" t="s">
        <v>1670</v>
      </c>
      <c r="G557" s="218"/>
      <c r="H557" s="221">
        <v>0.168</v>
      </c>
      <c r="I557" s="222"/>
      <c r="J557" s="218"/>
      <c r="K557" s="218"/>
      <c r="L557" s="223"/>
      <c r="M557" s="224"/>
      <c r="N557" s="225"/>
      <c r="O557" s="225"/>
      <c r="P557" s="225"/>
      <c r="Q557" s="225"/>
      <c r="R557" s="225"/>
      <c r="S557" s="225"/>
      <c r="T557" s="226"/>
      <c r="AT557" s="227" t="s">
        <v>186</v>
      </c>
      <c r="AU557" s="227" t="s">
        <v>85</v>
      </c>
      <c r="AV557" s="14" t="s">
        <v>85</v>
      </c>
      <c r="AW557" s="14" t="s">
        <v>37</v>
      </c>
      <c r="AX557" s="14" t="s">
        <v>75</v>
      </c>
      <c r="AY557" s="227" t="s">
        <v>175</v>
      </c>
    </row>
    <row r="558" spans="2:51" s="14" customFormat="1" ht="11.25">
      <c r="B558" s="217"/>
      <c r="C558" s="218"/>
      <c r="D558" s="203" t="s">
        <v>186</v>
      </c>
      <c r="E558" s="219" t="s">
        <v>19</v>
      </c>
      <c r="F558" s="220" t="s">
        <v>1671</v>
      </c>
      <c r="G558" s="218"/>
      <c r="H558" s="221">
        <v>4.756</v>
      </c>
      <c r="I558" s="222"/>
      <c r="J558" s="218"/>
      <c r="K558" s="218"/>
      <c r="L558" s="223"/>
      <c r="M558" s="224"/>
      <c r="N558" s="225"/>
      <c r="O558" s="225"/>
      <c r="P558" s="225"/>
      <c r="Q558" s="225"/>
      <c r="R558" s="225"/>
      <c r="S558" s="225"/>
      <c r="T558" s="226"/>
      <c r="AT558" s="227" t="s">
        <v>186</v>
      </c>
      <c r="AU558" s="227" t="s">
        <v>85</v>
      </c>
      <c r="AV558" s="14" t="s">
        <v>85</v>
      </c>
      <c r="AW558" s="14" t="s">
        <v>37</v>
      </c>
      <c r="AX558" s="14" t="s">
        <v>75</v>
      </c>
      <c r="AY558" s="227" t="s">
        <v>175</v>
      </c>
    </row>
    <row r="559" spans="2:51" s="14" customFormat="1" ht="11.25">
      <c r="B559" s="217"/>
      <c r="C559" s="218"/>
      <c r="D559" s="203" t="s">
        <v>186</v>
      </c>
      <c r="E559" s="219" t="s">
        <v>19</v>
      </c>
      <c r="F559" s="220" t="s">
        <v>1672</v>
      </c>
      <c r="G559" s="218"/>
      <c r="H559" s="221">
        <v>-0.845</v>
      </c>
      <c r="I559" s="222"/>
      <c r="J559" s="218"/>
      <c r="K559" s="218"/>
      <c r="L559" s="223"/>
      <c r="M559" s="224"/>
      <c r="N559" s="225"/>
      <c r="O559" s="225"/>
      <c r="P559" s="225"/>
      <c r="Q559" s="225"/>
      <c r="R559" s="225"/>
      <c r="S559" s="225"/>
      <c r="T559" s="226"/>
      <c r="AT559" s="227" t="s">
        <v>186</v>
      </c>
      <c r="AU559" s="227" t="s">
        <v>85</v>
      </c>
      <c r="AV559" s="14" t="s">
        <v>85</v>
      </c>
      <c r="AW559" s="14" t="s">
        <v>37</v>
      </c>
      <c r="AX559" s="14" t="s">
        <v>75</v>
      </c>
      <c r="AY559" s="227" t="s">
        <v>175</v>
      </c>
    </row>
    <row r="560" spans="2:51" s="14" customFormat="1" ht="11.25">
      <c r="B560" s="217"/>
      <c r="C560" s="218"/>
      <c r="D560" s="203" t="s">
        <v>186</v>
      </c>
      <c r="E560" s="219" t="s">
        <v>19</v>
      </c>
      <c r="F560" s="220" t="s">
        <v>1673</v>
      </c>
      <c r="G560" s="218"/>
      <c r="H560" s="221">
        <v>-0.348</v>
      </c>
      <c r="I560" s="222"/>
      <c r="J560" s="218"/>
      <c r="K560" s="218"/>
      <c r="L560" s="223"/>
      <c r="M560" s="224"/>
      <c r="N560" s="225"/>
      <c r="O560" s="225"/>
      <c r="P560" s="225"/>
      <c r="Q560" s="225"/>
      <c r="R560" s="225"/>
      <c r="S560" s="225"/>
      <c r="T560" s="226"/>
      <c r="AT560" s="227" t="s">
        <v>186</v>
      </c>
      <c r="AU560" s="227" t="s">
        <v>85</v>
      </c>
      <c r="AV560" s="14" t="s">
        <v>85</v>
      </c>
      <c r="AW560" s="14" t="s">
        <v>37</v>
      </c>
      <c r="AX560" s="14" t="s">
        <v>75</v>
      </c>
      <c r="AY560" s="227" t="s">
        <v>175</v>
      </c>
    </row>
    <row r="561" spans="2:51" s="15" customFormat="1" ht="11.25">
      <c r="B561" s="228"/>
      <c r="C561" s="229"/>
      <c r="D561" s="203" t="s">
        <v>186</v>
      </c>
      <c r="E561" s="230" t="s">
        <v>19</v>
      </c>
      <c r="F561" s="231" t="s">
        <v>204</v>
      </c>
      <c r="G561" s="229"/>
      <c r="H561" s="232">
        <v>8.547999999999998</v>
      </c>
      <c r="I561" s="233"/>
      <c r="J561" s="229"/>
      <c r="K561" s="229"/>
      <c r="L561" s="234"/>
      <c r="M561" s="235"/>
      <c r="N561" s="236"/>
      <c r="O561" s="236"/>
      <c r="P561" s="236"/>
      <c r="Q561" s="236"/>
      <c r="R561" s="236"/>
      <c r="S561" s="236"/>
      <c r="T561" s="237"/>
      <c r="AT561" s="238" t="s">
        <v>186</v>
      </c>
      <c r="AU561" s="238" t="s">
        <v>85</v>
      </c>
      <c r="AV561" s="15" t="s">
        <v>182</v>
      </c>
      <c r="AW561" s="15" t="s">
        <v>37</v>
      </c>
      <c r="AX561" s="15" t="s">
        <v>83</v>
      </c>
      <c r="AY561" s="238" t="s">
        <v>175</v>
      </c>
    </row>
    <row r="562" spans="1:65" s="2" customFormat="1" ht="21.75" customHeight="1">
      <c r="A562" s="36"/>
      <c r="B562" s="37"/>
      <c r="C562" s="190" t="s">
        <v>1674</v>
      </c>
      <c r="D562" s="190" t="s">
        <v>177</v>
      </c>
      <c r="E562" s="191" t="s">
        <v>1675</v>
      </c>
      <c r="F562" s="192" t="s">
        <v>1676</v>
      </c>
      <c r="G562" s="193" t="s">
        <v>247</v>
      </c>
      <c r="H562" s="194">
        <v>15.9</v>
      </c>
      <c r="I562" s="195"/>
      <c r="J562" s="196">
        <f>ROUND(I562*H562,2)</f>
        <v>0</v>
      </c>
      <c r="K562" s="192" t="s">
        <v>181</v>
      </c>
      <c r="L562" s="41"/>
      <c r="M562" s="197" t="s">
        <v>19</v>
      </c>
      <c r="N562" s="198" t="s">
        <v>48</v>
      </c>
      <c r="O562" s="67"/>
      <c r="P562" s="199">
        <f>O562*H562</f>
        <v>0</v>
      </c>
      <c r="Q562" s="199">
        <v>0</v>
      </c>
      <c r="R562" s="199">
        <f>Q562*H562</f>
        <v>0</v>
      </c>
      <c r="S562" s="199">
        <v>0.097</v>
      </c>
      <c r="T562" s="200">
        <f>S562*H562</f>
        <v>1.5423</v>
      </c>
      <c r="U562" s="36"/>
      <c r="V562" s="36"/>
      <c r="W562" s="36"/>
      <c r="X562" s="36"/>
      <c r="Y562" s="36"/>
      <c r="Z562" s="36"/>
      <c r="AA562" s="36"/>
      <c r="AB562" s="36"/>
      <c r="AC562" s="36"/>
      <c r="AD562" s="36"/>
      <c r="AE562" s="36"/>
      <c r="AR562" s="201" t="s">
        <v>182</v>
      </c>
      <c r="AT562" s="201" t="s">
        <v>177</v>
      </c>
      <c r="AU562" s="201" t="s">
        <v>85</v>
      </c>
      <c r="AY562" s="19" t="s">
        <v>175</v>
      </c>
      <c r="BE562" s="202">
        <f>IF(N562="základní",J562,0)</f>
        <v>0</v>
      </c>
      <c r="BF562" s="202">
        <f>IF(N562="snížená",J562,0)</f>
        <v>0</v>
      </c>
      <c r="BG562" s="202">
        <f>IF(N562="zákl. přenesená",J562,0)</f>
        <v>0</v>
      </c>
      <c r="BH562" s="202">
        <f>IF(N562="sníž. přenesená",J562,0)</f>
        <v>0</v>
      </c>
      <c r="BI562" s="202">
        <f>IF(N562="nulová",J562,0)</f>
        <v>0</v>
      </c>
      <c r="BJ562" s="19" t="s">
        <v>182</v>
      </c>
      <c r="BK562" s="202">
        <f>ROUND(I562*H562,2)</f>
        <v>0</v>
      </c>
      <c r="BL562" s="19" t="s">
        <v>182</v>
      </c>
      <c r="BM562" s="201" t="s">
        <v>1677</v>
      </c>
    </row>
    <row r="563" spans="2:51" s="14" customFormat="1" ht="11.25">
      <c r="B563" s="217"/>
      <c r="C563" s="218"/>
      <c r="D563" s="203" t="s">
        <v>186</v>
      </c>
      <c r="E563" s="219" t="s">
        <v>19</v>
      </c>
      <c r="F563" s="220" t="s">
        <v>1678</v>
      </c>
      <c r="G563" s="218"/>
      <c r="H563" s="221">
        <v>3.9</v>
      </c>
      <c r="I563" s="222"/>
      <c r="J563" s="218"/>
      <c r="K563" s="218"/>
      <c r="L563" s="223"/>
      <c r="M563" s="224"/>
      <c r="N563" s="225"/>
      <c r="O563" s="225"/>
      <c r="P563" s="225"/>
      <c r="Q563" s="225"/>
      <c r="R563" s="225"/>
      <c r="S563" s="225"/>
      <c r="T563" s="226"/>
      <c r="AT563" s="227" t="s">
        <v>186</v>
      </c>
      <c r="AU563" s="227" t="s">
        <v>85</v>
      </c>
      <c r="AV563" s="14" t="s">
        <v>85</v>
      </c>
      <c r="AW563" s="14" t="s">
        <v>37</v>
      </c>
      <c r="AX563" s="14" t="s">
        <v>75</v>
      </c>
      <c r="AY563" s="227" t="s">
        <v>175</v>
      </c>
    </row>
    <row r="564" spans="2:51" s="14" customFormat="1" ht="11.25">
      <c r="B564" s="217"/>
      <c r="C564" s="218"/>
      <c r="D564" s="203" t="s">
        <v>186</v>
      </c>
      <c r="E564" s="219" t="s">
        <v>19</v>
      </c>
      <c r="F564" s="220" t="s">
        <v>1679</v>
      </c>
      <c r="G564" s="218"/>
      <c r="H564" s="221">
        <v>9</v>
      </c>
      <c r="I564" s="222"/>
      <c r="J564" s="218"/>
      <c r="K564" s="218"/>
      <c r="L564" s="223"/>
      <c r="M564" s="224"/>
      <c r="N564" s="225"/>
      <c r="O564" s="225"/>
      <c r="P564" s="225"/>
      <c r="Q564" s="225"/>
      <c r="R564" s="225"/>
      <c r="S564" s="225"/>
      <c r="T564" s="226"/>
      <c r="AT564" s="227" t="s">
        <v>186</v>
      </c>
      <c r="AU564" s="227" t="s">
        <v>85</v>
      </c>
      <c r="AV564" s="14" t="s">
        <v>85</v>
      </c>
      <c r="AW564" s="14" t="s">
        <v>37</v>
      </c>
      <c r="AX564" s="14" t="s">
        <v>75</v>
      </c>
      <c r="AY564" s="227" t="s">
        <v>175</v>
      </c>
    </row>
    <row r="565" spans="2:51" s="14" customFormat="1" ht="11.25">
      <c r="B565" s="217"/>
      <c r="C565" s="218"/>
      <c r="D565" s="203" t="s">
        <v>186</v>
      </c>
      <c r="E565" s="219" t="s">
        <v>19</v>
      </c>
      <c r="F565" s="220" t="s">
        <v>1680</v>
      </c>
      <c r="G565" s="218"/>
      <c r="H565" s="221">
        <v>3</v>
      </c>
      <c r="I565" s="222"/>
      <c r="J565" s="218"/>
      <c r="K565" s="218"/>
      <c r="L565" s="223"/>
      <c r="M565" s="224"/>
      <c r="N565" s="225"/>
      <c r="O565" s="225"/>
      <c r="P565" s="225"/>
      <c r="Q565" s="225"/>
      <c r="R565" s="225"/>
      <c r="S565" s="225"/>
      <c r="T565" s="226"/>
      <c r="AT565" s="227" t="s">
        <v>186</v>
      </c>
      <c r="AU565" s="227" t="s">
        <v>85</v>
      </c>
      <c r="AV565" s="14" t="s">
        <v>85</v>
      </c>
      <c r="AW565" s="14" t="s">
        <v>37</v>
      </c>
      <c r="AX565" s="14" t="s">
        <v>75</v>
      </c>
      <c r="AY565" s="227" t="s">
        <v>175</v>
      </c>
    </row>
    <row r="566" spans="2:51" s="15" customFormat="1" ht="11.25">
      <c r="B566" s="228"/>
      <c r="C566" s="229"/>
      <c r="D566" s="203" t="s">
        <v>186</v>
      </c>
      <c r="E566" s="230" t="s">
        <v>19</v>
      </c>
      <c r="F566" s="231" t="s">
        <v>204</v>
      </c>
      <c r="G566" s="229"/>
      <c r="H566" s="232">
        <v>15.9</v>
      </c>
      <c r="I566" s="233"/>
      <c r="J566" s="229"/>
      <c r="K566" s="229"/>
      <c r="L566" s="234"/>
      <c r="M566" s="235"/>
      <c r="N566" s="236"/>
      <c r="O566" s="236"/>
      <c r="P566" s="236"/>
      <c r="Q566" s="236"/>
      <c r="R566" s="236"/>
      <c r="S566" s="236"/>
      <c r="T566" s="237"/>
      <c r="AT566" s="238" t="s">
        <v>186</v>
      </c>
      <c r="AU566" s="238" t="s">
        <v>85</v>
      </c>
      <c r="AV566" s="15" t="s">
        <v>182</v>
      </c>
      <c r="AW566" s="15" t="s">
        <v>37</v>
      </c>
      <c r="AX566" s="15" t="s">
        <v>83</v>
      </c>
      <c r="AY566" s="238" t="s">
        <v>175</v>
      </c>
    </row>
    <row r="567" spans="1:65" s="2" customFormat="1" ht="21.75" customHeight="1">
      <c r="A567" s="36"/>
      <c r="B567" s="37"/>
      <c r="C567" s="190" t="s">
        <v>1681</v>
      </c>
      <c r="D567" s="190" t="s">
        <v>177</v>
      </c>
      <c r="E567" s="191" t="s">
        <v>1682</v>
      </c>
      <c r="F567" s="192" t="s">
        <v>1683</v>
      </c>
      <c r="G567" s="193" t="s">
        <v>400</v>
      </c>
      <c r="H567" s="194">
        <v>2</v>
      </c>
      <c r="I567" s="195"/>
      <c r="J567" s="196">
        <f>ROUND(I567*H567,2)</f>
        <v>0</v>
      </c>
      <c r="K567" s="192" t="s">
        <v>181</v>
      </c>
      <c r="L567" s="41"/>
      <c r="M567" s="197" t="s">
        <v>19</v>
      </c>
      <c r="N567" s="198" t="s">
        <v>48</v>
      </c>
      <c r="O567" s="67"/>
      <c r="P567" s="199">
        <f>O567*H567</f>
        <v>0</v>
      </c>
      <c r="Q567" s="199">
        <v>0</v>
      </c>
      <c r="R567" s="199">
        <f>Q567*H567</f>
        <v>0</v>
      </c>
      <c r="S567" s="199">
        <v>0.015</v>
      </c>
      <c r="T567" s="200">
        <f>S567*H567</f>
        <v>0.03</v>
      </c>
      <c r="U567" s="36"/>
      <c r="V567" s="36"/>
      <c r="W567" s="36"/>
      <c r="X567" s="36"/>
      <c r="Y567" s="36"/>
      <c r="Z567" s="36"/>
      <c r="AA567" s="36"/>
      <c r="AB567" s="36"/>
      <c r="AC567" s="36"/>
      <c r="AD567" s="36"/>
      <c r="AE567" s="36"/>
      <c r="AR567" s="201" t="s">
        <v>182</v>
      </c>
      <c r="AT567" s="201" t="s">
        <v>177</v>
      </c>
      <c r="AU567" s="201" t="s">
        <v>85</v>
      </c>
      <c r="AY567" s="19" t="s">
        <v>175</v>
      </c>
      <c r="BE567" s="202">
        <f>IF(N567="základní",J567,0)</f>
        <v>0</v>
      </c>
      <c r="BF567" s="202">
        <f>IF(N567="snížená",J567,0)</f>
        <v>0</v>
      </c>
      <c r="BG567" s="202">
        <f>IF(N567="zákl. přenesená",J567,0)</f>
        <v>0</v>
      </c>
      <c r="BH567" s="202">
        <f>IF(N567="sníž. přenesená",J567,0)</f>
        <v>0</v>
      </c>
      <c r="BI567" s="202">
        <f>IF(N567="nulová",J567,0)</f>
        <v>0</v>
      </c>
      <c r="BJ567" s="19" t="s">
        <v>182</v>
      </c>
      <c r="BK567" s="202">
        <f>ROUND(I567*H567,2)</f>
        <v>0</v>
      </c>
      <c r="BL567" s="19" t="s">
        <v>182</v>
      </c>
      <c r="BM567" s="201" t="s">
        <v>1684</v>
      </c>
    </row>
    <row r="568" spans="2:51" s="14" customFormat="1" ht="11.25">
      <c r="B568" s="217"/>
      <c r="C568" s="218"/>
      <c r="D568" s="203" t="s">
        <v>186</v>
      </c>
      <c r="E568" s="219" t="s">
        <v>19</v>
      </c>
      <c r="F568" s="220" t="s">
        <v>1685</v>
      </c>
      <c r="G568" s="218"/>
      <c r="H568" s="221">
        <v>2</v>
      </c>
      <c r="I568" s="222"/>
      <c r="J568" s="218"/>
      <c r="K568" s="218"/>
      <c r="L568" s="223"/>
      <c r="M568" s="224"/>
      <c r="N568" s="225"/>
      <c r="O568" s="225"/>
      <c r="P568" s="225"/>
      <c r="Q568" s="225"/>
      <c r="R568" s="225"/>
      <c r="S568" s="225"/>
      <c r="T568" s="226"/>
      <c r="AT568" s="227" t="s">
        <v>186</v>
      </c>
      <c r="AU568" s="227" t="s">
        <v>85</v>
      </c>
      <c r="AV568" s="14" t="s">
        <v>85</v>
      </c>
      <c r="AW568" s="14" t="s">
        <v>37</v>
      </c>
      <c r="AX568" s="14" t="s">
        <v>83</v>
      </c>
      <c r="AY568" s="227" t="s">
        <v>175</v>
      </c>
    </row>
    <row r="569" spans="1:65" s="2" customFormat="1" ht="21.75" customHeight="1">
      <c r="A569" s="36"/>
      <c r="B569" s="37"/>
      <c r="C569" s="190" t="s">
        <v>1686</v>
      </c>
      <c r="D569" s="190" t="s">
        <v>177</v>
      </c>
      <c r="E569" s="191" t="s">
        <v>1687</v>
      </c>
      <c r="F569" s="192" t="s">
        <v>1688</v>
      </c>
      <c r="G569" s="193" t="s">
        <v>247</v>
      </c>
      <c r="H569" s="194">
        <v>8.7</v>
      </c>
      <c r="I569" s="195"/>
      <c r="J569" s="196">
        <f>ROUND(I569*H569,2)</f>
        <v>0</v>
      </c>
      <c r="K569" s="192" t="s">
        <v>181</v>
      </c>
      <c r="L569" s="41"/>
      <c r="M569" s="197" t="s">
        <v>19</v>
      </c>
      <c r="N569" s="198" t="s">
        <v>48</v>
      </c>
      <c r="O569" s="67"/>
      <c r="P569" s="199">
        <f>O569*H569</f>
        <v>0</v>
      </c>
      <c r="Q569" s="199">
        <v>0</v>
      </c>
      <c r="R569" s="199">
        <f>Q569*H569</f>
        <v>0</v>
      </c>
      <c r="S569" s="199">
        <v>0.065</v>
      </c>
      <c r="T569" s="200">
        <f>S569*H569</f>
        <v>0.5655</v>
      </c>
      <c r="U569" s="36"/>
      <c r="V569" s="36"/>
      <c r="W569" s="36"/>
      <c r="X569" s="36"/>
      <c r="Y569" s="36"/>
      <c r="Z569" s="36"/>
      <c r="AA569" s="36"/>
      <c r="AB569" s="36"/>
      <c r="AC569" s="36"/>
      <c r="AD569" s="36"/>
      <c r="AE569" s="36"/>
      <c r="AR569" s="201" t="s">
        <v>182</v>
      </c>
      <c r="AT569" s="201" t="s">
        <v>177</v>
      </c>
      <c r="AU569" s="201" t="s">
        <v>85</v>
      </c>
      <c r="AY569" s="19" t="s">
        <v>175</v>
      </c>
      <c r="BE569" s="202">
        <f>IF(N569="základní",J569,0)</f>
        <v>0</v>
      </c>
      <c r="BF569" s="202">
        <f>IF(N569="snížená",J569,0)</f>
        <v>0</v>
      </c>
      <c r="BG569" s="202">
        <f>IF(N569="zákl. přenesená",J569,0)</f>
        <v>0</v>
      </c>
      <c r="BH569" s="202">
        <f>IF(N569="sníž. přenesená",J569,0)</f>
        <v>0</v>
      </c>
      <c r="BI569" s="202">
        <f>IF(N569="nulová",J569,0)</f>
        <v>0</v>
      </c>
      <c r="BJ569" s="19" t="s">
        <v>182</v>
      </c>
      <c r="BK569" s="202">
        <f>ROUND(I569*H569,2)</f>
        <v>0</v>
      </c>
      <c r="BL569" s="19" t="s">
        <v>182</v>
      </c>
      <c r="BM569" s="201" t="s">
        <v>1689</v>
      </c>
    </row>
    <row r="570" spans="2:51" s="14" customFormat="1" ht="11.25">
      <c r="B570" s="217"/>
      <c r="C570" s="218"/>
      <c r="D570" s="203" t="s">
        <v>186</v>
      </c>
      <c r="E570" s="219" t="s">
        <v>19</v>
      </c>
      <c r="F570" s="220" t="s">
        <v>1690</v>
      </c>
      <c r="G570" s="218"/>
      <c r="H570" s="221">
        <v>3.3</v>
      </c>
      <c r="I570" s="222"/>
      <c r="J570" s="218"/>
      <c r="K570" s="218"/>
      <c r="L570" s="223"/>
      <c r="M570" s="224"/>
      <c r="N570" s="225"/>
      <c r="O570" s="225"/>
      <c r="P570" s="225"/>
      <c r="Q570" s="225"/>
      <c r="R570" s="225"/>
      <c r="S570" s="225"/>
      <c r="T570" s="226"/>
      <c r="AT570" s="227" t="s">
        <v>186</v>
      </c>
      <c r="AU570" s="227" t="s">
        <v>85</v>
      </c>
      <c r="AV570" s="14" t="s">
        <v>85</v>
      </c>
      <c r="AW570" s="14" t="s">
        <v>37</v>
      </c>
      <c r="AX570" s="14" t="s">
        <v>75</v>
      </c>
      <c r="AY570" s="227" t="s">
        <v>175</v>
      </c>
    </row>
    <row r="571" spans="2:51" s="14" customFormat="1" ht="11.25">
      <c r="B571" s="217"/>
      <c r="C571" s="218"/>
      <c r="D571" s="203" t="s">
        <v>186</v>
      </c>
      <c r="E571" s="219" t="s">
        <v>19</v>
      </c>
      <c r="F571" s="220" t="s">
        <v>1691</v>
      </c>
      <c r="G571" s="218"/>
      <c r="H571" s="221">
        <v>1</v>
      </c>
      <c r="I571" s="222"/>
      <c r="J571" s="218"/>
      <c r="K571" s="218"/>
      <c r="L571" s="223"/>
      <c r="M571" s="224"/>
      <c r="N571" s="225"/>
      <c r="O571" s="225"/>
      <c r="P571" s="225"/>
      <c r="Q571" s="225"/>
      <c r="R571" s="225"/>
      <c r="S571" s="225"/>
      <c r="T571" s="226"/>
      <c r="AT571" s="227" t="s">
        <v>186</v>
      </c>
      <c r="AU571" s="227" t="s">
        <v>85</v>
      </c>
      <c r="AV571" s="14" t="s">
        <v>85</v>
      </c>
      <c r="AW571" s="14" t="s">
        <v>37</v>
      </c>
      <c r="AX571" s="14" t="s">
        <v>75</v>
      </c>
      <c r="AY571" s="227" t="s">
        <v>175</v>
      </c>
    </row>
    <row r="572" spans="2:51" s="14" customFormat="1" ht="11.25">
      <c r="B572" s="217"/>
      <c r="C572" s="218"/>
      <c r="D572" s="203" t="s">
        <v>186</v>
      </c>
      <c r="E572" s="219" t="s">
        <v>19</v>
      </c>
      <c r="F572" s="220" t="s">
        <v>1692</v>
      </c>
      <c r="G572" s="218"/>
      <c r="H572" s="221">
        <v>1.75</v>
      </c>
      <c r="I572" s="222"/>
      <c r="J572" s="218"/>
      <c r="K572" s="218"/>
      <c r="L572" s="223"/>
      <c r="M572" s="224"/>
      <c r="N572" s="225"/>
      <c r="O572" s="225"/>
      <c r="P572" s="225"/>
      <c r="Q572" s="225"/>
      <c r="R572" s="225"/>
      <c r="S572" s="225"/>
      <c r="T572" s="226"/>
      <c r="AT572" s="227" t="s">
        <v>186</v>
      </c>
      <c r="AU572" s="227" t="s">
        <v>85</v>
      </c>
      <c r="AV572" s="14" t="s">
        <v>85</v>
      </c>
      <c r="AW572" s="14" t="s">
        <v>37</v>
      </c>
      <c r="AX572" s="14" t="s">
        <v>75</v>
      </c>
      <c r="AY572" s="227" t="s">
        <v>175</v>
      </c>
    </row>
    <row r="573" spans="2:51" s="14" customFormat="1" ht="11.25">
      <c r="B573" s="217"/>
      <c r="C573" s="218"/>
      <c r="D573" s="203" t="s">
        <v>186</v>
      </c>
      <c r="E573" s="219" t="s">
        <v>19</v>
      </c>
      <c r="F573" s="220" t="s">
        <v>1693</v>
      </c>
      <c r="G573" s="218"/>
      <c r="H573" s="221">
        <v>1.65</v>
      </c>
      <c r="I573" s="222"/>
      <c r="J573" s="218"/>
      <c r="K573" s="218"/>
      <c r="L573" s="223"/>
      <c r="M573" s="224"/>
      <c r="N573" s="225"/>
      <c r="O573" s="225"/>
      <c r="P573" s="225"/>
      <c r="Q573" s="225"/>
      <c r="R573" s="225"/>
      <c r="S573" s="225"/>
      <c r="T573" s="226"/>
      <c r="AT573" s="227" t="s">
        <v>186</v>
      </c>
      <c r="AU573" s="227" t="s">
        <v>85</v>
      </c>
      <c r="AV573" s="14" t="s">
        <v>85</v>
      </c>
      <c r="AW573" s="14" t="s">
        <v>37</v>
      </c>
      <c r="AX573" s="14" t="s">
        <v>75</v>
      </c>
      <c r="AY573" s="227" t="s">
        <v>175</v>
      </c>
    </row>
    <row r="574" spans="2:51" s="14" customFormat="1" ht="11.25">
      <c r="B574" s="217"/>
      <c r="C574" s="218"/>
      <c r="D574" s="203" t="s">
        <v>186</v>
      </c>
      <c r="E574" s="219" t="s">
        <v>19</v>
      </c>
      <c r="F574" s="220" t="s">
        <v>1694</v>
      </c>
      <c r="G574" s="218"/>
      <c r="H574" s="221">
        <v>1</v>
      </c>
      <c r="I574" s="222"/>
      <c r="J574" s="218"/>
      <c r="K574" s="218"/>
      <c r="L574" s="223"/>
      <c r="M574" s="224"/>
      <c r="N574" s="225"/>
      <c r="O574" s="225"/>
      <c r="P574" s="225"/>
      <c r="Q574" s="225"/>
      <c r="R574" s="225"/>
      <c r="S574" s="225"/>
      <c r="T574" s="226"/>
      <c r="AT574" s="227" t="s">
        <v>186</v>
      </c>
      <c r="AU574" s="227" t="s">
        <v>85</v>
      </c>
      <c r="AV574" s="14" t="s">
        <v>85</v>
      </c>
      <c r="AW574" s="14" t="s">
        <v>37</v>
      </c>
      <c r="AX574" s="14" t="s">
        <v>75</v>
      </c>
      <c r="AY574" s="227" t="s">
        <v>175</v>
      </c>
    </row>
    <row r="575" spans="2:51" s="15" customFormat="1" ht="11.25">
      <c r="B575" s="228"/>
      <c r="C575" s="229"/>
      <c r="D575" s="203" t="s">
        <v>186</v>
      </c>
      <c r="E575" s="230" t="s">
        <v>19</v>
      </c>
      <c r="F575" s="231" t="s">
        <v>204</v>
      </c>
      <c r="G575" s="229"/>
      <c r="H575" s="232">
        <v>8.7</v>
      </c>
      <c r="I575" s="233"/>
      <c r="J575" s="229"/>
      <c r="K575" s="229"/>
      <c r="L575" s="234"/>
      <c r="M575" s="235"/>
      <c r="N575" s="236"/>
      <c r="O575" s="236"/>
      <c r="P575" s="236"/>
      <c r="Q575" s="236"/>
      <c r="R575" s="236"/>
      <c r="S575" s="236"/>
      <c r="T575" s="237"/>
      <c r="AT575" s="238" t="s">
        <v>186</v>
      </c>
      <c r="AU575" s="238" t="s">
        <v>85</v>
      </c>
      <c r="AV575" s="15" t="s">
        <v>182</v>
      </c>
      <c r="AW575" s="15" t="s">
        <v>37</v>
      </c>
      <c r="AX575" s="15" t="s">
        <v>83</v>
      </c>
      <c r="AY575" s="238" t="s">
        <v>175</v>
      </c>
    </row>
    <row r="576" spans="1:65" s="2" customFormat="1" ht="21.75" customHeight="1">
      <c r="A576" s="36"/>
      <c r="B576" s="37"/>
      <c r="C576" s="190" t="s">
        <v>1695</v>
      </c>
      <c r="D576" s="190" t="s">
        <v>177</v>
      </c>
      <c r="E576" s="191" t="s">
        <v>1696</v>
      </c>
      <c r="F576" s="192" t="s">
        <v>1697</v>
      </c>
      <c r="G576" s="193" t="s">
        <v>247</v>
      </c>
      <c r="H576" s="194">
        <v>1.76</v>
      </c>
      <c r="I576" s="195"/>
      <c r="J576" s="196">
        <f>ROUND(I576*H576,2)</f>
        <v>0</v>
      </c>
      <c r="K576" s="192" t="s">
        <v>181</v>
      </c>
      <c r="L576" s="41"/>
      <c r="M576" s="197" t="s">
        <v>19</v>
      </c>
      <c r="N576" s="198" t="s">
        <v>48</v>
      </c>
      <c r="O576" s="67"/>
      <c r="P576" s="199">
        <f>O576*H576</f>
        <v>0</v>
      </c>
      <c r="Q576" s="199">
        <v>0.00259</v>
      </c>
      <c r="R576" s="199">
        <f>Q576*H576</f>
        <v>0.0045584</v>
      </c>
      <c r="S576" s="199">
        <v>0.126</v>
      </c>
      <c r="T576" s="200">
        <f>S576*H576</f>
        <v>0.22176</v>
      </c>
      <c r="U576" s="36"/>
      <c r="V576" s="36"/>
      <c r="W576" s="36"/>
      <c r="X576" s="36"/>
      <c r="Y576" s="36"/>
      <c r="Z576" s="36"/>
      <c r="AA576" s="36"/>
      <c r="AB576" s="36"/>
      <c r="AC576" s="36"/>
      <c r="AD576" s="36"/>
      <c r="AE576" s="36"/>
      <c r="AR576" s="201" t="s">
        <v>182</v>
      </c>
      <c r="AT576" s="201" t="s">
        <v>177</v>
      </c>
      <c r="AU576" s="201" t="s">
        <v>85</v>
      </c>
      <c r="AY576" s="19" t="s">
        <v>175</v>
      </c>
      <c r="BE576" s="202">
        <f>IF(N576="základní",J576,0)</f>
        <v>0</v>
      </c>
      <c r="BF576" s="202">
        <f>IF(N576="snížená",J576,0)</f>
        <v>0</v>
      </c>
      <c r="BG576" s="202">
        <f>IF(N576="zákl. přenesená",J576,0)</f>
        <v>0</v>
      </c>
      <c r="BH576" s="202">
        <f>IF(N576="sníž. přenesená",J576,0)</f>
        <v>0</v>
      </c>
      <c r="BI576" s="202">
        <f>IF(N576="nulová",J576,0)</f>
        <v>0</v>
      </c>
      <c r="BJ576" s="19" t="s">
        <v>182</v>
      </c>
      <c r="BK576" s="202">
        <f>ROUND(I576*H576,2)</f>
        <v>0</v>
      </c>
      <c r="BL576" s="19" t="s">
        <v>182</v>
      </c>
      <c r="BM576" s="201" t="s">
        <v>1698</v>
      </c>
    </row>
    <row r="577" spans="1:47" s="2" customFormat="1" ht="48.75">
      <c r="A577" s="36"/>
      <c r="B577" s="37"/>
      <c r="C577" s="38"/>
      <c r="D577" s="203" t="s">
        <v>184</v>
      </c>
      <c r="E577" s="38"/>
      <c r="F577" s="204" t="s">
        <v>1085</v>
      </c>
      <c r="G577" s="38"/>
      <c r="H577" s="38"/>
      <c r="I577" s="111"/>
      <c r="J577" s="38"/>
      <c r="K577" s="38"/>
      <c r="L577" s="41"/>
      <c r="M577" s="205"/>
      <c r="N577" s="206"/>
      <c r="O577" s="67"/>
      <c r="P577" s="67"/>
      <c r="Q577" s="67"/>
      <c r="R577" s="67"/>
      <c r="S577" s="67"/>
      <c r="T577" s="68"/>
      <c r="U577" s="36"/>
      <c r="V577" s="36"/>
      <c r="W577" s="36"/>
      <c r="X577" s="36"/>
      <c r="Y577" s="36"/>
      <c r="Z577" s="36"/>
      <c r="AA577" s="36"/>
      <c r="AB577" s="36"/>
      <c r="AC577" s="36"/>
      <c r="AD577" s="36"/>
      <c r="AE577" s="36"/>
      <c r="AT577" s="19" t="s">
        <v>184</v>
      </c>
      <c r="AU577" s="19" t="s">
        <v>85</v>
      </c>
    </row>
    <row r="578" spans="2:51" s="14" customFormat="1" ht="11.25">
      <c r="B578" s="217"/>
      <c r="C578" s="218"/>
      <c r="D578" s="203" t="s">
        <v>186</v>
      </c>
      <c r="E578" s="219" t="s">
        <v>19</v>
      </c>
      <c r="F578" s="220" t="s">
        <v>1699</v>
      </c>
      <c r="G578" s="218"/>
      <c r="H578" s="221">
        <v>1.76</v>
      </c>
      <c r="I578" s="222"/>
      <c r="J578" s="218"/>
      <c r="K578" s="218"/>
      <c r="L578" s="223"/>
      <c r="M578" s="224"/>
      <c r="N578" s="225"/>
      <c r="O578" s="225"/>
      <c r="P578" s="225"/>
      <c r="Q578" s="225"/>
      <c r="R578" s="225"/>
      <c r="S578" s="225"/>
      <c r="T578" s="226"/>
      <c r="AT578" s="227" t="s">
        <v>186</v>
      </c>
      <c r="AU578" s="227" t="s">
        <v>85</v>
      </c>
      <c r="AV578" s="14" t="s">
        <v>85</v>
      </c>
      <c r="AW578" s="14" t="s">
        <v>37</v>
      </c>
      <c r="AX578" s="14" t="s">
        <v>83</v>
      </c>
      <c r="AY578" s="227" t="s">
        <v>175</v>
      </c>
    </row>
    <row r="579" spans="1:65" s="2" customFormat="1" ht="21.75" customHeight="1">
      <c r="A579" s="36"/>
      <c r="B579" s="37"/>
      <c r="C579" s="190" t="s">
        <v>1700</v>
      </c>
      <c r="D579" s="190" t="s">
        <v>177</v>
      </c>
      <c r="E579" s="191" t="s">
        <v>1701</v>
      </c>
      <c r="F579" s="192" t="s">
        <v>1702</v>
      </c>
      <c r="G579" s="193" t="s">
        <v>180</v>
      </c>
      <c r="H579" s="194">
        <v>472.09</v>
      </c>
      <c r="I579" s="195"/>
      <c r="J579" s="196">
        <f>ROUND(I579*H579,2)</f>
        <v>0</v>
      </c>
      <c r="K579" s="192" t="s">
        <v>181</v>
      </c>
      <c r="L579" s="41"/>
      <c r="M579" s="197" t="s">
        <v>19</v>
      </c>
      <c r="N579" s="198" t="s">
        <v>48</v>
      </c>
      <c r="O579" s="67"/>
      <c r="P579" s="199">
        <f>O579*H579</f>
        <v>0</v>
      </c>
      <c r="Q579" s="199">
        <v>0</v>
      </c>
      <c r="R579" s="199">
        <f>Q579*H579</f>
        <v>0</v>
      </c>
      <c r="S579" s="199">
        <v>0.05</v>
      </c>
      <c r="T579" s="200">
        <f>S579*H579</f>
        <v>23.6045</v>
      </c>
      <c r="U579" s="36"/>
      <c r="V579" s="36"/>
      <c r="W579" s="36"/>
      <c r="X579" s="36"/>
      <c r="Y579" s="36"/>
      <c r="Z579" s="36"/>
      <c r="AA579" s="36"/>
      <c r="AB579" s="36"/>
      <c r="AC579" s="36"/>
      <c r="AD579" s="36"/>
      <c r="AE579" s="36"/>
      <c r="AR579" s="201" t="s">
        <v>182</v>
      </c>
      <c r="AT579" s="201" t="s">
        <v>177</v>
      </c>
      <c r="AU579" s="201" t="s">
        <v>85</v>
      </c>
      <c r="AY579" s="19" t="s">
        <v>175</v>
      </c>
      <c r="BE579" s="202">
        <f>IF(N579="základní",J579,0)</f>
        <v>0</v>
      </c>
      <c r="BF579" s="202">
        <f>IF(N579="snížená",J579,0)</f>
        <v>0</v>
      </c>
      <c r="BG579" s="202">
        <f>IF(N579="zákl. přenesená",J579,0)</f>
        <v>0</v>
      </c>
      <c r="BH579" s="202">
        <f>IF(N579="sníž. přenesená",J579,0)</f>
        <v>0</v>
      </c>
      <c r="BI579" s="202">
        <f>IF(N579="nulová",J579,0)</f>
        <v>0</v>
      </c>
      <c r="BJ579" s="19" t="s">
        <v>182</v>
      </c>
      <c r="BK579" s="202">
        <f>ROUND(I579*H579,2)</f>
        <v>0</v>
      </c>
      <c r="BL579" s="19" t="s">
        <v>182</v>
      </c>
      <c r="BM579" s="201" t="s">
        <v>1703</v>
      </c>
    </row>
    <row r="580" spans="1:47" s="2" customFormat="1" ht="29.25">
      <c r="A580" s="36"/>
      <c r="B580" s="37"/>
      <c r="C580" s="38"/>
      <c r="D580" s="203" t="s">
        <v>184</v>
      </c>
      <c r="E580" s="38"/>
      <c r="F580" s="204" t="s">
        <v>1704</v>
      </c>
      <c r="G580" s="38"/>
      <c r="H580" s="38"/>
      <c r="I580" s="111"/>
      <c r="J580" s="38"/>
      <c r="K580" s="38"/>
      <c r="L580" s="41"/>
      <c r="M580" s="205"/>
      <c r="N580" s="206"/>
      <c r="O580" s="67"/>
      <c r="P580" s="67"/>
      <c r="Q580" s="67"/>
      <c r="R580" s="67"/>
      <c r="S580" s="67"/>
      <c r="T580" s="68"/>
      <c r="U580" s="36"/>
      <c r="V580" s="36"/>
      <c r="W580" s="36"/>
      <c r="X580" s="36"/>
      <c r="Y580" s="36"/>
      <c r="Z580" s="36"/>
      <c r="AA580" s="36"/>
      <c r="AB580" s="36"/>
      <c r="AC580" s="36"/>
      <c r="AD580" s="36"/>
      <c r="AE580" s="36"/>
      <c r="AT580" s="19" t="s">
        <v>184</v>
      </c>
      <c r="AU580" s="19" t="s">
        <v>85</v>
      </c>
    </row>
    <row r="581" spans="2:51" s="14" customFormat="1" ht="11.25">
      <c r="B581" s="217"/>
      <c r="C581" s="218"/>
      <c r="D581" s="203" t="s">
        <v>186</v>
      </c>
      <c r="E581" s="219" t="s">
        <v>19</v>
      </c>
      <c r="F581" s="220" t="s">
        <v>1705</v>
      </c>
      <c r="G581" s="218"/>
      <c r="H581" s="221">
        <v>146.1</v>
      </c>
      <c r="I581" s="222"/>
      <c r="J581" s="218"/>
      <c r="K581" s="218"/>
      <c r="L581" s="223"/>
      <c r="M581" s="224"/>
      <c r="N581" s="225"/>
      <c r="O581" s="225"/>
      <c r="P581" s="225"/>
      <c r="Q581" s="225"/>
      <c r="R581" s="225"/>
      <c r="S581" s="225"/>
      <c r="T581" s="226"/>
      <c r="AT581" s="227" t="s">
        <v>186</v>
      </c>
      <c r="AU581" s="227" t="s">
        <v>85</v>
      </c>
      <c r="AV581" s="14" t="s">
        <v>85</v>
      </c>
      <c r="AW581" s="14" t="s">
        <v>37</v>
      </c>
      <c r="AX581" s="14" t="s">
        <v>75</v>
      </c>
      <c r="AY581" s="227" t="s">
        <v>175</v>
      </c>
    </row>
    <row r="582" spans="2:51" s="14" customFormat="1" ht="11.25">
      <c r="B582" s="217"/>
      <c r="C582" s="218"/>
      <c r="D582" s="203" t="s">
        <v>186</v>
      </c>
      <c r="E582" s="219" t="s">
        <v>19</v>
      </c>
      <c r="F582" s="220" t="s">
        <v>1706</v>
      </c>
      <c r="G582" s="218"/>
      <c r="H582" s="221">
        <v>52.32</v>
      </c>
      <c r="I582" s="222"/>
      <c r="J582" s="218"/>
      <c r="K582" s="218"/>
      <c r="L582" s="223"/>
      <c r="M582" s="224"/>
      <c r="N582" s="225"/>
      <c r="O582" s="225"/>
      <c r="P582" s="225"/>
      <c r="Q582" s="225"/>
      <c r="R582" s="225"/>
      <c r="S582" s="225"/>
      <c r="T582" s="226"/>
      <c r="AT582" s="227" t="s">
        <v>186</v>
      </c>
      <c r="AU582" s="227" t="s">
        <v>85</v>
      </c>
      <c r="AV582" s="14" t="s">
        <v>85</v>
      </c>
      <c r="AW582" s="14" t="s">
        <v>37</v>
      </c>
      <c r="AX582" s="14" t="s">
        <v>75</v>
      </c>
      <c r="AY582" s="227" t="s">
        <v>175</v>
      </c>
    </row>
    <row r="583" spans="2:51" s="14" customFormat="1" ht="11.25">
      <c r="B583" s="217"/>
      <c r="C583" s="218"/>
      <c r="D583" s="203" t="s">
        <v>186</v>
      </c>
      <c r="E583" s="219" t="s">
        <v>19</v>
      </c>
      <c r="F583" s="220" t="s">
        <v>1707</v>
      </c>
      <c r="G583" s="218"/>
      <c r="H583" s="221">
        <v>87.28</v>
      </c>
      <c r="I583" s="222"/>
      <c r="J583" s="218"/>
      <c r="K583" s="218"/>
      <c r="L583" s="223"/>
      <c r="M583" s="224"/>
      <c r="N583" s="225"/>
      <c r="O583" s="225"/>
      <c r="P583" s="225"/>
      <c r="Q583" s="225"/>
      <c r="R583" s="225"/>
      <c r="S583" s="225"/>
      <c r="T583" s="226"/>
      <c r="AT583" s="227" t="s">
        <v>186</v>
      </c>
      <c r="AU583" s="227" t="s">
        <v>85</v>
      </c>
      <c r="AV583" s="14" t="s">
        <v>85</v>
      </c>
      <c r="AW583" s="14" t="s">
        <v>37</v>
      </c>
      <c r="AX583" s="14" t="s">
        <v>75</v>
      </c>
      <c r="AY583" s="227" t="s">
        <v>175</v>
      </c>
    </row>
    <row r="584" spans="2:51" s="14" customFormat="1" ht="11.25">
      <c r="B584" s="217"/>
      <c r="C584" s="218"/>
      <c r="D584" s="203" t="s">
        <v>186</v>
      </c>
      <c r="E584" s="219" t="s">
        <v>19</v>
      </c>
      <c r="F584" s="220" t="s">
        <v>1708</v>
      </c>
      <c r="G584" s="218"/>
      <c r="H584" s="221">
        <v>82.96</v>
      </c>
      <c r="I584" s="222"/>
      <c r="J584" s="218"/>
      <c r="K584" s="218"/>
      <c r="L584" s="223"/>
      <c r="M584" s="224"/>
      <c r="N584" s="225"/>
      <c r="O584" s="225"/>
      <c r="P584" s="225"/>
      <c r="Q584" s="225"/>
      <c r="R584" s="225"/>
      <c r="S584" s="225"/>
      <c r="T584" s="226"/>
      <c r="AT584" s="227" t="s">
        <v>186</v>
      </c>
      <c r="AU584" s="227" t="s">
        <v>85</v>
      </c>
      <c r="AV584" s="14" t="s">
        <v>85</v>
      </c>
      <c r="AW584" s="14" t="s">
        <v>37</v>
      </c>
      <c r="AX584" s="14" t="s">
        <v>75</v>
      </c>
      <c r="AY584" s="227" t="s">
        <v>175</v>
      </c>
    </row>
    <row r="585" spans="2:51" s="14" customFormat="1" ht="11.25">
      <c r="B585" s="217"/>
      <c r="C585" s="218"/>
      <c r="D585" s="203" t="s">
        <v>186</v>
      </c>
      <c r="E585" s="219" t="s">
        <v>19</v>
      </c>
      <c r="F585" s="220" t="s">
        <v>1709</v>
      </c>
      <c r="G585" s="218"/>
      <c r="H585" s="221">
        <v>103.43</v>
      </c>
      <c r="I585" s="222"/>
      <c r="J585" s="218"/>
      <c r="K585" s="218"/>
      <c r="L585" s="223"/>
      <c r="M585" s="224"/>
      <c r="N585" s="225"/>
      <c r="O585" s="225"/>
      <c r="P585" s="225"/>
      <c r="Q585" s="225"/>
      <c r="R585" s="225"/>
      <c r="S585" s="225"/>
      <c r="T585" s="226"/>
      <c r="AT585" s="227" t="s">
        <v>186</v>
      </c>
      <c r="AU585" s="227" t="s">
        <v>85</v>
      </c>
      <c r="AV585" s="14" t="s">
        <v>85</v>
      </c>
      <c r="AW585" s="14" t="s">
        <v>37</v>
      </c>
      <c r="AX585" s="14" t="s">
        <v>75</v>
      </c>
      <c r="AY585" s="227" t="s">
        <v>175</v>
      </c>
    </row>
    <row r="586" spans="2:51" s="15" customFormat="1" ht="11.25">
      <c r="B586" s="228"/>
      <c r="C586" s="229"/>
      <c r="D586" s="203" t="s">
        <v>186</v>
      </c>
      <c r="E586" s="230" t="s">
        <v>19</v>
      </c>
      <c r="F586" s="231" t="s">
        <v>204</v>
      </c>
      <c r="G586" s="229"/>
      <c r="H586" s="232">
        <v>472.09</v>
      </c>
      <c r="I586" s="233"/>
      <c r="J586" s="229"/>
      <c r="K586" s="229"/>
      <c r="L586" s="234"/>
      <c r="M586" s="235"/>
      <c r="N586" s="236"/>
      <c r="O586" s="236"/>
      <c r="P586" s="236"/>
      <c r="Q586" s="236"/>
      <c r="R586" s="236"/>
      <c r="S586" s="236"/>
      <c r="T586" s="237"/>
      <c r="AT586" s="238" t="s">
        <v>186</v>
      </c>
      <c r="AU586" s="238" t="s">
        <v>85</v>
      </c>
      <c r="AV586" s="15" t="s">
        <v>182</v>
      </c>
      <c r="AW586" s="15" t="s">
        <v>37</v>
      </c>
      <c r="AX586" s="15" t="s">
        <v>83</v>
      </c>
      <c r="AY586" s="238" t="s">
        <v>175</v>
      </c>
    </row>
    <row r="587" spans="1:65" s="2" customFormat="1" ht="16.5" customHeight="1">
      <c r="A587" s="36"/>
      <c r="B587" s="37"/>
      <c r="C587" s="190" t="s">
        <v>1710</v>
      </c>
      <c r="D587" s="190" t="s">
        <v>177</v>
      </c>
      <c r="E587" s="191" t="s">
        <v>1711</v>
      </c>
      <c r="F587" s="192" t="s">
        <v>1712</v>
      </c>
      <c r="G587" s="193" t="s">
        <v>180</v>
      </c>
      <c r="H587" s="194">
        <v>95.16</v>
      </c>
      <c r="I587" s="195"/>
      <c r="J587" s="196">
        <f>ROUND(I587*H587,2)</f>
        <v>0</v>
      </c>
      <c r="K587" s="192" t="s">
        <v>181</v>
      </c>
      <c r="L587" s="41"/>
      <c r="M587" s="197" t="s">
        <v>19</v>
      </c>
      <c r="N587" s="198" t="s">
        <v>48</v>
      </c>
      <c r="O587" s="67"/>
      <c r="P587" s="199">
        <f>O587*H587</f>
        <v>0</v>
      </c>
      <c r="Q587" s="199">
        <v>0</v>
      </c>
      <c r="R587" s="199">
        <f>Q587*H587</f>
        <v>0</v>
      </c>
      <c r="S587" s="199">
        <v>0.05</v>
      </c>
      <c r="T587" s="200">
        <f>S587*H587</f>
        <v>4.758</v>
      </c>
      <c r="U587" s="36"/>
      <c r="V587" s="36"/>
      <c r="W587" s="36"/>
      <c r="X587" s="36"/>
      <c r="Y587" s="36"/>
      <c r="Z587" s="36"/>
      <c r="AA587" s="36"/>
      <c r="AB587" s="36"/>
      <c r="AC587" s="36"/>
      <c r="AD587" s="36"/>
      <c r="AE587" s="36"/>
      <c r="AR587" s="201" t="s">
        <v>182</v>
      </c>
      <c r="AT587" s="201" t="s">
        <v>177</v>
      </c>
      <c r="AU587" s="201" t="s">
        <v>85</v>
      </c>
      <c r="AY587" s="19" t="s">
        <v>175</v>
      </c>
      <c r="BE587" s="202">
        <f>IF(N587="základní",J587,0)</f>
        <v>0</v>
      </c>
      <c r="BF587" s="202">
        <f>IF(N587="snížená",J587,0)</f>
        <v>0</v>
      </c>
      <c r="BG587" s="202">
        <f>IF(N587="zákl. přenesená",J587,0)</f>
        <v>0</v>
      </c>
      <c r="BH587" s="202">
        <f>IF(N587="sníž. přenesená",J587,0)</f>
        <v>0</v>
      </c>
      <c r="BI587" s="202">
        <f>IF(N587="nulová",J587,0)</f>
        <v>0</v>
      </c>
      <c r="BJ587" s="19" t="s">
        <v>182</v>
      </c>
      <c r="BK587" s="202">
        <f>ROUND(I587*H587,2)</f>
        <v>0</v>
      </c>
      <c r="BL587" s="19" t="s">
        <v>182</v>
      </c>
      <c r="BM587" s="201" t="s">
        <v>1713</v>
      </c>
    </row>
    <row r="588" spans="1:47" s="2" customFormat="1" ht="29.25">
      <c r="A588" s="36"/>
      <c r="B588" s="37"/>
      <c r="C588" s="38"/>
      <c r="D588" s="203" t="s">
        <v>184</v>
      </c>
      <c r="E588" s="38"/>
      <c r="F588" s="204" t="s">
        <v>1704</v>
      </c>
      <c r="G588" s="38"/>
      <c r="H588" s="38"/>
      <c r="I588" s="111"/>
      <c r="J588" s="38"/>
      <c r="K588" s="38"/>
      <c r="L588" s="41"/>
      <c r="M588" s="205"/>
      <c r="N588" s="206"/>
      <c r="O588" s="67"/>
      <c r="P588" s="67"/>
      <c r="Q588" s="67"/>
      <c r="R588" s="67"/>
      <c r="S588" s="67"/>
      <c r="T588" s="68"/>
      <c r="U588" s="36"/>
      <c r="V588" s="36"/>
      <c r="W588" s="36"/>
      <c r="X588" s="36"/>
      <c r="Y588" s="36"/>
      <c r="Z588" s="36"/>
      <c r="AA588" s="36"/>
      <c r="AB588" s="36"/>
      <c r="AC588" s="36"/>
      <c r="AD588" s="36"/>
      <c r="AE588" s="36"/>
      <c r="AT588" s="19" t="s">
        <v>184</v>
      </c>
      <c r="AU588" s="19" t="s">
        <v>85</v>
      </c>
    </row>
    <row r="589" spans="2:51" s="13" customFormat="1" ht="11.25">
      <c r="B589" s="207"/>
      <c r="C589" s="208"/>
      <c r="D589" s="203" t="s">
        <v>186</v>
      </c>
      <c r="E589" s="209" t="s">
        <v>19</v>
      </c>
      <c r="F589" s="210" t="s">
        <v>1430</v>
      </c>
      <c r="G589" s="208"/>
      <c r="H589" s="209" t="s">
        <v>19</v>
      </c>
      <c r="I589" s="211"/>
      <c r="J589" s="208"/>
      <c r="K589" s="208"/>
      <c r="L589" s="212"/>
      <c r="M589" s="213"/>
      <c r="N589" s="214"/>
      <c r="O589" s="214"/>
      <c r="P589" s="214"/>
      <c r="Q589" s="214"/>
      <c r="R589" s="214"/>
      <c r="S589" s="214"/>
      <c r="T589" s="215"/>
      <c r="AT589" s="216" t="s">
        <v>186</v>
      </c>
      <c r="AU589" s="216" t="s">
        <v>85</v>
      </c>
      <c r="AV589" s="13" t="s">
        <v>83</v>
      </c>
      <c r="AW589" s="13" t="s">
        <v>37</v>
      </c>
      <c r="AX589" s="13" t="s">
        <v>75</v>
      </c>
      <c r="AY589" s="216" t="s">
        <v>175</v>
      </c>
    </row>
    <row r="590" spans="2:51" s="14" customFormat="1" ht="11.25">
      <c r="B590" s="217"/>
      <c r="C590" s="218"/>
      <c r="D590" s="203" t="s">
        <v>186</v>
      </c>
      <c r="E590" s="219" t="s">
        <v>19</v>
      </c>
      <c r="F590" s="220" t="s">
        <v>1714</v>
      </c>
      <c r="G590" s="218"/>
      <c r="H590" s="221">
        <v>9.32</v>
      </c>
      <c r="I590" s="222"/>
      <c r="J590" s="218"/>
      <c r="K590" s="218"/>
      <c r="L590" s="223"/>
      <c r="M590" s="224"/>
      <c r="N590" s="225"/>
      <c r="O590" s="225"/>
      <c r="P590" s="225"/>
      <c r="Q590" s="225"/>
      <c r="R590" s="225"/>
      <c r="S590" s="225"/>
      <c r="T590" s="226"/>
      <c r="AT590" s="227" t="s">
        <v>186</v>
      </c>
      <c r="AU590" s="227" t="s">
        <v>85</v>
      </c>
      <c r="AV590" s="14" t="s">
        <v>85</v>
      </c>
      <c r="AW590" s="14" t="s">
        <v>37</v>
      </c>
      <c r="AX590" s="14" t="s">
        <v>75</v>
      </c>
      <c r="AY590" s="227" t="s">
        <v>175</v>
      </c>
    </row>
    <row r="591" spans="2:51" s="14" customFormat="1" ht="11.25">
      <c r="B591" s="217"/>
      <c r="C591" s="218"/>
      <c r="D591" s="203" t="s">
        <v>186</v>
      </c>
      <c r="E591" s="219" t="s">
        <v>19</v>
      </c>
      <c r="F591" s="220" t="s">
        <v>1715</v>
      </c>
      <c r="G591" s="218"/>
      <c r="H591" s="221">
        <v>23.67</v>
      </c>
      <c r="I591" s="222"/>
      <c r="J591" s="218"/>
      <c r="K591" s="218"/>
      <c r="L591" s="223"/>
      <c r="M591" s="224"/>
      <c r="N591" s="225"/>
      <c r="O591" s="225"/>
      <c r="P591" s="225"/>
      <c r="Q591" s="225"/>
      <c r="R591" s="225"/>
      <c r="S591" s="225"/>
      <c r="T591" s="226"/>
      <c r="AT591" s="227" t="s">
        <v>186</v>
      </c>
      <c r="AU591" s="227" t="s">
        <v>85</v>
      </c>
      <c r="AV591" s="14" t="s">
        <v>85</v>
      </c>
      <c r="AW591" s="14" t="s">
        <v>37</v>
      </c>
      <c r="AX591" s="14" t="s">
        <v>75</v>
      </c>
      <c r="AY591" s="227" t="s">
        <v>175</v>
      </c>
    </row>
    <row r="592" spans="2:51" s="14" customFormat="1" ht="11.25">
      <c r="B592" s="217"/>
      <c r="C592" s="218"/>
      <c r="D592" s="203" t="s">
        <v>186</v>
      </c>
      <c r="E592" s="219" t="s">
        <v>19</v>
      </c>
      <c r="F592" s="220" t="s">
        <v>1716</v>
      </c>
      <c r="G592" s="218"/>
      <c r="H592" s="221">
        <v>9.43</v>
      </c>
      <c r="I592" s="222"/>
      <c r="J592" s="218"/>
      <c r="K592" s="218"/>
      <c r="L592" s="223"/>
      <c r="M592" s="224"/>
      <c r="N592" s="225"/>
      <c r="O592" s="225"/>
      <c r="P592" s="225"/>
      <c r="Q592" s="225"/>
      <c r="R592" s="225"/>
      <c r="S592" s="225"/>
      <c r="T592" s="226"/>
      <c r="AT592" s="227" t="s">
        <v>186</v>
      </c>
      <c r="AU592" s="227" t="s">
        <v>85</v>
      </c>
      <c r="AV592" s="14" t="s">
        <v>85</v>
      </c>
      <c r="AW592" s="14" t="s">
        <v>37</v>
      </c>
      <c r="AX592" s="14" t="s">
        <v>75</v>
      </c>
      <c r="AY592" s="227" t="s">
        <v>175</v>
      </c>
    </row>
    <row r="593" spans="2:51" s="14" customFormat="1" ht="11.25">
      <c r="B593" s="217"/>
      <c r="C593" s="218"/>
      <c r="D593" s="203" t="s">
        <v>186</v>
      </c>
      <c r="E593" s="219" t="s">
        <v>19</v>
      </c>
      <c r="F593" s="220" t="s">
        <v>1717</v>
      </c>
      <c r="G593" s="218"/>
      <c r="H593" s="221">
        <v>21.65</v>
      </c>
      <c r="I593" s="222"/>
      <c r="J593" s="218"/>
      <c r="K593" s="218"/>
      <c r="L593" s="223"/>
      <c r="M593" s="224"/>
      <c r="N593" s="225"/>
      <c r="O593" s="225"/>
      <c r="P593" s="225"/>
      <c r="Q593" s="225"/>
      <c r="R593" s="225"/>
      <c r="S593" s="225"/>
      <c r="T593" s="226"/>
      <c r="AT593" s="227" t="s">
        <v>186</v>
      </c>
      <c r="AU593" s="227" t="s">
        <v>85</v>
      </c>
      <c r="AV593" s="14" t="s">
        <v>85</v>
      </c>
      <c r="AW593" s="14" t="s">
        <v>37</v>
      </c>
      <c r="AX593" s="14" t="s">
        <v>75</v>
      </c>
      <c r="AY593" s="227" t="s">
        <v>175</v>
      </c>
    </row>
    <row r="594" spans="2:51" s="14" customFormat="1" ht="11.25">
      <c r="B594" s="217"/>
      <c r="C594" s="218"/>
      <c r="D594" s="203" t="s">
        <v>186</v>
      </c>
      <c r="E594" s="219" t="s">
        <v>19</v>
      </c>
      <c r="F594" s="220" t="s">
        <v>1718</v>
      </c>
      <c r="G594" s="218"/>
      <c r="H594" s="221">
        <v>9.06</v>
      </c>
      <c r="I594" s="222"/>
      <c r="J594" s="218"/>
      <c r="K594" s="218"/>
      <c r="L594" s="223"/>
      <c r="M594" s="224"/>
      <c r="N594" s="225"/>
      <c r="O594" s="225"/>
      <c r="P594" s="225"/>
      <c r="Q594" s="225"/>
      <c r="R594" s="225"/>
      <c r="S594" s="225"/>
      <c r="T594" s="226"/>
      <c r="AT594" s="227" t="s">
        <v>186</v>
      </c>
      <c r="AU594" s="227" t="s">
        <v>85</v>
      </c>
      <c r="AV594" s="14" t="s">
        <v>85</v>
      </c>
      <c r="AW594" s="14" t="s">
        <v>37</v>
      </c>
      <c r="AX594" s="14" t="s">
        <v>75</v>
      </c>
      <c r="AY594" s="227" t="s">
        <v>175</v>
      </c>
    </row>
    <row r="595" spans="2:51" s="14" customFormat="1" ht="11.25">
      <c r="B595" s="217"/>
      <c r="C595" s="218"/>
      <c r="D595" s="203" t="s">
        <v>186</v>
      </c>
      <c r="E595" s="219" t="s">
        <v>19</v>
      </c>
      <c r="F595" s="220" t="s">
        <v>1719</v>
      </c>
      <c r="G595" s="218"/>
      <c r="H595" s="221">
        <v>22.03</v>
      </c>
      <c r="I595" s="222"/>
      <c r="J595" s="218"/>
      <c r="K595" s="218"/>
      <c r="L595" s="223"/>
      <c r="M595" s="224"/>
      <c r="N595" s="225"/>
      <c r="O595" s="225"/>
      <c r="P595" s="225"/>
      <c r="Q595" s="225"/>
      <c r="R595" s="225"/>
      <c r="S595" s="225"/>
      <c r="T595" s="226"/>
      <c r="AT595" s="227" t="s">
        <v>186</v>
      </c>
      <c r="AU595" s="227" t="s">
        <v>85</v>
      </c>
      <c r="AV595" s="14" t="s">
        <v>85</v>
      </c>
      <c r="AW595" s="14" t="s">
        <v>37</v>
      </c>
      <c r="AX595" s="14" t="s">
        <v>75</v>
      </c>
      <c r="AY595" s="227" t="s">
        <v>175</v>
      </c>
    </row>
    <row r="596" spans="2:51" s="15" customFormat="1" ht="11.25">
      <c r="B596" s="228"/>
      <c r="C596" s="229"/>
      <c r="D596" s="203" t="s">
        <v>186</v>
      </c>
      <c r="E596" s="230" t="s">
        <v>19</v>
      </c>
      <c r="F596" s="231" t="s">
        <v>204</v>
      </c>
      <c r="G596" s="229"/>
      <c r="H596" s="232">
        <v>95.16</v>
      </c>
      <c r="I596" s="233"/>
      <c r="J596" s="229"/>
      <c r="K596" s="229"/>
      <c r="L596" s="234"/>
      <c r="M596" s="235"/>
      <c r="N596" s="236"/>
      <c r="O596" s="236"/>
      <c r="P596" s="236"/>
      <c r="Q596" s="236"/>
      <c r="R596" s="236"/>
      <c r="S596" s="236"/>
      <c r="T596" s="237"/>
      <c r="AT596" s="238" t="s">
        <v>186</v>
      </c>
      <c r="AU596" s="238" t="s">
        <v>85</v>
      </c>
      <c r="AV596" s="15" t="s">
        <v>182</v>
      </c>
      <c r="AW596" s="15" t="s">
        <v>37</v>
      </c>
      <c r="AX596" s="15" t="s">
        <v>83</v>
      </c>
      <c r="AY596" s="238" t="s">
        <v>175</v>
      </c>
    </row>
    <row r="597" spans="1:65" s="2" customFormat="1" ht="21.75" customHeight="1">
      <c r="A597" s="36"/>
      <c r="B597" s="37"/>
      <c r="C597" s="190" t="s">
        <v>1720</v>
      </c>
      <c r="D597" s="190" t="s">
        <v>177</v>
      </c>
      <c r="E597" s="191" t="s">
        <v>1721</v>
      </c>
      <c r="F597" s="192" t="s">
        <v>1722</v>
      </c>
      <c r="G597" s="193" t="s">
        <v>180</v>
      </c>
      <c r="H597" s="194">
        <v>74.727</v>
      </c>
      <c r="I597" s="195"/>
      <c r="J597" s="196">
        <f>ROUND(I597*H597,2)</f>
        <v>0</v>
      </c>
      <c r="K597" s="192" t="s">
        <v>181</v>
      </c>
      <c r="L597" s="41"/>
      <c r="M597" s="197" t="s">
        <v>19</v>
      </c>
      <c r="N597" s="198" t="s">
        <v>48</v>
      </c>
      <c r="O597" s="67"/>
      <c r="P597" s="199">
        <f>O597*H597</f>
        <v>0</v>
      </c>
      <c r="Q597" s="199">
        <v>0</v>
      </c>
      <c r="R597" s="199">
        <f>Q597*H597</f>
        <v>0</v>
      </c>
      <c r="S597" s="199">
        <v>0.068</v>
      </c>
      <c r="T597" s="200">
        <f>S597*H597</f>
        <v>5.081436000000001</v>
      </c>
      <c r="U597" s="36"/>
      <c r="V597" s="36"/>
      <c r="W597" s="36"/>
      <c r="X597" s="36"/>
      <c r="Y597" s="36"/>
      <c r="Z597" s="36"/>
      <c r="AA597" s="36"/>
      <c r="AB597" s="36"/>
      <c r="AC597" s="36"/>
      <c r="AD597" s="36"/>
      <c r="AE597" s="36"/>
      <c r="AR597" s="201" t="s">
        <v>182</v>
      </c>
      <c r="AT597" s="201" t="s">
        <v>177</v>
      </c>
      <c r="AU597" s="201" t="s">
        <v>85</v>
      </c>
      <c r="AY597" s="19" t="s">
        <v>175</v>
      </c>
      <c r="BE597" s="202">
        <f>IF(N597="základní",J597,0)</f>
        <v>0</v>
      </c>
      <c r="BF597" s="202">
        <f>IF(N597="snížená",J597,0)</f>
        <v>0</v>
      </c>
      <c r="BG597" s="202">
        <f>IF(N597="zákl. přenesená",J597,0)</f>
        <v>0</v>
      </c>
      <c r="BH597" s="202">
        <f>IF(N597="sníž. přenesená",J597,0)</f>
        <v>0</v>
      </c>
      <c r="BI597" s="202">
        <f>IF(N597="nulová",J597,0)</f>
        <v>0</v>
      </c>
      <c r="BJ597" s="19" t="s">
        <v>182</v>
      </c>
      <c r="BK597" s="202">
        <f>ROUND(I597*H597,2)</f>
        <v>0</v>
      </c>
      <c r="BL597" s="19" t="s">
        <v>182</v>
      </c>
      <c r="BM597" s="201" t="s">
        <v>1723</v>
      </c>
    </row>
    <row r="598" spans="1:47" s="2" customFormat="1" ht="29.25">
      <c r="A598" s="36"/>
      <c r="B598" s="37"/>
      <c r="C598" s="38"/>
      <c r="D598" s="203" t="s">
        <v>184</v>
      </c>
      <c r="E598" s="38"/>
      <c r="F598" s="204" t="s">
        <v>1602</v>
      </c>
      <c r="G598" s="38"/>
      <c r="H598" s="38"/>
      <c r="I598" s="111"/>
      <c r="J598" s="38"/>
      <c r="K598" s="38"/>
      <c r="L598" s="41"/>
      <c r="M598" s="205"/>
      <c r="N598" s="206"/>
      <c r="O598" s="67"/>
      <c r="P598" s="67"/>
      <c r="Q598" s="67"/>
      <c r="R598" s="67"/>
      <c r="S598" s="67"/>
      <c r="T598" s="68"/>
      <c r="U598" s="36"/>
      <c r="V598" s="36"/>
      <c r="W598" s="36"/>
      <c r="X598" s="36"/>
      <c r="Y598" s="36"/>
      <c r="Z598" s="36"/>
      <c r="AA598" s="36"/>
      <c r="AB598" s="36"/>
      <c r="AC598" s="36"/>
      <c r="AD598" s="36"/>
      <c r="AE598" s="36"/>
      <c r="AT598" s="19" t="s">
        <v>184</v>
      </c>
      <c r="AU598" s="19" t="s">
        <v>85</v>
      </c>
    </row>
    <row r="599" spans="2:51" s="13" customFormat="1" ht="11.25">
      <c r="B599" s="207"/>
      <c r="C599" s="208"/>
      <c r="D599" s="203" t="s">
        <v>186</v>
      </c>
      <c r="E599" s="209" t="s">
        <v>19</v>
      </c>
      <c r="F599" s="210" t="s">
        <v>1324</v>
      </c>
      <c r="G599" s="208"/>
      <c r="H599" s="209" t="s">
        <v>19</v>
      </c>
      <c r="I599" s="211"/>
      <c r="J599" s="208"/>
      <c r="K599" s="208"/>
      <c r="L599" s="212"/>
      <c r="M599" s="213"/>
      <c r="N599" s="214"/>
      <c r="O599" s="214"/>
      <c r="P599" s="214"/>
      <c r="Q599" s="214"/>
      <c r="R599" s="214"/>
      <c r="S599" s="214"/>
      <c r="T599" s="215"/>
      <c r="AT599" s="216" t="s">
        <v>186</v>
      </c>
      <c r="AU599" s="216" t="s">
        <v>85</v>
      </c>
      <c r="AV599" s="13" t="s">
        <v>83</v>
      </c>
      <c r="AW599" s="13" t="s">
        <v>37</v>
      </c>
      <c r="AX599" s="13" t="s">
        <v>75</v>
      </c>
      <c r="AY599" s="216" t="s">
        <v>175</v>
      </c>
    </row>
    <row r="600" spans="2:51" s="14" customFormat="1" ht="11.25">
      <c r="B600" s="217"/>
      <c r="C600" s="218"/>
      <c r="D600" s="203" t="s">
        <v>186</v>
      </c>
      <c r="E600" s="219" t="s">
        <v>19</v>
      </c>
      <c r="F600" s="220" t="s">
        <v>1724</v>
      </c>
      <c r="G600" s="218"/>
      <c r="H600" s="221">
        <v>3.6</v>
      </c>
      <c r="I600" s="222"/>
      <c r="J600" s="218"/>
      <c r="K600" s="218"/>
      <c r="L600" s="223"/>
      <c r="M600" s="224"/>
      <c r="N600" s="225"/>
      <c r="O600" s="225"/>
      <c r="P600" s="225"/>
      <c r="Q600" s="225"/>
      <c r="R600" s="225"/>
      <c r="S600" s="225"/>
      <c r="T600" s="226"/>
      <c r="AT600" s="227" t="s">
        <v>186</v>
      </c>
      <c r="AU600" s="227" t="s">
        <v>85</v>
      </c>
      <c r="AV600" s="14" t="s">
        <v>85</v>
      </c>
      <c r="AW600" s="14" t="s">
        <v>37</v>
      </c>
      <c r="AX600" s="14" t="s">
        <v>75</v>
      </c>
      <c r="AY600" s="227" t="s">
        <v>175</v>
      </c>
    </row>
    <row r="601" spans="2:51" s="14" customFormat="1" ht="11.25">
      <c r="B601" s="217"/>
      <c r="C601" s="218"/>
      <c r="D601" s="203" t="s">
        <v>186</v>
      </c>
      <c r="E601" s="219" t="s">
        <v>19</v>
      </c>
      <c r="F601" s="220" t="s">
        <v>1725</v>
      </c>
      <c r="G601" s="218"/>
      <c r="H601" s="221">
        <v>2.7</v>
      </c>
      <c r="I601" s="222"/>
      <c r="J601" s="218"/>
      <c r="K601" s="218"/>
      <c r="L601" s="223"/>
      <c r="M601" s="224"/>
      <c r="N601" s="225"/>
      <c r="O601" s="225"/>
      <c r="P601" s="225"/>
      <c r="Q601" s="225"/>
      <c r="R601" s="225"/>
      <c r="S601" s="225"/>
      <c r="T601" s="226"/>
      <c r="AT601" s="227" t="s">
        <v>186</v>
      </c>
      <c r="AU601" s="227" t="s">
        <v>85</v>
      </c>
      <c r="AV601" s="14" t="s">
        <v>85</v>
      </c>
      <c r="AW601" s="14" t="s">
        <v>37</v>
      </c>
      <c r="AX601" s="14" t="s">
        <v>75</v>
      </c>
      <c r="AY601" s="227" t="s">
        <v>175</v>
      </c>
    </row>
    <row r="602" spans="2:51" s="14" customFormat="1" ht="11.25">
      <c r="B602" s="217"/>
      <c r="C602" s="218"/>
      <c r="D602" s="203" t="s">
        <v>186</v>
      </c>
      <c r="E602" s="219" t="s">
        <v>19</v>
      </c>
      <c r="F602" s="220" t="s">
        <v>1726</v>
      </c>
      <c r="G602" s="218"/>
      <c r="H602" s="221">
        <v>1.2</v>
      </c>
      <c r="I602" s="222"/>
      <c r="J602" s="218"/>
      <c r="K602" s="218"/>
      <c r="L602" s="223"/>
      <c r="M602" s="224"/>
      <c r="N602" s="225"/>
      <c r="O602" s="225"/>
      <c r="P602" s="225"/>
      <c r="Q602" s="225"/>
      <c r="R602" s="225"/>
      <c r="S602" s="225"/>
      <c r="T602" s="226"/>
      <c r="AT602" s="227" t="s">
        <v>186</v>
      </c>
      <c r="AU602" s="227" t="s">
        <v>85</v>
      </c>
      <c r="AV602" s="14" t="s">
        <v>85</v>
      </c>
      <c r="AW602" s="14" t="s">
        <v>37</v>
      </c>
      <c r="AX602" s="14" t="s">
        <v>75</v>
      </c>
      <c r="AY602" s="227" t="s">
        <v>175</v>
      </c>
    </row>
    <row r="603" spans="2:51" s="14" customFormat="1" ht="11.25">
      <c r="B603" s="217"/>
      <c r="C603" s="218"/>
      <c r="D603" s="203" t="s">
        <v>186</v>
      </c>
      <c r="E603" s="219" t="s">
        <v>19</v>
      </c>
      <c r="F603" s="220" t="s">
        <v>1727</v>
      </c>
      <c r="G603" s="218"/>
      <c r="H603" s="221">
        <v>25.608</v>
      </c>
      <c r="I603" s="222"/>
      <c r="J603" s="218"/>
      <c r="K603" s="218"/>
      <c r="L603" s="223"/>
      <c r="M603" s="224"/>
      <c r="N603" s="225"/>
      <c r="O603" s="225"/>
      <c r="P603" s="225"/>
      <c r="Q603" s="225"/>
      <c r="R603" s="225"/>
      <c r="S603" s="225"/>
      <c r="T603" s="226"/>
      <c r="AT603" s="227" t="s">
        <v>186</v>
      </c>
      <c r="AU603" s="227" t="s">
        <v>85</v>
      </c>
      <c r="AV603" s="14" t="s">
        <v>85</v>
      </c>
      <c r="AW603" s="14" t="s">
        <v>37</v>
      </c>
      <c r="AX603" s="14" t="s">
        <v>75</v>
      </c>
      <c r="AY603" s="227" t="s">
        <v>175</v>
      </c>
    </row>
    <row r="604" spans="2:51" s="14" customFormat="1" ht="11.25">
      <c r="B604" s="217"/>
      <c r="C604" s="218"/>
      <c r="D604" s="203" t="s">
        <v>186</v>
      </c>
      <c r="E604" s="219" t="s">
        <v>19</v>
      </c>
      <c r="F604" s="220" t="s">
        <v>1728</v>
      </c>
      <c r="G604" s="218"/>
      <c r="H604" s="221">
        <v>-1.632</v>
      </c>
      <c r="I604" s="222"/>
      <c r="J604" s="218"/>
      <c r="K604" s="218"/>
      <c r="L604" s="223"/>
      <c r="M604" s="224"/>
      <c r="N604" s="225"/>
      <c r="O604" s="225"/>
      <c r="P604" s="225"/>
      <c r="Q604" s="225"/>
      <c r="R604" s="225"/>
      <c r="S604" s="225"/>
      <c r="T604" s="226"/>
      <c r="AT604" s="227" t="s">
        <v>186</v>
      </c>
      <c r="AU604" s="227" t="s">
        <v>85</v>
      </c>
      <c r="AV604" s="14" t="s">
        <v>85</v>
      </c>
      <c r="AW604" s="14" t="s">
        <v>37</v>
      </c>
      <c r="AX604" s="14" t="s">
        <v>75</v>
      </c>
      <c r="AY604" s="227" t="s">
        <v>175</v>
      </c>
    </row>
    <row r="605" spans="2:51" s="14" customFormat="1" ht="11.25">
      <c r="B605" s="217"/>
      <c r="C605" s="218"/>
      <c r="D605" s="203" t="s">
        <v>186</v>
      </c>
      <c r="E605" s="219" t="s">
        <v>19</v>
      </c>
      <c r="F605" s="220" t="s">
        <v>1729</v>
      </c>
      <c r="G605" s="218"/>
      <c r="H605" s="221">
        <v>-0.87</v>
      </c>
      <c r="I605" s="222"/>
      <c r="J605" s="218"/>
      <c r="K605" s="218"/>
      <c r="L605" s="223"/>
      <c r="M605" s="224"/>
      <c r="N605" s="225"/>
      <c r="O605" s="225"/>
      <c r="P605" s="225"/>
      <c r="Q605" s="225"/>
      <c r="R605" s="225"/>
      <c r="S605" s="225"/>
      <c r="T605" s="226"/>
      <c r="AT605" s="227" t="s">
        <v>186</v>
      </c>
      <c r="AU605" s="227" t="s">
        <v>85</v>
      </c>
      <c r="AV605" s="14" t="s">
        <v>85</v>
      </c>
      <c r="AW605" s="14" t="s">
        <v>37</v>
      </c>
      <c r="AX605" s="14" t="s">
        <v>75</v>
      </c>
      <c r="AY605" s="227" t="s">
        <v>175</v>
      </c>
    </row>
    <row r="606" spans="2:51" s="14" customFormat="1" ht="11.25">
      <c r="B606" s="217"/>
      <c r="C606" s="218"/>
      <c r="D606" s="203" t="s">
        <v>186</v>
      </c>
      <c r="E606" s="219" t="s">
        <v>19</v>
      </c>
      <c r="F606" s="220" t="s">
        <v>1730</v>
      </c>
      <c r="G606" s="218"/>
      <c r="H606" s="221">
        <v>29.76</v>
      </c>
      <c r="I606" s="222"/>
      <c r="J606" s="218"/>
      <c r="K606" s="218"/>
      <c r="L606" s="223"/>
      <c r="M606" s="224"/>
      <c r="N606" s="225"/>
      <c r="O606" s="225"/>
      <c r="P606" s="225"/>
      <c r="Q606" s="225"/>
      <c r="R606" s="225"/>
      <c r="S606" s="225"/>
      <c r="T606" s="226"/>
      <c r="AT606" s="227" t="s">
        <v>186</v>
      </c>
      <c r="AU606" s="227" t="s">
        <v>85</v>
      </c>
      <c r="AV606" s="14" t="s">
        <v>85</v>
      </c>
      <c r="AW606" s="14" t="s">
        <v>37</v>
      </c>
      <c r="AX606" s="14" t="s">
        <v>75</v>
      </c>
      <c r="AY606" s="227" t="s">
        <v>175</v>
      </c>
    </row>
    <row r="607" spans="2:51" s="14" customFormat="1" ht="11.25">
      <c r="B607" s="217"/>
      <c r="C607" s="218"/>
      <c r="D607" s="203" t="s">
        <v>186</v>
      </c>
      <c r="E607" s="219" t="s">
        <v>19</v>
      </c>
      <c r="F607" s="220" t="s">
        <v>1731</v>
      </c>
      <c r="G607" s="218"/>
      <c r="H607" s="221">
        <v>-2.688</v>
      </c>
      <c r="I607" s="222"/>
      <c r="J607" s="218"/>
      <c r="K607" s="218"/>
      <c r="L607" s="223"/>
      <c r="M607" s="224"/>
      <c r="N607" s="225"/>
      <c r="O607" s="225"/>
      <c r="P607" s="225"/>
      <c r="Q607" s="225"/>
      <c r="R607" s="225"/>
      <c r="S607" s="225"/>
      <c r="T607" s="226"/>
      <c r="AT607" s="227" t="s">
        <v>186</v>
      </c>
      <c r="AU607" s="227" t="s">
        <v>85</v>
      </c>
      <c r="AV607" s="14" t="s">
        <v>85</v>
      </c>
      <c r="AW607" s="14" t="s">
        <v>37</v>
      </c>
      <c r="AX607" s="14" t="s">
        <v>75</v>
      </c>
      <c r="AY607" s="227" t="s">
        <v>175</v>
      </c>
    </row>
    <row r="608" spans="2:51" s="14" customFormat="1" ht="11.25">
      <c r="B608" s="217"/>
      <c r="C608" s="218"/>
      <c r="D608" s="203" t="s">
        <v>186</v>
      </c>
      <c r="E608" s="219" t="s">
        <v>19</v>
      </c>
      <c r="F608" s="220" t="s">
        <v>1732</v>
      </c>
      <c r="G608" s="218"/>
      <c r="H608" s="221">
        <v>-2.479</v>
      </c>
      <c r="I608" s="222"/>
      <c r="J608" s="218"/>
      <c r="K608" s="218"/>
      <c r="L608" s="223"/>
      <c r="M608" s="224"/>
      <c r="N608" s="225"/>
      <c r="O608" s="225"/>
      <c r="P608" s="225"/>
      <c r="Q608" s="225"/>
      <c r="R608" s="225"/>
      <c r="S608" s="225"/>
      <c r="T608" s="226"/>
      <c r="AT608" s="227" t="s">
        <v>186</v>
      </c>
      <c r="AU608" s="227" t="s">
        <v>85</v>
      </c>
      <c r="AV608" s="14" t="s">
        <v>85</v>
      </c>
      <c r="AW608" s="14" t="s">
        <v>37</v>
      </c>
      <c r="AX608" s="14" t="s">
        <v>75</v>
      </c>
      <c r="AY608" s="227" t="s">
        <v>175</v>
      </c>
    </row>
    <row r="609" spans="2:51" s="14" customFormat="1" ht="11.25">
      <c r="B609" s="217"/>
      <c r="C609" s="218"/>
      <c r="D609" s="203" t="s">
        <v>186</v>
      </c>
      <c r="E609" s="219" t="s">
        <v>19</v>
      </c>
      <c r="F609" s="220" t="s">
        <v>1733</v>
      </c>
      <c r="G609" s="218"/>
      <c r="H609" s="221">
        <v>-1.74</v>
      </c>
      <c r="I609" s="222"/>
      <c r="J609" s="218"/>
      <c r="K609" s="218"/>
      <c r="L609" s="223"/>
      <c r="M609" s="224"/>
      <c r="N609" s="225"/>
      <c r="O609" s="225"/>
      <c r="P609" s="225"/>
      <c r="Q609" s="225"/>
      <c r="R609" s="225"/>
      <c r="S609" s="225"/>
      <c r="T609" s="226"/>
      <c r="AT609" s="227" t="s">
        <v>186</v>
      </c>
      <c r="AU609" s="227" t="s">
        <v>85</v>
      </c>
      <c r="AV609" s="14" t="s">
        <v>85</v>
      </c>
      <c r="AW609" s="14" t="s">
        <v>37</v>
      </c>
      <c r="AX609" s="14" t="s">
        <v>75</v>
      </c>
      <c r="AY609" s="227" t="s">
        <v>175</v>
      </c>
    </row>
    <row r="610" spans="2:51" s="13" customFormat="1" ht="11.25">
      <c r="B610" s="207"/>
      <c r="C610" s="208"/>
      <c r="D610" s="203" t="s">
        <v>186</v>
      </c>
      <c r="E610" s="209" t="s">
        <v>19</v>
      </c>
      <c r="F610" s="210" t="s">
        <v>1612</v>
      </c>
      <c r="G610" s="208"/>
      <c r="H610" s="209" t="s">
        <v>19</v>
      </c>
      <c r="I610" s="211"/>
      <c r="J610" s="208"/>
      <c r="K610" s="208"/>
      <c r="L610" s="212"/>
      <c r="M610" s="213"/>
      <c r="N610" s="214"/>
      <c r="O610" s="214"/>
      <c r="P610" s="214"/>
      <c r="Q610" s="214"/>
      <c r="R610" s="214"/>
      <c r="S610" s="214"/>
      <c r="T610" s="215"/>
      <c r="AT610" s="216" t="s">
        <v>186</v>
      </c>
      <c r="AU610" s="216" t="s">
        <v>85</v>
      </c>
      <c r="AV610" s="13" t="s">
        <v>83</v>
      </c>
      <c r="AW610" s="13" t="s">
        <v>37</v>
      </c>
      <c r="AX610" s="13" t="s">
        <v>75</v>
      </c>
      <c r="AY610" s="216" t="s">
        <v>175</v>
      </c>
    </row>
    <row r="611" spans="2:51" s="14" customFormat="1" ht="11.25">
      <c r="B611" s="217"/>
      <c r="C611" s="218"/>
      <c r="D611" s="203" t="s">
        <v>186</v>
      </c>
      <c r="E611" s="219" t="s">
        <v>19</v>
      </c>
      <c r="F611" s="220" t="s">
        <v>1734</v>
      </c>
      <c r="G611" s="218"/>
      <c r="H611" s="221">
        <v>1.363</v>
      </c>
      <c r="I611" s="222"/>
      <c r="J611" s="218"/>
      <c r="K611" s="218"/>
      <c r="L611" s="223"/>
      <c r="M611" s="224"/>
      <c r="N611" s="225"/>
      <c r="O611" s="225"/>
      <c r="P611" s="225"/>
      <c r="Q611" s="225"/>
      <c r="R611" s="225"/>
      <c r="S611" s="225"/>
      <c r="T611" s="226"/>
      <c r="AT611" s="227" t="s">
        <v>186</v>
      </c>
      <c r="AU611" s="227" t="s">
        <v>85</v>
      </c>
      <c r="AV611" s="14" t="s">
        <v>85</v>
      </c>
      <c r="AW611" s="14" t="s">
        <v>37</v>
      </c>
      <c r="AX611" s="14" t="s">
        <v>75</v>
      </c>
      <c r="AY611" s="227" t="s">
        <v>175</v>
      </c>
    </row>
    <row r="612" spans="2:51" s="14" customFormat="1" ht="11.25">
      <c r="B612" s="217"/>
      <c r="C612" s="218"/>
      <c r="D612" s="203" t="s">
        <v>186</v>
      </c>
      <c r="E612" s="219" t="s">
        <v>19</v>
      </c>
      <c r="F612" s="220" t="s">
        <v>1735</v>
      </c>
      <c r="G612" s="218"/>
      <c r="H612" s="221">
        <v>13.664</v>
      </c>
      <c r="I612" s="222"/>
      <c r="J612" s="218"/>
      <c r="K612" s="218"/>
      <c r="L612" s="223"/>
      <c r="M612" s="224"/>
      <c r="N612" s="225"/>
      <c r="O612" s="225"/>
      <c r="P612" s="225"/>
      <c r="Q612" s="225"/>
      <c r="R612" s="225"/>
      <c r="S612" s="225"/>
      <c r="T612" s="226"/>
      <c r="AT612" s="227" t="s">
        <v>186</v>
      </c>
      <c r="AU612" s="227" t="s">
        <v>85</v>
      </c>
      <c r="AV612" s="14" t="s">
        <v>85</v>
      </c>
      <c r="AW612" s="14" t="s">
        <v>37</v>
      </c>
      <c r="AX612" s="14" t="s">
        <v>75</v>
      </c>
      <c r="AY612" s="227" t="s">
        <v>175</v>
      </c>
    </row>
    <row r="613" spans="2:51" s="14" customFormat="1" ht="11.25">
      <c r="B613" s="217"/>
      <c r="C613" s="218"/>
      <c r="D613" s="203" t="s">
        <v>186</v>
      </c>
      <c r="E613" s="219" t="s">
        <v>19</v>
      </c>
      <c r="F613" s="220" t="s">
        <v>1736</v>
      </c>
      <c r="G613" s="218"/>
      <c r="H613" s="221">
        <v>-0.91</v>
      </c>
      <c r="I613" s="222"/>
      <c r="J613" s="218"/>
      <c r="K613" s="218"/>
      <c r="L613" s="223"/>
      <c r="M613" s="224"/>
      <c r="N613" s="225"/>
      <c r="O613" s="225"/>
      <c r="P613" s="225"/>
      <c r="Q613" s="225"/>
      <c r="R613" s="225"/>
      <c r="S613" s="225"/>
      <c r="T613" s="226"/>
      <c r="AT613" s="227" t="s">
        <v>186</v>
      </c>
      <c r="AU613" s="227" t="s">
        <v>85</v>
      </c>
      <c r="AV613" s="14" t="s">
        <v>85</v>
      </c>
      <c r="AW613" s="14" t="s">
        <v>37</v>
      </c>
      <c r="AX613" s="14" t="s">
        <v>75</v>
      </c>
      <c r="AY613" s="227" t="s">
        <v>175</v>
      </c>
    </row>
    <row r="614" spans="2:51" s="14" customFormat="1" ht="11.25">
      <c r="B614" s="217"/>
      <c r="C614" s="218"/>
      <c r="D614" s="203" t="s">
        <v>186</v>
      </c>
      <c r="E614" s="219" t="s">
        <v>19</v>
      </c>
      <c r="F614" s="220" t="s">
        <v>1737</v>
      </c>
      <c r="G614" s="218"/>
      <c r="H614" s="221">
        <v>-0.952</v>
      </c>
      <c r="I614" s="222"/>
      <c r="J614" s="218"/>
      <c r="K614" s="218"/>
      <c r="L614" s="223"/>
      <c r="M614" s="224"/>
      <c r="N614" s="225"/>
      <c r="O614" s="225"/>
      <c r="P614" s="225"/>
      <c r="Q614" s="225"/>
      <c r="R614" s="225"/>
      <c r="S614" s="225"/>
      <c r="T614" s="226"/>
      <c r="AT614" s="227" t="s">
        <v>186</v>
      </c>
      <c r="AU614" s="227" t="s">
        <v>85</v>
      </c>
      <c r="AV614" s="14" t="s">
        <v>85</v>
      </c>
      <c r="AW614" s="14" t="s">
        <v>37</v>
      </c>
      <c r="AX614" s="14" t="s">
        <v>75</v>
      </c>
      <c r="AY614" s="227" t="s">
        <v>175</v>
      </c>
    </row>
    <row r="615" spans="2:51" s="14" customFormat="1" ht="11.25">
      <c r="B615" s="217"/>
      <c r="C615" s="218"/>
      <c r="D615" s="203" t="s">
        <v>186</v>
      </c>
      <c r="E615" s="219" t="s">
        <v>19</v>
      </c>
      <c r="F615" s="220" t="s">
        <v>1738</v>
      </c>
      <c r="G615" s="218"/>
      <c r="H615" s="221">
        <v>9.94</v>
      </c>
      <c r="I615" s="222"/>
      <c r="J615" s="218"/>
      <c r="K615" s="218"/>
      <c r="L615" s="223"/>
      <c r="M615" s="224"/>
      <c r="N615" s="225"/>
      <c r="O615" s="225"/>
      <c r="P615" s="225"/>
      <c r="Q615" s="225"/>
      <c r="R615" s="225"/>
      <c r="S615" s="225"/>
      <c r="T615" s="226"/>
      <c r="AT615" s="227" t="s">
        <v>186</v>
      </c>
      <c r="AU615" s="227" t="s">
        <v>85</v>
      </c>
      <c r="AV615" s="14" t="s">
        <v>85</v>
      </c>
      <c r="AW615" s="14" t="s">
        <v>37</v>
      </c>
      <c r="AX615" s="14" t="s">
        <v>75</v>
      </c>
      <c r="AY615" s="227" t="s">
        <v>175</v>
      </c>
    </row>
    <row r="616" spans="2:51" s="14" customFormat="1" ht="11.25">
      <c r="B616" s="217"/>
      <c r="C616" s="218"/>
      <c r="D616" s="203" t="s">
        <v>186</v>
      </c>
      <c r="E616" s="219" t="s">
        <v>19</v>
      </c>
      <c r="F616" s="220" t="s">
        <v>1739</v>
      </c>
      <c r="G616" s="218"/>
      <c r="H616" s="221">
        <v>-1.05</v>
      </c>
      <c r="I616" s="222"/>
      <c r="J616" s="218"/>
      <c r="K616" s="218"/>
      <c r="L616" s="223"/>
      <c r="M616" s="224"/>
      <c r="N616" s="225"/>
      <c r="O616" s="225"/>
      <c r="P616" s="225"/>
      <c r="Q616" s="225"/>
      <c r="R616" s="225"/>
      <c r="S616" s="225"/>
      <c r="T616" s="226"/>
      <c r="AT616" s="227" t="s">
        <v>186</v>
      </c>
      <c r="AU616" s="227" t="s">
        <v>85</v>
      </c>
      <c r="AV616" s="14" t="s">
        <v>85</v>
      </c>
      <c r="AW616" s="14" t="s">
        <v>37</v>
      </c>
      <c r="AX616" s="14" t="s">
        <v>75</v>
      </c>
      <c r="AY616" s="227" t="s">
        <v>175</v>
      </c>
    </row>
    <row r="617" spans="2:51" s="14" customFormat="1" ht="11.25">
      <c r="B617" s="217"/>
      <c r="C617" s="218"/>
      <c r="D617" s="203" t="s">
        <v>186</v>
      </c>
      <c r="E617" s="219" t="s">
        <v>19</v>
      </c>
      <c r="F617" s="220" t="s">
        <v>1740</v>
      </c>
      <c r="G617" s="218"/>
      <c r="H617" s="221">
        <v>-1.61</v>
      </c>
      <c r="I617" s="222"/>
      <c r="J617" s="218"/>
      <c r="K617" s="218"/>
      <c r="L617" s="223"/>
      <c r="M617" s="224"/>
      <c r="N617" s="225"/>
      <c r="O617" s="225"/>
      <c r="P617" s="225"/>
      <c r="Q617" s="225"/>
      <c r="R617" s="225"/>
      <c r="S617" s="225"/>
      <c r="T617" s="226"/>
      <c r="AT617" s="227" t="s">
        <v>186</v>
      </c>
      <c r="AU617" s="227" t="s">
        <v>85</v>
      </c>
      <c r="AV617" s="14" t="s">
        <v>85</v>
      </c>
      <c r="AW617" s="14" t="s">
        <v>37</v>
      </c>
      <c r="AX617" s="14" t="s">
        <v>75</v>
      </c>
      <c r="AY617" s="227" t="s">
        <v>175</v>
      </c>
    </row>
    <row r="618" spans="2:51" s="14" customFormat="1" ht="11.25">
      <c r="B618" s="217"/>
      <c r="C618" s="218"/>
      <c r="D618" s="203" t="s">
        <v>186</v>
      </c>
      <c r="E618" s="219" t="s">
        <v>19</v>
      </c>
      <c r="F618" s="220" t="s">
        <v>1741</v>
      </c>
      <c r="G618" s="218"/>
      <c r="H618" s="221">
        <v>-0.24</v>
      </c>
      <c r="I618" s="222"/>
      <c r="J618" s="218"/>
      <c r="K618" s="218"/>
      <c r="L618" s="223"/>
      <c r="M618" s="224"/>
      <c r="N618" s="225"/>
      <c r="O618" s="225"/>
      <c r="P618" s="225"/>
      <c r="Q618" s="225"/>
      <c r="R618" s="225"/>
      <c r="S618" s="225"/>
      <c r="T618" s="226"/>
      <c r="AT618" s="227" t="s">
        <v>186</v>
      </c>
      <c r="AU618" s="227" t="s">
        <v>85</v>
      </c>
      <c r="AV618" s="14" t="s">
        <v>85</v>
      </c>
      <c r="AW618" s="14" t="s">
        <v>37</v>
      </c>
      <c r="AX618" s="14" t="s">
        <v>75</v>
      </c>
      <c r="AY618" s="227" t="s">
        <v>175</v>
      </c>
    </row>
    <row r="619" spans="2:51" s="14" customFormat="1" ht="11.25">
      <c r="B619" s="217"/>
      <c r="C619" s="218"/>
      <c r="D619" s="203" t="s">
        <v>186</v>
      </c>
      <c r="E619" s="219" t="s">
        <v>19</v>
      </c>
      <c r="F619" s="220" t="s">
        <v>1742</v>
      </c>
      <c r="G619" s="218"/>
      <c r="H619" s="221">
        <v>1.063</v>
      </c>
      <c r="I619" s="222"/>
      <c r="J619" s="218"/>
      <c r="K619" s="218"/>
      <c r="L619" s="223"/>
      <c r="M619" s="224"/>
      <c r="N619" s="225"/>
      <c r="O619" s="225"/>
      <c r="P619" s="225"/>
      <c r="Q619" s="225"/>
      <c r="R619" s="225"/>
      <c r="S619" s="225"/>
      <c r="T619" s="226"/>
      <c r="AT619" s="227" t="s">
        <v>186</v>
      </c>
      <c r="AU619" s="227" t="s">
        <v>85</v>
      </c>
      <c r="AV619" s="14" t="s">
        <v>85</v>
      </c>
      <c r="AW619" s="14" t="s">
        <v>37</v>
      </c>
      <c r="AX619" s="14" t="s">
        <v>75</v>
      </c>
      <c r="AY619" s="227" t="s">
        <v>175</v>
      </c>
    </row>
    <row r="620" spans="2:51" s="15" customFormat="1" ht="11.25">
      <c r="B620" s="228"/>
      <c r="C620" s="229"/>
      <c r="D620" s="203" t="s">
        <v>186</v>
      </c>
      <c r="E620" s="230" t="s">
        <v>19</v>
      </c>
      <c r="F620" s="231" t="s">
        <v>204</v>
      </c>
      <c r="G620" s="229"/>
      <c r="H620" s="232">
        <v>74.727</v>
      </c>
      <c r="I620" s="233"/>
      <c r="J620" s="229"/>
      <c r="K620" s="229"/>
      <c r="L620" s="234"/>
      <c r="M620" s="235"/>
      <c r="N620" s="236"/>
      <c r="O620" s="236"/>
      <c r="P620" s="236"/>
      <c r="Q620" s="236"/>
      <c r="R620" s="236"/>
      <c r="S620" s="236"/>
      <c r="T620" s="237"/>
      <c r="AT620" s="238" t="s">
        <v>186</v>
      </c>
      <c r="AU620" s="238" t="s">
        <v>85</v>
      </c>
      <c r="AV620" s="15" t="s">
        <v>182</v>
      </c>
      <c r="AW620" s="15" t="s">
        <v>37</v>
      </c>
      <c r="AX620" s="15" t="s">
        <v>83</v>
      </c>
      <c r="AY620" s="238" t="s">
        <v>175</v>
      </c>
    </row>
    <row r="621" spans="1:65" s="2" customFormat="1" ht="21.75" customHeight="1">
      <c r="A621" s="36"/>
      <c r="B621" s="37"/>
      <c r="C621" s="190" t="s">
        <v>1743</v>
      </c>
      <c r="D621" s="190" t="s">
        <v>177</v>
      </c>
      <c r="E621" s="191" t="s">
        <v>1744</v>
      </c>
      <c r="F621" s="192" t="s">
        <v>1745</v>
      </c>
      <c r="G621" s="193" t="s">
        <v>180</v>
      </c>
      <c r="H621" s="194">
        <v>1851.733</v>
      </c>
      <c r="I621" s="195"/>
      <c r="J621" s="196">
        <f>ROUND(I621*H621,2)</f>
        <v>0</v>
      </c>
      <c r="K621" s="192" t="s">
        <v>181</v>
      </c>
      <c r="L621" s="41"/>
      <c r="M621" s="197" t="s">
        <v>19</v>
      </c>
      <c r="N621" s="198" t="s">
        <v>48</v>
      </c>
      <c r="O621" s="67"/>
      <c r="P621" s="199">
        <f>O621*H621</f>
        <v>0</v>
      </c>
      <c r="Q621" s="199">
        <v>0</v>
      </c>
      <c r="R621" s="199">
        <f>Q621*H621</f>
        <v>0</v>
      </c>
      <c r="S621" s="199">
        <v>0.046</v>
      </c>
      <c r="T621" s="200">
        <f>S621*H621</f>
        <v>85.179718</v>
      </c>
      <c r="U621" s="36"/>
      <c r="V621" s="36"/>
      <c r="W621" s="36"/>
      <c r="X621" s="36"/>
      <c r="Y621" s="36"/>
      <c r="Z621" s="36"/>
      <c r="AA621" s="36"/>
      <c r="AB621" s="36"/>
      <c r="AC621" s="36"/>
      <c r="AD621" s="36"/>
      <c r="AE621" s="36"/>
      <c r="AR621" s="201" t="s">
        <v>182</v>
      </c>
      <c r="AT621" s="201" t="s">
        <v>177</v>
      </c>
      <c r="AU621" s="201" t="s">
        <v>85</v>
      </c>
      <c r="AY621" s="19" t="s">
        <v>175</v>
      </c>
      <c r="BE621" s="202">
        <f>IF(N621="základní",J621,0)</f>
        <v>0</v>
      </c>
      <c r="BF621" s="202">
        <f>IF(N621="snížená",J621,0)</f>
        <v>0</v>
      </c>
      <c r="BG621" s="202">
        <f>IF(N621="zákl. přenesená",J621,0)</f>
        <v>0</v>
      </c>
      <c r="BH621" s="202">
        <f>IF(N621="sníž. přenesená",J621,0)</f>
        <v>0</v>
      </c>
      <c r="BI621" s="202">
        <f>IF(N621="nulová",J621,0)</f>
        <v>0</v>
      </c>
      <c r="BJ621" s="19" t="s">
        <v>182</v>
      </c>
      <c r="BK621" s="202">
        <f>ROUND(I621*H621,2)</f>
        <v>0</v>
      </c>
      <c r="BL621" s="19" t="s">
        <v>182</v>
      </c>
      <c r="BM621" s="201" t="s">
        <v>1746</v>
      </c>
    </row>
    <row r="622" spans="1:47" s="2" customFormat="1" ht="29.25">
      <c r="A622" s="36"/>
      <c r="B622" s="37"/>
      <c r="C622" s="38"/>
      <c r="D622" s="203" t="s">
        <v>184</v>
      </c>
      <c r="E622" s="38"/>
      <c r="F622" s="204" t="s">
        <v>1704</v>
      </c>
      <c r="G622" s="38"/>
      <c r="H622" s="38"/>
      <c r="I622" s="111"/>
      <c r="J622" s="38"/>
      <c r="K622" s="38"/>
      <c r="L622" s="41"/>
      <c r="M622" s="205"/>
      <c r="N622" s="206"/>
      <c r="O622" s="67"/>
      <c r="P622" s="67"/>
      <c r="Q622" s="67"/>
      <c r="R622" s="67"/>
      <c r="S622" s="67"/>
      <c r="T622" s="68"/>
      <c r="U622" s="36"/>
      <c r="V622" s="36"/>
      <c r="W622" s="36"/>
      <c r="X622" s="36"/>
      <c r="Y622" s="36"/>
      <c r="Z622" s="36"/>
      <c r="AA622" s="36"/>
      <c r="AB622" s="36"/>
      <c r="AC622" s="36"/>
      <c r="AD622" s="36"/>
      <c r="AE622" s="36"/>
      <c r="AT622" s="19" t="s">
        <v>184</v>
      </c>
      <c r="AU622" s="19" t="s">
        <v>85</v>
      </c>
    </row>
    <row r="623" spans="2:51" s="13" customFormat="1" ht="11.25">
      <c r="B623" s="207"/>
      <c r="C623" s="208"/>
      <c r="D623" s="203" t="s">
        <v>186</v>
      </c>
      <c r="E623" s="209" t="s">
        <v>19</v>
      </c>
      <c r="F623" s="210" t="s">
        <v>1747</v>
      </c>
      <c r="G623" s="208"/>
      <c r="H623" s="209" t="s">
        <v>19</v>
      </c>
      <c r="I623" s="211"/>
      <c r="J623" s="208"/>
      <c r="K623" s="208"/>
      <c r="L623" s="212"/>
      <c r="M623" s="213"/>
      <c r="N623" s="214"/>
      <c r="O623" s="214"/>
      <c r="P623" s="214"/>
      <c r="Q623" s="214"/>
      <c r="R623" s="214"/>
      <c r="S623" s="214"/>
      <c r="T623" s="215"/>
      <c r="AT623" s="216" t="s">
        <v>186</v>
      </c>
      <c r="AU623" s="216" t="s">
        <v>85</v>
      </c>
      <c r="AV623" s="13" t="s">
        <v>83</v>
      </c>
      <c r="AW623" s="13" t="s">
        <v>37</v>
      </c>
      <c r="AX623" s="13" t="s">
        <v>75</v>
      </c>
      <c r="AY623" s="216" t="s">
        <v>175</v>
      </c>
    </row>
    <row r="624" spans="2:51" s="14" customFormat="1" ht="11.25">
      <c r="B624" s="217"/>
      <c r="C624" s="218"/>
      <c r="D624" s="203" t="s">
        <v>186</v>
      </c>
      <c r="E624" s="219" t="s">
        <v>19</v>
      </c>
      <c r="F624" s="220" t="s">
        <v>1748</v>
      </c>
      <c r="G624" s="218"/>
      <c r="H624" s="221">
        <v>19.582</v>
      </c>
      <c r="I624" s="222"/>
      <c r="J624" s="218"/>
      <c r="K624" s="218"/>
      <c r="L624" s="223"/>
      <c r="M624" s="224"/>
      <c r="N624" s="225"/>
      <c r="O624" s="225"/>
      <c r="P624" s="225"/>
      <c r="Q624" s="225"/>
      <c r="R624" s="225"/>
      <c r="S624" s="225"/>
      <c r="T624" s="226"/>
      <c r="AT624" s="227" t="s">
        <v>186</v>
      </c>
      <c r="AU624" s="227" t="s">
        <v>85</v>
      </c>
      <c r="AV624" s="14" t="s">
        <v>85</v>
      </c>
      <c r="AW624" s="14" t="s">
        <v>37</v>
      </c>
      <c r="AX624" s="14" t="s">
        <v>75</v>
      </c>
      <c r="AY624" s="227" t="s">
        <v>175</v>
      </c>
    </row>
    <row r="625" spans="2:51" s="14" customFormat="1" ht="11.25">
      <c r="B625" s="217"/>
      <c r="C625" s="218"/>
      <c r="D625" s="203" t="s">
        <v>186</v>
      </c>
      <c r="E625" s="219" t="s">
        <v>19</v>
      </c>
      <c r="F625" s="220" t="s">
        <v>1749</v>
      </c>
      <c r="G625" s="218"/>
      <c r="H625" s="221">
        <v>-0.486</v>
      </c>
      <c r="I625" s="222"/>
      <c r="J625" s="218"/>
      <c r="K625" s="218"/>
      <c r="L625" s="223"/>
      <c r="M625" s="224"/>
      <c r="N625" s="225"/>
      <c r="O625" s="225"/>
      <c r="P625" s="225"/>
      <c r="Q625" s="225"/>
      <c r="R625" s="225"/>
      <c r="S625" s="225"/>
      <c r="T625" s="226"/>
      <c r="AT625" s="227" t="s">
        <v>186</v>
      </c>
      <c r="AU625" s="227" t="s">
        <v>85</v>
      </c>
      <c r="AV625" s="14" t="s">
        <v>85</v>
      </c>
      <c r="AW625" s="14" t="s">
        <v>37</v>
      </c>
      <c r="AX625" s="14" t="s">
        <v>75</v>
      </c>
      <c r="AY625" s="227" t="s">
        <v>175</v>
      </c>
    </row>
    <row r="626" spans="2:51" s="14" customFormat="1" ht="11.25">
      <c r="B626" s="217"/>
      <c r="C626" s="218"/>
      <c r="D626" s="203" t="s">
        <v>186</v>
      </c>
      <c r="E626" s="219" t="s">
        <v>19</v>
      </c>
      <c r="F626" s="220" t="s">
        <v>1750</v>
      </c>
      <c r="G626" s="218"/>
      <c r="H626" s="221">
        <v>-1.62</v>
      </c>
      <c r="I626" s="222"/>
      <c r="J626" s="218"/>
      <c r="K626" s="218"/>
      <c r="L626" s="223"/>
      <c r="M626" s="224"/>
      <c r="N626" s="225"/>
      <c r="O626" s="225"/>
      <c r="P626" s="225"/>
      <c r="Q626" s="225"/>
      <c r="R626" s="225"/>
      <c r="S626" s="225"/>
      <c r="T626" s="226"/>
      <c r="AT626" s="227" t="s">
        <v>186</v>
      </c>
      <c r="AU626" s="227" t="s">
        <v>85</v>
      </c>
      <c r="AV626" s="14" t="s">
        <v>85</v>
      </c>
      <c r="AW626" s="14" t="s">
        <v>37</v>
      </c>
      <c r="AX626" s="14" t="s">
        <v>75</v>
      </c>
      <c r="AY626" s="227" t="s">
        <v>175</v>
      </c>
    </row>
    <row r="627" spans="2:51" s="14" customFormat="1" ht="11.25">
      <c r="B627" s="217"/>
      <c r="C627" s="218"/>
      <c r="D627" s="203" t="s">
        <v>186</v>
      </c>
      <c r="E627" s="219" t="s">
        <v>19</v>
      </c>
      <c r="F627" s="220" t="s">
        <v>1751</v>
      </c>
      <c r="G627" s="218"/>
      <c r="H627" s="221">
        <v>1.44</v>
      </c>
      <c r="I627" s="222"/>
      <c r="J627" s="218"/>
      <c r="K627" s="218"/>
      <c r="L627" s="223"/>
      <c r="M627" s="224"/>
      <c r="N627" s="225"/>
      <c r="O627" s="225"/>
      <c r="P627" s="225"/>
      <c r="Q627" s="225"/>
      <c r="R627" s="225"/>
      <c r="S627" s="225"/>
      <c r="T627" s="226"/>
      <c r="AT627" s="227" t="s">
        <v>186</v>
      </c>
      <c r="AU627" s="227" t="s">
        <v>85</v>
      </c>
      <c r="AV627" s="14" t="s">
        <v>85</v>
      </c>
      <c r="AW627" s="14" t="s">
        <v>37</v>
      </c>
      <c r="AX627" s="14" t="s">
        <v>75</v>
      </c>
      <c r="AY627" s="227" t="s">
        <v>175</v>
      </c>
    </row>
    <row r="628" spans="2:51" s="14" customFormat="1" ht="11.25">
      <c r="B628" s="217"/>
      <c r="C628" s="218"/>
      <c r="D628" s="203" t="s">
        <v>186</v>
      </c>
      <c r="E628" s="219" t="s">
        <v>19</v>
      </c>
      <c r="F628" s="220" t="s">
        <v>1752</v>
      </c>
      <c r="G628" s="218"/>
      <c r="H628" s="221">
        <v>1.84</v>
      </c>
      <c r="I628" s="222"/>
      <c r="J628" s="218"/>
      <c r="K628" s="218"/>
      <c r="L628" s="223"/>
      <c r="M628" s="224"/>
      <c r="N628" s="225"/>
      <c r="O628" s="225"/>
      <c r="P628" s="225"/>
      <c r="Q628" s="225"/>
      <c r="R628" s="225"/>
      <c r="S628" s="225"/>
      <c r="T628" s="226"/>
      <c r="AT628" s="227" t="s">
        <v>186</v>
      </c>
      <c r="AU628" s="227" t="s">
        <v>85</v>
      </c>
      <c r="AV628" s="14" t="s">
        <v>85</v>
      </c>
      <c r="AW628" s="14" t="s">
        <v>37</v>
      </c>
      <c r="AX628" s="14" t="s">
        <v>75</v>
      </c>
      <c r="AY628" s="227" t="s">
        <v>175</v>
      </c>
    </row>
    <row r="629" spans="2:51" s="14" customFormat="1" ht="11.25">
      <c r="B629" s="217"/>
      <c r="C629" s="218"/>
      <c r="D629" s="203" t="s">
        <v>186</v>
      </c>
      <c r="E629" s="219" t="s">
        <v>19</v>
      </c>
      <c r="F629" s="220" t="s">
        <v>1753</v>
      </c>
      <c r="G629" s="218"/>
      <c r="H629" s="221">
        <v>79.849</v>
      </c>
      <c r="I629" s="222"/>
      <c r="J629" s="218"/>
      <c r="K629" s="218"/>
      <c r="L629" s="223"/>
      <c r="M629" s="224"/>
      <c r="N629" s="225"/>
      <c r="O629" s="225"/>
      <c r="P629" s="225"/>
      <c r="Q629" s="225"/>
      <c r="R629" s="225"/>
      <c r="S629" s="225"/>
      <c r="T629" s="226"/>
      <c r="AT629" s="227" t="s">
        <v>186</v>
      </c>
      <c r="AU629" s="227" t="s">
        <v>85</v>
      </c>
      <c r="AV629" s="14" t="s">
        <v>85</v>
      </c>
      <c r="AW629" s="14" t="s">
        <v>37</v>
      </c>
      <c r="AX629" s="14" t="s">
        <v>75</v>
      </c>
      <c r="AY629" s="227" t="s">
        <v>175</v>
      </c>
    </row>
    <row r="630" spans="2:51" s="14" customFormat="1" ht="11.25">
      <c r="B630" s="217"/>
      <c r="C630" s="218"/>
      <c r="D630" s="203" t="s">
        <v>186</v>
      </c>
      <c r="E630" s="219" t="s">
        <v>19</v>
      </c>
      <c r="F630" s="220" t="s">
        <v>1754</v>
      </c>
      <c r="G630" s="218"/>
      <c r="H630" s="221">
        <v>-2.856</v>
      </c>
      <c r="I630" s="222"/>
      <c r="J630" s="218"/>
      <c r="K630" s="218"/>
      <c r="L630" s="223"/>
      <c r="M630" s="224"/>
      <c r="N630" s="225"/>
      <c r="O630" s="225"/>
      <c r="P630" s="225"/>
      <c r="Q630" s="225"/>
      <c r="R630" s="225"/>
      <c r="S630" s="225"/>
      <c r="T630" s="226"/>
      <c r="AT630" s="227" t="s">
        <v>186</v>
      </c>
      <c r="AU630" s="227" t="s">
        <v>85</v>
      </c>
      <c r="AV630" s="14" t="s">
        <v>85</v>
      </c>
      <c r="AW630" s="14" t="s">
        <v>37</v>
      </c>
      <c r="AX630" s="14" t="s">
        <v>75</v>
      </c>
      <c r="AY630" s="227" t="s">
        <v>175</v>
      </c>
    </row>
    <row r="631" spans="2:51" s="14" customFormat="1" ht="11.25">
      <c r="B631" s="217"/>
      <c r="C631" s="218"/>
      <c r="D631" s="203" t="s">
        <v>186</v>
      </c>
      <c r="E631" s="219" t="s">
        <v>19</v>
      </c>
      <c r="F631" s="220" t="s">
        <v>1755</v>
      </c>
      <c r="G631" s="218"/>
      <c r="H631" s="221">
        <v>-1.85</v>
      </c>
      <c r="I631" s="222"/>
      <c r="J631" s="218"/>
      <c r="K631" s="218"/>
      <c r="L631" s="223"/>
      <c r="M631" s="224"/>
      <c r="N631" s="225"/>
      <c r="O631" s="225"/>
      <c r="P631" s="225"/>
      <c r="Q631" s="225"/>
      <c r="R631" s="225"/>
      <c r="S631" s="225"/>
      <c r="T631" s="226"/>
      <c r="AT631" s="227" t="s">
        <v>186</v>
      </c>
      <c r="AU631" s="227" t="s">
        <v>85</v>
      </c>
      <c r="AV631" s="14" t="s">
        <v>85</v>
      </c>
      <c r="AW631" s="14" t="s">
        <v>37</v>
      </c>
      <c r="AX631" s="14" t="s">
        <v>75</v>
      </c>
      <c r="AY631" s="227" t="s">
        <v>175</v>
      </c>
    </row>
    <row r="632" spans="2:51" s="14" customFormat="1" ht="11.25">
      <c r="B632" s="217"/>
      <c r="C632" s="218"/>
      <c r="D632" s="203" t="s">
        <v>186</v>
      </c>
      <c r="E632" s="219" t="s">
        <v>19</v>
      </c>
      <c r="F632" s="220" t="s">
        <v>1756</v>
      </c>
      <c r="G632" s="218"/>
      <c r="H632" s="221">
        <v>-4.44</v>
      </c>
      <c r="I632" s="222"/>
      <c r="J632" s="218"/>
      <c r="K632" s="218"/>
      <c r="L632" s="223"/>
      <c r="M632" s="224"/>
      <c r="N632" s="225"/>
      <c r="O632" s="225"/>
      <c r="P632" s="225"/>
      <c r="Q632" s="225"/>
      <c r="R632" s="225"/>
      <c r="S632" s="225"/>
      <c r="T632" s="226"/>
      <c r="AT632" s="227" t="s">
        <v>186</v>
      </c>
      <c r="AU632" s="227" t="s">
        <v>85</v>
      </c>
      <c r="AV632" s="14" t="s">
        <v>85</v>
      </c>
      <c r="AW632" s="14" t="s">
        <v>37</v>
      </c>
      <c r="AX632" s="14" t="s">
        <v>75</v>
      </c>
      <c r="AY632" s="227" t="s">
        <v>175</v>
      </c>
    </row>
    <row r="633" spans="2:51" s="14" customFormat="1" ht="11.25">
      <c r="B633" s="217"/>
      <c r="C633" s="218"/>
      <c r="D633" s="203" t="s">
        <v>186</v>
      </c>
      <c r="E633" s="219" t="s">
        <v>19</v>
      </c>
      <c r="F633" s="220" t="s">
        <v>1755</v>
      </c>
      <c r="G633" s="218"/>
      <c r="H633" s="221">
        <v>-1.85</v>
      </c>
      <c r="I633" s="222"/>
      <c r="J633" s="218"/>
      <c r="K633" s="218"/>
      <c r="L633" s="223"/>
      <c r="M633" s="224"/>
      <c r="N633" s="225"/>
      <c r="O633" s="225"/>
      <c r="P633" s="225"/>
      <c r="Q633" s="225"/>
      <c r="R633" s="225"/>
      <c r="S633" s="225"/>
      <c r="T633" s="226"/>
      <c r="AT633" s="227" t="s">
        <v>186</v>
      </c>
      <c r="AU633" s="227" t="s">
        <v>85</v>
      </c>
      <c r="AV633" s="14" t="s">
        <v>85</v>
      </c>
      <c r="AW633" s="14" t="s">
        <v>37</v>
      </c>
      <c r="AX633" s="14" t="s">
        <v>75</v>
      </c>
      <c r="AY633" s="227" t="s">
        <v>175</v>
      </c>
    </row>
    <row r="634" spans="2:51" s="14" customFormat="1" ht="11.25">
      <c r="B634" s="217"/>
      <c r="C634" s="218"/>
      <c r="D634" s="203" t="s">
        <v>186</v>
      </c>
      <c r="E634" s="219" t="s">
        <v>19</v>
      </c>
      <c r="F634" s="220" t="s">
        <v>1757</v>
      </c>
      <c r="G634" s="218"/>
      <c r="H634" s="221">
        <v>29.255</v>
      </c>
      <c r="I634" s="222"/>
      <c r="J634" s="218"/>
      <c r="K634" s="218"/>
      <c r="L634" s="223"/>
      <c r="M634" s="224"/>
      <c r="N634" s="225"/>
      <c r="O634" s="225"/>
      <c r="P634" s="225"/>
      <c r="Q634" s="225"/>
      <c r="R634" s="225"/>
      <c r="S634" s="225"/>
      <c r="T634" s="226"/>
      <c r="AT634" s="227" t="s">
        <v>186</v>
      </c>
      <c r="AU634" s="227" t="s">
        <v>85</v>
      </c>
      <c r="AV634" s="14" t="s">
        <v>85</v>
      </c>
      <c r="AW634" s="14" t="s">
        <v>37</v>
      </c>
      <c r="AX634" s="14" t="s">
        <v>75</v>
      </c>
      <c r="AY634" s="227" t="s">
        <v>175</v>
      </c>
    </row>
    <row r="635" spans="2:51" s="14" customFormat="1" ht="11.25">
      <c r="B635" s="217"/>
      <c r="C635" s="218"/>
      <c r="D635" s="203" t="s">
        <v>186</v>
      </c>
      <c r="E635" s="219" t="s">
        <v>19</v>
      </c>
      <c r="F635" s="220" t="s">
        <v>1758</v>
      </c>
      <c r="G635" s="218"/>
      <c r="H635" s="221">
        <v>-0.47</v>
      </c>
      <c r="I635" s="222"/>
      <c r="J635" s="218"/>
      <c r="K635" s="218"/>
      <c r="L635" s="223"/>
      <c r="M635" s="224"/>
      <c r="N635" s="225"/>
      <c r="O635" s="225"/>
      <c r="P635" s="225"/>
      <c r="Q635" s="225"/>
      <c r="R635" s="225"/>
      <c r="S635" s="225"/>
      <c r="T635" s="226"/>
      <c r="AT635" s="227" t="s">
        <v>186</v>
      </c>
      <c r="AU635" s="227" t="s">
        <v>85</v>
      </c>
      <c r="AV635" s="14" t="s">
        <v>85</v>
      </c>
      <c r="AW635" s="14" t="s">
        <v>37</v>
      </c>
      <c r="AX635" s="14" t="s">
        <v>75</v>
      </c>
      <c r="AY635" s="227" t="s">
        <v>175</v>
      </c>
    </row>
    <row r="636" spans="2:51" s="14" customFormat="1" ht="11.25">
      <c r="B636" s="217"/>
      <c r="C636" s="218"/>
      <c r="D636" s="203" t="s">
        <v>186</v>
      </c>
      <c r="E636" s="219" t="s">
        <v>19</v>
      </c>
      <c r="F636" s="220" t="s">
        <v>1759</v>
      </c>
      <c r="G636" s="218"/>
      <c r="H636" s="221">
        <v>-1.428</v>
      </c>
      <c r="I636" s="222"/>
      <c r="J636" s="218"/>
      <c r="K636" s="218"/>
      <c r="L636" s="223"/>
      <c r="M636" s="224"/>
      <c r="N636" s="225"/>
      <c r="O636" s="225"/>
      <c r="P636" s="225"/>
      <c r="Q636" s="225"/>
      <c r="R636" s="225"/>
      <c r="S636" s="225"/>
      <c r="T636" s="226"/>
      <c r="AT636" s="227" t="s">
        <v>186</v>
      </c>
      <c r="AU636" s="227" t="s">
        <v>85</v>
      </c>
      <c r="AV636" s="14" t="s">
        <v>85</v>
      </c>
      <c r="AW636" s="14" t="s">
        <v>37</v>
      </c>
      <c r="AX636" s="14" t="s">
        <v>75</v>
      </c>
      <c r="AY636" s="227" t="s">
        <v>175</v>
      </c>
    </row>
    <row r="637" spans="2:51" s="14" customFormat="1" ht="11.25">
      <c r="B637" s="217"/>
      <c r="C637" s="218"/>
      <c r="D637" s="203" t="s">
        <v>186</v>
      </c>
      <c r="E637" s="219" t="s">
        <v>19</v>
      </c>
      <c r="F637" s="220" t="s">
        <v>1760</v>
      </c>
      <c r="G637" s="218"/>
      <c r="H637" s="221">
        <v>1.41</v>
      </c>
      <c r="I637" s="222"/>
      <c r="J637" s="218"/>
      <c r="K637" s="218"/>
      <c r="L637" s="223"/>
      <c r="M637" s="224"/>
      <c r="N637" s="225"/>
      <c r="O637" s="225"/>
      <c r="P637" s="225"/>
      <c r="Q637" s="225"/>
      <c r="R637" s="225"/>
      <c r="S637" s="225"/>
      <c r="T637" s="226"/>
      <c r="AT637" s="227" t="s">
        <v>186</v>
      </c>
      <c r="AU637" s="227" t="s">
        <v>85</v>
      </c>
      <c r="AV637" s="14" t="s">
        <v>85</v>
      </c>
      <c r="AW637" s="14" t="s">
        <v>37</v>
      </c>
      <c r="AX637" s="14" t="s">
        <v>75</v>
      </c>
      <c r="AY637" s="227" t="s">
        <v>175</v>
      </c>
    </row>
    <row r="638" spans="2:51" s="14" customFormat="1" ht="11.25">
      <c r="B638" s="217"/>
      <c r="C638" s="218"/>
      <c r="D638" s="203" t="s">
        <v>186</v>
      </c>
      <c r="E638" s="219" t="s">
        <v>19</v>
      </c>
      <c r="F638" s="220" t="s">
        <v>1761</v>
      </c>
      <c r="G638" s="218"/>
      <c r="H638" s="221">
        <v>1.912</v>
      </c>
      <c r="I638" s="222"/>
      <c r="J638" s="218"/>
      <c r="K638" s="218"/>
      <c r="L638" s="223"/>
      <c r="M638" s="224"/>
      <c r="N638" s="225"/>
      <c r="O638" s="225"/>
      <c r="P638" s="225"/>
      <c r="Q638" s="225"/>
      <c r="R638" s="225"/>
      <c r="S638" s="225"/>
      <c r="T638" s="226"/>
      <c r="AT638" s="227" t="s">
        <v>186</v>
      </c>
      <c r="AU638" s="227" t="s">
        <v>85</v>
      </c>
      <c r="AV638" s="14" t="s">
        <v>85</v>
      </c>
      <c r="AW638" s="14" t="s">
        <v>37</v>
      </c>
      <c r="AX638" s="14" t="s">
        <v>75</v>
      </c>
      <c r="AY638" s="227" t="s">
        <v>175</v>
      </c>
    </row>
    <row r="639" spans="2:51" s="14" customFormat="1" ht="11.25">
      <c r="B639" s="217"/>
      <c r="C639" s="218"/>
      <c r="D639" s="203" t="s">
        <v>186</v>
      </c>
      <c r="E639" s="219" t="s">
        <v>19</v>
      </c>
      <c r="F639" s="220" t="s">
        <v>1762</v>
      </c>
      <c r="G639" s="218"/>
      <c r="H639" s="221">
        <v>43.056</v>
      </c>
      <c r="I639" s="222"/>
      <c r="J639" s="218"/>
      <c r="K639" s="218"/>
      <c r="L639" s="223"/>
      <c r="M639" s="224"/>
      <c r="N639" s="225"/>
      <c r="O639" s="225"/>
      <c r="P639" s="225"/>
      <c r="Q639" s="225"/>
      <c r="R639" s="225"/>
      <c r="S639" s="225"/>
      <c r="T639" s="226"/>
      <c r="AT639" s="227" t="s">
        <v>186</v>
      </c>
      <c r="AU639" s="227" t="s">
        <v>85</v>
      </c>
      <c r="AV639" s="14" t="s">
        <v>85</v>
      </c>
      <c r="AW639" s="14" t="s">
        <v>37</v>
      </c>
      <c r="AX639" s="14" t="s">
        <v>75</v>
      </c>
      <c r="AY639" s="227" t="s">
        <v>175</v>
      </c>
    </row>
    <row r="640" spans="2:51" s="14" customFormat="1" ht="11.25">
      <c r="B640" s="217"/>
      <c r="C640" s="218"/>
      <c r="D640" s="203" t="s">
        <v>186</v>
      </c>
      <c r="E640" s="219" t="s">
        <v>19</v>
      </c>
      <c r="F640" s="220" t="s">
        <v>1759</v>
      </c>
      <c r="G640" s="218"/>
      <c r="H640" s="221">
        <v>-1.428</v>
      </c>
      <c r="I640" s="222"/>
      <c r="J640" s="218"/>
      <c r="K640" s="218"/>
      <c r="L640" s="223"/>
      <c r="M640" s="224"/>
      <c r="N640" s="225"/>
      <c r="O640" s="225"/>
      <c r="P640" s="225"/>
      <c r="Q640" s="225"/>
      <c r="R640" s="225"/>
      <c r="S640" s="225"/>
      <c r="T640" s="226"/>
      <c r="AT640" s="227" t="s">
        <v>186</v>
      </c>
      <c r="AU640" s="227" t="s">
        <v>85</v>
      </c>
      <c r="AV640" s="14" t="s">
        <v>85</v>
      </c>
      <c r="AW640" s="14" t="s">
        <v>37</v>
      </c>
      <c r="AX640" s="14" t="s">
        <v>75</v>
      </c>
      <c r="AY640" s="227" t="s">
        <v>175</v>
      </c>
    </row>
    <row r="641" spans="2:51" s="14" customFormat="1" ht="11.25">
      <c r="B641" s="217"/>
      <c r="C641" s="218"/>
      <c r="D641" s="203" t="s">
        <v>186</v>
      </c>
      <c r="E641" s="219" t="s">
        <v>19</v>
      </c>
      <c r="F641" s="220" t="s">
        <v>1763</v>
      </c>
      <c r="G641" s="218"/>
      <c r="H641" s="221">
        <v>-0.506</v>
      </c>
      <c r="I641" s="222"/>
      <c r="J641" s="218"/>
      <c r="K641" s="218"/>
      <c r="L641" s="223"/>
      <c r="M641" s="224"/>
      <c r="N641" s="225"/>
      <c r="O641" s="225"/>
      <c r="P641" s="225"/>
      <c r="Q641" s="225"/>
      <c r="R641" s="225"/>
      <c r="S641" s="225"/>
      <c r="T641" s="226"/>
      <c r="AT641" s="227" t="s">
        <v>186</v>
      </c>
      <c r="AU641" s="227" t="s">
        <v>85</v>
      </c>
      <c r="AV641" s="14" t="s">
        <v>85</v>
      </c>
      <c r="AW641" s="14" t="s">
        <v>37</v>
      </c>
      <c r="AX641" s="14" t="s">
        <v>75</v>
      </c>
      <c r="AY641" s="227" t="s">
        <v>175</v>
      </c>
    </row>
    <row r="642" spans="2:51" s="14" customFormat="1" ht="11.25">
      <c r="B642" s="217"/>
      <c r="C642" s="218"/>
      <c r="D642" s="203" t="s">
        <v>186</v>
      </c>
      <c r="E642" s="219" t="s">
        <v>19</v>
      </c>
      <c r="F642" s="220" t="s">
        <v>1764</v>
      </c>
      <c r="G642" s="218"/>
      <c r="H642" s="221">
        <v>-0.479</v>
      </c>
      <c r="I642" s="222"/>
      <c r="J642" s="218"/>
      <c r="K642" s="218"/>
      <c r="L642" s="223"/>
      <c r="M642" s="224"/>
      <c r="N642" s="225"/>
      <c r="O642" s="225"/>
      <c r="P642" s="225"/>
      <c r="Q642" s="225"/>
      <c r="R642" s="225"/>
      <c r="S642" s="225"/>
      <c r="T642" s="226"/>
      <c r="AT642" s="227" t="s">
        <v>186</v>
      </c>
      <c r="AU642" s="227" t="s">
        <v>85</v>
      </c>
      <c r="AV642" s="14" t="s">
        <v>85</v>
      </c>
      <c r="AW642" s="14" t="s">
        <v>37</v>
      </c>
      <c r="AX642" s="14" t="s">
        <v>75</v>
      </c>
      <c r="AY642" s="227" t="s">
        <v>175</v>
      </c>
    </row>
    <row r="643" spans="2:51" s="14" customFormat="1" ht="11.25">
      <c r="B643" s="217"/>
      <c r="C643" s="218"/>
      <c r="D643" s="203" t="s">
        <v>186</v>
      </c>
      <c r="E643" s="219" t="s">
        <v>19</v>
      </c>
      <c r="F643" s="220" t="s">
        <v>1765</v>
      </c>
      <c r="G643" s="218"/>
      <c r="H643" s="221">
        <v>1.176</v>
      </c>
      <c r="I643" s="222"/>
      <c r="J643" s="218"/>
      <c r="K643" s="218"/>
      <c r="L643" s="223"/>
      <c r="M643" s="224"/>
      <c r="N643" s="225"/>
      <c r="O643" s="225"/>
      <c r="P643" s="225"/>
      <c r="Q643" s="225"/>
      <c r="R643" s="225"/>
      <c r="S643" s="225"/>
      <c r="T643" s="226"/>
      <c r="AT643" s="227" t="s">
        <v>186</v>
      </c>
      <c r="AU643" s="227" t="s">
        <v>85</v>
      </c>
      <c r="AV643" s="14" t="s">
        <v>85</v>
      </c>
      <c r="AW643" s="14" t="s">
        <v>37</v>
      </c>
      <c r="AX643" s="14" t="s">
        <v>75</v>
      </c>
      <c r="AY643" s="227" t="s">
        <v>175</v>
      </c>
    </row>
    <row r="644" spans="2:51" s="14" customFormat="1" ht="11.25">
      <c r="B644" s="217"/>
      <c r="C644" s="218"/>
      <c r="D644" s="203" t="s">
        <v>186</v>
      </c>
      <c r="E644" s="219" t="s">
        <v>19</v>
      </c>
      <c r="F644" s="220" t="s">
        <v>1766</v>
      </c>
      <c r="G644" s="218"/>
      <c r="H644" s="221">
        <v>1.704</v>
      </c>
      <c r="I644" s="222"/>
      <c r="J644" s="218"/>
      <c r="K644" s="218"/>
      <c r="L644" s="223"/>
      <c r="M644" s="224"/>
      <c r="N644" s="225"/>
      <c r="O644" s="225"/>
      <c r="P644" s="225"/>
      <c r="Q644" s="225"/>
      <c r="R644" s="225"/>
      <c r="S644" s="225"/>
      <c r="T644" s="226"/>
      <c r="AT644" s="227" t="s">
        <v>186</v>
      </c>
      <c r="AU644" s="227" t="s">
        <v>85</v>
      </c>
      <c r="AV644" s="14" t="s">
        <v>85</v>
      </c>
      <c r="AW644" s="14" t="s">
        <v>37</v>
      </c>
      <c r="AX644" s="14" t="s">
        <v>75</v>
      </c>
      <c r="AY644" s="227" t="s">
        <v>175</v>
      </c>
    </row>
    <row r="645" spans="2:51" s="14" customFormat="1" ht="11.25">
      <c r="B645" s="217"/>
      <c r="C645" s="218"/>
      <c r="D645" s="203" t="s">
        <v>186</v>
      </c>
      <c r="E645" s="219" t="s">
        <v>19</v>
      </c>
      <c r="F645" s="220" t="s">
        <v>1767</v>
      </c>
      <c r="G645" s="218"/>
      <c r="H645" s="221">
        <v>27.192</v>
      </c>
      <c r="I645" s="222"/>
      <c r="J645" s="218"/>
      <c r="K645" s="218"/>
      <c r="L645" s="223"/>
      <c r="M645" s="224"/>
      <c r="N645" s="225"/>
      <c r="O645" s="225"/>
      <c r="P645" s="225"/>
      <c r="Q645" s="225"/>
      <c r="R645" s="225"/>
      <c r="S645" s="225"/>
      <c r="T645" s="226"/>
      <c r="AT645" s="227" t="s">
        <v>186</v>
      </c>
      <c r="AU645" s="227" t="s">
        <v>85</v>
      </c>
      <c r="AV645" s="14" t="s">
        <v>85</v>
      </c>
      <c r="AW645" s="14" t="s">
        <v>37</v>
      </c>
      <c r="AX645" s="14" t="s">
        <v>75</v>
      </c>
      <c r="AY645" s="227" t="s">
        <v>175</v>
      </c>
    </row>
    <row r="646" spans="2:51" s="14" customFormat="1" ht="11.25">
      <c r="B646" s="217"/>
      <c r="C646" s="218"/>
      <c r="D646" s="203" t="s">
        <v>186</v>
      </c>
      <c r="E646" s="219" t="s">
        <v>19</v>
      </c>
      <c r="F646" s="220" t="s">
        <v>1768</v>
      </c>
      <c r="G646" s="218"/>
      <c r="H646" s="221">
        <v>-0.47</v>
      </c>
      <c r="I646" s="222"/>
      <c r="J646" s="218"/>
      <c r="K646" s="218"/>
      <c r="L646" s="223"/>
      <c r="M646" s="224"/>
      <c r="N646" s="225"/>
      <c r="O646" s="225"/>
      <c r="P646" s="225"/>
      <c r="Q646" s="225"/>
      <c r="R646" s="225"/>
      <c r="S646" s="225"/>
      <c r="T646" s="226"/>
      <c r="AT646" s="227" t="s">
        <v>186</v>
      </c>
      <c r="AU646" s="227" t="s">
        <v>85</v>
      </c>
      <c r="AV646" s="14" t="s">
        <v>85</v>
      </c>
      <c r="AW646" s="14" t="s">
        <v>37</v>
      </c>
      <c r="AX646" s="14" t="s">
        <v>75</v>
      </c>
      <c r="AY646" s="227" t="s">
        <v>175</v>
      </c>
    </row>
    <row r="647" spans="2:51" s="14" customFormat="1" ht="11.25">
      <c r="B647" s="217"/>
      <c r="C647" s="218"/>
      <c r="D647" s="203" t="s">
        <v>186</v>
      </c>
      <c r="E647" s="219" t="s">
        <v>19</v>
      </c>
      <c r="F647" s="220" t="s">
        <v>1769</v>
      </c>
      <c r="G647" s="218"/>
      <c r="H647" s="221">
        <v>-4.44</v>
      </c>
      <c r="I647" s="222"/>
      <c r="J647" s="218"/>
      <c r="K647" s="218"/>
      <c r="L647" s="223"/>
      <c r="M647" s="224"/>
      <c r="N647" s="225"/>
      <c r="O647" s="225"/>
      <c r="P647" s="225"/>
      <c r="Q647" s="225"/>
      <c r="R647" s="225"/>
      <c r="S647" s="225"/>
      <c r="T647" s="226"/>
      <c r="AT647" s="227" t="s">
        <v>186</v>
      </c>
      <c r="AU647" s="227" t="s">
        <v>85</v>
      </c>
      <c r="AV647" s="14" t="s">
        <v>85</v>
      </c>
      <c r="AW647" s="14" t="s">
        <v>37</v>
      </c>
      <c r="AX647" s="14" t="s">
        <v>75</v>
      </c>
      <c r="AY647" s="227" t="s">
        <v>175</v>
      </c>
    </row>
    <row r="648" spans="2:51" s="14" customFormat="1" ht="11.25">
      <c r="B648" s="217"/>
      <c r="C648" s="218"/>
      <c r="D648" s="203" t="s">
        <v>186</v>
      </c>
      <c r="E648" s="219" t="s">
        <v>19</v>
      </c>
      <c r="F648" s="220" t="s">
        <v>1770</v>
      </c>
      <c r="G648" s="218"/>
      <c r="H648" s="221">
        <v>1.128</v>
      </c>
      <c r="I648" s="222"/>
      <c r="J648" s="218"/>
      <c r="K648" s="218"/>
      <c r="L648" s="223"/>
      <c r="M648" s="224"/>
      <c r="N648" s="225"/>
      <c r="O648" s="225"/>
      <c r="P648" s="225"/>
      <c r="Q648" s="225"/>
      <c r="R648" s="225"/>
      <c r="S648" s="225"/>
      <c r="T648" s="226"/>
      <c r="AT648" s="227" t="s">
        <v>186</v>
      </c>
      <c r="AU648" s="227" t="s">
        <v>85</v>
      </c>
      <c r="AV648" s="14" t="s">
        <v>85</v>
      </c>
      <c r="AW648" s="14" t="s">
        <v>37</v>
      </c>
      <c r="AX648" s="14" t="s">
        <v>75</v>
      </c>
      <c r="AY648" s="227" t="s">
        <v>175</v>
      </c>
    </row>
    <row r="649" spans="2:51" s="14" customFormat="1" ht="11.25">
      <c r="B649" s="217"/>
      <c r="C649" s="218"/>
      <c r="D649" s="203" t="s">
        <v>186</v>
      </c>
      <c r="E649" s="219" t="s">
        <v>19</v>
      </c>
      <c r="F649" s="220" t="s">
        <v>1771</v>
      </c>
      <c r="G649" s="218"/>
      <c r="H649" s="221">
        <v>42.682</v>
      </c>
      <c r="I649" s="222"/>
      <c r="J649" s="218"/>
      <c r="K649" s="218"/>
      <c r="L649" s="223"/>
      <c r="M649" s="224"/>
      <c r="N649" s="225"/>
      <c r="O649" s="225"/>
      <c r="P649" s="225"/>
      <c r="Q649" s="225"/>
      <c r="R649" s="225"/>
      <c r="S649" s="225"/>
      <c r="T649" s="226"/>
      <c r="AT649" s="227" t="s">
        <v>186</v>
      </c>
      <c r="AU649" s="227" t="s">
        <v>85</v>
      </c>
      <c r="AV649" s="14" t="s">
        <v>85</v>
      </c>
      <c r="AW649" s="14" t="s">
        <v>37</v>
      </c>
      <c r="AX649" s="14" t="s">
        <v>75</v>
      </c>
      <c r="AY649" s="227" t="s">
        <v>175</v>
      </c>
    </row>
    <row r="650" spans="2:51" s="14" customFormat="1" ht="11.25">
      <c r="B650" s="217"/>
      <c r="C650" s="218"/>
      <c r="D650" s="203" t="s">
        <v>186</v>
      </c>
      <c r="E650" s="219" t="s">
        <v>19</v>
      </c>
      <c r="F650" s="220" t="s">
        <v>1772</v>
      </c>
      <c r="G650" s="218"/>
      <c r="H650" s="221">
        <v>-1.85</v>
      </c>
      <c r="I650" s="222"/>
      <c r="J650" s="218"/>
      <c r="K650" s="218"/>
      <c r="L650" s="223"/>
      <c r="M650" s="224"/>
      <c r="N650" s="225"/>
      <c r="O650" s="225"/>
      <c r="P650" s="225"/>
      <c r="Q650" s="225"/>
      <c r="R650" s="225"/>
      <c r="S650" s="225"/>
      <c r="T650" s="226"/>
      <c r="AT650" s="227" t="s">
        <v>186</v>
      </c>
      <c r="AU650" s="227" t="s">
        <v>85</v>
      </c>
      <c r="AV650" s="14" t="s">
        <v>85</v>
      </c>
      <c r="AW650" s="14" t="s">
        <v>37</v>
      </c>
      <c r="AX650" s="14" t="s">
        <v>75</v>
      </c>
      <c r="AY650" s="227" t="s">
        <v>175</v>
      </c>
    </row>
    <row r="651" spans="2:51" s="14" customFormat="1" ht="11.25">
      <c r="B651" s="217"/>
      <c r="C651" s="218"/>
      <c r="D651" s="203" t="s">
        <v>186</v>
      </c>
      <c r="E651" s="219" t="s">
        <v>19</v>
      </c>
      <c r="F651" s="220" t="s">
        <v>1758</v>
      </c>
      <c r="G651" s="218"/>
      <c r="H651" s="221">
        <v>-0.47</v>
      </c>
      <c r="I651" s="222"/>
      <c r="J651" s="218"/>
      <c r="K651" s="218"/>
      <c r="L651" s="223"/>
      <c r="M651" s="224"/>
      <c r="N651" s="225"/>
      <c r="O651" s="225"/>
      <c r="P651" s="225"/>
      <c r="Q651" s="225"/>
      <c r="R651" s="225"/>
      <c r="S651" s="225"/>
      <c r="T651" s="226"/>
      <c r="AT651" s="227" t="s">
        <v>186</v>
      </c>
      <c r="AU651" s="227" t="s">
        <v>85</v>
      </c>
      <c r="AV651" s="14" t="s">
        <v>85</v>
      </c>
      <c r="AW651" s="14" t="s">
        <v>37</v>
      </c>
      <c r="AX651" s="14" t="s">
        <v>75</v>
      </c>
      <c r="AY651" s="227" t="s">
        <v>175</v>
      </c>
    </row>
    <row r="652" spans="2:51" s="14" customFormat="1" ht="11.25">
      <c r="B652" s="217"/>
      <c r="C652" s="218"/>
      <c r="D652" s="203" t="s">
        <v>186</v>
      </c>
      <c r="E652" s="219" t="s">
        <v>19</v>
      </c>
      <c r="F652" s="220" t="s">
        <v>1773</v>
      </c>
      <c r="G652" s="218"/>
      <c r="H652" s="221">
        <v>1.92</v>
      </c>
      <c r="I652" s="222"/>
      <c r="J652" s="218"/>
      <c r="K652" s="218"/>
      <c r="L652" s="223"/>
      <c r="M652" s="224"/>
      <c r="N652" s="225"/>
      <c r="O652" s="225"/>
      <c r="P652" s="225"/>
      <c r="Q652" s="225"/>
      <c r="R652" s="225"/>
      <c r="S652" s="225"/>
      <c r="T652" s="226"/>
      <c r="AT652" s="227" t="s">
        <v>186</v>
      </c>
      <c r="AU652" s="227" t="s">
        <v>85</v>
      </c>
      <c r="AV652" s="14" t="s">
        <v>85</v>
      </c>
      <c r="AW652" s="14" t="s">
        <v>37</v>
      </c>
      <c r="AX652" s="14" t="s">
        <v>75</v>
      </c>
      <c r="AY652" s="227" t="s">
        <v>175</v>
      </c>
    </row>
    <row r="653" spans="2:51" s="14" customFormat="1" ht="11.25">
      <c r="B653" s="217"/>
      <c r="C653" s="218"/>
      <c r="D653" s="203" t="s">
        <v>186</v>
      </c>
      <c r="E653" s="219" t="s">
        <v>19</v>
      </c>
      <c r="F653" s="220" t="s">
        <v>1760</v>
      </c>
      <c r="G653" s="218"/>
      <c r="H653" s="221">
        <v>1.41</v>
      </c>
      <c r="I653" s="222"/>
      <c r="J653" s="218"/>
      <c r="K653" s="218"/>
      <c r="L653" s="223"/>
      <c r="M653" s="224"/>
      <c r="N653" s="225"/>
      <c r="O653" s="225"/>
      <c r="P653" s="225"/>
      <c r="Q653" s="225"/>
      <c r="R653" s="225"/>
      <c r="S653" s="225"/>
      <c r="T653" s="226"/>
      <c r="AT653" s="227" t="s">
        <v>186</v>
      </c>
      <c r="AU653" s="227" t="s">
        <v>85</v>
      </c>
      <c r="AV653" s="14" t="s">
        <v>85</v>
      </c>
      <c r="AW653" s="14" t="s">
        <v>37</v>
      </c>
      <c r="AX653" s="14" t="s">
        <v>75</v>
      </c>
      <c r="AY653" s="227" t="s">
        <v>175</v>
      </c>
    </row>
    <row r="654" spans="2:51" s="16" customFormat="1" ht="11.25">
      <c r="B654" s="253"/>
      <c r="C654" s="254"/>
      <c r="D654" s="203" t="s">
        <v>186</v>
      </c>
      <c r="E654" s="255" t="s">
        <v>19</v>
      </c>
      <c r="F654" s="256" t="s">
        <v>365</v>
      </c>
      <c r="G654" s="254"/>
      <c r="H654" s="257">
        <v>230.913</v>
      </c>
      <c r="I654" s="258"/>
      <c r="J654" s="254"/>
      <c r="K654" s="254"/>
      <c r="L654" s="259"/>
      <c r="M654" s="260"/>
      <c r="N654" s="261"/>
      <c r="O654" s="261"/>
      <c r="P654" s="261"/>
      <c r="Q654" s="261"/>
      <c r="R654" s="261"/>
      <c r="S654" s="261"/>
      <c r="T654" s="262"/>
      <c r="AT654" s="263" t="s">
        <v>186</v>
      </c>
      <c r="AU654" s="263" t="s">
        <v>85</v>
      </c>
      <c r="AV654" s="16" t="s">
        <v>195</v>
      </c>
      <c r="AW654" s="16" t="s">
        <v>37</v>
      </c>
      <c r="AX654" s="16" t="s">
        <v>75</v>
      </c>
      <c r="AY654" s="263" t="s">
        <v>175</v>
      </c>
    </row>
    <row r="655" spans="2:51" s="13" customFormat="1" ht="11.25">
      <c r="B655" s="207"/>
      <c r="C655" s="208"/>
      <c r="D655" s="203" t="s">
        <v>186</v>
      </c>
      <c r="E655" s="209" t="s">
        <v>19</v>
      </c>
      <c r="F655" s="210" t="s">
        <v>1324</v>
      </c>
      <c r="G655" s="208"/>
      <c r="H655" s="209" t="s">
        <v>19</v>
      </c>
      <c r="I655" s="211"/>
      <c r="J655" s="208"/>
      <c r="K655" s="208"/>
      <c r="L655" s="212"/>
      <c r="M655" s="213"/>
      <c r="N655" s="214"/>
      <c r="O655" s="214"/>
      <c r="P655" s="214"/>
      <c r="Q655" s="214"/>
      <c r="R655" s="214"/>
      <c r="S655" s="214"/>
      <c r="T655" s="215"/>
      <c r="AT655" s="216" t="s">
        <v>186</v>
      </c>
      <c r="AU655" s="216" t="s">
        <v>85</v>
      </c>
      <c r="AV655" s="13" t="s">
        <v>83</v>
      </c>
      <c r="AW655" s="13" t="s">
        <v>37</v>
      </c>
      <c r="AX655" s="13" t="s">
        <v>75</v>
      </c>
      <c r="AY655" s="216" t="s">
        <v>175</v>
      </c>
    </row>
    <row r="656" spans="2:51" s="14" customFormat="1" ht="11.25">
      <c r="B656" s="217"/>
      <c r="C656" s="218"/>
      <c r="D656" s="203" t="s">
        <v>186</v>
      </c>
      <c r="E656" s="219" t="s">
        <v>19</v>
      </c>
      <c r="F656" s="220" t="s">
        <v>1774</v>
      </c>
      <c r="G656" s="218"/>
      <c r="H656" s="221">
        <v>29.712</v>
      </c>
      <c r="I656" s="222"/>
      <c r="J656" s="218"/>
      <c r="K656" s="218"/>
      <c r="L656" s="223"/>
      <c r="M656" s="224"/>
      <c r="N656" s="225"/>
      <c r="O656" s="225"/>
      <c r="P656" s="225"/>
      <c r="Q656" s="225"/>
      <c r="R656" s="225"/>
      <c r="S656" s="225"/>
      <c r="T656" s="226"/>
      <c r="AT656" s="227" t="s">
        <v>186</v>
      </c>
      <c r="AU656" s="227" t="s">
        <v>85</v>
      </c>
      <c r="AV656" s="14" t="s">
        <v>85</v>
      </c>
      <c r="AW656" s="14" t="s">
        <v>37</v>
      </c>
      <c r="AX656" s="14" t="s">
        <v>75</v>
      </c>
      <c r="AY656" s="227" t="s">
        <v>175</v>
      </c>
    </row>
    <row r="657" spans="2:51" s="14" customFormat="1" ht="11.25">
      <c r="B657" s="217"/>
      <c r="C657" s="218"/>
      <c r="D657" s="203" t="s">
        <v>186</v>
      </c>
      <c r="E657" s="219" t="s">
        <v>19</v>
      </c>
      <c r="F657" s="220" t="s">
        <v>1775</v>
      </c>
      <c r="G657" s="218"/>
      <c r="H657" s="221">
        <v>-2.185</v>
      </c>
      <c r="I657" s="222"/>
      <c r="J657" s="218"/>
      <c r="K657" s="218"/>
      <c r="L657" s="223"/>
      <c r="M657" s="224"/>
      <c r="N657" s="225"/>
      <c r="O657" s="225"/>
      <c r="P657" s="225"/>
      <c r="Q657" s="225"/>
      <c r="R657" s="225"/>
      <c r="S657" s="225"/>
      <c r="T657" s="226"/>
      <c r="AT657" s="227" t="s">
        <v>186</v>
      </c>
      <c r="AU657" s="227" t="s">
        <v>85</v>
      </c>
      <c r="AV657" s="14" t="s">
        <v>85</v>
      </c>
      <c r="AW657" s="14" t="s">
        <v>37</v>
      </c>
      <c r="AX657" s="14" t="s">
        <v>75</v>
      </c>
      <c r="AY657" s="227" t="s">
        <v>175</v>
      </c>
    </row>
    <row r="658" spans="2:51" s="14" customFormat="1" ht="11.25">
      <c r="B658" s="217"/>
      <c r="C658" s="218"/>
      <c r="D658" s="203" t="s">
        <v>186</v>
      </c>
      <c r="E658" s="219" t="s">
        <v>19</v>
      </c>
      <c r="F658" s="220" t="s">
        <v>1776</v>
      </c>
      <c r="G658" s="218"/>
      <c r="H658" s="221">
        <v>22.377</v>
      </c>
      <c r="I658" s="222"/>
      <c r="J658" s="218"/>
      <c r="K658" s="218"/>
      <c r="L658" s="223"/>
      <c r="M658" s="224"/>
      <c r="N658" s="225"/>
      <c r="O658" s="225"/>
      <c r="P658" s="225"/>
      <c r="Q658" s="225"/>
      <c r="R658" s="225"/>
      <c r="S658" s="225"/>
      <c r="T658" s="226"/>
      <c r="AT658" s="227" t="s">
        <v>186</v>
      </c>
      <c r="AU658" s="227" t="s">
        <v>85</v>
      </c>
      <c r="AV658" s="14" t="s">
        <v>85</v>
      </c>
      <c r="AW658" s="14" t="s">
        <v>37</v>
      </c>
      <c r="AX658" s="14" t="s">
        <v>75</v>
      </c>
      <c r="AY658" s="227" t="s">
        <v>175</v>
      </c>
    </row>
    <row r="659" spans="2:51" s="14" customFormat="1" ht="11.25">
      <c r="B659" s="217"/>
      <c r="C659" s="218"/>
      <c r="D659" s="203" t="s">
        <v>186</v>
      </c>
      <c r="E659" s="219" t="s">
        <v>19</v>
      </c>
      <c r="F659" s="220" t="s">
        <v>1777</v>
      </c>
      <c r="G659" s="218"/>
      <c r="H659" s="221">
        <v>-1.296</v>
      </c>
      <c r="I659" s="222"/>
      <c r="J659" s="218"/>
      <c r="K659" s="218"/>
      <c r="L659" s="223"/>
      <c r="M659" s="224"/>
      <c r="N659" s="225"/>
      <c r="O659" s="225"/>
      <c r="P659" s="225"/>
      <c r="Q659" s="225"/>
      <c r="R659" s="225"/>
      <c r="S659" s="225"/>
      <c r="T659" s="226"/>
      <c r="AT659" s="227" t="s">
        <v>186</v>
      </c>
      <c r="AU659" s="227" t="s">
        <v>85</v>
      </c>
      <c r="AV659" s="14" t="s">
        <v>85</v>
      </c>
      <c r="AW659" s="14" t="s">
        <v>37</v>
      </c>
      <c r="AX659" s="14" t="s">
        <v>75</v>
      </c>
      <c r="AY659" s="227" t="s">
        <v>175</v>
      </c>
    </row>
    <row r="660" spans="2:51" s="14" customFormat="1" ht="11.25">
      <c r="B660" s="217"/>
      <c r="C660" s="218"/>
      <c r="D660" s="203" t="s">
        <v>186</v>
      </c>
      <c r="E660" s="219" t="s">
        <v>19</v>
      </c>
      <c r="F660" s="220" t="s">
        <v>1778</v>
      </c>
      <c r="G660" s="218"/>
      <c r="H660" s="221">
        <v>-2.68</v>
      </c>
      <c r="I660" s="222"/>
      <c r="J660" s="218"/>
      <c r="K660" s="218"/>
      <c r="L660" s="223"/>
      <c r="M660" s="224"/>
      <c r="N660" s="225"/>
      <c r="O660" s="225"/>
      <c r="P660" s="225"/>
      <c r="Q660" s="225"/>
      <c r="R660" s="225"/>
      <c r="S660" s="225"/>
      <c r="T660" s="226"/>
      <c r="AT660" s="227" t="s">
        <v>186</v>
      </c>
      <c r="AU660" s="227" t="s">
        <v>85</v>
      </c>
      <c r="AV660" s="14" t="s">
        <v>85</v>
      </c>
      <c r="AW660" s="14" t="s">
        <v>37</v>
      </c>
      <c r="AX660" s="14" t="s">
        <v>75</v>
      </c>
      <c r="AY660" s="227" t="s">
        <v>175</v>
      </c>
    </row>
    <row r="661" spans="2:51" s="14" customFormat="1" ht="11.25">
      <c r="B661" s="217"/>
      <c r="C661" s="218"/>
      <c r="D661" s="203" t="s">
        <v>186</v>
      </c>
      <c r="E661" s="219" t="s">
        <v>19</v>
      </c>
      <c r="F661" s="220" t="s">
        <v>1779</v>
      </c>
      <c r="G661" s="218"/>
      <c r="H661" s="221">
        <v>3.497</v>
      </c>
      <c r="I661" s="222"/>
      <c r="J661" s="218"/>
      <c r="K661" s="218"/>
      <c r="L661" s="223"/>
      <c r="M661" s="224"/>
      <c r="N661" s="225"/>
      <c r="O661" s="225"/>
      <c r="P661" s="225"/>
      <c r="Q661" s="225"/>
      <c r="R661" s="225"/>
      <c r="S661" s="225"/>
      <c r="T661" s="226"/>
      <c r="AT661" s="227" t="s">
        <v>186</v>
      </c>
      <c r="AU661" s="227" t="s">
        <v>85</v>
      </c>
      <c r="AV661" s="14" t="s">
        <v>85</v>
      </c>
      <c r="AW661" s="14" t="s">
        <v>37</v>
      </c>
      <c r="AX661" s="14" t="s">
        <v>75</v>
      </c>
      <c r="AY661" s="227" t="s">
        <v>175</v>
      </c>
    </row>
    <row r="662" spans="2:51" s="14" customFormat="1" ht="11.25">
      <c r="B662" s="217"/>
      <c r="C662" s="218"/>
      <c r="D662" s="203" t="s">
        <v>186</v>
      </c>
      <c r="E662" s="219" t="s">
        <v>19</v>
      </c>
      <c r="F662" s="220" t="s">
        <v>1780</v>
      </c>
      <c r="G662" s="218"/>
      <c r="H662" s="221">
        <v>158.875</v>
      </c>
      <c r="I662" s="222"/>
      <c r="J662" s="218"/>
      <c r="K662" s="218"/>
      <c r="L662" s="223"/>
      <c r="M662" s="224"/>
      <c r="N662" s="225"/>
      <c r="O662" s="225"/>
      <c r="P662" s="225"/>
      <c r="Q662" s="225"/>
      <c r="R662" s="225"/>
      <c r="S662" s="225"/>
      <c r="T662" s="226"/>
      <c r="AT662" s="227" t="s">
        <v>186</v>
      </c>
      <c r="AU662" s="227" t="s">
        <v>85</v>
      </c>
      <c r="AV662" s="14" t="s">
        <v>85</v>
      </c>
      <c r="AW662" s="14" t="s">
        <v>37</v>
      </c>
      <c r="AX662" s="14" t="s">
        <v>75</v>
      </c>
      <c r="AY662" s="227" t="s">
        <v>175</v>
      </c>
    </row>
    <row r="663" spans="2:51" s="14" customFormat="1" ht="11.25">
      <c r="B663" s="217"/>
      <c r="C663" s="218"/>
      <c r="D663" s="203" t="s">
        <v>186</v>
      </c>
      <c r="E663" s="219" t="s">
        <v>19</v>
      </c>
      <c r="F663" s="220" t="s">
        <v>1781</v>
      </c>
      <c r="G663" s="218"/>
      <c r="H663" s="221">
        <v>-2.68</v>
      </c>
      <c r="I663" s="222"/>
      <c r="J663" s="218"/>
      <c r="K663" s="218"/>
      <c r="L663" s="223"/>
      <c r="M663" s="224"/>
      <c r="N663" s="225"/>
      <c r="O663" s="225"/>
      <c r="P663" s="225"/>
      <c r="Q663" s="225"/>
      <c r="R663" s="225"/>
      <c r="S663" s="225"/>
      <c r="T663" s="226"/>
      <c r="AT663" s="227" t="s">
        <v>186</v>
      </c>
      <c r="AU663" s="227" t="s">
        <v>85</v>
      </c>
      <c r="AV663" s="14" t="s">
        <v>85</v>
      </c>
      <c r="AW663" s="14" t="s">
        <v>37</v>
      </c>
      <c r="AX663" s="14" t="s">
        <v>75</v>
      </c>
      <c r="AY663" s="227" t="s">
        <v>175</v>
      </c>
    </row>
    <row r="664" spans="2:51" s="14" customFormat="1" ht="11.25">
      <c r="B664" s="217"/>
      <c r="C664" s="218"/>
      <c r="D664" s="203" t="s">
        <v>186</v>
      </c>
      <c r="E664" s="219" t="s">
        <v>19</v>
      </c>
      <c r="F664" s="220" t="s">
        <v>1782</v>
      </c>
      <c r="G664" s="218"/>
      <c r="H664" s="221">
        <v>-2.04</v>
      </c>
      <c r="I664" s="222"/>
      <c r="J664" s="218"/>
      <c r="K664" s="218"/>
      <c r="L664" s="223"/>
      <c r="M664" s="224"/>
      <c r="N664" s="225"/>
      <c r="O664" s="225"/>
      <c r="P664" s="225"/>
      <c r="Q664" s="225"/>
      <c r="R664" s="225"/>
      <c r="S664" s="225"/>
      <c r="T664" s="226"/>
      <c r="AT664" s="227" t="s">
        <v>186</v>
      </c>
      <c r="AU664" s="227" t="s">
        <v>85</v>
      </c>
      <c r="AV664" s="14" t="s">
        <v>85</v>
      </c>
      <c r="AW664" s="14" t="s">
        <v>37</v>
      </c>
      <c r="AX664" s="14" t="s">
        <v>75</v>
      </c>
      <c r="AY664" s="227" t="s">
        <v>175</v>
      </c>
    </row>
    <row r="665" spans="2:51" s="14" customFormat="1" ht="11.25">
      <c r="B665" s="217"/>
      <c r="C665" s="218"/>
      <c r="D665" s="203" t="s">
        <v>186</v>
      </c>
      <c r="E665" s="219" t="s">
        <v>19</v>
      </c>
      <c r="F665" s="220" t="s">
        <v>1783</v>
      </c>
      <c r="G665" s="218"/>
      <c r="H665" s="221">
        <v>-2.412</v>
      </c>
      <c r="I665" s="222"/>
      <c r="J665" s="218"/>
      <c r="K665" s="218"/>
      <c r="L665" s="223"/>
      <c r="M665" s="224"/>
      <c r="N665" s="225"/>
      <c r="O665" s="225"/>
      <c r="P665" s="225"/>
      <c r="Q665" s="225"/>
      <c r="R665" s="225"/>
      <c r="S665" s="225"/>
      <c r="T665" s="226"/>
      <c r="AT665" s="227" t="s">
        <v>186</v>
      </c>
      <c r="AU665" s="227" t="s">
        <v>85</v>
      </c>
      <c r="AV665" s="14" t="s">
        <v>85</v>
      </c>
      <c r="AW665" s="14" t="s">
        <v>37</v>
      </c>
      <c r="AX665" s="14" t="s">
        <v>75</v>
      </c>
      <c r="AY665" s="227" t="s">
        <v>175</v>
      </c>
    </row>
    <row r="666" spans="2:51" s="14" customFormat="1" ht="11.25">
      <c r="B666" s="217"/>
      <c r="C666" s="218"/>
      <c r="D666" s="203" t="s">
        <v>186</v>
      </c>
      <c r="E666" s="219" t="s">
        <v>19</v>
      </c>
      <c r="F666" s="220" t="s">
        <v>1372</v>
      </c>
      <c r="G666" s="218"/>
      <c r="H666" s="221">
        <v>-2.925</v>
      </c>
      <c r="I666" s="222"/>
      <c r="J666" s="218"/>
      <c r="K666" s="218"/>
      <c r="L666" s="223"/>
      <c r="M666" s="224"/>
      <c r="N666" s="225"/>
      <c r="O666" s="225"/>
      <c r="P666" s="225"/>
      <c r="Q666" s="225"/>
      <c r="R666" s="225"/>
      <c r="S666" s="225"/>
      <c r="T666" s="226"/>
      <c r="AT666" s="227" t="s">
        <v>186</v>
      </c>
      <c r="AU666" s="227" t="s">
        <v>85</v>
      </c>
      <c r="AV666" s="14" t="s">
        <v>85</v>
      </c>
      <c r="AW666" s="14" t="s">
        <v>37</v>
      </c>
      <c r="AX666" s="14" t="s">
        <v>75</v>
      </c>
      <c r="AY666" s="227" t="s">
        <v>175</v>
      </c>
    </row>
    <row r="667" spans="2:51" s="14" customFormat="1" ht="11.25">
      <c r="B667" s="217"/>
      <c r="C667" s="218"/>
      <c r="D667" s="203" t="s">
        <v>186</v>
      </c>
      <c r="E667" s="219" t="s">
        <v>19</v>
      </c>
      <c r="F667" s="220" t="s">
        <v>1784</v>
      </c>
      <c r="G667" s="218"/>
      <c r="H667" s="221">
        <v>1.944</v>
      </c>
      <c r="I667" s="222"/>
      <c r="J667" s="218"/>
      <c r="K667" s="218"/>
      <c r="L667" s="223"/>
      <c r="M667" s="224"/>
      <c r="N667" s="225"/>
      <c r="O667" s="225"/>
      <c r="P667" s="225"/>
      <c r="Q667" s="225"/>
      <c r="R667" s="225"/>
      <c r="S667" s="225"/>
      <c r="T667" s="226"/>
      <c r="AT667" s="227" t="s">
        <v>186</v>
      </c>
      <c r="AU667" s="227" t="s">
        <v>85</v>
      </c>
      <c r="AV667" s="14" t="s">
        <v>85</v>
      </c>
      <c r="AW667" s="14" t="s">
        <v>37</v>
      </c>
      <c r="AX667" s="14" t="s">
        <v>75</v>
      </c>
      <c r="AY667" s="227" t="s">
        <v>175</v>
      </c>
    </row>
    <row r="668" spans="2:51" s="14" customFormat="1" ht="11.25">
      <c r="B668" s="217"/>
      <c r="C668" s="218"/>
      <c r="D668" s="203" t="s">
        <v>186</v>
      </c>
      <c r="E668" s="219" t="s">
        <v>19</v>
      </c>
      <c r="F668" s="220" t="s">
        <v>1785</v>
      </c>
      <c r="G668" s="218"/>
      <c r="H668" s="221">
        <v>1.74</v>
      </c>
      <c r="I668" s="222"/>
      <c r="J668" s="218"/>
      <c r="K668" s="218"/>
      <c r="L668" s="223"/>
      <c r="M668" s="224"/>
      <c r="N668" s="225"/>
      <c r="O668" s="225"/>
      <c r="P668" s="225"/>
      <c r="Q668" s="225"/>
      <c r="R668" s="225"/>
      <c r="S668" s="225"/>
      <c r="T668" s="226"/>
      <c r="AT668" s="227" t="s">
        <v>186</v>
      </c>
      <c r="AU668" s="227" t="s">
        <v>85</v>
      </c>
      <c r="AV668" s="14" t="s">
        <v>85</v>
      </c>
      <c r="AW668" s="14" t="s">
        <v>37</v>
      </c>
      <c r="AX668" s="14" t="s">
        <v>75</v>
      </c>
      <c r="AY668" s="227" t="s">
        <v>175</v>
      </c>
    </row>
    <row r="669" spans="2:51" s="14" customFormat="1" ht="11.25">
      <c r="B669" s="217"/>
      <c r="C669" s="218"/>
      <c r="D669" s="203" t="s">
        <v>186</v>
      </c>
      <c r="E669" s="219" t="s">
        <v>19</v>
      </c>
      <c r="F669" s="220" t="s">
        <v>1786</v>
      </c>
      <c r="G669" s="218"/>
      <c r="H669" s="221">
        <v>32.068</v>
      </c>
      <c r="I669" s="222"/>
      <c r="J669" s="218"/>
      <c r="K669" s="218"/>
      <c r="L669" s="223"/>
      <c r="M669" s="224"/>
      <c r="N669" s="225"/>
      <c r="O669" s="225"/>
      <c r="P669" s="225"/>
      <c r="Q669" s="225"/>
      <c r="R669" s="225"/>
      <c r="S669" s="225"/>
      <c r="T669" s="226"/>
      <c r="AT669" s="227" t="s">
        <v>186</v>
      </c>
      <c r="AU669" s="227" t="s">
        <v>85</v>
      </c>
      <c r="AV669" s="14" t="s">
        <v>85</v>
      </c>
      <c r="AW669" s="14" t="s">
        <v>37</v>
      </c>
      <c r="AX669" s="14" t="s">
        <v>75</v>
      </c>
      <c r="AY669" s="227" t="s">
        <v>175</v>
      </c>
    </row>
    <row r="670" spans="2:51" s="14" customFormat="1" ht="11.25">
      <c r="B670" s="217"/>
      <c r="C670" s="218"/>
      <c r="D670" s="203" t="s">
        <v>186</v>
      </c>
      <c r="E670" s="219" t="s">
        <v>19</v>
      </c>
      <c r="F670" s="220" t="s">
        <v>1782</v>
      </c>
      <c r="G670" s="218"/>
      <c r="H670" s="221">
        <v>-2.04</v>
      </c>
      <c r="I670" s="222"/>
      <c r="J670" s="218"/>
      <c r="K670" s="218"/>
      <c r="L670" s="223"/>
      <c r="M670" s="224"/>
      <c r="N670" s="225"/>
      <c r="O670" s="225"/>
      <c r="P670" s="225"/>
      <c r="Q670" s="225"/>
      <c r="R670" s="225"/>
      <c r="S670" s="225"/>
      <c r="T670" s="226"/>
      <c r="AT670" s="227" t="s">
        <v>186</v>
      </c>
      <c r="AU670" s="227" t="s">
        <v>85</v>
      </c>
      <c r="AV670" s="14" t="s">
        <v>85</v>
      </c>
      <c r="AW670" s="14" t="s">
        <v>37</v>
      </c>
      <c r="AX670" s="14" t="s">
        <v>75</v>
      </c>
      <c r="AY670" s="227" t="s">
        <v>175</v>
      </c>
    </row>
    <row r="671" spans="2:51" s="14" customFormat="1" ht="11.25">
      <c r="B671" s="217"/>
      <c r="C671" s="218"/>
      <c r="D671" s="203" t="s">
        <v>186</v>
      </c>
      <c r="E671" s="219" t="s">
        <v>19</v>
      </c>
      <c r="F671" s="220" t="s">
        <v>1787</v>
      </c>
      <c r="G671" s="218"/>
      <c r="H671" s="221">
        <v>-3.201</v>
      </c>
      <c r="I671" s="222"/>
      <c r="J671" s="218"/>
      <c r="K671" s="218"/>
      <c r="L671" s="223"/>
      <c r="M671" s="224"/>
      <c r="N671" s="225"/>
      <c r="O671" s="225"/>
      <c r="P671" s="225"/>
      <c r="Q671" s="225"/>
      <c r="R671" s="225"/>
      <c r="S671" s="225"/>
      <c r="T671" s="226"/>
      <c r="AT671" s="227" t="s">
        <v>186</v>
      </c>
      <c r="AU671" s="227" t="s">
        <v>85</v>
      </c>
      <c r="AV671" s="14" t="s">
        <v>85</v>
      </c>
      <c r="AW671" s="14" t="s">
        <v>37</v>
      </c>
      <c r="AX671" s="14" t="s">
        <v>75</v>
      </c>
      <c r="AY671" s="227" t="s">
        <v>175</v>
      </c>
    </row>
    <row r="672" spans="2:51" s="14" customFormat="1" ht="11.25">
      <c r="B672" s="217"/>
      <c r="C672" s="218"/>
      <c r="D672" s="203" t="s">
        <v>186</v>
      </c>
      <c r="E672" s="219" t="s">
        <v>19</v>
      </c>
      <c r="F672" s="220" t="s">
        <v>1788</v>
      </c>
      <c r="G672" s="218"/>
      <c r="H672" s="221">
        <v>1.826</v>
      </c>
      <c r="I672" s="222"/>
      <c r="J672" s="218"/>
      <c r="K672" s="218"/>
      <c r="L672" s="223"/>
      <c r="M672" s="224"/>
      <c r="N672" s="225"/>
      <c r="O672" s="225"/>
      <c r="P672" s="225"/>
      <c r="Q672" s="225"/>
      <c r="R672" s="225"/>
      <c r="S672" s="225"/>
      <c r="T672" s="226"/>
      <c r="AT672" s="227" t="s">
        <v>186</v>
      </c>
      <c r="AU672" s="227" t="s">
        <v>85</v>
      </c>
      <c r="AV672" s="14" t="s">
        <v>85</v>
      </c>
      <c r="AW672" s="14" t="s">
        <v>37</v>
      </c>
      <c r="AX672" s="14" t="s">
        <v>75</v>
      </c>
      <c r="AY672" s="227" t="s">
        <v>175</v>
      </c>
    </row>
    <row r="673" spans="2:51" s="14" customFormat="1" ht="11.25">
      <c r="B673" s="217"/>
      <c r="C673" s="218"/>
      <c r="D673" s="203" t="s">
        <v>186</v>
      </c>
      <c r="E673" s="219" t="s">
        <v>19</v>
      </c>
      <c r="F673" s="220" t="s">
        <v>1789</v>
      </c>
      <c r="G673" s="218"/>
      <c r="H673" s="221">
        <v>1.778</v>
      </c>
      <c r="I673" s="222"/>
      <c r="J673" s="218"/>
      <c r="K673" s="218"/>
      <c r="L673" s="223"/>
      <c r="M673" s="224"/>
      <c r="N673" s="225"/>
      <c r="O673" s="225"/>
      <c r="P673" s="225"/>
      <c r="Q673" s="225"/>
      <c r="R673" s="225"/>
      <c r="S673" s="225"/>
      <c r="T673" s="226"/>
      <c r="AT673" s="227" t="s">
        <v>186</v>
      </c>
      <c r="AU673" s="227" t="s">
        <v>85</v>
      </c>
      <c r="AV673" s="14" t="s">
        <v>85</v>
      </c>
      <c r="AW673" s="14" t="s">
        <v>37</v>
      </c>
      <c r="AX673" s="14" t="s">
        <v>75</v>
      </c>
      <c r="AY673" s="227" t="s">
        <v>175</v>
      </c>
    </row>
    <row r="674" spans="2:51" s="14" customFormat="1" ht="11.25">
      <c r="B674" s="217"/>
      <c r="C674" s="218"/>
      <c r="D674" s="203" t="s">
        <v>186</v>
      </c>
      <c r="E674" s="219" t="s">
        <v>19</v>
      </c>
      <c r="F674" s="220" t="s">
        <v>1790</v>
      </c>
      <c r="G674" s="218"/>
      <c r="H674" s="221">
        <v>65.263</v>
      </c>
      <c r="I674" s="222"/>
      <c r="J674" s="218"/>
      <c r="K674" s="218"/>
      <c r="L674" s="223"/>
      <c r="M674" s="224"/>
      <c r="N674" s="225"/>
      <c r="O674" s="225"/>
      <c r="P674" s="225"/>
      <c r="Q674" s="225"/>
      <c r="R674" s="225"/>
      <c r="S674" s="225"/>
      <c r="T674" s="226"/>
      <c r="AT674" s="227" t="s">
        <v>186</v>
      </c>
      <c r="AU674" s="227" t="s">
        <v>85</v>
      </c>
      <c r="AV674" s="14" t="s">
        <v>85</v>
      </c>
      <c r="AW674" s="14" t="s">
        <v>37</v>
      </c>
      <c r="AX674" s="14" t="s">
        <v>75</v>
      </c>
      <c r="AY674" s="227" t="s">
        <v>175</v>
      </c>
    </row>
    <row r="675" spans="2:51" s="14" customFormat="1" ht="11.25">
      <c r="B675" s="217"/>
      <c r="C675" s="218"/>
      <c r="D675" s="203" t="s">
        <v>186</v>
      </c>
      <c r="E675" s="219" t="s">
        <v>19</v>
      </c>
      <c r="F675" s="220" t="s">
        <v>1791</v>
      </c>
      <c r="G675" s="218"/>
      <c r="H675" s="221">
        <v>-4.925</v>
      </c>
      <c r="I675" s="222"/>
      <c r="J675" s="218"/>
      <c r="K675" s="218"/>
      <c r="L675" s="223"/>
      <c r="M675" s="224"/>
      <c r="N675" s="225"/>
      <c r="O675" s="225"/>
      <c r="P675" s="225"/>
      <c r="Q675" s="225"/>
      <c r="R675" s="225"/>
      <c r="S675" s="225"/>
      <c r="T675" s="226"/>
      <c r="AT675" s="227" t="s">
        <v>186</v>
      </c>
      <c r="AU675" s="227" t="s">
        <v>85</v>
      </c>
      <c r="AV675" s="14" t="s">
        <v>85</v>
      </c>
      <c r="AW675" s="14" t="s">
        <v>37</v>
      </c>
      <c r="AX675" s="14" t="s">
        <v>75</v>
      </c>
      <c r="AY675" s="227" t="s">
        <v>175</v>
      </c>
    </row>
    <row r="676" spans="2:51" s="14" customFormat="1" ht="11.25">
      <c r="B676" s="217"/>
      <c r="C676" s="218"/>
      <c r="D676" s="203" t="s">
        <v>186</v>
      </c>
      <c r="E676" s="219" t="s">
        <v>19</v>
      </c>
      <c r="F676" s="220" t="s">
        <v>1792</v>
      </c>
      <c r="G676" s="218"/>
      <c r="H676" s="221">
        <v>-2.925</v>
      </c>
      <c r="I676" s="222"/>
      <c r="J676" s="218"/>
      <c r="K676" s="218"/>
      <c r="L676" s="223"/>
      <c r="M676" s="224"/>
      <c r="N676" s="225"/>
      <c r="O676" s="225"/>
      <c r="P676" s="225"/>
      <c r="Q676" s="225"/>
      <c r="R676" s="225"/>
      <c r="S676" s="225"/>
      <c r="T676" s="226"/>
      <c r="AT676" s="227" t="s">
        <v>186</v>
      </c>
      <c r="AU676" s="227" t="s">
        <v>85</v>
      </c>
      <c r="AV676" s="14" t="s">
        <v>85</v>
      </c>
      <c r="AW676" s="14" t="s">
        <v>37</v>
      </c>
      <c r="AX676" s="14" t="s">
        <v>75</v>
      </c>
      <c r="AY676" s="227" t="s">
        <v>175</v>
      </c>
    </row>
    <row r="677" spans="2:51" s="14" customFormat="1" ht="11.25">
      <c r="B677" s="217"/>
      <c r="C677" s="218"/>
      <c r="D677" s="203" t="s">
        <v>186</v>
      </c>
      <c r="E677" s="219" t="s">
        <v>19</v>
      </c>
      <c r="F677" s="220" t="s">
        <v>1793</v>
      </c>
      <c r="G677" s="218"/>
      <c r="H677" s="221">
        <v>-2.633</v>
      </c>
      <c r="I677" s="222"/>
      <c r="J677" s="218"/>
      <c r="K677" s="218"/>
      <c r="L677" s="223"/>
      <c r="M677" s="224"/>
      <c r="N677" s="225"/>
      <c r="O677" s="225"/>
      <c r="P677" s="225"/>
      <c r="Q677" s="225"/>
      <c r="R677" s="225"/>
      <c r="S677" s="225"/>
      <c r="T677" s="226"/>
      <c r="AT677" s="227" t="s">
        <v>186</v>
      </c>
      <c r="AU677" s="227" t="s">
        <v>85</v>
      </c>
      <c r="AV677" s="14" t="s">
        <v>85</v>
      </c>
      <c r="AW677" s="14" t="s">
        <v>37</v>
      </c>
      <c r="AX677" s="14" t="s">
        <v>75</v>
      </c>
      <c r="AY677" s="227" t="s">
        <v>175</v>
      </c>
    </row>
    <row r="678" spans="2:51" s="14" customFormat="1" ht="11.25">
      <c r="B678" s="217"/>
      <c r="C678" s="218"/>
      <c r="D678" s="203" t="s">
        <v>186</v>
      </c>
      <c r="E678" s="219" t="s">
        <v>19</v>
      </c>
      <c r="F678" s="220" t="s">
        <v>1794</v>
      </c>
      <c r="G678" s="218"/>
      <c r="H678" s="221">
        <v>1.391</v>
      </c>
      <c r="I678" s="222"/>
      <c r="J678" s="218"/>
      <c r="K678" s="218"/>
      <c r="L678" s="223"/>
      <c r="M678" s="224"/>
      <c r="N678" s="225"/>
      <c r="O678" s="225"/>
      <c r="P678" s="225"/>
      <c r="Q678" s="225"/>
      <c r="R678" s="225"/>
      <c r="S678" s="225"/>
      <c r="T678" s="226"/>
      <c r="AT678" s="227" t="s">
        <v>186</v>
      </c>
      <c r="AU678" s="227" t="s">
        <v>85</v>
      </c>
      <c r="AV678" s="14" t="s">
        <v>85</v>
      </c>
      <c r="AW678" s="14" t="s">
        <v>37</v>
      </c>
      <c r="AX678" s="14" t="s">
        <v>75</v>
      </c>
      <c r="AY678" s="227" t="s">
        <v>175</v>
      </c>
    </row>
    <row r="679" spans="2:51" s="14" customFormat="1" ht="11.25">
      <c r="B679" s="217"/>
      <c r="C679" s="218"/>
      <c r="D679" s="203" t="s">
        <v>186</v>
      </c>
      <c r="E679" s="219" t="s">
        <v>19</v>
      </c>
      <c r="F679" s="220" t="s">
        <v>1795</v>
      </c>
      <c r="G679" s="218"/>
      <c r="H679" s="221">
        <v>68.272</v>
      </c>
      <c r="I679" s="222"/>
      <c r="J679" s="218"/>
      <c r="K679" s="218"/>
      <c r="L679" s="223"/>
      <c r="M679" s="224"/>
      <c r="N679" s="225"/>
      <c r="O679" s="225"/>
      <c r="P679" s="225"/>
      <c r="Q679" s="225"/>
      <c r="R679" s="225"/>
      <c r="S679" s="225"/>
      <c r="T679" s="226"/>
      <c r="AT679" s="227" t="s">
        <v>186</v>
      </c>
      <c r="AU679" s="227" t="s">
        <v>85</v>
      </c>
      <c r="AV679" s="14" t="s">
        <v>85</v>
      </c>
      <c r="AW679" s="14" t="s">
        <v>37</v>
      </c>
      <c r="AX679" s="14" t="s">
        <v>75</v>
      </c>
      <c r="AY679" s="227" t="s">
        <v>175</v>
      </c>
    </row>
    <row r="680" spans="2:51" s="14" customFormat="1" ht="11.25">
      <c r="B680" s="217"/>
      <c r="C680" s="218"/>
      <c r="D680" s="203" t="s">
        <v>186</v>
      </c>
      <c r="E680" s="219" t="s">
        <v>19</v>
      </c>
      <c r="F680" s="220" t="s">
        <v>1796</v>
      </c>
      <c r="G680" s="218"/>
      <c r="H680" s="221">
        <v>-3.546</v>
      </c>
      <c r="I680" s="222"/>
      <c r="J680" s="218"/>
      <c r="K680" s="218"/>
      <c r="L680" s="223"/>
      <c r="M680" s="224"/>
      <c r="N680" s="225"/>
      <c r="O680" s="225"/>
      <c r="P680" s="225"/>
      <c r="Q680" s="225"/>
      <c r="R680" s="225"/>
      <c r="S680" s="225"/>
      <c r="T680" s="226"/>
      <c r="AT680" s="227" t="s">
        <v>186</v>
      </c>
      <c r="AU680" s="227" t="s">
        <v>85</v>
      </c>
      <c r="AV680" s="14" t="s">
        <v>85</v>
      </c>
      <c r="AW680" s="14" t="s">
        <v>37</v>
      </c>
      <c r="AX680" s="14" t="s">
        <v>75</v>
      </c>
      <c r="AY680" s="227" t="s">
        <v>175</v>
      </c>
    </row>
    <row r="681" spans="2:51" s="14" customFormat="1" ht="11.25">
      <c r="B681" s="217"/>
      <c r="C681" s="218"/>
      <c r="D681" s="203" t="s">
        <v>186</v>
      </c>
      <c r="E681" s="219" t="s">
        <v>19</v>
      </c>
      <c r="F681" s="220" t="s">
        <v>1797</v>
      </c>
      <c r="G681" s="218"/>
      <c r="H681" s="221">
        <v>-3.3</v>
      </c>
      <c r="I681" s="222"/>
      <c r="J681" s="218"/>
      <c r="K681" s="218"/>
      <c r="L681" s="223"/>
      <c r="M681" s="224"/>
      <c r="N681" s="225"/>
      <c r="O681" s="225"/>
      <c r="P681" s="225"/>
      <c r="Q681" s="225"/>
      <c r="R681" s="225"/>
      <c r="S681" s="225"/>
      <c r="T681" s="226"/>
      <c r="AT681" s="227" t="s">
        <v>186</v>
      </c>
      <c r="AU681" s="227" t="s">
        <v>85</v>
      </c>
      <c r="AV681" s="14" t="s">
        <v>85</v>
      </c>
      <c r="AW681" s="14" t="s">
        <v>37</v>
      </c>
      <c r="AX681" s="14" t="s">
        <v>75</v>
      </c>
      <c r="AY681" s="227" t="s">
        <v>175</v>
      </c>
    </row>
    <row r="682" spans="2:51" s="14" customFormat="1" ht="11.25">
      <c r="B682" s="217"/>
      <c r="C682" s="218"/>
      <c r="D682" s="203" t="s">
        <v>186</v>
      </c>
      <c r="E682" s="219" t="s">
        <v>19</v>
      </c>
      <c r="F682" s="220" t="s">
        <v>1798</v>
      </c>
      <c r="G682" s="218"/>
      <c r="H682" s="221">
        <v>-4.908</v>
      </c>
      <c r="I682" s="222"/>
      <c r="J682" s="218"/>
      <c r="K682" s="218"/>
      <c r="L682" s="223"/>
      <c r="M682" s="224"/>
      <c r="N682" s="225"/>
      <c r="O682" s="225"/>
      <c r="P682" s="225"/>
      <c r="Q682" s="225"/>
      <c r="R682" s="225"/>
      <c r="S682" s="225"/>
      <c r="T682" s="226"/>
      <c r="AT682" s="227" t="s">
        <v>186</v>
      </c>
      <c r="AU682" s="227" t="s">
        <v>85</v>
      </c>
      <c r="AV682" s="14" t="s">
        <v>85</v>
      </c>
      <c r="AW682" s="14" t="s">
        <v>37</v>
      </c>
      <c r="AX682" s="14" t="s">
        <v>75</v>
      </c>
      <c r="AY682" s="227" t="s">
        <v>175</v>
      </c>
    </row>
    <row r="683" spans="2:51" s="14" customFormat="1" ht="11.25">
      <c r="B683" s="217"/>
      <c r="C683" s="218"/>
      <c r="D683" s="203" t="s">
        <v>186</v>
      </c>
      <c r="E683" s="219" t="s">
        <v>19</v>
      </c>
      <c r="F683" s="220" t="s">
        <v>1799</v>
      </c>
      <c r="G683" s="218"/>
      <c r="H683" s="221">
        <v>-9.388</v>
      </c>
      <c r="I683" s="222"/>
      <c r="J683" s="218"/>
      <c r="K683" s="218"/>
      <c r="L683" s="223"/>
      <c r="M683" s="224"/>
      <c r="N683" s="225"/>
      <c r="O683" s="225"/>
      <c r="P683" s="225"/>
      <c r="Q683" s="225"/>
      <c r="R683" s="225"/>
      <c r="S683" s="225"/>
      <c r="T683" s="226"/>
      <c r="AT683" s="227" t="s">
        <v>186</v>
      </c>
      <c r="AU683" s="227" t="s">
        <v>85</v>
      </c>
      <c r="AV683" s="14" t="s">
        <v>85</v>
      </c>
      <c r="AW683" s="14" t="s">
        <v>37</v>
      </c>
      <c r="AX683" s="14" t="s">
        <v>75</v>
      </c>
      <c r="AY683" s="227" t="s">
        <v>175</v>
      </c>
    </row>
    <row r="684" spans="2:51" s="14" customFormat="1" ht="11.25">
      <c r="B684" s="217"/>
      <c r="C684" s="218"/>
      <c r="D684" s="203" t="s">
        <v>186</v>
      </c>
      <c r="E684" s="219" t="s">
        <v>19</v>
      </c>
      <c r="F684" s="220" t="s">
        <v>1800</v>
      </c>
      <c r="G684" s="218"/>
      <c r="H684" s="221">
        <v>1.273</v>
      </c>
      <c r="I684" s="222"/>
      <c r="J684" s="218"/>
      <c r="K684" s="218"/>
      <c r="L684" s="223"/>
      <c r="M684" s="224"/>
      <c r="N684" s="225"/>
      <c r="O684" s="225"/>
      <c r="P684" s="225"/>
      <c r="Q684" s="225"/>
      <c r="R684" s="225"/>
      <c r="S684" s="225"/>
      <c r="T684" s="226"/>
      <c r="AT684" s="227" t="s">
        <v>186</v>
      </c>
      <c r="AU684" s="227" t="s">
        <v>85</v>
      </c>
      <c r="AV684" s="14" t="s">
        <v>85</v>
      </c>
      <c r="AW684" s="14" t="s">
        <v>37</v>
      </c>
      <c r="AX684" s="14" t="s">
        <v>75</v>
      </c>
      <c r="AY684" s="227" t="s">
        <v>175</v>
      </c>
    </row>
    <row r="685" spans="2:51" s="14" customFormat="1" ht="11.25">
      <c r="B685" s="217"/>
      <c r="C685" s="218"/>
      <c r="D685" s="203" t="s">
        <v>186</v>
      </c>
      <c r="E685" s="219" t="s">
        <v>19</v>
      </c>
      <c r="F685" s="220" t="s">
        <v>1801</v>
      </c>
      <c r="G685" s="218"/>
      <c r="H685" s="221">
        <v>87.355</v>
      </c>
      <c r="I685" s="222"/>
      <c r="J685" s="218"/>
      <c r="K685" s="218"/>
      <c r="L685" s="223"/>
      <c r="M685" s="224"/>
      <c r="N685" s="225"/>
      <c r="O685" s="225"/>
      <c r="P685" s="225"/>
      <c r="Q685" s="225"/>
      <c r="R685" s="225"/>
      <c r="S685" s="225"/>
      <c r="T685" s="226"/>
      <c r="AT685" s="227" t="s">
        <v>186</v>
      </c>
      <c r="AU685" s="227" t="s">
        <v>85</v>
      </c>
      <c r="AV685" s="14" t="s">
        <v>85</v>
      </c>
      <c r="AW685" s="14" t="s">
        <v>37</v>
      </c>
      <c r="AX685" s="14" t="s">
        <v>75</v>
      </c>
      <c r="AY685" s="227" t="s">
        <v>175</v>
      </c>
    </row>
    <row r="686" spans="2:51" s="14" customFormat="1" ht="11.25">
      <c r="B686" s="217"/>
      <c r="C686" s="218"/>
      <c r="D686" s="203" t="s">
        <v>186</v>
      </c>
      <c r="E686" s="219" t="s">
        <v>19</v>
      </c>
      <c r="F686" s="220" t="s">
        <v>1802</v>
      </c>
      <c r="G686" s="218"/>
      <c r="H686" s="221">
        <v>-9.388</v>
      </c>
      <c r="I686" s="222"/>
      <c r="J686" s="218"/>
      <c r="K686" s="218"/>
      <c r="L686" s="223"/>
      <c r="M686" s="224"/>
      <c r="N686" s="225"/>
      <c r="O686" s="225"/>
      <c r="P686" s="225"/>
      <c r="Q686" s="225"/>
      <c r="R686" s="225"/>
      <c r="S686" s="225"/>
      <c r="T686" s="226"/>
      <c r="AT686" s="227" t="s">
        <v>186</v>
      </c>
      <c r="AU686" s="227" t="s">
        <v>85</v>
      </c>
      <c r="AV686" s="14" t="s">
        <v>85</v>
      </c>
      <c r="AW686" s="14" t="s">
        <v>37</v>
      </c>
      <c r="AX686" s="14" t="s">
        <v>75</v>
      </c>
      <c r="AY686" s="227" t="s">
        <v>175</v>
      </c>
    </row>
    <row r="687" spans="2:51" s="14" customFormat="1" ht="11.25">
      <c r="B687" s="217"/>
      <c r="C687" s="218"/>
      <c r="D687" s="203" t="s">
        <v>186</v>
      </c>
      <c r="E687" s="219" t="s">
        <v>19</v>
      </c>
      <c r="F687" s="220" t="s">
        <v>1803</v>
      </c>
      <c r="G687" s="218"/>
      <c r="H687" s="221">
        <v>-2.42</v>
      </c>
      <c r="I687" s="222"/>
      <c r="J687" s="218"/>
      <c r="K687" s="218"/>
      <c r="L687" s="223"/>
      <c r="M687" s="224"/>
      <c r="N687" s="225"/>
      <c r="O687" s="225"/>
      <c r="P687" s="225"/>
      <c r="Q687" s="225"/>
      <c r="R687" s="225"/>
      <c r="S687" s="225"/>
      <c r="T687" s="226"/>
      <c r="AT687" s="227" t="s">
        <v>186</v>
      </c>
      <c r="AU687" s="227" t="s">
        <v>85</v>
      </c>
      <c r="AV687" s="14" t="s">
        <v>85</v>
      </c>
      <c r="AW687" s="14" t="s">
        <v>37</v>
      </c>
      <c r="AX687" s="14" t="s">
        <v>75</v>
      </c>
      <c r="AY687" s="227" t="s">
        <v>175</v>
      </c>
    </row>
    <row r="688" spans="2:51" s="14" customFormat="1" ht="11.25">
      <c r="B688" s="217"/>
      <c r="C688" s="218"/>
      <c r="D688" s="203" t="s">
        <v>186</v>
      </c>
      <c r="E688" s="219" t="s">
        <v>19</v>
      </c>
      <c r="F688" s="220" t="s">
        <v>1804</v>
      </c>
      <c r="G688" s="218"/>
      <c r="H688" s="221">
        <v>-1.823</v>
      </c>
      <c r="I688" s="222"/>
      <c r="J688" s="218"/>
      <c r="K688" s="218"/>
      <c r="L688" s="223"/>
      <c r="M688" s="224"/>
      <c r="N688" s="225"/>
      <c r="O688" s="225"/>
      <c r="P688" s="225"/>
      <c r="Q688" s="225"/>
      <c r="R688" s="225"/>
      <c r="S688" s="225"/>
      <c r="T688" s="226"/>
      <c r="AT688" s="227" t="s">
        <v>186</v>
      </c>
      <c r="AU688" s="227" t="s">
        <v>85</v>
      </c>
      <c r="AV688" s="14" t="s">
        <v>85</v>
      </c>
      <c r="AW688" s="14" t="s">
        <v>37</v>
      </c>
      <c r="AX688" s="14" t="s">
        <v>75</v>
      </c>
      <c r="AY688" s="227" t="s">
        <v>175</v>
      </c>
    </row>
    <row r="689" spans="2:51" s="14" customFormat="1" ht="11.25">
      <c r="B689" s="217"/>
      <c r="C689" s="218"/>
      <c r="D689" s="203" t="s">
        <v>186</v>
      </c>
      <c r="E689" s="219" t="s">
        <v>19</v>
      </c>
      <c r="F689" s="220" t="s">
        <v>1805</v>
      </c>
      <c r="G689" s="218"/>
      <c r="H689" s="221">
        <v>-6.6</v>
      </c>
      <c r="I689" s="222"/>
      <c r="J689" s="218"/>
      <c r="K689" s="218"/>
      <c r="L689" s="223"/>
      <c r="M689" s="224"/>
      <c r="N689" s="225"/>
      <c r="O689" s="225"/>
      <c r="P689" s="225"/>
      <c r="Q689" s="225"/>
      <c r="R689" s="225"/>
      <c r="S689" s="225"/>
      <c r="T689" s="226"/>
      <c r="AT689" s="227" t="s">
        <v>186</v>
      </c>
      <c r="AU689" s="227" t="s">
        <v>85</v>
      </c>
      <c r="AV689" s="14" t="s">
        <v>85</v>
      </c>
      <c r="AW689" s="14" t="s">
        <v>37</v>
      </c>
      <c r="AX689" s="14" t="s">
        <v>75</v>
      </c>
      <c r="AY689" s="227" t="s">
        <v>175</v>
      </c>
    </row>
    <row r="690" spans="2:51" s="14" customFormat="1" ht="11.25">
      <c r="B690" s="217"/>
      <c r="C690" s="218"/>
      <c r="D690" s="203" t="s">
        <v>186</v>
      </c>
      <c r="E690" s="219" t="s">
        <v>19</v>
      </c>
      <c r="F690" s="220" t="s">
        <v>1806</v>
      </c>
      <c r="G690" s="218"/>
      <c r="H690" s="221">
        <v>1.015</v>
      </c>
      <c r="I690" s="222"/>
      <c r="J690" s="218"/>
      <c r="K690" s="218"/>
      <c r="L690" s="223"/>
      <c r="M690" s="224"/>
      <c r="N690" s="225"/>
      <c r="O690" s="225"/>
      <c r="P690" s="225"/>
      <c r="Q690" s="225"/>
      <c r="R690" s="225"/>
      <c r="S690" s="225"/>
      <c r="T690" s="226"/>
      <c r="AT690" s="227" t="s">
        <v>186</v>
      </c>
      <c r="AU690" s="227" t="s">
        <v>85</v>
      </c>
      <c r="AV690" s="14" t="s">
        <v>85</v>
      </c>
      <c r="AW690" s="14" t="s">
        <v>37</v>
      </c>
      <c r="AX690" s="14" t="s">
        <v>75</v>
      </c>
      <c r="AY690" s="227" t="s">
        <v>175</v>
      </c>
    </row>
    <row r="691" spans="2:51" s="14" customFormat="1" ht="11.25">
      <c r="B691" s="217"/>
      <c r="C691" s="218"/>
      <c r="D691" s="203" t="s">
        <v>186</v>
      </c>
      <c r="E691" s="219" t="s">
        <v>19</v>
      </c>
      <c r="F691" s="220" t="s">
        <v>1807</v>
      </c>
      <c r="G691" s="218"/>
      <c r="H691" s="221">
        <v>340.148</v>
      </c>
      <c r="I691" s="222"/>
      <c r="J691" s="218"/>
      <c r="K691" s="218"/>
      <c r="L691" s="223"/>
      <c r="M691" s="224"/>
      <c r="N691" s="225"/>
      <c r="O691" s="225"/>
      <c r="P691" s="225"/>
      <c r="Q691" s="225"/>
      <c r="R691" s="225"/>
      <c r="S691" s="225"/>
      <c r="T691" s="226"/>
      <c r="AT691" s="227" t="s">
        <v>186</v>
      </c>
      <c r="AU691" s="227" t="s">
        <v>85</v>
      </c>
      <c r="AV691" s="14" t="s">
        <v>85</v>
      </c>
      <c r="AW691" s="14" t="s">
        <v>37</v>
      </c>
      <c r="AX691" s="14" t="s">
        <v>75</v>
      </c>
      <c r="AY691" s="227" t="s">
        <v>175</v>
      </c>
    </row>
    <row r="692" spans="2:51" s="14" customFormat="1" ht="11.25">
      <c r="B692" s="217"/>
      <c r="C692" s="218"/>
      <c r="D692" s="203" t="s">
        <v>186</v>
      </c>
      <c r="E692" s="219" t="s">
        <v>19</v>
      </c>
      <c r="F692" s="220" t="s">
        <v>1793</v>
      </c>
      <c r="G692" s="218"/>
      <c r="H692" s="221">
        <v>-2.633</v>
      </c>
      <c r="I692" s="222"/>
      <c r="J692" s="218"/>
      <c r="K692" s="218"/>
      <c r="L692" s="223"/>
      <c r="M692" s="224"/>
      <c r="N692" s="225"/>
      <c r="O692" s="225"/>
      <c r="P692" s="225"/>
      <c r="Q692" s="225"/>
      <c r="R692" s="225"/>
      <c r="S692" s="225"/>
      <c r="T692" s="226"/>
      <c r="AT692" s="227" t="s">
        <v>186</v>
      </c>
      <c r="AU692" s="227" t="s">
        <v>85</v>
      </c>
      <c r="AV692" s="14" t="s">
        <v>85</v>
      </c>
      <c r="AW692" s="14" t="s">
        <v>37</v>
      </c>
      <c r="AX692" s="14" t="s">
        <v>75</v>
      </c>
      <c r="AY692" s="227" t="s">
        <v>175</v>
      </c>
    </row>
    <row r="693" spans="2:51" s="14" customFormat="1" ht="11.25">
      <c r="B693" s="217"/>
      <c r="C693" s="218"/>
      <c r="D693" s="203" t="s">
        <v>186</v>
      </c>
      <c r="E693" s="219" t="s">
        <v>19</v>
      </c>
      <c r="F693" s="220" t="s">
        <v>1808</v>
      </c>
      <c r="G693" s="218"/>
      <c r="H693" s="221">
        <v>-2.15</v>
      </c>
      <c r="I693" s="222"/>
      <c r="J693" s="218"/>
      <c r="K693" s="218"/>
      <c r="L693" s="223"/>
      <c r="M693" s="224"/>
      <c r="N693" s="225"/>
      <c r="O693" s="225"/>
      <c r="P693" s="225"/>
      <c r="Q693" s="225"/>
      <c r="R693" s="225"/>
      <c r="S693" s="225"/>
      <c r="T693" s="226"/>
      <c r="AT693" s="227" t="s">
        <v>186</v>
      </c>
      <c r="AU693" s="227" t="s">
        <v>85</v>
      </c>
      <c r="AV693" s="14" t="s">
        <v>85</v>
      </c>
      <c r="AW693" s="14" t="s">
        <v>37</v>
      </c>
      <c r="AX693" s="14" t="s">
        <v>75</v>
      </c>
      <c r="AY693" s="227" t="s">
        <v>175</v>
      </c>
    </row>
    <row r="694" spans="2:51" s="14" customFormat="1" ht="11.25">
      <c r="B694" s="217"/>
      <c r="C694" s="218"/>
      <c r="D694" s="203" t="s">
        <v>186</v>
      </c>
      <c r="E694" s="219" t="s">
        <v>19</v>
      </c>
      <c r="F694" s="220" t="s">
        <v>1809</v>
      </c>
      <c r="G694" s="218"/>
      <c r="H694" s="221">
        <v>2.625</v>
      </c>
      <c r="I694" s="222"/>
      <c r="J694" s="218"/>
      <c r="K694" s="218"/>
      <c r="L694" s="223"/>
      <c r="M694" s="224"/>
      <c r="N694" s="225"/>
      <c r="O694" s="225"/>
      <c r="P694" s="225"/>
      <c r="Q694" s="225"/>
      <c r="R694" s="225"/>
      <c r="S694" s="225"/>
      <c r="T694" s="226"/>
      <c r="AT694" s="227" t="s">
        <v>186</v>
      </c>
      <c r="AU694" s="227" t="s">
        <v>85</v>
      </c>
      <c r="AV694" s="14" t="s">
        <v>85</v>
      </c>
      <c r="AW694" s="14" t="s">
        <v>37</v>
      </c>
      <c r="AX694" s="14" t="s">
        <v>75</v>
      </c>
      <c r="AY694" s="227" t="s">
        <v>175</v>
      </c>
    </row>
    <row r="695" spans="2:51" s="14" customFormat="1" ht="11.25">
      <c r="B695" s="217"/>
      <c r="C695" s="218"/>
      <c r="D695" s="203" t="s">
        <v>186</v>
      </c>
      <c r="E695" s="219" t="s">
        <v>19</v>
      </c>
      <c r="F695" s="220" t="s">
        <v>1810</v>
      </c>
      <c r="G695" s="218"/>
      <c r="H695" s="221">
        <v>23.432</v>
      </c>
      <c r="I695" s="222"/>
      <c r="J695" s="218"/>
      <c r="K695" s="218"/>
      <c r="L695" s="223"/>
      <c r="M695" s="224"/>
      <c r="N695" s="225"/>
      <c r="O695" s="225"/>
      <c r="P695" s="225"/>
      <c r="Q695" s="225"/>
      <c r="R695" s="225"/>
      <c r="S695" s="225"/>
      <c r="T695" s="226"/>
      <c r="AT695" s="227" t="s">
        <v>186</v>
      </c>
      <c r="AU695" s="227" t="s">
        <v>85</v>
      </c>
      <c r="AV695" s="14" t="s">
        <v>85</v>
      </c>
      <c r="AW695" s="14" t="s">
        <v>37</v>
      </c>
      <c r="AX695" s="14" t="s">
        <v>75</v>
      </c>
      <c r="AY695" s="227" t="s">
        <v>175</v>
      </c>
    </row>
    <row r="696" spans="2:51" s="14" customFormat="1" ht="11.25">
      <c r="B696" s="217"/>
      <c r="C696" s="218"/>
      <c r="D696" s="203" t="s">
        <v>186</v>
      </c>
      <c r="E696" s="219" t="s">
        <v>19</v>
      </c>
      <c r="F696" s="220" t="s">
        <v>1811</v>
      </c>
      <c r="G696" s="218"/>
      <c r="H696" s="221">
        <v>-1.29</v>
      </c>
      <c r="I696" s="222"/>
      <c r="J696" s="218"/>
      <c r="K696" s="218"/>
      <c r="L696" s="223"/>
      <c r="M696" s="224"/>
      <c r="N696" s="225"/>
      <c r="O696" s="225"/>
      <c r="P696" s="225"/>
      <c r="Q696" s="225"/>
      <c r="R696" s="225"/>
      <c r="S696" s="225"/>
      <c r="T696" s="226"/>
      <c r="AT696" s="227" t="s">
        <v>186</v>
      </c>
      <c r="AU696" s="227" t="s">
        <v>85</v>
      </c>
      <c r="AV696" s="14" t="s">
        <v>85</v>
      </c>
      <c r="AW696" s="14" t="s">
        <v>37</v>
      </c>
      <c r="AX696" s="14" t="s">
        <v>75</v>
      </c>
      <c r="AY696" s="227" t="s">
        <v>175</v>
      </c>
    </row>
    <row r="697" spans="2:51" s="14" customFormat="1" ht="11.25">
      <c r="B697" s="217"/>
      <c r="C697" s="218"/>
      <c r="D697" s="203" t="s">
        <v>186</v>
      </c>
      <c r="E697" s="219" t="s">
        <v>19</v>
      </c>
      <c r="F697" s="220" t="s">
        <v>1812</v>
      </c>
      <c r="G697" s="218"/>
      <c r="H697" s="221">
        <v>-0.482</v>
      </c>
      <c r="I697" s="222"/>
      <c r="J697" s="218"/>
      <c r="K697" s="218"/>
      <c r="L697" s="223"/>
      <c r="M697" s="224"/>
      <c r="N697" s="225"/>
      <c r="O697" s="225"/>
      <c r="P697" s="225"/>
      <c r="Q697" s="225"/>
      <c r="R697" s="225"/>
      <c r="S697" s="225"/>
      <c r="T697" s="226"/>
      <c r="AT697" s="227" t="s">
        <v>186</v>
      </c>
      <c r="AU697" s="227" t="s">
        <v>85</v>
      </c>
      <c r="AV697" s="14" t="s">
        <v>85</v>
      </c>
      <c r="AW697" s="14" t="s">
        <v>37</v>
      </c>
      <c r="AX697" s="14" t="s">
        <v>75</v>
      </c>
      <c r="AY697" s="227" t="s">
        <v>175</v>
      </c>
    </row>
    <row r="698" spans="2:51" s="14" customFormat="1" ht="11.25">
      <c r="B698" s="217"/>
      <c r="C698" s="218"/>
      <c r="D698" s="203" t="s">
        <v>186</v>
      </c>
      <c r="E698" s="219" t="s">
        <v>19</v>
      </c>
      <c r="F698" s="220" t="s">
        <v>1813</v>
      </c>
      <c r="G698" s="218"/>
      <c r="H698" s="221">
        <v>-0.6</v>
      </c>
      <c r="I698" s="222"/>
      <c r="J698" s="218"/>
      <c r="K698" s="218"/>
      <c r="L698" s="223"/>
      <c r="M698" s="224"/>
      <c r="N698" s="225"/>
      <c r="O698" s="225"/>
      <c r="P698" s="225"/>
      <c r="Q698" s="225"/>
      <c r="R698" s="225"/>
      <c r="S698" s="225"/>
      <c r="T698" s="226"/>
      <c r="AT698" s="227" t="s">
        <v>186</v>
      </c>
      <c r="AU698" s="227" t="s">
        <v>85</v>
      </c>
      <c r="AV698" s="14" t="s">
        <v>85</v>
      </c>
      <c r="AW698" s="14" t="s">
        <v>37</v>
      </c>
      <c r="AX698" s="14" t="s">
        <v>75</v>
      </c>
      <c r="AY698" s="227" t="s">
        <v>175</v>
      </c>
    </row>
    <row r="699" spans="2:51" s="14" customFormat="1" ht="11.25">
      <c r="B699" s="217"/>
      <c r="C699" s="218"/>
      <c r="D699" s="203" t="s">
        <v>186</v>
      </c>
      <c r="E699" s="219" t="s">
        <v>19</v>
      </c>
      <c r="F699" s="220" t="s">
        <v>1814</v>
      </c>
      <c r="G699" s="218"/>
      <c r="H699" s="221">
        <v>1.166</v>
      </c>
      <c r="I699" s="222"/>
      <c r="J699" s="218"/>
      <c r="K699" s="218"/>
      <c r="L699" s="223"/>
      <c r="M699" s="224"/>
      <c r="N699" s="225"/>
      <c r="O699" s="225"/>
      <c r="P699" s="225"/>
      <c r="Q699" s="225"/>
      <c r="R699" s="225"/>
      <c r="S699" s="225"/>
      <c r="T699" s="226"/>
      <c r="AT699" s="227" t="s">
        <v>186</v>
      </c>
      <c r="AU699" s="227" t="s">
        <v>85</v>
      </c>
      <c r="AV699" s="14" t="s">
        <v>85</v>
      </c>
      <c r="AW699" s="14" t="s">
        <v>37</v>
      </c>
      <c r="AX699" s="14" t="s">
        <v>75</v>
      </c>
      <c r="AY699" s="227" t="s">
        <v>175</v>
      </c>
    </row>
    <row r="700" spans="2:51" s="14" customFormat="1" ht="11.25">
      <c r="B700" s="217"/>
      <c r="C700" s="218"/>
      <c r="D700" s="203" t="s">
        <v>186</v>
      </c>
      <c r="E700" s="219" t="s">
        <v>19</v>
      </c>
      <c r="F700" s="220" t="s">
        <v>1815</v>
      </c>
      <c r="G700" s="218"/>
      <c r="H700" s="221">
        <v>78.117</v>
      </c>
      <c r="I700" s="222"/>
      <c r="J700" s="218"/>
      <c r="K700" s="218"/>
      <c r="L700" s="223"/>
      <c r="M700" s="224"/>
      <c r="N700" s="225"/>
      <c r="O700" s="225"/>
      <c r="P700" s="225"/>
      <c r="Q700" s="225"/>
      <c r="R700" s="225"/>
      <c r="S700" s="225"/>
      <c r="T700" s="226"/>
      <c r="AT700" s="227" t="s">
        <v>186</v>
      </c>
      <c r="AU700" s="227" t="s">
        <v>85</v>
      </c>
      <c r="AV700" s="14" t="s">
        <v>85</v>
      </c>
      <c r="AW700" s="14" t="s">
        <v>37</v>
      </c>
      <c r="AX700" s="14" t="s">
        <v>75</v>
      </c>
      <c r="AY700" s="227" t="s">
        <v>175</v>
      </c>
    </row>
    <row r="701" spans="2:51" s="14" customFormat="1" ht="11.25">
      <c r="B701" s="217"/>
      <c r="C701" s="218"/>
      <c r="D701" s="203" t="s">
        <v>186</v>
      </c>
      <c r="E701" s="219" t="s">
        <v>19</v>
      </c>
      <c r="F701" s="220" t="s">
        <v>1816</v>
      </c>
      <c r="G701" s="218"/>
      <c r="H701" s="221">
        <v>-4.887</v>
      </c>
      <c r="I701" s="222"/>
      <c r="J701" s="218"/>
      <c r="K701" s="218"/>
      <c r="L701" s="223"/>
      <c r="M701" s="224"/>
      <c r="N701" s="225"/>
      <c r="O701" s="225"/>
      <c r="P701" s="225"/>
      <c r="Q701" s="225"/>
      <c r="R701" s="225"/>
      <c r="S701" s="225"/>
      <c r="T701" s="226"/>
      <c r="AT701" s="227" t="s">
        <v>186</v>
      </c>
      <c r="AU701" s="227" t="s">
        <v>85</v>
      </c>
      <c r="AV701" s="14" t="s">
        <v>85</v>
      </c>
      <c r="AW701" s="14" t="s">
        <v>37</v>
      </c>
      <c r="AX701" s="14" t="s">
        <v>75</v>
      </c>
      <c r="AY701" s="227" t="s">
        <v>175</v>
      </c>
    </row>
    <row r="702" spans="2:51" s="14" customFormat="1" ht="11.25">
      <c r="B702" s="217"/>
      <c r="C702" s="218"/>
      <c r="D702" s="203" t="s">
        <v>186</v>
      </c>
      <c r="E702" s="219" t="s">
        <v>19</v>
      </c>
      <c r="F702" s="220" t="s">
        <v>1817</v>
      </c>
      <c r="G702" s="218"/>
      <c r="H702" s="221">
        <v>-2.043</v>
      </c>
      <c r="I702" s="222"/>
      <c r="J702" s="218"/>
      <c r="K702" s="218"/>
      <c r="L702" s="223"/>
      <c r="M702" s="224"/>
      <c r="N702" s="225"/>
      <c r="O702" s="225"/>
      <c r="P702" s="225"/>
      <c r="Q702" s="225"/>
      <c r="R702" s="225"/>
      <c r="S702" s="225"/>
      <c r="T702" s="226"/>
      <c r="AT702" s="227" t="s">
        <v>186</v>
      </c>
      <c r="AU702" s="227" t="s">
        <v>85</v>
      </c>
      <c r="AV702" s="14" t="s">
        <v>85</v>
      </c>
      <c r="AW702" s="14" t="s">
        <v>37</v>
      </c>
      <c r="AX702" s="14" t="s">
        <v>75</v>
      </c>
      <c r="AY702" s="227" t="s">
        <v>175</v>
      </c>
    </row>
    <row r="703" spans="2:51" s="14" customFormat="1" ht="11.25">
      <c r="B703" s="217"/>
      <c r="C703" s="218"/>
      <c r="D703" s="203" t="s">
        <v>186</v>
      </c>
      <c r="E703" s="219" t="s">
        <v>19</v>
      </c>
      <c r="F703" s="220" t="s">
        <v>1818</v>
      </c>
      <c r="G703" s="218"/>
      <c r="H703" s="221">
        <v>-1.836</v>
      </c>
      <c r="I703" s="222"/>
      <c r="J703" s="218"/>
      <c r="K703" s="218"/>
      <c r="L703" s="223"/>
      <c r="M703" s="224"/>
      <c r="N703" s="225"/>
      <c r="O703" s="225"/>
      <c r="P703" s="225"/>
      <c r="Q703" s="225"/>
      <c r="R703" s="225"/>
      <c r="S703" s="225"/>
      <c r="T703" s="226"/>
      <c r="AT703" s="227" t="s">
        <v>186</v>
      </c>
      <c r="AU703" s="227" t="s">
        <v>85</v>
      </c>
      <c r="AV703" s="14" t="s">
        <v>85</v>
      </c>
      <c r="AW703" s="14" t="s">
        <v>37</v>
      </c>
      <c r="AX703" s="14" t="s">
        <v>75</v>
      </c>
      <c r="AY703" s="227" t="s">
        <v>175</v>
      </c>
    </row>
    <row r="704" spans="2:51" s="14" customFormat="1" ht="11.25">
      <c r="B704" s="217"/>
      <c r="C704" s="218"/>
      <c r="D704" s="203" t="s">
        <v>186</v>
      </c>
      <c r="E704" s="219" t="s">
        <v>19</v>
      </c>
      <c r="F704" s="220" t="s">
        <v>1378</v>
      </c>
      <c r="G704" s="218"/>
      <c r="H704" s="221">
        <v>-3.3</v>
      </c>
      <c r="I704" s="222"/>
      <c r="J704" s="218"/>
      <c r="K704" s="218"/>
      <c r="L704" s="223"/>
      <c r="M704" s="224"/>
      <c r="N704" s="225"/>
      <c r="O704" s="225"/>
      <c r="P704" s="225"/>
      <c r="Q704" s="225"/>
      <c r="R704" s="225"/>
      <c r="S704" s="225"/>
      <c r="T704" s="226"/>
      <c r="AT704" s="227" t="s">
        <v>186</v>
      </c>
      <c r="AU704" s="227" t="s">
        <v>85</v>
      </c>
      <c r="AV704" s="14" t="s">
        <v>85</v>
      </c>
      <c r="AW704" s="14" t="s">
        <v>37</v>
      </c>
      <c r="AX704" s="14" t="s">
        <v>75</v>
      </c>
      <c r="AY704" s="227" t="s">
        <v>175</v>
      </c>
    </row>
    <row r="705" spans="2:51" s="14" customFormat="1" ht="11.25">
      <c r="B705" s="217"/>
      <c r="C705" s="218"/>
      <c r="D705" s="203" t="s">
        <v>186</v>
      </c>
      <c r="E705" s="219" t="s">
        <v>19</v>
      </c>
      <c r="F705" s="220" t="s">
        <v>1388</v>
      </c>
      <c r="G705" s="218"/>
      <c r="H705" s="221">
        <v>-5.346</v>
      </c>
      <c r="I705" s="222"/>
      <c r="J705" s="218"/>
      <c r="K705" s="218"/>
      <c r="L705" s="223"/>
      <c r="M705" s="224"/>
      <c r="N705" s="225"/>
      <c r="O705" s="225"/>
      <c r="P705" s="225"/>
      <c r="Q705" s="225"/>
      <c r="R705" s="225"/>
      <c r="S705" s="225"/>
      <c r="T705" s="226"/>
      <c r="AT705" s="227" t="s">
        <v>186</v>
      </c>
      <c r="AU705" s="227" t="s">
        <v>85</v>
      </c>
      <c r="AV705" s="14" t="s">
        <v>85</v>
      </c>
      <c r="AW705" s="14" t="s">
        <v>37</v>
      </c>
      <c r="AX705" s="14" t="s">
        <v>75</v>
      </c>
      <c r="AY705" s="227" t="s">
        <v>175</v>
      </c>
    </row>
    <row r="706" spans="2:51" s="14" customFormat="1" ht="11.25">
      <c r="B706" s="217"/>
      <c r="C706" s="218"/>
      <c r="D706" s="203" t="s">
        <v>186</v>
      </c>
      <c r="E706" s="219" t="s">
        <v>19</v>
      </c>
      <c r="F706" s="220" t="s">
        <v>1819</v>
      </c>
      <c r="G706" s="218"/>
      <c r="H706" s="221">
        <v>0.834</v>
      </c>
      <c r="I706" s="222"/>
      <c r="J706" s="218"/>
      <c r="K706" s="218"/>
      <c r="L706" s="223"/>
      <c r="M706" s="224"/>
      <c r="N706" s="225"/>
      <c r="O706" s="225"/>
      <c r="P706" s="225"/>
      <c r="Q706" s="225"/>
      <c r="R706" s="225"/>
      <c r="S706" s="225"/>
      <c r="T706" s="226"/>
      <c r="AT706" s="227" t="s">
        <v>186</v>
      </c>
      <c r="AU706" s="227" t="s">
        <v>85</v>
      </c>
      <c r="AV706" s="14" t="s">
        <v>85</v>
      </c>
      <c r="AW706" s="14" t="s">
        <v>37</v>
      </c>
      <c r="AX706" s="14" t="s">
        <v>75</v>
      </c>
      <c r="AY706" s="227" t="s">
        <v>175</v>
      </c>
    </row>
    <row r="707" spans="2:51" s="14" customFormat="1" ht="11.25">
      <c r="B707" s="217"/>
      <c r="C707" s="218"/>
      <c r="D707" s="203" t="s">
        <v>186</v>
      </c>
      <c r="E707" s="219" t="s">
        <v>19</v>
      </c>
      <c r="F707" s="220" t="s">
        <v>1390</v>
      </c>
      <c r="G707" s="218"/>
      <c r="H707" s="221">
        <v>3.239</v>
      </c>
      <c r="I707" s="222"/>
      <c r="J707" s="218"/>
      <c r="K707" s="218"/>
      <c r="L707" s="223"/>
      <c r="M707" s="224"/>
      <c r="N707" s="225"/>
      <c r="O707" s="225"/>
      <c r="P707" s="225"/>
      <c r="Q707" s="225"/>
      <c r="R707" s="225"/>
      <c r="S707" s="225"/>
      <c r="T707" s="226"/>
      <c r="AT707" s="227" t="s">
        <v>186</v>
      </c>
      <c r="AU707" s="227" t="s">
        <v>85</v>
      </c>
      <c r="AV707" s="14" t="s">
        <v>85</v>
      </c>
      <c r="AW707" s="14" t="s">
        <v>37</v>
      </c>
      <c r="AX707" s="14" t="s">
        <v>75</v>
      </c>
      <c r="AY707" s="227" t="s">
        <v>175</v>
      </c>
    </row>
    <row r="708" spans="2:51" s="16" customFormat="1" ht="11.25">
      <c r="B708" s="253"/>
      <c r="C708" s="254"/>
      <c r="D708" s="203" t="s">
        <v>186</v>
      </c>
      <c r="E708" s="255" t="s">
        <v>19</v>
      </c>
      <c r="F708" s="256" t="s">
        <v>365</v>
      </c>
      <c r="G708" s="254"/>
      <c r="H708" s="257">
        <v>830.0650000000002</v>
      </c>
      <c r="I708" s="258"/>
      <c r="J708" s="254"/>
      <c r="K708" s="254"/>
      <c r="L708" s="259"/>
      <c r="M708" s="260"/>
      <c r="N708" s="261"/>
      <c r="O708" s="261"/>
      <c r="P708" s="261"/>
      <c r="Q708" s="261"/>
      <c r="R708" s="261"/>
      <c r="S708" s="261"/>
      <c r="T708" s="262"/>
      <c r="AT708" s="263" t="s">
        <v>186</v>
      </c>
      <c r="AU708" s="263" t="s">
        <v>85</v>
      </c>
      <c r="AV708" s="16" t="s">
        <v>195</v>
      </c>
      <c r="AW708" s="16" t="s">
        <v>37</v>
      </c>
      <c r="AX708" s="16" t="s">
        <v>75</v>
      </c>
      <c r="AY708" s="263" t="s">
        <v>175</v>
      </c>
    </row>
    <row r="709" spans="2:51" s="13" customFormat="1" ht="11.25">
      <c r="B709" s="207"/>
      <c r="C709" s="208"/>
      <c r="D709" s="203" t="s">
        <v>186</v>
      </c>
      <c r="E709" s="209" t="s">
        <v>19</v>
      </c>
      <c r="F709" s="210" t="s">
        <v>1612</v>
      </c>
      <c r="G709" s="208"/>
      <c r="H709" s="209" t="s">
        <v>19</v>
      </c>
      <c r="I709" s="211"/>
      <c r="J709" s="208"/>
      <c r="K709" s="208"/>
      <c r="L709" s="212"/>
      <c r="M709" s="213"/>
      <c r="N709" s="214"/>
      <c r="O709" s="214"/>
      <c r="P709" s="214"/>
      <c r="Q709" s="214"/>
      <c r="R709" s="214"/>
      <c r="S709" s="214"/>
      <c r="T709" s="215"/>
      <c r="AT709" s="216" t="s">
        <v>186</v>
      </c>
      <c r="AU709" s="216" t="s">
        <v>85</v>
      </c>
      <c r="AV709" s="13" t="s">
        <v>83</v>
      </c>
      <c r="AW709" s="13" t="s">
        <v>37</v>
      </c>
      <c r="AX709" s="13" t="s">
        <v>75</v>
      </c>
      <c r="AY709" s="216" t="s">
        <v>175</v>
      </c>
    </row>
    <row r="710" spans="2:51" s="14" customFormat="1" ht="11.25">
      <c r="B710" s="217"/>
      <c r="C710" s="218"/>
      <c r="D710" s="203" t="s">
        <v>186</v>
      </c>
      <c r="E710" s="219" t="s">
        <v>19</v>
      </c>
      <c r="F710" s="220" t="s">
        <v>1820</v>
      </c>
      <c r="G710" s="218"/>
      <c r="H710" s="221">
        <v>31.29</v>
      </c>
      <c r="I710" s="222"/>
      <c r="J710" s="218"/>
      <c r="K710" s="218"/>
      <c r="L710" s="223"/>
      <c r="M710" s="224"/>
      <c r="N710" s="225"/>
      <c r="O710" s="225"/>
      <c r="P710" s="225"/>
      <c r="Q710" s="225"/>
      <c r="R710" s="225"/>
      <c r="S710" s="225"/>
      <c r="T710" s="226"/>
      <c r="AT710" s="227" t="s">
        <v>186</v>
      </c>
      <c r="AU710" s="227" t="s">
        <v>85</v>
      </c>
      <c r="AV710" s="14" t="s">
        <v>85</v>
      </c>
      <c r="AW710" s="14" t="s">
        <v>37</v>
      </c>
      <c r="AX710" s="14" t="s">
        <v>75</v>
      </c>
      <c r="AY710" s="227" t="s">
        <v>175</v>
      </c>
    </row>
    <row r="711" spans="2:51" s="14" customFormat="1" ht="11.25">
      <c r="B711" s="217"/>
      <c r="C711" s="218"/>
      <c r="D711" s="203" t="s">
        <v>186</v>
      </c>
      <c r="E711" s="219" t="s">
        <v>19</v>
      </c>
      <c r="F711" s="220" t="s">
        <v>1821</v>
      </c>
      <c r="G711" s="218"/>
      <c r="H711" s="221">
        <v>-1.904</v>
      </c>
      <c r="I711" s="222"/>
      <c r="J711" s="218"/>
      <c r="K711" s="218"/>
      <c r="L711" s="223"/>
      <c r="M711" s="224"/>
      <c r="N711" s="225"/>
      <c r="O711" s="225"/>
      <c r="P711" s="225"/>
      <c r="Q711" s="225"/>
      <c r="R711" s="225"/>
      <c r="S711" s="225"/>
      <c r="T711" s="226"/>
      <c r="AT711" s="227" t="s">
        <v>186</v>
      </c>
      <c r="AU711" s="227" t="s">
        <v>85</v>
      </c>
      <c r="AV711" s="14" t="s">
        <v>85</v>
      </c>
      <c r="AW711" s="14" t="s">
        <v>37</v>
      </c>
      <c r="AX711" s="14" t="s">
        <v>75</v>
      </c>
      <c r="AY711" s="227" t="s">
        <v>175</v>
      </c>
    </row>
    <row r="712" spans="2:51" s="14" customFormat="1" ht="11.25">
      <c r="B712" s="217"/>
      <c r="C712" s="218"/>
      <c r="D712" s="203" t="s">
        <v>186</v>
      </c>
      <c r="E712" s="219" t="s">
        <v>19</v>
      </c>
      <c r="F712" s="220" t="s">
        <v>1822</v>
      </c>
      <c r="G712" s="218"/>
      <c r="H712" s="221">
        <v>1.635</v>
      </c>
      <c r="I712" s="222"/>
      <c r="J712" s="218"/>
      <c r="K712" s="218"/>
      <c r="L712" s="223"/>
      <c r="M712" s="224"/>
      <c r="N712" s="225"/>
      <c r="O712" s="225"/>
      <c r="P712" s="225"/>
      <c r="Q712" s="225"/>
      <c r="R712" s="225"/>
      <c r="S712" s="225"/>
      <c r="T712" s="226"/>
      <c r="AT712" s="227" t="s">
        <v>186</v>
      </c>
      <c r="AU712" s="227" t="s">
        <v>85</v>
      </c>
      <c r="AV712" s="14" t="s">
        <v>85</v>
      </c>
      <c r="AW712" s="14" t="s">
        <v>37</v>
      </c>
      <c r="AX712" s="14" t="s">
        <v>75</v>
      </c>
      <c r="AY712" s="227" t="s">
        <v>175</v>
      </c>
    </row>
    <row r="713" spans="2:51" s="14" customFormat="1" ht="11.25">
      <c r="B713" s="217"/>
      <c r="C713" s="218"/>
      <c r="D713" s="203" t="s">
        <v>186</v>
      </c>
      <c r="E713" s="219" t="s">
        <v>19</v>
      </c>
      <c r="F713" s="220" t="s">
        <v>1823</v>
      </c>
      <c r="G713" s="218"/>
      <c r="H713" s="221">
        <v>11.58</v>
      </c>
      <c r="I713" s="222"/>
      <c r="J713" s="218"/>
      <c r="K713" s="218"/>
      <c r="L713" s="223"/>
      <c r="M713" s="224"/>
      <c r="N713" s="225"/>
      <c r="O713" s="225"/>
      <c r="P713" s="225"/>
      <c r="Q713" s="225"/>
      <c r="R713" s="225"/>
      <c r="S713" s="225"/>
      <c r="T713" s="226"/>
      <c r="AT713" s="227" t="s">
        <v>186</v>
      </c>
      <c r="AU713" s="227" t="s">
        <v>85</v>
      </c>
      <c r="AV713" s="14" t="s">
        <v>85</v>
      </c>
      <c r="AW713" s="14" t="s">
        <v>37</v>
      </c>
      <c r="AX713" s="14" t="s">
        <v>75</v>
      </c>
      <c r="AY713" s="227" t="s">
        <v>175</v>
      </c>
    </row>
    <row r="714" spans="2:51" s="14" customFormat="1" ht="11.25">
      <c r="B714" s="217"/>
      <c r="C714" s="218"/>
      <c r="D714" s="203" t="s">
        <v>186</v>
      </c>
      <c r="E714" s="219" t="s">
        <v>19</v>
      </c>
      <c r="F714" s="220" t="s">
        <v>1824</v>
      </c>
      <c r="G714" s="218"/>
      <c r="H714" s="221">
        <v>-2.2</v>
      </c>
      <c r="I714" s="222"/>
      <c r="J714" s="218"/>
      <c r="K714" s="218"/>
      <c r="L714" s="223"/>
      <c r="M714" s="224"/>
      <c r="N714" s="225"/>
      <c r="O714" s="225"/>
      <c r="P714" s="225"/>
      <c r="Q714" s="225"/>
      <c r="R714" s="225"/>
      <c r="S714" s="225"/>
      <c r="T714" s="226"/>
      <c r="AT714" s="227" t="s">
        <v>186</v>
      </c>
      <c r="AU714" s="227" t="s">
        <v>85</v>
      </c>
      <c r="AV714" s="14" t="s">
        <v>85</v>
      </c>
      <c r="AW714" s="14" t="s">
        <v>37</v>
      </c>
      <c r="AX714" s="14" t="s">
        <v>75</v>
      </c>
      <c r="AY714" s="227" t="s">
        <v>175</v>
      </c>
    </row>
    <row r="715" spans="2:51" s="14" customFormat="1" ht="11.25">
      <c r="B715" s="217"/>
      <c r="C715" s="218"/>
      <c r="D715" s="203" t="s">
        <v>186</v>
      </c>
      <c r="E715" s="219" t="s">
        <v>19</v>
      </c>
      <c r="F715" s="220" t="s">
        <v>1825</v>
      </c>
      <c r="G715" s="218"/>
      <c r="H715" s="221">
        <v>0.945</v>
      </c>
      <c r="I715" s="222"/>
      <c r="J715" s="218"/>
      <c r="K715" s="218"/>
      <c r="L715" s="223"/>
      <c r="M715" s="224"/>
      <c r="N715" s="225"/>
      <c r="O715" s="225"/>
      <c r="P715" s="225"/>
      <c r="Q715" s="225"/>
      <c r="R715" s="225"/>
      <c r="S715" s="225"/>
      <c r="T715" s="226"/>
      <c r="AT715" s="227" t="s">
        <v>186</v>
      </c>
      <c r="AU715" s="227" t="s">
        <v>85</v>
      </c>
      <c r="AV715" s="14" t="s">
        <v>85</v>
      </c>
      <c r="AW715" s="14" t="s">
        <v>37</v>
      </c>
      <c r="AX715" s="14" t="s">
        <v>75</v>
      </c>
      <c r="AY715" s="227" t="s">
        <v>175</v>
      </c>
    </row>
    <row r="716" spans="2:51" s="14" customFormat="1" ht="11.25">
      <c r="B716" s="217"/>
      <c r="C716" s="218"/>
      <c r="D716" s="203" t="s">
        <v>186</v>
      </c>
      <c r="E716" s="219" t="s">
        <v>19</v>
      </c>
      <c r="F716" s="220" t="s">
        <v>1826</v>
      </c>
      <c r="G716" s="218"/>
      <c r="H716" s="221">
        <v>24.138</v>
      </c>
      <c r="I716" s="222"/>
      <c r="J716" s="218"/>
      <c r="K716" s="218"/>
      <c r="L716" s="223"/>
      <c r="M716" s="224"/>
      <c r="N716" s="225"/>
      <c r="O716" s="225"/>
      <c r="P716" s="225"/>
      <c r="Q716" s="225"/>
      <c r="R716" s="225"/>
      <c r="S716" s="225"/>
      <c r="T716" s="226"/>
      <c r="AT716" s="227" t="s">
        <v>186</v>
      </c>
      <c r="AU716" s="227" t="s">
        <v>85</v>
      </c>
      <c r="AV716" s="14" t="s">
        <v>85</v>
      </c>
      <c r="AW716" s="14" t="s">
        <v>37</v>
      </c>
      <c r="AX716" s="14" t="s">
        <v>75</v>
      </c>
      <c r="AY716" s="227" t="s">
        <v>175</v>
      </c>
    </row>
    <row r="717" spans="2:51" s="14" customFormat="1" ht="11.25">
      <c r="B717" s="217"/>
      <c r="C717" s="218"/>
      <c r="D717" s="203" t="s">
        <v>186</v>
      </c>
      <c r="E717" s="219" t="s">
        <v>19</v>
      </c>
      <c r="F717" s="220" t="s">
        <v>1824</v>
      </c>
      <c r="G717" s="218"/>
      <c r="H717" s="221">
        <v>-2.2</v>
      </c>
      <c r="I717" s="222"/>
      <c r="J717" s="218"/>
      <c r="K717" s="218"/>
      <c r="L717" s="223"/>
      <c r="M717" s="224"/>
      <c r="N717" s="225"/>
      <c r="O717" s="225"/>
      <c r="P717" s="225"/>
      <c r="Q717" s="225"/>
      <c r="R717" s="225"/>
      <c r="S717" s="225"/>
      <c r="T717" s="226"/>
      <c r="AT717" s="227" t="s">
        <v>186</v>
      </c>
      <c r="AU717" s="227" t="s">
        <v>85</v>
      </c>
      <c r="AV717" s="14" t="s">
        <v>85</v>
      </c>
      <c r="AW717" s="14" t="s">
        <v>37</v>
      </c>
      <c r="AX717" s="14" t="s">
        <v>75</v>
      </c>
      <c r="AY717" s="227" t="s">
        <v>175</v>
      </c>
    </row>
    <row r="718" spans="2:51" s="14" customFormat="1" ht="11.25">
      <c r="B718" s="217"/>
      <c r="C718" s="218"/>
      <c r="D718" s="203" t="s">
        <v>186</v>
      </c>
      <c r="E718" s="219" t="s">
        <v>19</v>
      </c>
      <c r="F718" s="220" t="s">
        <v>1827</v>
      </c>
      <c r="G718" s="218"/>
      <c r="H718" s="221">
        <v>-1.428</v>
      </c>
      <c r="I718" s="222"/>
      <c r="J718" s="218"/>
      <c r="K718" s="218"/>
      <c r="L718" s="223"/>
      <c r="M718" s="224"/>
      <c r="N718" s="225"/>
      <c r="O718" s="225"/>
      <c r="P718" s="225"/>
      <c r="Q718" s="225"/>
      <c r="R718" s="225"/>
      <c r="S718" s="225"/>
      <c r="T718" s="226"/>
      <c r="AT718" s="227" t="s">
        <v>186</v>
      </c>
      <c r="AU718" s="227" t="s">
        <v>85</v>
      </c>
      <c r="AV718" s="14" t="s">
        <v>85</v>
      </c>
      <c r="AW718" s="14" t="s">
        <v>37</v>
      </c>
      <c r="AX718" s="14" t="s">
        <v>75</v>
      </c>
      <c r="AY718" s="227" t="s">
        <v>175</v>
      </c>
    </row>
    <row r="719" spans="2:51" s="14" customFormat="1" ht="11.25">
      <c r="B719" s="217"/>
      <c r="C719" s="218"/>
      <c r="D719" s="203" t="s">
        <v>186</v>
      </c>
      <c r="E719" s="219" t="s">
        <v>19</v>
      </c>
      <c r="F719" s="220" t="s">
        <v>1828</v>
      </c>
      <c r="G719" s="218"/>
      <c r="H719" s="221">
        <v>-3.285</v>
      </c>
      <c r="I719" s="222"/>
      <c r="J719" s="218"/>
      <c r="K719" s="218"/>
      <c r="L719" s="223"/>
      <c r="M719" s="224"/>
      <c r="N719" s="225"/>
      <c r="O719" s="225"/>
      <c r="P719" s="225"/>
      <c r="Q719" s="225"/>
      <c r="R719" s="225"/>
      <c r="S719" s="225"/>
      <c r="T719" s="226"/>
      <c r="AT719" s="227" t="s">
        <v>186</v>
      </c>
      <c r="AU719" s="227" t="s">
        <v>85</v>
      </c>
      <c r="AV719" s="14" t="s">
        <v>85</v>
      </c>
      <c r="AW719" s="14" t="s">
        <v>37</v>
      </c>
      <c r="AX719" s="14" t="s">
        <v>75</v>
      </c>
      <c r="AY719" s="227" t="s">
        <v>175</v>
      </c>
    </row>
    <row r="720" spans="2:51" s="14" customFormat="1" ht="11.25">
      <c r="B720" s="217"/>
      <c r="C720" s="218"/>
      <c r="D720" s="203" t="s">
        <v>186</v>
      </c>
      <c r="E720" s="219" t="s">
        <v>19</v>
      </c>
      <c r="F720" s="220" t="s">
        <v>1829</v>
      </c>
      <c r="G720" s="218"/>
      <c r="H720" s="221">
        <v>1.907</v>
      </c>
      <c r="I720" s="222"/>
      <c r="J720" s="218"/>
      <c r="K720" s="218"/>
      <c r="L720" s="223"/>
      <c r="M720" s="224"/>
      <c r="N720" s="225"/>
      <c r="O720" s="225"/>
      <c r="P720" s="225"/>
      <c r="Q720" s="225"/>
      <c r="R720" s="225"/>
      <c r="S720" s="225"/>
      <c r="T720" s="226"/>
      <c r="AT720" s="227" t="s">
        <v>186</v>
      </c>
      <c r="AU720" s="227" t="s">
        <v>85</v>
      </c>
      <c r="AV720" s="14" t="s">
        <v>85</v>
      </c>
      <c r="AW720" s="14" t="s">
        <v>37</v>
      </c>
      <c r="AX720" s="14" t="s">
        <v>75</v>
      </c>
      <c r="AY720" s="227" t="s">
        <v>175</v>
      </c>
    </row>
    <row r="721" spans="2:51" s="14" customFormat="1" ht="11.25">
      <c r="B721" s="217"/>
      <c r="C721" s="218"/>
      <c r="D721" s="203" t="s">
        <v>186</v>
      </c>
      <c r="E721" s="219" t="s">
        <v>19</v>
      </c>
      <c r="F721" s="220" t="s">
        <v>1830</v>
      </c>
      <c r="G721" s="218"/>
      <c r="H721" s="221">
        <v>48.127</v>
      </c>
      <c r="I721" s="222"/>
      <c r="J721" s="218"/>
      <c r="K721" s="218"/>
      <c r="L721" s="223"/>
      <c r="M721" s="224"/>
      <c r="N721" s="225"/>
      <c r="O721" s="225"/>
      <c r="P721" s="225"/>
      <c r="Q721" s="225"/>
      <c r="R721" s="225"/>
      <c r="S721" s="225"/>
      <c r="T721" s="226"/>
      <c r="AT721" s="227" t="s">
        <v>186</v>
      </c>
      <c r="AU721" s="227" t="s">
        <v>85</v>
      </c>
      <c r="AV721" s="14" t="s">
        <v>85</v>
      </c>
      <c r="AW721" s="14" t="s">
        <v>37</v>
      </c>
      <c r="AX721" s="14" t="s">
        <v>75</v>
      </c>
      <c r="AY721" s="227" t="s">
        <v>175</v>
      </c>
    </row>
    <row r="722" spans="2:51" s="14" customFormat="1" ht="11.25">
      <c r="B722" s="217"/>
      <c r="C722" s="218"/>
      <c r="D722" s="203" t="s">
        <v>186</v>
      </c>
      <c r="E722" s="219" t="s">
        <v>19</v>
      </c>
      <c r="F722" s="220" t="s">
        <v>1831</v>
      </c>
      <c r="G722" s="218"/>
      <c r="H722" s="221">
        <v>-4.84</v>
      </c>
      <c r="I722" s="222"/>
      <c r="J722" s="218"/>
      <c r="K722" s="218"/>
      <c r="L722" s="223"/>
      <c r="M722" s="224"/>
      <c r="N722" s="225"/>
      <c r="O722" s="225"/>
      <c r="P722" s="225"/>
      <c r="Q722" s="225"/>
      <c r="R722" s="225"/>
      <c r="S722" s="225"/>
      <c r="T722" s="226"/>
      <c r="AT722" s="227" t="s">
        <v>186</v>
      </c>
      <c r="AU722" s="227" t="s">
        <v>85</v>
      </c>
      <c r="AV722" s="14" t="s">
        <v>85</v>
      </c>
      <c r="AW722" s="14" t="s">
        <v>37</v>
      </c>
      <c r="AX722" s="14" t="s">
        <v>75</v>
      </c>
      <c r="AY722" s="227" t="s">
        <v>175</v>
      </c>
    </row>
    <row r="723" spans="2:51" s="14" customFormat="1" ht="11.25">
      <c r="B723" s="217"/>
      <c r="C723" s="218"/>
      <c r="D723" s="203" t="s">
        <v>186</v>
      </c>
      <c r="E723" s="219" t="s">
        <v>19</v>
      </c>
      <c r="F723" s="220" t="s">
        <v>1832</v>
      </c>
      <c r="G723" s="218"/>
      <c r="H723" s="221">
        <v>-1.98</v>
      </c>
      <c r="I723" s="222"/>
      <c r="J723" s="218"/>
      <c r="K723" s="218"/>
      <c r="L723" s="223"/>
      <c r="M723" s="224"/>
      <c r="N723" s="225"/>
      <c r="O723" s="225"/>
      <c r="P723" s="225"/>
      <c r="Q723" s="225"/>
      <c r="R723" s="225"/>
      <c r="S723" s="225"/>
      <c r="T723" s="226"/>
      <c r="AT723" s="227" t="s">
        <v>186</v>
      </c>
      <c r="AU723" s="227" t="s">
        <v>85</v>
      </c>
      <c r="AV723" s="14" t="s">
        <v>85</v>
      </c>
      <c r="AW723" s="14" t="s">
        <v>37</v>
      </c>
      <c r="AX723" s="14" t="s">
        <v>75</v>
      </c>
      <c r="AY723" s="227" t="s">
        <v>175</v>
      </c>
    </row>
    <row r="724" spans="2:51" s="14" customFormat="1" ht="11.25">
      <c r="B724" s="217"/>
      <c r="C724" s="218"/>
      <c r="D724" s="203" t="s">
        <v>186</v>
      </c>
      <c r="E724" s="219" t="s">
        <v>19</v>
      </c>
      <c r="F724" s="220" t="s">
        <v>1833</v>
      </c>
      <c r="G724" s="218"/>
      <c r="H724" s="221">
        <v>-2.483</v>
      </c>
      <c r="I724" s="222"/>
      <c r="J724" s="218"/>
      <c r="K724" s="218"/>
      <c r="L724" s="223"/>
      <c r="M724" s="224"/>
      <c r="N724" s="225"/>
      <c r="O724" s="225"/>
      <c r="P724" s="225"/>
      <c r="Q724" s="225"/>
      <c r="R724" s="225"/>
      <c r="S724" s="225"/>
      <c r="T724" s="226"/>
      <c r="AT724" s="227" t="s">
        <v>186</v>
      </c>
      <c r="AU724" s="227" t="s">
        <v>85</v>
      </c>
      <c r="AV724" s="14" t="s">
        <v>85</v>
      </c>
      <c r="AW724" s="14" t="s">
        <v>37</v>
      </c>
      <c r="AX724" s="14" t="s">
        <v>75</v>
      </c>
      <c r="AY724" s="227" t="s">
        <v>175</v>
      </c>
    </row>
    <row r="725" spans="2:51" s="14" customFormat="1" ht="11.25">
      <c r="B725" s="217"/>
      <c r="C725" s="218"/>
      <c r="D725" s="203" t="s">
        <v>186</v>
      </c>
      <c r="E725" s="219" t="s">
        <v>19</v>
      </c>
      <c r="F725" s="220" t="s">
        <v>1834</v>
      </c>
      <c r="G725" s="218"/>
      <c r="H725" s="221">
        <v>-1.806</v>
      </c>
      <c r="I725" s="222"/>
      <c r="J725" s="218"/>
      <c r="K725" s="218"/>
      <c r="L725" s="223"/>
      <c r="M725" s="224"/>
      <c r="N725" s="225"/>
      <c r="O725" s="225"/>
      <c r="P725" s="225"/>
      <c r="Q725" s="225"/>
      <c r="R725" s="225"/>
      <c r="S725" s="225"/>
      <c r="T725" s="226"/>
      <c r="AT725" s="227" t="s">
        <v>186</v>
      </c>
      <c r="AU725" s="227" t="s">
        <v>85</v>
      </c>
      <c r="AV725" s="14" t="s">
        <v>85</v>
      </c>
      <c r="AW725" s="14" t="s">
        <v>37</v>
      </c>
      <c r="AX725" s="14" t="s">
        <v>75</v>
      </c>
      <c r="AY725" s="227" t="s">
        <v>175</v>
      </c>
    </row>
    <row r="726" spans="2:51" s="14" customFormat="1" ht="11.25">
      <c r="B726" s="217"/>
      <c r="C726" s="218"/>
      <c r="D726" s="203" t="s">
        <v>186</v>
      </c>
      <c r="E726" s="219" t="s">
        <v>19</v>
      </c>
      <c r="F726" s="220" t="s">
        <v>1835</v>
      </c>
      <c r="G726" s="218"/>
      <c r="H726" s="221">
        <v>-2.029</v>
      </c>
      <c r="I726" s="222"/>
      <c r="J726" s="218"/>
      <c r="K726" s="218"/>
      <c r="L726" s="223"/>
      <c r="M726" s="224"/>
      <c r="N726" s="225"/>
      <c r="O726" s="225"/>
      <c r="P726" s="225"/>
      <c r="Q726" s="225"/>
      <c r="R726" s="225"/>
      <c r="S726" s="225"/>
      <c r="T726" s="226"/>
      <c r="AT726" s="227" t="s">
        <v>186</v>
      </c>
      <c r="AU726" s="227" t="s">
        <v>85</v>
      </c>
      <c r="AV726" s="14" t="s">
        <v>85</v>
      </c>
      <c r="AW726" s="14" t="s">
        <v>37</v>
      </c>
      <c r="AX726" s="14" t="s">
        <v>75</v>
      </c>
      <c r="AY726" s="227" t="s">
        <v>175</v>
      </c>
    </row>
    <row r="727" spans="2:51" s="14" customFormat="1" ht="11.25">
      <c r="B727" s="217"/>
      <c r="C727" s="218"/>
      <c r="D727" s="203" t="s">
        <v>186</v>
      </c>
      <c r="E727" s="219" t="s">
        <v>19</v>
      </c>
      <c r="F727" s="220" t="s">
        <v>1836</v>
      </c>
      <c r="G727" s="218"/>
      <c r="H727" s="221">
        <v>1.729</v>
      </c>
      <c r="I727" s="222"/>
      <c r="J727" s="218"/>
      <c r="K727" s="218"/>
      <c r="L727" s="223"/>
      <c r="M727" s="224"/>
      <c r="N727" s="225"/>
      <c r="O727" s="225"/>
      <c r="P727" s="225"/>
      <c r="Q727" s="225"/>
      <c r="R727" s="225"/>
      <c r="S727" s="225"/>
      <c r="T727" s="226"/>
      <c r="AT727" s="227" t="s">
        <v>186</v>
      </c>
      <c r="AU727" s="227" t="s">
        <v>85</v>
      </c>
      <c r="AV727" s="14" t="s">
        <v>85</v>
      </c>
      <c r="AW727" s="14" t="s">
        <v>37</v>
      </c>
      <c r="AX727" s="14" t="s">
        <v>75</v>
      </c>
      <c r="AY727" s="227" t="s">
        <v>175</v>
      </c>
    </row>
    <row r="728" spans="2:51" s="14" customFormat="1" ht="11.25">
      <c r="B728" s="217"/>
      <c r="C728" s="218"/>
      <c r="D728" s="203" t="s">
        <v>186</v>
      </c>
      <c r="E728" s="219" t="s">
        <v>19</v>
      </c>
      <c r="F728" s="220" t="s">
        <v>1837</v>
      </c>
      <c r="G728" s="218"/>
      <c r="H728" s="221">
        <v>1.058</v>
      </c>
      <c r="I728" s="222"/>
      <c r="J728" s="218"/>
      <c r="K728" s="218"/>
      <c r="L728" s="223"/>
      <c r="M728" s="224"/>
      <c r="N728" s="225"/>
      <c r="O728" s="225"/>
      <c r="P728" s="225"/>
      <c r="Q728" s="225"/>
      <c r="R728" s="225"/>
      <c r="S728" s="225"/>
      <c r="T728" s="226"/>
      <c r="AT728" s="227" t="s">
        <v>186</v>
      </c>
      <c r="AU728" s="227" t="s">
        <v>85</v>
      </c>
      <c r="AV728" s="14" t="s">
        <v>85</v>
      </c>
      <c r="AW728" s="14" t="s">
        <v>37</v>
      </c>
      <c r="AX728" s="14" t="s">
        <v>75</v>
      </c>
      <c r="AY728" s="227" t="s">
        <v>175</v>
      </c>
    </row>
    <row r="729" spans="2:51" s="14" customFormat="1" ht="11.25">
      <c r="B729" s="217"/>
      <c r="C729" s="218"/>
      <c r="D729" s="203" t="s">
        <v>186</v>
      </c>
      <c r="E729" s="219" t="s">
        <v>19</v>
      </c>
      <c r="F729" s="220" t="s">
        <v>1838</v>
      </c>
      <c r="G729" s="218"/>
      <c r="H729" s="221">
        <v>58.348</v>
      </c>
      <c r="I729" s="222"/>
      <c r="J729" s="218"/>
      <c r="K729" s="218"/>
      <c r="L729" s="223"/>
      <c r="M729" s="224"/>
      <c r="N729" s="225"/>
      <c r="O729" s="225"/>
      <c r="P729" s="225"/>
      <c r="Q729" s="225"/>
      <c r="R729" s="225"/>
      <c r="S729" s="225"/>
      <c r="T729" s="226"/>
      <c r="AT729" s="227" t="s">
        <v>186</v>
      </c>
      <c r="AU729" s="227" t="s">
        <v>85</v>
      </c>
      <c r="AV729" s="14" t="s">
        <v>85</v>
      </c>
      <c r="AW729" s="14" t="s">
        <v>37</v>
      </c>
      <c r="AX729" s="14" t="s">
        <v>75</v>
      </c>
      <c r="AY729" s="227" t="s">
        <v>175</v>
      </c>
    </row>
    <row r="730" spans="2:51" s="14" customFormat="1" ht="11.25">
      <c r="B730" s="217"/>
      <c r="C730" s="218"/>
      <c r="D730" s="203" t="s">
        <v>186</v>
      </c>
      <c r="E730" s="219" t="s">
        <v>19</v>
      </c>
      <c r="F730" s="220" t="s">
        <v>1426</v>
      </c>
      <c r="G730" s="218"/>
      <c r="H730" s="221">
        <v>-1.98</v>
      </c>
      <c r="I730" s="222"/>
      <c r="J730" s="218"/>
      <c r="K730" s="218"/>
      <c r="L730" s="223"/>
      <c r="M730" s="224"/>
      <c r="N730" s="225"/>
      <c r="O730" s="225"/>
      <c r="P730" s="225"/>
      <c r="Q730" s="225"/>
      <c r="R730" s="225"/>
      <c r="S730" s="225"/>
      <c r="T730" s="226"/>
      <c r="AT730" s="227" t="s">
        <v>186</v>
      </c>
      <c r="AU730" s="227" t="s">
        <v>85</v>
      </c>
      <c r="AV730" s="14" t="s">
        <v>85</v>
      </c>
      <c r="AW730" s="14" t="s">
        <v>37</v>
      </c>
      <c r="AX730" s="14" t="s">
        <v>75</v>
      </c>
      <c r="AY730" s="227" t="s">
        <v>175</v>
      </c>
    </row>
    <row r="731" spans="2:51" s="14" customFormat="1" ht="11.25">
      <c r="B731" s="217"/>
      <c r="C731" s="218"/>
      <c r="D731" s="203" t="s">
        <v>186</v>
      </c>
      <c r="E731" s="219" t="s">
        <v>19</v>
      </c>
      <c r="F731" s="220" t="s">
        <v>1839</v>
      </c>
      <c r="G731" s="218"/>
      <c r="H731" s="221">
        <v>-2.2</v>
      </c>
      <c r="I731" s="222"/>
      <c r="J731" s="218"/>
      <c r="K731" s="218"/>
      <c r="L731" s="223"/>
      <c r="M731" s="224"/>
      <c r="N731" s="225"/>
      <c r="O731" s="225"/>
      <c r="P731" s="225"/>
      <c r="Q731" s="225"/>
      <c r="R731" s="225"/>
      <c r="S731" s="225"/>
      <c r="T731" s="226"/>
      <c r="AT731" s="227" t="s">
        <v>186</v>
      </c>
      <c r="AU731" s="227" t="s">
        <v>85</v>
      </c>
      <c r="AV731" s="14" t="s">
        <v>85</v>
      </c>
      <c r="AW731" s="14" t="s">
        <v>37</v>
      </c>
      <c r="AX731" s="14" t="s">
        <v>75</v>
      </c>
      <c r="AY731" s="227" t="s">
        <v>175</v>
      </c>
    </row>
    <row r="732" spans="2:51" s="14" customFormat="1" ht="11.25">
      <c r="B732" s="217"/>
      <c r="C732" s="218"/>
      <c r="D732" s="203" t="s">
        <v>186</v>
      </c>
      <c r="E732" s="219" t="s">
        <v>19</v>
      </c>
      <c r="F732" s="220" t="s">
        <v>1840</v>
      </c>
      <c r="G732" s="218"/>
      <c r="H732" s="221">
        <v>-1.859</v>
      </c>
      <c r="I732" s="222"/>
      <c r="J732" s="218"/>
      <c r="K732" s="218"/>
      <c r="L732" s="223"/>
      <c r="M732" s="224"/>
      <c r="N732" s="225"/>
      <c r="O732" s="225"/>
      <c r="P732" s="225"/>
      <c r="Q732" s="225"/>
      <c r="R732" s="225"/>
      <c r="S732" s="225"/>
      <c r="T732" s="226"/>
      <c r="AT732" s="227" t="s">
        <v>186</v>
      </c>
      <c r="AU732" s="227" t="s">
        <v>85</v>
      </c>
      <c r="AV732" s="14" t="s">
        <v>85</v>
      </c>
      <c r="AW732" s="14" t="s">
        <v>37</v>
      </c>
      <c r="AX732" s="14" t="s">
        <v>75</v>
      </c>
      <c r="AY732" s="227" t="s">
        <v>175</v>
      </c>
    </row>
    <row r="733" spans="2:51" s="14" customFormat="1" ht="11.25">
      <c r="B733" s="217"/>
      <c r="C733" s="218"/>
      <c r="D733" s="203" t="s">
        <v>186</v>
      </c>
      <c r="E733" s="219" t="s">
        <v>19</v>
      </c>
      <c r="F733" s="220" t="s">
        <v>1841</v>
      </c>
      <c r="G733" s="218"/>
      <c r="H733" s="221">
        <v>1.202</v>
      </c>
      <c r="I733" s="222"/>
      <c r="J733" s="218"/>
      <c r="K733" s="218"/>
      <c r="L733" s="223"/>
      <c r="M733" s="224"/>
      <c r="N733" s="225"/>
      <c r="O733" s="225"/>
      <c r="P733" s="225"/>
      <c r="Q733" s="225"/>
      <c r="R733" s="225"/>
      <c r="S733" s="225"/>
      <c r="T733" s="226"/>
      <c r="AT733" s="227" t="s">
        <v>186</v>
      </c>
      <c r="AU733" s="227" t="s">
        <v>85</v>
      </c>
      <c r="AV733" s="14" t="s">
        <v>85</v>
      </c>
      <c r="AW733" s="14" t="s">
        <v>37</v>
      </c>
      <c r="AX733" s="14" t="s">
        <v>75</v>
      </c>
      <c r="AY733" s="227" t="s">
        <v>175</v>
      </c>
    </row>
    <row r="734" spans="2:51" s="14" customFormat="1" ht="11.25">
      <c r="B734" s="217"/>
      <c r="C734" s="218"/>
      <c r="D734" s="203" t="s">
        <v>186</v>
      </c>
      <c r="E734" s="219" t="s">
        <v>19</v>
      </c>
      <c r="F734" s="220" t="s">
        <v>1842</v>
      </c>
      <c r="G734" s="218"/>
      <c r="H734" s="221">
        <v>56.948</v>
      </c>
      <c r="I734" s="222"/>
      <c r="J734" s="218"/>
      <c r="K734" s="218"/>
      <c r="L734" s="223"/>
      <c r="M734" s="224"/>
      <c r="N734" s="225"/>
      <c r="O734" s="225"/>
      <c r="P734" s="225"/>
      <c r="Q734" s="225"/>
      <c r="R734" s="225"/>
      <c r="S734" s="225"/>
      <c r="T734" s="226"/>
      <c r="AT734" s="227" t="s">
        <v>186</v>
      </c>
      <c r="AU734" s="227" t="s">
        <v>85</v>
      </c>
      <c r="AV734" s="14" t="s">
        <v>85</v>
      </c>
      <c r="AW734" s="14" t="s">
        <v>37</v>
      </c>
      <c r="AX734" s="14" t="s">
        <v>75</v>
      </c>
      <c r="AY734" s="227" t="s">
        <v>175</v>
      </c>
    </row>
    <row r="735" spans="2:51" s="14" customFormat="1" ht="11.25">
      <c r="B735" s="217"/>
      <c r="C735" s="218"/>
      <c r="D735" s="203" t="s">
        <v>186</v>
      </c>
      <c r="E735" s="219" t="s">
        <v>19</v>
      </c>
      <c r="F735" s="220" t="s">
        <v>1843</v>
      </c>
      <c r="G735" s="218"/>
      <c r="H735" s="221">
        <v>-2.42</v>
      </c>
      <c r="I735" s="222"/>
      <c r="J735" s="218"/>
      <c r="K735" s="218"/>
      <c r="L735" s="223"/>
      <c r="M735" s="224"/>
      <c r="N735" s="225"/>
      <c r="O735" s="225"/>
      <c r="P735" s="225"/>
      <c r="Q735" s="225"/>
      <c r="R735" s="225"/>
      <c r="S735" s="225"/>
      <c r="T735" s="226"/>
      <c r="AT735" s="227" t="s">
        <v>186</v>
      </c>
      <c r="AU735" s="227" t="s">
        <v>85</v>
      </c>
      <c r="AV735" s="14" t="s">
        <v>85</v>
      </c>
      <c r="AW735" s="14" t="s">
        <v>37</v>
      </c>
      <c r="AX735" s="14" t="s">
        <v>75</v>
      </c>
      <c r="AY735" s="227" t="s">
        <v>175</v>
      </c>
    </row>
    <row r="736" spans="2:51" s="14" customFormat="1" ht="11.25">
      <c r="B736" s="217"/>
      <c r="C736" s="218"/>
      <c r="D736" s="203" t="s">
        <v>186</v>
      </c>
      <c r="E736" s="219" t="s">
        <v>19</v>
      </c>
      <c r="F736" s="220" t="s">
        <v>1844</v>
      </c>
      <c r="G736" s="218"/>
      <c r="H736" s="221">
        <v>-1.859</v>
      </c>
      <c r="I736" s="222"/>
      <c r="J736" s="218"/>
      <c r="K736" s="218"/>
      <c r="L736" s="223"/>
      <c r="M736" s="224"/>
      <c r="N736" s="225"/>
      <c r="O736" s="225"/>
      <c r="P736" s="225"/>
      <c r="Q736" s="225"/>
      <c r="R736" s="225"/>
      <c r="S736" s="225"/>
      <c r="T736" s="226"/>
      <c r="AT736" s="227" t="s">
        <v>186</v>
      </c>
      <c r="AU736" s="227" t="s">
        <v>85</v>
      </c>
      <c r="AV736" s="14" t="s">
        <v>85</v>
      </c>
      <c r="AW736" s="14" t="s">
        <v>37</v>
      </c>
      <c r="AX736" s="14" t="s">
        <v>75</v>
      </c>
      <c r="AY736" s="227" t="s">
        <v>175</v>
      </c>
    </row>
    <row r="737" spans="2:51" s="14" customFormat="1" ht="11.25">
      <c r="B737" s="217"/>
      <c r="C737" s="218"/>
      <c r="D737" s="203" t="s">
        <v>186</v>
      </c>
      <c r="E737" s="219" t="s">
        <v>19</v>
      </c>
      <c r="F737" s="220" t="s">
        <v>1845</v>
      </c>
      <c r="G737" s="218"/>
      <c r="H737" s="221">
        <v>1.652</v>
      </c>
      <c r="I737" s="222"/>
      <c r="J737" s="218"/>
      <c r="K737" s="218"/>
      <c r="L737" s="223"/>
      <c r="M737" s="224"/>
      <c r="N737" s="225"/>
      <c r="O737" s="225"/>
      <c r="P737" s="225"/>
      <c r="Q737" s="225"/>
      <c r="R737" s="225"/>
      <c r="S737" s="225"/>
      <c r="T737" s="226"/>
      <c r="AT737" s="227" t="s">
        <v>186</v>
      </c>
      <c r="AU737" s="227" t="s">
        <v>85</v>
      </c>
      <c r="AV737" s="14" t="s">
        <v>85</v>
      </c>
      <c r="AW737" s="14" t="s">
        <v>37</v>
      </c>
      <c r="AX737" s="14" t="s">
        <v>75</v>
      </c>
      <c r="AY737" s="227" t="s">
        <v>175</v>
      </c>
    </row>
    <row r="738" spans="2:51" s="14" customFormat="1" ht="11.25">
      <c r="B738" s="217"/>
      <c r="C738" s="218"/>
      <c r="D738" s="203" t="s">
        <v>186</v>
      </c>
      <c r="E738" s="219" t="s">
        <v>19</v>
      </c>
      <c r="F738" s="220" t="s">
        <v>1846</v>
      </c>
      <c r="G738" s="218"/>
      <c r="H738" s="221">
        <v>11.384</v>
      </c>
      <c r="I738" s="222"/>
      <c r="J738" s="218"/>
      <c r="K738" s="218"/>
      <c r="L738" s="223"/>
      <c r="M738" s="224"/>
      <c r="N738" s="225"/>
      <c r="O738" s="225"/>
      <c r="P738" s="225"/>
      <c r="Q738" s="225"/>
      <c r="R738" s="225"/>
      <c r="S738" s="225"/>
      <c r="T738" s="226"/>
      <c r="AT738" s="227" t="s">
        <v>186</v>
      </c>
      <c r="AU738" s="227" t="s">
        <v>85</v>
      </c>
      <c r="AV738" s="14" t="s">
        <v>85</v>
      </c>
      <c r="AW738" s="14" t="s">
        <v>37</v>
      </c>
      <c r="AX738" s="14" t="s">
        <v>75</v>
      </c>
      <c r="AY738" s="227" t="s">
        <v>175</v>
      </c>
    </row>
    <row r="739" spans="2:51" s="14" customFormat="1" ht="11.25">
      <c r="B739" s="217"/>
      <c r="C739" s="218"/>
      <c r="D739" s="203" t="s">
        <v>186</v>
      </c>
      <c r="E739" s="219" t="s">
        <v>19</v>
      </c>
      <c r="F739" s="220" t="s">
        <v>1847</v>
      </c>
      <c r="G739" s="218"/>
      <c r="H739" s="221">
        <v>-1.261</v>
      </c>
      <c r="I739" s="222"/>
      <c r="J739" s="218"/>
      <c r="K739" s="218"/>
      <c r="L739" s="223"/>
      <c r="M739" s="224"/>
      <c r="N739" s="225"/>
      <c r="O739" s="225"/>
      <c r="P739" s="225"/>
      <c r="Q739" s="225"/>
      <c r="R739" s="225"/>
      <c r="S739" s="225"/>
      <c r="T739" s="226"/>
      <c r="AT739" s="227" t="s">
        <v>186</v>
      </c>
      <c r="AU739" s="227" t="s">
        <v>85</v>
      </c>
      <c r="AV739" s="14" t="s">
        <v>85</v>
      </c>
      <c r="AW739" s="14" t="s">
        <v>37</v>
      </c>
      <c r="AX739" s="14" t="s">
        <v>75</v>
      </c>
      <c r="AY739" s="227" t="s">
        <v>175</v>
      </c>
    </row>
    <row r="740" spans="2:51" s="14" customFormat="1" ht="11.25">
      <c r="B740" s="217"/>
      <c r="C740" s="218"/>
      <c r="D740" s="203" t="s">
        <v>186</v>
      </c>
      <c r="E740" s="219" t="s">
        <v>19</v>
      </c>
      <c r="F740" s="220" t="s">
        <v>1848</v>
      </c>
      <c r="G740" s="218"/>
      <c r="H740" s="221">
        <v>29.264</v>
      </c>
      <c r="I740" s="222"/>
      <c r="J740" s="218"/>
      <c r="K740" s="218"/>
      <c r="L740" s="223"/>
      <c r="M740" s="224"/>
      <c r="N740" s="225"/>
      <c r="O740" s="225"/>
      <c r="P740" s="225"/>
      <c r="Q740" s="225"/>
      <c r="R740" s="225"/>
      <c r="S740" s="225"/>
      <c r="T740" s="226"/>
      <c r="AT740" s="227" t="s">
        <v>186</v>
      </c>
      <c r="AU740" s="227" t="s">
        <v>85</v>
      </c>
      <c r="AV740" s="14" t="s">
        <v>85</v>
      </c>
      <c r="AW740" s="14" t="s">
        <v>37</v>
      </c>
      <c r="AX740" s="14" t="s">
        <v>75</v>
      </c>
      <c r="AY740" s="227" t="s">
        <v>175</v>
      </c>
    </row>
    <row r="741" spans="2:51" s="14" customFormat="1" ht="11.25">
      <c r="B741" s="217"/>
      <c r="C741" s="218"/>
      <c r="D741" s="203" t="s">
        <v>186</v>
      </c>
      <c r="E741" s="219" t="s">
        <v>19</v>
      </c>
      <c r="F741" s="220" t="s">
        <v>1849</v>
      </c>
      <c r="G741" s="218"/>
      <c r="H741" s="221">
        <v>-0.473</v>
      </c>
      <c r="I741" s="222"/>
      <c r="J741" s="218"/>
      <c r="K741" s="218"/>
      <c r="L741" s="223"/>
      <c r="M741" s="224"/>
      <c r="N741" s="225"/>
      <c r="O741" s="225"/>
      <c r="P741" s="225"/>
      <c r="Q741" s="225"/>
      <c r="R741" s="225"/>
      <c r="S741" s="225"/>
      <c r="T741" s="226"/>
      <c r="AT741" s="227" t="s">
        <v>186</v>
      </c>
      <c r="AU741" s="227" t="s">
        <v>85</v>
      </c>
      <c r="AV741" s="14" t="s">
        <v>85</v>
      </c>
      <c r="AW741" s="14" t="s">
        <v>37</v>
      </c>
      <c r="AX741" s="14" t="s">
        <v>75</v>
      </c>
      <c r="AY741" s="227" t="s">
        <v>175</v>
      </c>
    </row>
    <row r="742" spans="2:51" s="14" customFormat="1" ht="11.25">
      <c r="B742" s="217"/>
      <c r="C742" s="218"/>
      <c r="D742" s="203" t="s">
        <v>186</v>
      </c>
      <c r="E742" s="219" t="s">
        <v>19</v>
      </c>
      <c r="F742" s="220" t="s">
        <v>1847</v>
      </c>
      <c r="G742" s="218"/>
      <c r="H742" s="221">
        <v>-1.261</v>
      </c>
      <c r="I742" s="222"/>
      <c r="J742" s="218"/>
      <c r="K742" s="218"/>
      <c r="L742" s="223"/>
      <c r="M742" s="224"/>
      <c r="N742" s="225"/>
      <c r="O742" s="225"/>
      <c r="P742" s="225"/>
      <c r="Q742" s="225"/>
      <c r="R742" s="225"/>
      <c r="S742" s="225"/>
      <c r="T742" s="226"/>
      <c r="AT742" s="227" t="s">
        <v>186</v>
      </c>
      <c r="AU742" s="227" t="s">
        <v>85</v>
      </c>
      <c r="AV742" s="14" t="s">
        <v>85</v>
      </c>
      <c r="AW742" s="14" t="s">
        <v>37</v>
      </c>
      <c r="AX742" s="14" t="s">
        <v>75</v>
      </c>
      <c r="AY742" s="227" t="s">
        <v>175</v>
      </c>
    </row>
    <row r="743" spans="2:51" s="14" customFormat="1" ht="11.25">
      <c r="B743" s="217"/>
      <c r="C743" s="218"/>
      <c r="D743" s="203" t="s">
        <v>186</v>
      </c>
      <c r="E743" s="219" t="s">
        <v>19</v>
      </c>
      <c r="F743" s="220" t="s">
        <v>1850</v>
      </c>
      <c r="G743" s="218"/>
      <c r="H743" s="221">
        <v>-1.365</v>
      </c>
      <c r="I743" s="222"/>
      <c r="J743" s="218"/>
      <c r="K743" s="218"/>
      <c r="L743" s="223"/>
      <c r="M743" s="224"/>
      <c r="N743" s="225"/>
      <c r="O743" s="225"/>
      <c r="P743" s="225"/>
      <c r="Q743" s="225"/>
      <c r="R743" s="225"/>
      <c r="S743" s="225"/>
      <c r="T743" s="226"/>
      <c r="AT743" s="227" t="s">
        <v>186</v>
      </c>
      <c r="AU743" s="227" t="s">
        <v>85</v>
      </c>
      <c r="AV743" s="14" t="s">
        <v>85</v>
      </c>
      <c r="AW743" s="14" t="s">
        <v>37</v>
      </c>
      <c r="AX743" s="14" t="s">
        <v>75</v>
      </c>
      <c r="AY743" s="227" t="s">
        <v>175</v>
      </c>
    </row>
    <row r="744" spans="2:51" s="14" customFormat="1" ht="11.25">
      <c r="B744" s="217"/>
      <c r="C744" s="218"/>
      <c r="D744" s="203" t="s">
        <v>186</v>
      </c>
      <c r="E744" s="219" t="s">
        <v>19</v>
      </c>
      <c r="F744" s="220" t="s">
        <v>1851</v>
      </c>
      <c r="G744" s="218"/>
      <c r="H744" s="221">
        <v>0.74</v>
      </c>
      <c r="I744" s="222"/>
      <c r="J744" s="218"/>
      <c r="K744" s="218"/>
      <c r="L744" s="223"/>
      <c r="M744" s="224"/>
      <c r="N744" s="225"/>
      <c r="O744" s="225"/>
      <c r="P744" s="225"/>
      <c r="Q744" s="225"/>
      <c r="R744" s="225"/>
      <c r="S744" s="225"/>
      <c r="T744" s="226"/>
      <c r="AT744" s="227" t="s">
        <v>186</v>
      </c>
      <c r="AU744" s="227" t="s">
        <v>85</v>
      </c>
      <c r="AV744" s="14" t="s">
        <v>85</v>
      </c>
      <c r="AW744" s="14" t="s">
        <v>37</v>
      </c>
      <c r="AX744" s="14" t="s">
        <v>75</v>
      </c>
      <c r="AY744" s="227" t="s">
        <v>175</v>
      </c>
    </row>
    <row r="745" spans="2:51" s="14" customFormat="1" ht="11.25">
      <c r="B745" s="217"/>
      <c r="C745" s="218"/>
      <c r="D745" s="203" t="s">
        <v>186</v>
      </c>
      <c r="E745" s="219" t="s">
        <v>19</v>
      </c>
      <c r="F745" s="220" t="s">
        <v>1852</v>
      </c>
      <c r="G745" s="218"/>
      <c r="H745" s="221">
        <v>20.622</v>
      </c>
      <c r="I745" s="222"/>
      <c r="J745" s="218"/>
      <c r="K745" s="218"/>
      <c r="L745" s="223"/>
      <c r="M745" s="224"/>
      <c r="N745" s="225"/>
      <c r="O745" s="225"/>
      <c r="P745" s="225"/>
      <c r="Q745" s="225"/>
      <c r="R745" s="225"/>
      <c r="S745" s="225"/>
      <c r="T745" s="226"/>
      <c r="AT745" s="227" t="s">
        <v>186</v>
      </c>
      <c r="AU745" s="227" t="s">
        <v>85</v>
      </c>
      <c r="AV745" s="14" t="s">
        <v>85</v>
      </c>
      <c r="AW745" s="14" t="s">
        <v>37</v>
      </c>
      <c r="AX745" s="14" t="s">
        <v>75</v>
      </c>
      <c r="AY745" s="227" t="s">
        <v>175</v>
      </c>
    </row>
    <row r="746" spans="2:51" s="14" customFormat="1" ht="11.25">
      <c r="B746" s="217"/>
      <c r="C746" s="218"/>
      <c r="D746" s="203" t="s">
        <v>186</v>
      </c>
      <c r="E746" s="219" t="s">
        <v>19</v>
      </c>
      <c r="F746" s="220" t="s">
        <v>1853</v>
      </c>
      <c r="G746" s="218"/>
      <c r="H746" s="221">
        <v>-1.485</v>
      </c>
      <c r="I746" s="222"/>
      <c r="J746" s="218"/>
      <c r="K746" s="218"/>
      <c r="L746" s="223"/>
      <c r="M746" s="224"/>
      <c r="N746" s="225"/>
      <c r="O746" s="225"/>
      <c r="P746" s="225"/>
      <c r="Q746" s="225"/>
      <c r="R746" s="225"/>
      <c r="S746" s="225"/>
      <c r="T746" s="226"/>
      <c r="AT746" s="227" t="s">
        <v>186</v>
      </c>
      <c r="AU746" s="227" t="s">
        <v>85</v>
      </c>
      <c r="AV746" s="14" t="s">
        <v>85</v>
      </c>
      <c r="AW746" s="14" t="s">
        <v>37</v>
      </c>
      <c r="AX746" s="14" t="s">
        <v>75</v>
      </c>
      <c r="AY746" s="227" t="s">
        <v>175</v>
      </c>
    </row>
    <row r="747" spans="2:51" s="14" customFormat="1" ht="11.25">
      <c r="B747" s="217"/>
      <c r="C747" s="218"/>
      <c r="D747" s="203" t="s">
        <v>186</v>
      </c>
      <c r="E747" s="219" t="s">
        <v>19</v>
      </c>
      <c r="F747" s="220" t="s">
        <v>1854</v>
      </c>
      <c r="G747" s="218"/>
      <c r="H747" s="221">
        <v>-3.427</v>
      </c>
      <c r="I747" s="222"/>
      <c r="J747" s="218"/>
      <c r="K747" s="218"/>
      <c r="L747" s="223"/>
      <c r="M747" s="224"/>
      <c r="N747" s="225"/>
      <c r="O747" s="225"/>
      <c r="P747" s="225"/>
      <c r="Q747" s="225"/>
      <c r="R747" s="225"/>
      <c r="S747" s="225"/>
      <c r="T747" s="226"/>
      <c r="AT747" s="227" t="s">
        <v>186</v>
      </c>
      <c r="AU747" s="227" t="s">
        <v>85</v>
      </c>
      <c r="AV747" s="14" t="s">
        <v>85</v>
      </c>
      <c r="AW747" s="14" t="s">
        <v>37</v>
      </c>
      <c r="AX747" s="14" t="s">
        <v>75</v>
      </c>
      <c r="AY747" s="227" t="s">
        <v>175</v>
      </c>
    </row>
    <row r="748" spans="2:51" s="14" customFormat="1" ht="11.25">
      <c r="B748" s="217"/>
      <c r="C748" s="218"/>
      <c r="D748" s="203" t="s">
        <v>186</v>
      </c>
      <c r="E748" s="219" t="s">
        <v>19</v>
      </c>
      <c r="F748" s="220" t="s">
        <v>1855</v>
      </c>
      <c r="G748" s="218"/>
      <c r="H748" s="221">
        <v>-0.852</v>
      </c>
      <c r="I748" s="222"/>
      <c r="J748" s="218"/>
      <c r="K748" s="218"/>
      <c r="L748" s="223"/>
      <c r="M748" s="224"/>
      <c r="N748" s="225"/>
      <c r="O748" s="225"/>
      <c r="P748" s="225"/>
      <c r="Q748" s="225"/>
      <c r="R748" s="225"/>
      <c r="S748" s="225"/>
      <c r="T748" s="226"/>
      <c r="AT748" s="227" t="s">
        <v>186</v>
      </c>
      <c r="AU748" s="227" t="s">
        <v>85</v>
      </c>
      <c r="AV748" s="14" t="s">
        <v>85</v>
      </c>
      <c r="AW748" s="14" t="s">
        <v>37</v>
      </c>
      <c r="AX748" s="14" t="s">
        <v>75</v>
      </c>
      <c r="AY748" s="227" t="s">
        <v>175</v>
      </c>
    </row>
    <row r="749" spans="2:51" s="14" customFormat="1" ht="11.25">
      <c r="B749" s="217"/>
      <c r="C749" s="218"/>
      <c r="D749" s="203" t="s">
        <v>186</v>
      </c>
      <c r="E749" s="219" t="s">
        <v>19</v>
      </c>
      <c r="F749" s="220" t="s">
        <v>1856</v>
      </c>
      <c r="G749" s="218"/>
      <c r="H749" s="221">
        <v>0.807</v>
      </c>
      <c r="I749" s="222"/>
      <c r="J749" s="218"/>
      <c r="K749" s="218"/>
      <c r="L749" s="223"/>
      <c r="M749" s="224"/>
      <c r="N749" s="225"/>
      <c r="O749" s="225"/>
      <c r="P749" s="225"/>
      <c r="Q749" s="225"/>
      <c r="R749" s="225"/>
      <c r="S749" s="225"/>
      <c r="T749" s="226"/>
      <c r="AT749" s="227" t="s">
        <v>186</v>
      </c>
      <c r="AU749" s="227" t="s">
        <v>85</v>
      </c>
      <c r="AV749" s="14" t="s">
        <v>85</v>
      </c>
      <c r="AW749" s="14" t="s">
        <v>37</v>
      </c>
      <c r="AX749" s="14" t="s">
        <v>75</v>
      </c>
      <c r="AY749" s="227" t="s">
        <v>175</v>
      </c>
    </row>
    <row r="750" spans="2:51" s="14" customFormat="1" ht="11.25">
      <c r="B750" s="217"/>
      <c r="C750" s="218"/>
      <c r="D750" s="203" t="s">
        <v>186</v>
      </c>
      <c r="E750" s="219" t="s">
        <v>19</v>
      </c>
      <c r="F750" s="220" t="s">
        <v>1857</v>
      </c>
      <c r="G750" s="218"/>
      <c r="H750" s="221">
        <v>36.326</v>
      </c>
      <c r="I750" s="222"/>
      <c r="J750" s="218"/>
      <c r="K750" s="218"/>
      <c r="L750" s="223"/>
      <c r="M750" s="224"/>
      <c r="N750" s="225"/>
      <c r="O750" s="225"/>
      <c r="P750" s="225"/>
      <c r="Q750" s="225"/>
      <c r="R750" s="225"/>
      <c r="S750" s="225"/>
      <c r="T750" s="226"/>
      <c r="AT750" s="227" t="s">
        <v>186</v>
      </c>
      <c r="AU750" s="227" t="s">
        <v>85</v>
      </c>
      <c r="AV750" s="14" t="s">
        <v>85</v>
      </c>
      <c r="AW750" s="14" t="s">
        <v>37</v>
      </c>
      <c r="AX750" s="14" t="s">
        <v>75</v>
      </c>
      <c r="AY750" s="227" t="s">
        <v>175</v>
      </c>
    </row>
    <row r="751" spans="2:51" s="14" customFormat="1" ht="11.25">
      <c r="B751" s="217"/>
      <c r="C751" s="218"/>
      <c r="D751" s="203" t="s">
        <v>186</v>
      </c>
      <c r="E751" s="219" t="s">
        <v>19</v>
      </c>
      <c r="F751" s="220" t="s">
        <v>1858</v>
      </c>
      <c r="G751" s="218"/>
      <c r="H751" s="221">
        <v>-4.455</v>
      </c>
      <c r="I751" s="222"/>
      <c r="J751" s="218"/>
      <c r="K751" s="218"/>
      <c r="L751" s="223"/>
      <c r="M751" s="224"/>
      <c r="N751" s="225"/>
      <c r="O751" s="225"/>
      <c r="P751" s="225"/>
      <c r="Q751" s="225"/>
      <c r="R751" s="225"/>
      <c r="S751" s="225"/>
      <c r="T751" s="226"/>
      <c r="AT751" s="227" t="s">
        <v>186</v>
      </c>
      <c r="AU751" s="227" t="s">
        <v>85</v>
      </c>
      <c r="AV751" s="14" t="s">
        <v>85</v>
      </c>
      <c r="AW751" s="14" t="s">
        <v>37</v>
      </c>
      <c r="AX751" s="14" t="s">
        <v>75</v>
      </c>
      <c r="AY751" s="227" t="s">
        <v>175</v>
      </c>
    </row>
    <row r="752" spans="2:51" s="14" customFormat="1" ht="11.25">
      <c r="B752" s="217"/>
      <c r="C752" s="218"/>
      <c r="D752" s="203" t="s">
        <v>186</v>
      </c>
      <c r="E752" s="219" t="s">
        <v>19</v>
      </c>
      <c r="F752" s="220" t="s">
        <v>1859</v>
      </c>
      <c r="G752" s="218"/>
      <c r="H752" s="221">
        <v>-2.475</v>
      </c>
      <c r="I752" s="222"/>
      <c r="J752" s="218"/>
      <c r="K752" s="218"/>
      <c r="L752" s="223"/>
      <c r="M752" s="224"/>
      <c r="N752" s="225"/>
      <c r="O752" s="225"/>
      <c r="P752" s="225"/>
      <c r="Q752" s="225"/>
      <c r="R752" s="225"/>
      <c r="S752" s="225"/>
      <c r="T752" s="226"/>
      <c r="AT752" s="227" t="s">
        <v>186</v>
      </c>
      <c r="AU752" s="227" t="s">
        <v>85</v>
      </c>
      <c r="AV752" s="14" t="s">
        <v>85</v>
      </c>
      <c r="AW752" s="14" t="s">
        <v>37</v>
      </c>
      <c r="AX752" s="14" t="s">
        <v>75</v>
      </c>
      <c r="AY752" s="227" t="s">
        <v>175</v>
      </c>
    </row>
    <row r="753" spans="2:51" s="14" customFormat="1" ht="11.25">
      <c r="B753" s="217"/>
      <c r="C753" s="218"/>
      <c r="D753" s="203" t="s">
        <v>186</v>
      </c>
      <c r="E753" s="219" t="s">
        <v>19</v>
      </c>
      <c r="F753" s="220" t="s">
        <v>1839</v>
      </c>
      <c r="G753" s="218"/>
      <c r="H753" s="221">
        <v>-2.2</v>
      </c>
      <c r="I753" s="222"/>
      <c r="J753" s="218"/>
      <c r="K753" s="218"/>
      <c r="L753" s="223"/>
      <c r="M753" s="224"/>
      <c r="N753" s="225"/>
      <c r="O753" s="225"/>
      <c r="P753" s="225"/>
      <c r="Q753" s="225"/>
      <c r="R753" s="225"/>
      <c r="S753" s="225"/>
      <c r="T753" s="226"/>
      <c r="AT753" s="227" t="s">
        <v>186</v>
      </c>
      <c r="AU753" s="227" t="s">
        <v>85</v>
      </c>
      <c r="AV753" s="14" t="s">
        <v>85</v>
      </c>
      <c r="AW753" s="14" t="s">
        <v>37</v>
      </c>
      <c r="AX753" s="14" t="s">
        <v>75</v>
      </c>
      <c r="AY753" s="227" t="s">
        <v>175</v>
      </c>
    </row>
    <row r="754" spans="2:51" s="14" customFormat="1" ht="11.25">
      <c r="B754" s="217"/>
      <c r="C754" s="218"/>
      <c r="D754" s="203" t="s">
        <v>186</v>
      </c>
      <c r="E754" s="219" t="s">
        <v>19</v>
      </c>
      <c r="F754" s="220" t="s">
        <v>1860</v>
      </c>
      <c r="G754" s="218"/>
      <c r="H754" s="221">
        <v>-2.31</v>
      </c>
      <c r="I754" s="222"/>
      <c r="J754" s="218"/>
      <c r="K754" s="218"/>
      <c r="L754" s="223"/>
      <c r="M754" s="224"/>
      <c r="N754" s="225"/>
      <c r="O754" s="225"/>
      <c r="P754" s="225"/>
      <c r="Q754" s="225"/>
      <c r="R754" s="225"/>
      <c r="S754" s="225"/>
      <c r="T754" s="226"/>
      <c r="AT754" s="227" t="s">
        <v>186</v>
      </c>
      <c r="AU754" s="227" t="s">
        <v>85</v>
      </c>
      <c r="AV754" s="14" t="s">
        <v>85</v>
      </c>
      <c r="AW754" s="14" t="s">
        <v>37</v>
      </c>
      <c r="AX754" s="14" t="s">
        <v>75</v>
      </c>
      <c r="AY754" s="227" t="s">
        <v>175</v>
      </c>
    </row>
    <row r="755" spans="2:51" s="14" customFormat="1" ht="11.25">
      <c r="B755" s="217"/>
      <c r="C755" s="218"/>
      <c r="D755" s="203" t="s">
        <v>186</v>
      </c>
      <c r="E755" s="219" t="s">
        <v>19</v>
      </c>
      <c r="F755" s="220" t="s">
        <v>1861</v>
      </c>
      <c r="G755" s="218"/>
      <c r="H755" s="221">
        <v>21.337</v>
      </c>
      <c r="I755" s="222"/>
      <c r="J755" s="218"/>
      <c r="K755" s="218"/>
      <c r="L755" s="223"/>
      <c r="M755" s="224"/>
      <c r="N755" s="225"/>
      <c r="O755" s="225"/>
      <c r="P755" s="225"/>
      <c r="Q755" s="225"/>
      <c r="R755" s="225"/>
      <c r="S755" s="225"/>
      <c r="T755" s="226"/>
      <c r="AT755" s="227" t="s">
        <v>186</v>
      </c>
      <c r="AU755" s="227" t="s">
        <v>85</v>
      </c>
      <c r="AV755" s="14" t="s">
        <v>85</v>
      </c>
      <c r="AW755" s="14" t="s">
        <v>37</v>
      </c>
      <c r="AX755" s="14" t="s">
        <v>75</v>
      </c>
      <c r="AY755" s="227" t="s">
        <v>175</v>
      </c>
    </row>
    <row r="756" spans="2:51" s="14" customFormat="1" ht="11.25">
      <c r="B756" s="217"/>
      <c r="C756" s="218"/>
      <c r="D756" s="203" t="s">
        <v>186</v>
      </c>
      <c r="E756" s="219" t="s">
        <v>19</v>
      </c>
      <c r="F756" s="220" t="s">
        <v>1853</v>
      </c>
      <c r="G756" s="218"/>
      <c r="H756" s="221">
        <v>-1.485</v>
      </c>
      <c r="I756" s="222"/>
      <c r="J756" s="218"/>
      <c r="K756" s="218"/>
      <c r="L756" s="223"/>
      <c r="M756" s="224"/>
      <c r="N756" s="225"/>
      <c r="O756" s="225"/>
      <c r="P756" s="225"/>
      <c r="Q756" s="225"/>
      <c r="R756" s="225"/>
      <c r="S756" s="225"/>
      <c r="T756" s="226"/>
      <c r="AT756" s="227" t="s">
        <v>186</v>
      </c>
      <c r="AU756" s="227" t="s">
        <v>85</v>
      </c>
      <c r="AV756" s="14" t="s">
        <v>85</v>
      </c>
      <c r="AW756" s="14" t="s">
        <v>37</v>
      </c>
      <c r="AX756" s="14" t="s">
        <v>75</v>
      </c>
      <c r="AY756" s="227" t="s">
        <v>175</v>
      </c>
    </row>
    <row r="757" spans="2:51" s="14" customFormat="1" ht="11.25">
      <c r="B757" s="217"/>
      <c r="C757" s="218"/>
      <c r="D757" s="203" t="s">
        <v>186</v>
      </c>
      <c r="E757" s="219" t="s">
        <v>19</v>
      </c>
      <c r="F757" s="220" t="s">
        <v>1862</v>
      </c>
      <c r="G757" s="218"/>
      <c r="H757" s="221">
        <v>-3.427</v>
      </c>
      <c r="I757" s="222"/>
      <c r="J757" s="218"/>
      <c r="K757" s="218"/>
      <c r="L757" s="223"/>
      <c r="M757" s="224"/>
      <c r="N757" s="225"/>
      <c r="O757" s="225"/>
      <c r="P757" s="225"/>
      <c r="Q757" s="225"/>
      <c r="R757" s="225"/>
      <c r="S757" s="225"/>
      <c r="T757" s="226"/>
      <c r="AT757" s="227" t="s">
        <v>186</v>
      </c>
      <c r="AU757" s="227" t="s">
        <v>85</v>
      </c>
      <c r="AV757" s="14" t="s">
        <v>85</v>
      </c>
      <c r="AW757" s="14" t="s">
        <v>37</v>
      </c>
      <c r="AX757" s="14" t="s">
        <v>75</v>
      </c>
      <c r="AY757" s="227" t="s">
        <v>175</v>
      </c>
    </row>
    <row r="758" spans="2:51" s="14" customFormat="1" ht="11.25">
      <c r="B758" s="217"/>
      <c r="C758" s="218"/>
      <c r="D758" s="203" t="s">
        <v>186</v>
      </c>
      <c r="E758" s="219" t="s">
        <v>19</v>
      </c>
      <c r="F758" s="220" t="s">
        <v>1863</v>
      </c>
      <c r="G758" s="218"/>
      <c r="H758" s="221">
        <v>-0.802</v>
      </c>
      <c r="I758" s="222"/>
      <c r="J758" s="218"/>
      <c r="K758" s="218"/>
      <c r="L758" s="223"/>
      <c r="M758" s="224"/>
      <c r="N758" s="225"/>
      <c r="O758" s="225"/>
      <c r="P758" s="225"/>
      <c r="Q758" s="225"/>
      <c r="R758" s="225"/>
      <c r="S758" s="225"/>
      <c r="T758" s="226"/>
      <c r="AT758" s="227" t="s">
        <v>186</v>
      </c>
      <c r="AU758" s="227" t="s">
        <v>85</v>
      </c>
      <c r="AV758" s="14" t="s">
        <v>85</v>
      </c>
      <c r="AW758" s="14" t="s">
        <v>37</v>
      </c>
      <c r="AX758" s="14" t="s">
        <v>75</v>
      </c>
      <c r="AY758" s="227" t="s">
        <v>175</v>
      </c>
    </row>
    <row r="759" spans="2:51" s="14" customFormat="1" ht="11.25">
      <c r="B759" s="217"/>
      <c r="C759" s="218"/>
      <c r="D759" s="203" t="s">
        <v>186</v>
      </c>
      <c r="E759" s="219" t="s">
        <v>19</v>
      </c>
      <c r="F759" s="220" t="s">
        <v>1864</v>
      </c>
      <c r="G759" s="218"/>
      <c r="H759" s="221">
        <v>0.796</v>
      </c>
      <c r="I759" s="222"/>
      <c r="J759" s="218"/>
      <c r="K759" s="218"/>
      <c r="L759" s="223"/>
      <c r="M759" s="224"/>
      <c r="N759" s="225"/>
      <c r="O759" s="225"/>
      <c r="P759" s="225"/>
      <c r="Q759" s="225"/>
      <c r="R759" s="225"/>
      <c r="S759" s="225"/>
      <c r="T759" s="226"/>
      <c r="AT759" s="227" t="s">
        <v>186</v>
      </c>
      <c r="AU759" s="227" t="s">
        <v>85</v>
      </c>
      <c r="AV759" s="14" t="s">
        <v>85</v>
      </c>
      <c r="AW759" s="14" t="s">
        <v>37</v>
      </c>
      <c r="AX759" s="14" t="s">
        <v>75</v>
      </c>
      <c r="AY759" s="227" t="s">
        <v>175</v>
      </c>
    </row>
    <row r="760" spans="2:51" s="14" customFormat="1" ht="11.25">
      <c r="B760" s="217"/>
      <c r="C760" s="218"/>
      <c r="D760" s="203" t="s">
        <v>186</v>
      </c>
      <c r="E760" s="219" t="s">
        <v>19</v>
      </c>
      <c r="F760" s="220" t="s">
        <v>1865</v>
      </c>
      <c r="G760" s="218"/>
      <c r="H760" s="221">
        <v>7.569</v>
      </c>
      <c r="I760" s="222"/>
      <c r="J760" s="218"/>
      <c r="K760" s="218"/>
      <c r="L760" s="223"/>
      <c r="M760" s="224"/>
      <c r="N760" s="225"/>
      <c r="O760" s="225"/>
      <c r="P760" s="225"/>
      <c r="Q760" s="225"/>
      <c r="R760" s="225"/>
      <c r="S760" s="225"/>
      <c r="T760" s="226"/>
      <c r="AT760" s="227" t="s">
        <v>186</v>
      </c>
      <c r="AU760" s="227" t="s">
        <v>85</v>
      </c>
      <c r="AV760" s="14" t="s">
        <v>85</v>
      </c>
      <c r="AW760" s="14" t="s">
        <v>37</v>
      </c>
      <c r="AX760" s="14" t="s">
        <v>75</v>
      </c>
      <c r="AY760" s="227" t="s">
        <v>175</v>
      </c>
    </row>
    <row r="761" spans="2:51" s="14" customFormat="1" ht="11.25">
      <c r="B761" s="217"/>
      <c r="C761" s="218"/>
      <c r="D761" s="203" t="s">
        <v>186</v>
      </c>
      <c r="E761" s="219" t="s">
        <v>19</v>
      </c>
      <c r="F761" s="220" t="s">
        <v>1853</v>
      </c>
      <c r="G761" s="218"/>
      <c r="H761" s="221">
        <v>-1.485</v>
      </c>
      <c r="I761" s="222"/>
      <c r="J761" s="218"/>
      <c r="K761" s="218"/>
      <c r="L761" s="223"/>
      <c r="M761" s="224"/>
      <c r="N761" s="225"/>
      <c r="O761" s="225"/>
      <c r="P761" s="225"/>
      <c r="Q761" s="225"/>
      <c r="R761" s="225"/>
      <c r="S761" s="225"/>
      <c r="T761" s="226"/>
      <c r="AT761" s="227" t="s">
        <v>186</v>
      </c>
      <c r="AU761" s="227" t="s">
        <v>85</v>
      </c>
      <c r="AV761" s="14" t="s">
        <v>85</v>
      </c>
      <c r="AW761" s="14" t="s">
        <v>37</v>
      </c>
      <c r="AX761" s="14" t="s">
        <v>75</v>
      </c>
      <c r="AY761" s="227" t="s">
        <v>175</v>
      </c>
    </row>
    <row r="762" spans="2:51" s="14" customFormat="1" ht="11.25">
      <c r="B762" s="217"/>
      <c r="C762" s="218"/>
      <c r="D762" s="203" t="s">
        <v>186</v>
      </c>
      <c r="E762" s="219" t="s">
        <v>19</v>
      </c>
      <c r="F762" s="220" t="s">
        <v>1866</v>
      </c>
      <c r="G762" s="218"/>
      <c r="H762" s="221">
        <v>-0.491</v>
      </c>
      <c r="I762" s="222"/>
      <c r="J762" s="218"/>
      <c r="K762" s="218"/>
      <c r="L762" s="223"/>
      <c r="M762" s="224"/>
      <c r="N762" s="225"/>
      <c r="O762" s="225"/>
      <c r="P762" s="225"/>
      <c r="Q762" s="225"/>
      <c r="R762" s="225"/>
      <c r="S762" s="225"/>
      <c r="T762" s="226"/>
      <c r="AT762" s="227" t="s">
        <v>186</v>
      </c>
      <c r="AU762" s="227" t="s">
        <v>85</v>
      </c>
      <c r="AV762" s="14" t="s">
        <v>85</v>
      </c>
      <c r="AW762" s="14" t="s">
        <v>37</v>
      </c>
      <c r="AX762" s="14" t="s">
        <v>75</v>
      </c>
      <c r="AY762" s="227" t="s">
        <v>175</v>
      </c>
    </row>
    <row r="763" spans="2:51" s="14" customFormat="1" ht="11.25">
      <c r="B763" s="217"/>
      <c r="C763" s="218"/>
      <c r="D763" s="203" t="s">
        <v>186</v>
      </c>
      <c r="E763" s="219" t="s">
        <v>19</v>
      </c>
      <c r="F763" s="220" t="s">
        <v>1867</v>
      </c>
      <c r="G763" s="218"/>
      <c r="H763" s="221">
        <v>0.658</v>
      </c>
      <c r="I763" s="222"/>
      <c r="J763" s="218"/>
      <c r="K763" s="218"/>
      <c r="L763" s="223"/>
      <c r="M763" s="224"/>
      <c r="N763" s="225"/>
      <c r="O763" s="225"/>
      <c r="P763" s="225"/>
      <c r="Q763" s="225"/>
      <c r="R763" s="225"/>
      <c r="S763" s="225"/>
      <c r="T763" s="226"/>
      <c r="AT763" s="227" t="s">
        <v>186</v>
      </c>
      <c r="AU763" s="227" t="s">
        <v>85</v>
      </c>
      <c r="AV763" s="14" t="s">
        <v>85</v>
      </c>
      <c r="AW763" s="14" t="s">
        <v>37</v>
      </c>
      <c r="AX763" s="14" t="s">
        <v>75</v>
      </c>
      <c r="AY763" s="227" t="s">
        <v>175</v>
      </c>
    </row>
    <row r="764" spans="2:51" s="14" customFormat="1" ht="11.25">
      <c r="B764" s="217"/>
      <c r="C764" s="218"/>
      <c r="D764" s="203" t="s">
        <v>186</v>
      </c>
      <c r="E764" s="219" t="s">
        <v>19</v>
      </c>
      <c r="F764" s="220" t="s">
        <v>1868</v>
      </c>
      <c r="G764" s="218"/>
      <c r="H764" s="221">
        <v>54.415</v>
      </c>
      <c r="I764" s="222"/>
      <c r="J764" s="218"/>
      <c r="K764" s="218"/>
      <c r="L764" s="223"/>
      <c r="M764" s="224"/>
      <c r="N764" s="225"/>
      <c r="O764" s="225"/>
      <c r="P764" s="225"/>
      <c r="Q764" s="225"/>
      <c r="R764" s="225"/>
      <c r="S764" s="225"/>
      <c r="T764" s="226"/>
      <c r="AT764" s="227" t="s">
        <v>186</v>
      </c>
      <c r="AU764" s="227" t="s">
        <v>85</v>
      </c>
      <c r="AV764" s="14" t="s">
        <v>85</v>
      </c>
      <c r="AW764" s="14" t="s">
        <v>37</v>
      </c>
      <c r="AX764" s="14" t="s">
        <v>75</v>
      </c>
      <c r="AY764" s="227" t="s">
        <v>175</v>
      </c>
    </row>
    <row r="765" spans="2:51" s="14" customFormat="1" ht="11.25">
      <c r="B765" s="217"/>
      <c r="C765" s="218"/>
      <c r="D765" s="203" t="s">
        <v>186</v>
      </c>
      <c r="E765" s="219" t="s">
        <v>19</v>
      </c>
      <c r="F765" s="220" t="s">
        <v>1824</v>
      </c>
      <c r="G765" s="218"/>
      <c r="H765" s="221">
        <v>-2.2</v>
      </c>
      <c r="I765" s="222"/>
      <c r="J765" s="218"/>
      <c r="K765" s="218"/>
      <c r="L765" s="223"/>
      <c r="M765" s="224"/>
      <c r="N765" s="225"/>
      <c r="O765" s="225"/>
      <c r="P765" s="225"/>
      <c r="Q765" s="225"/>
      <c r="R765" s="225"/>
      <c r="S765" s="225"/>
      <c r="T765" s="226"/>
      <c r="AT765" s="227" t="s">
        <v>186</v>
      </c>
      <c r="AU765" s="227" t="s">
        <v>85</v>
      </c>
      <c r="AV765" s="14" t="s">
        <v>85</v>
      </c>
      <c r="AW765" s="14" t="s">
        <v>37</v>
      </c>
      <c r="AX765" s="14" t="s">
        <v>75</v>
      </c>
      <c r="AY765" s="227" t="s">
        <v>175</v>
      </c>
    </row>
    <row r="766" spans="2:51" s="14" customFormat="1" ht="11.25">
      <c r="B766" s="217"/>
      <c r="C766" s="218"/>
      <c r="D766" s="203" t="s">
        <v>186</v>
      </c>
      <c r="E766" s="219" t="s">
        <v>19</v>
      </c>
      <c r="F766" s="220" t="s">
        <v>1869</v>
      </c>
      <c r="G766" s="218"/>
      <c r="H766" s="221">
        <v>-2.464</v>
      </c>
      <c r="I766" s="222"/>
      <c r="J766" s="218"/>
      <c r="K766" s="218"/>
      <c r="L766" s="223"/>
      <c r="M766" s="224"/>
      <c r="N766" s="225"/>
      <c r="O766" s="225"/>
      <c r="P766" s="225"/>
      <c r="Q766" s="225"/>
      <c r="R766" s="225"/>
      <c r="S766" s="225"/>
      <c r="T766" s="226"/>
      <c r="AT766" s="227" t="s">
        <v>186</v>
      </c>
      <c r="AU766" s="227" t="s">
        <v>85</v>
      </c>
      <c r="AV766" s="14" t="s">
        <v>85</v>
      </c>
      <c r="AW766" s="14" t="s">
        <v>37</v>
      </c>
      <c r="AX766" s="14" t="s">
        <v>75</v>
      </c>
      <c r="AY766" s="227" t="s">
        <v>175</v>
      </c>
    </row>
    <row r="767" spans="2:51" s="14" customFormat="1" ht="11.25">
      <c r="B767" s="217"/>
      <c r="C767" s="218"/>
      <c r="D767" s="203" t="s">
        <v>186</v>
      </c>
      <c r="E767" s="219" t="s">
        <v>19</v>
      </c>
      <c r="F767" s="220" t="s">
        <v>1870</v>
      </c>
      <c r="G767" s="218"/>
      <c r="H767" s="221">
        <v>-1.806</v>
      </c>
      <c r="I767" s="222"/>
      <c r="J767" s="218"/>
      <c r="K767" s="218"/>
      <c r="L767" s="223"/>
      <c r="M767" s="224"/>
      <c r="N767" s="225"/>
      <c r="O767" s="225"/>
      <c r="P767" s="225"/>
      <c r="Q767" s="225"/>
      <c r="R767" s="225"/>
      <c r="S767" s="225"/>
      <c r="T767" s="226"/>
      <c r="AT767" s="227" t="s">
        <v>186</v>
      </c>
      <c r="AU767" s="227" t="s">
        <v>85</v>
      </c>
      <c r="AV767" s="14" t="s">
        <v>85</v>
      </c>
      <c r="AW767" s="14" t="s">
        <v>37</v>
      </c>
      <c r="AX767" s="14" t="s">
        <v>75</v>
      </c>
      <c r="AY767" s="227" t="s">
        <v>175</v>
      </c>
    </row>
    <row r="768" spans="2:51" s="14" customFormat="1" ht="11.25">
      <c r="B768" s="217"/>
      <c r="C768" s="218"/>
      <c r="D768" s="203" t="s">
        <v>186</v>
      </c>
      <c r="E768" s="219" t="s">
        <v>19</v>
      </c>
      <c r="F768" s="220" t="s">
        <v>1871</v>
      </c>
      <c r="G768" s="218"/>
      <c r="H768" s="221">
        <v>1.302</v>
      </c>
      <c r="I768" s="222"/>
      <c r="J768" s="218"/>
      <c r="K768" s="218"/>
      <c r="L768" s="223"/>
      <c r="M768" s="224"/>
      <c r="N768" s="225"/>
      <c r="O768" s="225"/>
      <c r="P768" s="225"/>
      <c r="Q768" s="225"/>
      <c r="R768" s="225"/>
      <c r="S768" s="225"/>
      <c r="T768" s="226"/>
      <c r="AT768" s="227" t="s">
        <v>186</v>
      </c>
      <c r="AU768" s="227" t="s">
        <v>85</v>
      </c>
      <c r="AV768" s="14" t="s">
        <v>85</v>
      </c>
      <c r="AW768" s="14" t="s">
        <v>37</v>
      </c>
      <c r="AX768" s="14" t="s">
        <v>75</v>
      </c>
      <c r="AY768" s="227" t="s">
        <v>175</v>
      </c>
    </row>
    <row r="769" spans="2:51" s="14" customFormat="1" ht="11.25">
      <c r="B769" s="217"/>
      <c r="C769" s="218"/>
      <c r="D769" s="203" t="s">
        <v>186</v>
      </c>
      <c r="E769" s="219" t="s">
        <v>19</v>
      </c>
      <c r="F769" s="220" t="s">
        <v>1872</v>
      </c>
      <c r="G769" s="218"/>
      <c r="H769" s="221">
        <v>60.971</v>
      </c>
      <c r="I769" s="222"/>
      <c r="J769" s="218"/>
      <c r="K769" s="218"/>
      <c r="L769" s="223"/>
      <c r="M769" s="224"/>
      <c r="N769" s="225"/>
      <c r="O769" s="225"/>
      <c r="P769" s="225"/>
      <c r="Q769" s="225"/>
      <c r="R769" s="225"/>
      <c r="S769" s="225"/>
      <c r="T769" s="226"/>
      <c r="AT769" s="227" t="s">
        <v>186</v>
      </c>
      <c r="AU769" s="227" t="s">
        <v>85</v>
      </c>
      <c r="AV769" s="14" t="s">
        <v>85</v>
      </c>
      <c r="AW769" s="14" t="s">
        <v>37</v>
      </c>
      <c r="AX769" s="14" t="s">
        <v>75</v>
      </c>
      <c r="AY769" s="227" t="s">
        <v>175</v>
      </c>
    </row>
    <row r="770" spans="2:51" s="14" customFormat="1" ht="11.25">
      <c r="B770" s="217"/>
      <c r="C770" s="218"/>
      <c r="D770" s="203" t="s">
        <v>186</v>
      </c>
      <c r="E770" s="219" t="s">
        <v>19</v>
      </c>
      <c r="F770" s="220" t="s">
        <v>1873</v>
      </c>
      <c r="G770" s="218"/>
      <c r="H770" s="221">
        <v>-2.25</v>
      </c>
      <c r="I770" s="222"/>
      <c r="J770" s="218"/>
      <c r="K770" s="218"/>
      <c r="L770" s="223"/>
      <c r="M770" s="224"/>
      <c r="N770" s="225"/>
      <c r="O770" s="225"/>
      <c r="P770" s="225"/>
      <c r="Q770" s="225"/>
      <c r="R770" s="225"/>
      <c r="S770" s="225"/>
      <c r="T770" s="226"/>
      <c r="AT770" s="227" t="s">
        <v>186</v>
      </c>
      <c r="AU770" s="227" t="s">
        <v>85</v>
      </c>
      <c r="AV770" s="14" t="s">
        <v>85</v>
      </c>
      <c r="AW770" s="14" t="s">
        <v>37</v>
      </c>
      <c r="AX770" s="14" t="s">
        <v>75</v>
      </c>
      <c r="AY770" s="227" t="s">
        <v>175</v>
      </c>
    </row>
    <row r="771" spans="2:51" s="14" customFormat="1" ht="11.25">
      <c r="B771" s="217"/>
      <c r="C771" s="218"/>
      <c r="D771" s="203" t="s">
        <v>186</v>
      </c>
      <c r="E771" s="219" t="s">
        <v>19</v>
      </c>
      <c r="F771" s="220" t="s">
        <v>1874</v>
      </c>
      <c r="G771" s="218"/>
      <c r="H771" s="221">
        <v>-1.98</v>
      </c>
      <c r="I771" s="222"/>
      <c r="J771" s="218"/>
      <c r="K771" s="218"/>
      <c r="L771" s="223"/>
      <c r="M771" s="224"/>
      <c r="N771" s="225"/>
      <c r="O771" s="225"/>
      <c r="P771" s="225"/>
      <c r="Q771" s="225"/>
      <c r="R771" s="225"/>
      <c r="S771" s="225"/>
      <c r="T771" s="226"/>
      <c r="AT771" s="227" t="s">
        <v>186</v>
      </c>
      <c r="AU771" s="227" t="s">
        <v>85</v>
      </c>
      <c r="AV771" s="14" t="s">
        <v>85</v>
      </c>
      <c r="AW771" s="14" t="s">
        <v>37</v>
      </c>
      <c r="AX771" s="14" t="s">
        <v>75</v>
      </c>
      <c r="AY771" s="227" t="s">
        <v>175</v>
      </c>
    </row>
    <row r="772" spans="2:51" s="14" customFormat="1" ht="11.25">
      <c r="B772" s="217"/>
      <c r="C772" s="218"/>
      <c r="D772" s="203" t="s">
        <v>186</v>
      </c>
      <c r="E772" s="219" t="s">
        <v>19</v>
      </c>
      <c r="F772" s="220" t="s">
        <v>1875</v>
      </c>
      <c r="G772" s="218"/>
      <c r="H772" s="221">
        <v>-1.859</v>
      </c>
      <c r="I772" s="222"/>
      <c r="J772" s="218"/>
      <c r="K772" s="218"/>
      <c r="L772" s="223"/>
      <c r="M772" s="224"/>
      <c r="N772" s="225"/>
      <c r="O772" s="225"/>
      <c r="P772" s="225"/>
      <c r="Q772" s="225"/>
      <c r="R772" s="225"/>
      <c r="S772" s="225"/>
      <c r="T772" s="226"/>
      <c r="AT772" s="227" t="s">
        <v>186</v>
      </c>
      <c r="AU772" s="227" t="s">
        <v>85</v>
      </c>
      <c r="AV772" s="14" t="s">
        <v>85</v>
      </c>
      <c r="AW772" s="14" t="s">
        <v>37</v>
      </c>
      <c r="AX772" s="14" t="s">
        <v>75</v>
      </c>
      <c r="AY772" s="227" t="s">
        <v>175</v>
      </c>
    </row>
    <row r="773" spans="2:51" s="14" customFormat="1" ht="11.25">
      <c r="B773" s="217"/>
      <c r="C773" s="218"/>
      <c r="D773" s="203" t="s">
        <v>186</v>
      </c>
      <c r="E773" s="219" t="s">
        <v>19</v>
      </c>
      <c r="F773" s="220" t="s">
        <v>1876</v>
      </c>
      <c r="G773" s="218"/>
      <c r="H773" s="221">
        <v>1.148</v>
      </c>
      <c r="I773" s="222"/>
      <c r="J773" s="218"/>
      <c r="K773" s="218"/>
      <c r="L773" s="223"/>
      <c r="M773" s="224"/>
      <c r="N773" s="225"/>
      <c r="O773" s="225"/>
      <c r="P773" s="225"/>
      <c r="Q773" s="225"/>
      <c r="R773" s="225"/>
      <c r="S773" s="225"/>
      <c r="T773" s="226"/>
      <c r="AT773" s="227" t="s">
        <v>186</v>
      </c>
      <c r="AU773" s="227" t="s">
        <v>85</v>
      </c>
      <c r="AV773" s="14" t="s">
        <v>85</v>
      </c>
      <c r="AW773" s="14" t="s">
        <v>37</v>
      </c>
      <c r="AX773" s="14" t="s">
        <v>75</v>
      </c>
      <c r="AY773" s="227" t="s">
        <v>175</v>
      </c>
    </row>
    <row r="774" spans="2:51" s="14" customFormat="1" ht="11.25">
      <c r="B774" s="217"/>
      <c r="C774" s="218"/>
      <c r="D774" s="203" t="s">
        <v>186</v>
      </c>
      <c r="E774" s="219" t="s">
        <v>19</v>
      </c>
      <c r="F774" s="220" t="s">
        <v>1877</v>
      </c>
      <c r="G774" s="218"/>
      <c r="H774" s="221">
        <v>53.7</v>
      </c>
      <c r="I774" s="222"/>
      <c r="J774" s="218"/>
      <c r="K774" s="218"/>
      <c r="L774" s="223"/>
      <c r="M774" s="224"/>
      <c r="N774" s="225"/>
      <c r="O774" s="225"/>
      <c r="P774" s="225"/>
      <c r="Q774" s="225"/>
      <c r="R774" s="225"/>
      <c r="S774" s="225"/>
      <c r="T774" s="226"/>
      <c r="AT774" s="227" t="s">
        <v>186</v>
      </c>
      <c r="AU774" s="227" t="s">
        <v>85</v>
      </c>
      <c r="AV774" s="14" t="s">
        <v>85</v>
      </c>
      <c r="AW774" s="14" t="s">
        <v>37</v>
      </c>
      <c r="AX774" s="14" t="s">
        <v>75</v>
      </c>
      <c r="AY774" s="227" t="s">
        <v>175</v>
      </c>
    </row>
    <row r="775" spans="2:51" s="14" customFormat="1" ht="11.25">
      <c r="B775" s="217"/>
      <c r="C775" s="218"/>
      <c r="D775" s="203" t="s">
        <v>186</v>
      </c>
      <c r="E775" s="219" t="s">
        <v>19</v>
      </c>
      <c r="F775" s="220" t="s">
        <v>1874</v>
      </c>
      <c r="G775" s="218"/>
      <c r="H775" s="221">
        <v>-1.98</v>
      </c>
      <c r="I775" s="222"/>
      <c r="J775" s="218"/>
      <c r="K775" s="218"/>
      <c r="L775" s="223"/>
      <c r="M775" s="224"/>
      <c r="N775" s="225"/>
      <c r="O775" s="225"/>
      <c r="P775" s="225"/>
      <c r="Q775" s="225"/>
      <c r="R775" s="225"/>
      <c r="S775" s="225"/>
      <c r="T775" s="226"/>
      <c r="AT775" s="227" t="s">
        <v>186</v>
      </c>
      <c r="AU775" s="227" t="s">
        <v>85</v>
      </c>
      <c r="AV775" s="14" t="s">
        <v>85</v>
      </c>
      <c r="AW775" s="14" t="s">
        <v>37</v>
      </c>
      <c r="AX775" s="14" t="s">
        <v>75</v>
      </c>
      <c r="AY775" s="227" t="s">
        <v>175</v>
      </c>
    </row>
    <row r="776" spans="2:51" s="14" customFormat="1" ht="11.25">
      <c r="B776" s="217"/>
      <c r="C776" s="218"/>
      <c r="D776" s="203" t="s">
        <v>186</v>
      </c>
      <c r="E776" s="219" t="s">
        <v>19</v>
      </c>
      <c r="F776" s="220" t="s">
        <v>1878</v>
      </c>
      <c r="G776" s="218"/>
      <c r="H776" s="221">
        <v>-2.09</v>
      </c>
      <c r="I776" s="222"/>
      <c r="J776" s="218"/>
      <c r="K776" s="218"/>
      <c r="L776" s="223"/>
      <c r="M776" s="224"/>
      <c r="N776" s="225"/>
      <c r="O776" s="225"/>
      <c r="P776" s="225"/>
      <c r="Q776" s="225"/>
      <c r="R776" s="225"/>
      <c r="S776" s="225"/>
      <c r="T776" s="226"/>
      <c r="AT776" s="227" t="s">
        <v>186</v>
      </c>
      <c r="AU776" s="227" t="s">
        <v>85</v>
      </c>
      <c r="AV776" s="14" t="s">
        <v>85</v>
      </c>
      <c r="AW776" s="14" t="s">
        <v>37</v>
      </c>
      <c r="AX776" s="14" t="s">
        <v>75</v>
      </c>
      <c r="AY776" s="227" t="s">
        <v>175</v>
      </c>
    </row>
    <row r="777" spans="2:51" s="14" customFormat="1" ht="11.25">
      <c r="B777" s="217"/>
      <c r="C777" s="218"/>
      <c r="D777" s="203" t="s">
        <v>186</v>
      </c>
      <c r="E777" s="219" t="s">
        <v>19</v>
      </c>
      <c r="F777" s="220" t="s">
        <v>1875</v>
      </c>
      <c r="G777" s="218"/>
      <c r="H777" s="221">
        <v>-1.859</v>
      </c>
      <c r="I777" s="222"/>
      <c r="J777" s="218"/>
      <c r="K777" s="218"/>
      <c r="L777" s="223"/>
      <c r="M777" s="224"/>
      <c r="N777" s="225"/>
      <c r="O777" s="225"/>
      <c r="P777" s="225"/>
      <c r="Q777" s="225"/>
      <c r="R777" s="225"/>
      <c r="S777" s="225"/>
      <c r="T777" s="226"/>
      <c r="AT777" s="227" t="s">
        <v>186</v>
      </c>
      <c r="AU777" s="227" t="s">
        <v>85</v>
      </c>
      <c r="AV777" s="14" t="s">
        <v>85</v>
      </c>
      <c r="AW777" s="14" t="s">
        <v>37</v>
      </c>
      <c r="AX777" s="14" t="s">
        <v>75</v>
      </c>
      <c r="AY777" s="227" t="s">
        <v>175</v>
      </c>
    </row>
    <row r="778" spans="2:51" s="14" customFormat="1" ht="11.25">
      <c r="B778" s="217"/>
      <c r="C778" s="218"/>
      <c r="D778" s="203" t="s">
        <v>186</v>
      </c>
      <c r="E778" s="219" t="s">
        <v>19</v>
      </c>
      <c r="F778" s="220" t="s">
        <v>1879</v>
      </c>
      <c r="G778" s="218"/>
      <c r="H778" s="221">
        <v>2.498</v>
      </c>
      <c r="I778" s="222"/>
      <c r="J778" s="218"/>
      <c r="K778" s="218"/>
      <c r="L778" s="223"/>
      <c r="M778" s="224"/>
      <c r="N778" s="225"/>
      <c r="O778" s="225"/>
      <c r="P778" s="225"/>
      <c r="Q778" s="225"/>
      <c r="R778" s="225"/>
      <c r="S778" s="225"/>
      <c r="T778" s="226"/>
      <c r="AT778" s="227" t="s">
        <v>186</v>
      </c>
      <c r="AU778" s="227" t="s">
        <v>85</v>
      </c>
      <c r="AV778" s="14" t="s">
        <v>85</v>
      </c>
      <c r="AW778" s="14" t="s">
        <v>37</v>
      </c>
      <c r="AX778" s="14" t="s">
        <v>75</v>
      </c>
      <c r="AY778" s="227" t="s">
        <v>175</v>
      </c>
    </row>
    <row r="779" spans="2:51" s="14" customFormat="1" ht="11.25">
      <c r="B779" s="217"/>
      <c r="C779" s="218"/>
      <c r="D779" s="203" t="s">
        <v>186</v>
      </c>
      <c r="E779" s="219" t="s">
        <v>19</v>
      </c>
      <c r="F779" s="220" t="s">
        <v>1845</v>
      </c>
      <c r="G779" s="218"/>
      <c r="H779" s="221">
        <v>1.652</v>
      </c>
      <c r="I779" s="222"/>
      <c r="J779" s="218"/>
      <c r="K779" s="218"/>
      <c r="L779" s="223"/>
      <c r="M779" s="224"/>
      <c r="N779" s="225"/>
      <c r="O779" s="225"/>
      <c r="P779" s="225"/>
      <c r="Q779" s="225"/>
      <c r="R779" s="225"/>
      <c r="S779" s="225"/>
      <c r="T779" s="226"/>
      <c r="AT779" s="227" t="s">
        <v>186</v>
      </c>
      <c r="AU779" s="227" t="s">
        <v>85</v>
      </c>
      <c r="AV779" s="14" t="s">
        <v>85</v>
      </c>
      <c r="AW779" s="14" t="s">
        <v>37</v>
      </c>
      <c r="AX779" s="14" t="s">
        <v>75</v>
      </c>
      <c r="AY779" s="227" t="s">
        <v>175</v>
      </c>
    </row>
    <row r="780" spans="2:51" s="16" customFormat="1" ht="11.25">
      <c r="B780" s="253"/>
      <c r="C780" s="254"/>
      <c r="D780" s="203" t="s">
        <v>186</v>
      </c>
      <c r="E780" s="255" t="s">
        <v>19</v>
      </c>
      <c r="F780" s="256" t="s">
        <v>365</v>
      </c>
      <c r="G780" s="254"/>
      <c r="H780" s="257">
        <v>463.5330000000001</v>
      </c>
      <c r="I780" s="258"/>
      <c r="J780" s="254"/>
      <c r="K780" s="254"/>
      <c r="L780" s="259"/>
      <c r="M780" s="260"/>
      <c r="N780" s="261"/>
      <c r="O780" s="261"/>
      <c r="P780" s="261"/>
      <c r="Q780" s="261"/>
      <c r="R780" s="261"/>
      <c r="S780" s="261"/>
      <c r="T780" s="262"/>
      <c r="AT780" s="263" t="s">
        <v>186</v>
      </c>
      <c r="AU780" s="263" t="s">
        <v>85</v>
      </c>
      <c r="AV780" s="16" t="s">
        <v>195</v>
      </c>
      <c r="AW780" s="16" t="s">
        <v>37</v>
      </c>
      <c r="AX780" s="16" t="s">
        <v>75</v>
      </c>
      <c r="AY780" s="263" t="s">
        <v>175</v>
      </c>
    </row>
    <row r="781" spans="2:51" s="13" customFormat="1" ht="11.25">
      <c r="B781" s="207"/>
      <c r="C781" s="208"/>
      <c r="D781" s="203" t="s">
        <v>186</v>
      </c>
      <c r="E781" s="209" t="s">
        <v>19</v>
      </c>
      <c r="F781" s="210" t="s">
        <v>1880</v>
      </c>
      <c r="G781" s="208"/>
      <c r="H781" s="209" t="s">
        <v>19</v>
      </c>
      <c r="I781" s="211"/>
      <c r="J781" s="208"/>
      <c r="K781" s="208"/>
      <c r="L781" s="212"/>
      <c r="M781" s="213"/>
      <c r="N781" s="214"/>
      <c r="O781" s="214"/>
      <c r="P781" s="214"/>
      <c r="Q781" s="214"/>
      <c r="R781" s="214"/>
      <c r="S781" s="214"/>
      <c r="T781" s="215"/>
      <c r="AT781" s="216" t="s">
        <v>186</v>
      </c>
      <c r="AU781" s="216" t="s">
        <v>85</v>
      </c>
      <c r="AV781" s="13" t="s">
        <v>83</v>
      </c>
      <c r="AW781" s="13" t="s">
        <v>37</v>
      </c>
      <c r="AX781" s="13" t="s">
        <v>75</v>
      </c>
      <c r="AY781" s="216" t="s">
        <v>175</v>
      </c>
    </row>
    <row r="782" spans="2:51" s="14" customFormat="1" ht="11.25">
      <c r="B782" s="217"/>
      <c r="C782" s="218"/>
      <c r="D782" s="203" t="s">
        <v>186</v>
      </c>
      <c r="E782" s="219" t="s">
        <v>19</v>
      </c>
      <c r="F782" s="220" t="s">
        <v>1881</v>
      </c>
      <c r="G782" s="218"/>
      <c r="H782" s="221">
        <v>34.56</v>
      </c>
      <c r="I782" s="222"/>
      <c r="J782" s="218"/>
      <c r="K782" s="218"/>
      <c r="L782" s="223"/>
      <c r="M782" s="224"/>
      <c r="N782" s="225"/>
      <c r="O782" s="225"/>
      <c r="P782" s="225"/>
      <c r="Q782" s="225"/>
      <c r="R782" s="225"/>
      <c r="S782" s="225"/>
      <c r="T782" s="226"/>
      <c r="AT782" s="227" t="s">
        <v>186</v>
      </c>
      <c r="AU782" s="227" t="s">
        <v>85</v>
      </c>
      <c r="AV782" s="14" t="s">
        <v>85</v>
      </c>
      <c r="AW782" s="14" t="s">
        <v>37</v>
      </c>
      <c r="AX782" s="14" t="s">
        <v>75</v>
      </c>
      <c r="AY782" s="227" t="s">
        <v>175</v>
      </c>
    </row>
    <row r="783" spans="2:51" s="14" customFormat="1" ht="11.25">
      <c r="B783" s="217"/>
      <c r="C783" s="218"/>
      <c r="D783" s="203" t="s">
        <v>186</v>
      </c>
      <c r="E783" s="219" t="s">
        <v>19</v>
      </c>
      <c r="F783" s="220" t="s">
        <v>1882</v>
      </c>
      <c r="G783" s="218"/>
      <c r="H783" s="221">
        <v>-1.8</v>
      </c>
      <c r="I783" s="222"/>
      <c r="J783" s="218"/>
      <c r="K783" s="218"/>
      <c r="L783" s="223"/>
      <c r="M783" s="224"/>
      <c r="N783" s="225"/>
      <c r="O783" s="225"/>
      <c r="P783" s="225"/>
      <c r="Q783" s="225"/>
      <c r="R783" s="225"/>
      <c r="S783" s="225"/>
      <c r="T783" s="226"/>
      <c r="AT783" s="227" t="s">
        <v>186</v>
      </c>
      <c r="AU783" s="227" t="s">
        <v>85</v>
      </c>
      <c r="AV783" s="14" t="s">
        <v>85</v>
      </c>
      <c r="AW783" s="14" t="s">
        <v>37</v>
      </c>
      <c r="AX783" s="14" t="s">
        <v>75</v>
      </c>
      <c r="AY783" s="227" t="s">
        <v>175</v>
      </c>
    </row>
    <row r="784" spans="2:51" s="14" customFormat="1" ht="11.25">
      <c r="B784" s="217"/>
      <c r="C784" s="218"/>
      <c r="D784" s="203" t="s">
        <v>186</v>
      </c>
      <c r="E784" s="219" t="s">
        <v>19</v>
      </c>
      <c r="F784" s="220" t="s">
        <v>1883</v>
      </c>
      <c r="G784" s="218"/>
      <c r="H784" s="221">
        <v>-2.24</v>
      </c>
      <c r="I784" s="222"/>
      <c r="J784" s="218"/>
      <c r="K784" s="218"/>
      <c r="L784" s="223"/>
      <c r="M784" s="224"/>
      <c r="N784" s="225"/>
      <c r="O784" s="225"/>
      <c r="P784" s="225"/>
      <c r="Q784" s="225"/>
      <c r="R784" s="225"/>
      <c r="S784" s="225"/>
      <c r="T784" s="226"/>
      <c r="AT784" s="227" t="s">
        <v>186</v>
      </c>
      <c r="AU784" s="227" t="s">
        <v>85</v>
      </c>
      <c r="AV784" s="14" t="s">
        <v>85</v>
      </c>
      <c r="AW784" s="14" t="s">
        <v>37</v>
      </c>
      <c r="AX784" s="14" t="s">
        <v>75</v>
      </c>
      <c r="AY784" s="227" t="s">
        <v>175</v>
      </c>
    </row>
    <row r="785" spans="2:51" s="14" customFormat="1" ht="11.25">
      <c r="B785" s="217"/>
      <c r="C785" s="218"/>
      <c r="D785" s="203" t="s">
        <v>186</v>
      </c>
      <c r="E785" s="219" t="s">
        <v>19</v>
      </c>
      <c r="F785" s="220" t="s">
        <v>1884</v>
      </c>
      <c r="G785" s="218"/>
      <c r="H785" s="221">
        <v>-1.473</v>
      </c>
      <c r="I785" s="222"/>
      <c r="J785" s="218"/>
      <c r="K785" s="218"/>
      <c r="L785" s="223"/>
      <c r="M785" s="224"/>
      <c r="N785" s="225"/>
      <c r="O785" s="225"/>
      <c r="P785" s="225"/>
      <c r="Q785" s="225"/>
      <c r="R785" s="225"/>
      <c r="S785" s="225"/>
      <c r="T785" s="226"/>
      <c r="AT785" s="227" t="s">
        <v>186</v>
      </c>
      <c r="AU785" s="227" t="s">
        <v>85</v>
      </c>
      <c r="AV785" s="14" t="s">
        <v>85</v>
      </c>
      <c r="AW785" s="14" t="s">
        <v>37</v>
      </c>
      <c r="AX785" s="14" t="s">
        <v>75</v>
      </c>
      <c r="AY785" s="227" t="s">
        <v>175</v>
      </c>
    </row>
    <row r="786" spans="2:51" s="14" customFormat="1" ht="11.25">
      <c r="B786" s="217"/>
      <c r="C786" s="218"/>
      <c r="D786" s="203" t="s">
        <v>186</v>
      </c>
      <c r="E786" s="219" t="s">
        <v>19</v>
      </c>
      <c r="F786" s="220" t="s">
        <v>1885</v>
      </c>
      <c r="G786" s="218"/>
      <c r="H786" s="221">
        <v>1.094</v>
      </c>
      <c r="I786" s="222"/>
      <c r="J786" s="218"/>
      <c r="K786" s="218"/>
      <c r="L786" s="223"/>
      <c r="M786" s="224"/>
      <c r="N786" s="225"/>
      <c r="O786" s="225"/>
      <c r="P786" s="225"/>
      <c r="Q786" s="225"/>
      <c r="R786" s="225"/>
      <c r="S786" s="225"/>
      <c r="T786" s="226"/>
      <c r="AT786" s="227" t="s">
        <v>186</v>
      </c>
      <c r="AU786" s="227" t="s">
        <v>85</v>
      </c>
      <c r="AV786" s="14" t="s">
        <v>85</v>
      </c>
      <c r="AW786" s="14" t="s">
        <v>37</v>
      </c>
      <c r="AX786" s="14" t="s">
        <v>75</v>
      </c>
      <c r="AY786" s="227" t="s">
        <v>175</v>
      </c>
    </row>
    <row r="787" spans="2:51" s="14" customFormat="1" ht="11.25">
      <c r="B787" s="217"/>
      <c r="C787" s="218"/>
      <c r="D787" s="203" t="s">
        <v>186</v>
      </c>
      <c r="E787" s="219" t="s">
        <v>19</v>
      </c>
      <c r="F787" s="220" t="s">
        <v>1886</v>
      </c>
      <c r="G787" s="218"/>
      <c r="H787" s="221">
        <v>25.11</v>
      </c>
      <c r="I787" s="222"/>
      <c r="J787" s="218"/>
      <c r="K787" s="218"/>
      <c r="L787" s="223"/>
      <c r="M787" s="224"/>
      <c r="N787" s="225"/>
      <c r="O787" s="225"/>
      <c r="P787" s="225"/>
      <c r="Q787" s="225"/>
      <c r="R787" s="225"/>
      <c r="S787" s="225"/>
      <c r="T787" s="226"/>
      <c r="AT787" s="227" t="s">
        <v>186</v>
      </c>
      <c r="AU787" s="227" t="s">
        <v>85</v>
      </c>
      <c r="AV787" s="14" t="s">
        <v>85</v>
      </c>
      <c r="AW787" s="14" t="s">
        <v>37</v>
      </c>
      <c r="AX787" s="14" t="s">
        <v>75</v>
      </c>
      <c r="AY787" s="227" t="s">
        <v>175</v>
      </c>
    </row>
    <row r="788" spans="2:51" s="14" customFormat="1" ht="11.25">
      <c r="B788" s="217"/>
      <c r="C788" s="218"/>
      <c r="D788" s="203" t="s">
        <v>186</v>
      </c>
      <c r="E788" s="219" t="s">
        <v>19</v>
      </c>
      <c r="F788" s="220" t="s">
        <v>1887</v>
      </c>
      <c r="G788" s="218"/>
      <c r="H788" s="221">
        <v>-1.71</v>
      </c>
      <c r="I788" s="222"/>
      <c r="J788" s="218"/>
      <c r="K788" s="218"/>
      <c r="L788" s="223"/>
      <c r="M788" s="224"/>
      <c r="N788" s="225"/>
      <c r="O788" s="225"/>
      <c r="P788" s="225"/>
      <c r="Q788" s="225"/>
      <c r="R788" s="225"/>
      <c r="S788" s="225"/>
      <c r="T788" s="226"/>
      <c r="AT788" s="227" t="s">
        <v>186</v>
      </c>
      <c r="AU788" s="227" t="s">
        <v>85</v>
      </c>
      <c r="AV788" s="14" t="s">
        <v>85</v>
      </c>
      <c r="AW788" s="14" t="s">
        <v>37</v>
      </c>
      <c r="AX788" s="14" t="s">
        <v>75</v>
      </c>
      <c r="AY788" s="227" t="s">
        <v>175</v>
      </c>
    </row>
    <row r="789" spans="2:51" s="14" customFormat="1" ht="11.25">
      <c r="B789" s="217"/>
      <c r="C789" s="218"/>
      <c r="D789" s="203" t="s">
        <v>186</v>
      </c>
      <c r="E789" s="219" t="s">
        <v>19</v>
      </c>
      <c r="F789" s="220" t="s">
        <v>1882</v>
      </c>
      <c r="G789" s="218"/>
      <c r="H789" s="221">
        <v>-1.8</v>
      </c>
      <c r="I789" s="222"/>
      <c r="J789" s="218"/>
      <c r="K789" s="218"/>
      <c r="L789" s="223"/>
      <c r="M789" s="224"/>
      <c r="N789" s="225"/>
      <c r="O789" s="225"/>
      <c r="P789" s="225"/>
      <c r="Q789" s="225"/>
      <c r="R789" s="225"/>
      <c r="S789" s="225"/>
      <c r="T789" s="226"/>
      <c r="AT789" s="227" t="s">
        <v>186</v>
      </c>
      <c r="AU789" s="227" t="s">
        <v>85</v>
      </c>
      <c r="AV789" s="14" t="s">
        <v>85</v>
      </c>
      <c r="AW789" s="14" t="s">
        <v>37</v>
      </c>
      <c r="AX789" s="14" t="s">
        <v>75</v>
      </c>
      <c r="AY789" s="227" t="s">
        <v>175</v>
      </c>
    </row>
    <row r="790" spans="2:51" s="14" customFormat="1" ht="11.25">
      <c r="B790" s="217"/>
      <c r="C790" s="218"/>
      <c r="D790" s="203" t="s">
        <v>186</v>
      </c>
      <c r="E790" s="219" t="s">
        <v>19</v>
      </c>
      <c r="F790" s="220" t="s">
        <v>1883</v>
      </c>
      <c r="G790" s="218"/>
      <c r="H790" s="221">
        <v>-2.24</v>
      </c>
      <c r="I790" s="222"/>
      <c r="J790" s="218"/>
      <c r="K790" s="218"/>
      <c r="L790" s="223"/>
      <c r="M790" s="224"/>
      <c r="N790" s="225"/>
      <c r="O790" s="225"/>
      <c r="P790" s="225"/>
      <c r="Q790" s="225"/>
      <c r="R790" s="225"/>
      <c r="S790" s="225"/>
      <c r="T790" s="226"/>
      <c r="AT790" s="227" t="s">
        <v>186</v>
      </c>
      <c r="AU790" s="227" t="s">
        <v>85</v>
      </c>
      <c r="AV790" s="14" t="s">
        <v>85</v>
      </c>
      <c r="AW790" s="14" t="s">
        <v>37</v>
      </c>
      <c r="AX790" s="14" t="s">
        <v>75</v>
      </c>
      <c r="AY790" s="227" t="s">
        <v>175</v>
      </c>
    </row>
    <row r="791" spans="2:51" s="14" customFormat="1" ht="11.25">
      <c r="B791" s="217"/>
      <c r="C791" s="218"/>
      <c r="D791" s="203" t="s">
        <v>186</v>
      </c>
      <c r="E791" s="219" t="s">
        <v>19</v>
      </c>
      <c r="F791" s="220" t="s">
        <v>1888</v>
      </c>
      <c r="G791" s="218"/>
      <c r="H791" s="221">
        <v>-1.512</v>
      </c>
      <c r="I791" s="222"/>
      <c r="J791" s="218"/>
      <c r="K791" s="218"/>
      <c r="L791" s="223"/>
      <c r="M791" s="224"/>
      <c r="N791" s="225"/>
      <c r="O791" s="225"/>
      <c r="P791" s="225"/>
      <c r="Q791" s="225"/>
      <c r="R791" s="225"/>
      <c r="S791" s="225"/>
      <c r="T791" s="226"/>
      <c r="AT791" s="227" t="s">
        <v>186</v>
      </c>
      <c r="AU791" s="227" t="s">
        <v>85</v>
      </c>
      <c r="AV791" s="14" t="s">
        <v>85</v>
      </c>
      <c r="AW791" s="14" t="s">
        <v>37</v>
      </c>
      <c r="AX791" s="14" t="s">
        <v>75</v>
      </c>
      <c r="AY791" s="227" t="s">
        <v>175</v>
      </c>
    </row>
    <row r="792" spans="2:51" s="14" customFormat="1" ht="11.25">
      <c r="B792" s="217"/>
      <c r="C792" s="218"/>
      <c r="D792" s="203" t="s">
        <v>186</v>
      </c>
      <c r="E792" s="219" t="s">
        <v>19</v>
      </c>
      <c r="F792" s="220" t="s">
        <v>1889</v>
      </c>
      <c r="G792" s="218"/>
      <c r="H792" s="221">
        <v>-3.288</v>
      </c>
      <c r="I792" s="222"/>
      <c r="J792" s="218"/>
      <c r="K792" s="218"/>
      <c r="L792" s="223"/>
      <c r="M792" s="224"/>
      <c r="N792" s="225"/>
      <c r="O792" s="225"/>
      <c r="P792" s="225"/>
      <c r="Q792" s="225"/>
      <c r="R792" s="225"/>
      <c r="S792" s="225"/>
      <c r="T792" s="226"/>
      <c r="AT792" s="227" t="s">
        <v>186</v>
      </c>
      <c r="AU792" s="227" t="s">
        <v>85</v>
      </c>
      <c r="AV792" s="14" t="s">
        <v>85</v>
      </c>
      <c r="AW792" s="14" t="s">
        <v>37</v>
      </c>
      <c r="AX792" s="14" t="s">
        <v>75</v>
      </c>
      <c r="AY792" s="227" t="s">
        <v>175</v>
      </c>
    </row>
    <row r="793" spans="2:51" s="14" customFormat="1" ht="11.25">
      <c r="B793" s="217"/>
      <c r="C793" s="218"/>
      <c r="D793" s="203" t="s">
        <v>186</v>
      </c>
      <c r="E793" s="219" t="s">
        <v>19</v>
      </c>
      <c r="F793" s="220" t="s">
        <v>1890</v>
      </c>
      <c r="G793" s="218"/>
      <c r="H793" s="221">
        <v>-3.152</v>
      </c>
      <c r="I793" s="222"/>
      <c r="J793" s="218"/>
      <c r="K793" s="218"/>
      <c r="L793" s="223"/>
      <c r="M793" s="224"/>
      <c r="N793" s="225"/>
      <c r="O793" s="225"/>
      <c r="P793" s="225"/>
      <c r="Q793" s="225"/>
      <c r="R793" s="225"/>
      <c r="S793" s="225"/>
      <c r="T793" s="226"/>
      <c r="AT793" s="227" t="s">
        <v>186</v>
      </c>
      <c r="AU793" s="227" t="s">
        <v>85</v>
      </c>
      <c r="AV793" s="14" t="s">
        <v>85</v>
      </c>
      <c r="AW793" s="14" t="s">
        <v>37</v>
      </c>
      <c r="AX793" s="14" t="s">
        <v>75</v>
      </c>
      <c r="AY793" s="227" t="s">
        <v>175</v>
      </c>
    </row>
    <row r="794" spans="2:51" s="14" customFormat="1" ht="11.25">
      <c r="B794" s="217"/>
      <c r="C794" s="218"/>
      <c r="D794" s="203" t="s">
        <v>186</v>
      </c>
      <c r="E794" s="219" t="s">
        <v>19</v>
      </c>
      <c r="F794" s="220" t="s">
        <v>1891</v>
      </c>
      <c r="G794" s="218"/>
      <c r="H794" s="221">
        <v>-8.262</v>
      </c>
      <c r="I794" s="222"/>
      <c r="J794" s="218"/>
      <c r="K794" s="218"/>
      <c r="L794" s="223"/>
      <c r="M794" s="224"/>
      <c r="N794" s="225"/>
      <c r="O794" s="225"/>
      <c r="P794" s="225"/>
      <c r="Q794" s="225"/>
      <c r="R794" s="225"/>
      <c r="S794" s="225"/>
      <c r="T794" s="226"/>
      <c r="AT794" s="227" t="s">
        <v>186</v>
      </c>
      <c r="AU794" s="227" t="s">
        <v>85</v>
      </c>
      <c r="AV794" s="14" t="s">
        <v>85</v>
      </c>
      <c r="AW794" s="14" t="s">
        <v>37</v>
      </c>
      <c r="AX794" s="14" t="s">
        <v>75</v>
      </c>
      <c r="AY794" s="227" t="s">
        <v>175</v>
      </c>
    </row>
    <row r="795" spans="2:51" s="14" customFormat="1" ht="11.25">
      <c r="B795" s="217"/>
      <c r="C795" s="218"/>
      <c r="D795" s="203" t="s">
        <v>186</v>
      </c>
      <c r="E795" s="219" t="s">
        <v>19</v>
      </c>
      <c r="F795" s="220" t="s">
        <v>1892</v>
      </c>
      <c r="G795" s="218"/>
      <c r="H795" s="221">
        <v>19.71</v>
      </c>
      <c r="I795" s="222"/>
      <c r="J795" s="218"/>
      <c r="K795" s="218"/>
      <c r="L795" s="223"/>
      <c r="M795" s="224"/>
      <c r="N795" s="225"/>
      <c r="O795" s="225"/>
      <c r="P795" s="225"/>
      <c r="Q795" s="225"/>
      <c r="R795" s="225"/>
      <c r="S795" s="225"/>
      <c r="T795" s="226"/>
      <c r="AT795" s="227" t="s">
        <v>186</v>
      </c>
      <c r="AU795" s="227" t="s">
        <v>85</v>
      </c>
      <c r="AV795" s="14" t="s">
        <v>85</v>
      </c>
      <c r="AW795" s="14" t="s">
        <v>37</v>
      </c>
      <c r="AX795" s="14" t="s">
        <v>75</v>
      </c>
      <c r="AY795" s="227" t="s">
        <v>175</v>
      </c>
    </row>
    <row r="796" spans="2:51" s="14" customFormat="1" ht="11.25">
      <c r="B796" s="217"/>
      <c r="C796" s="218"/>
      <c r="D796" s="203" t="s">
        <v>186</v>
      </c>
      <c r="E796" s="219" t="s">
        <v>19</v>
      </c>
      <c r="F796" s="220" t="s">
        <v>1893</v>
      </c>
      <c r="G796" s="218"/>
      <c r="H796" s="221">
        <v>-1.455</v>
      </c>
      <c r="I796" s="222"/>
      <c r="J796" s="218"/>
      <c r="K796" s="218"/>
      <c r="L796" s="223"/>
      <c r="M796" s="224"/>
      <c r="N796" s="225"/>
      <c r="O796" s="225"/>
      <c r="P796" s="225"/>
      <c r="Q796" s="225"/>
      <c r="R796" s="225"/>
      <c r="S796" s="225"/>
      <c r="T796" s="226"/>
      <c r="AT796" s="227" t="s">
        <v>186</v>
      </c>
      <c r="AU796" s="227" t="s">
        <v>85</v>
      </c>
      <c r="AV796" s="14" t="s">
        <v>85</v>
      </c>
      <c r="AW796" s="14" t="s">
        <v>37</v>
      </c>
      <c r="AX796" s="14" t="s">
        <v>75</v>
      </c>
      <c r="AY796" s="227" t="s">
        <v>175</v>
      </c>
    </row>
    <row r="797" spans="2:51" s="14" customFormat="1" ht="11.25">
      <c r="B797" s="217"/>
      <c r="C797" s="218"/>
      <c r="D797" s="203" t="s">
        <v>186</v>
      </c>
      <c r="E797" s="219" t="s">
        <v>19</v>
      </c>
      <c r="F797" s="220" t="s">
        <v>1894</v>
      </c>
      <c r="G797" s="218"/>
      <c r="H797" s="221">
        <v>-0.105</v>
      </c>
      <c r="I797" s="222"/>
      <c r="J797" s="218"/>
      <c r="K797" s="218"/>
      <c r="L797" s="223"/>
      <c r="M797" s="224"/>
      <c r="N797" s="225"/>
      <c r="O797" s="225"/>
      <c r="P797" s="225"/>
      <c r="Q797" s="225"/>
      <c r="R797" s="225"/>
      <c r="S797" s="225"/>
      <c r="T797" s="226"/>
      <c r="AT797" s="227" t="s">
        <v>186</v>
      </c>
      <c r="AU797" s="227" t="s">
        <v>85</v>
      </c>
      <c r="AV797" s="14" t="s">
        <v>85</v>
      </c>
      <c r="AW797" s="14" t="s">
        <v>37</v>
      </c>
      <c r="AX797" s="14" t="s">
        <v>75</v>
      </c>
      <c r="AY797" s="227" t="s">
        <v>175</v>
      </c>
    </row>
    <row r="798" spans="2:51" s="14" customFormat="1" ht="11.25">
      <c r="B798" s="217"/>
      <c r="C798" s="218"/>
      <c r="D798" s="203" t="s">
        <v>186</v>
      </c>
      <c r="E798" s="219" t="s">
        <v>19</v>
      </c>
      <c r="F798" s="220" t="s">
        <v>1895</v>
      </c>
      <c r="G798" s="218"/>
      <c r="H798" s="221">
        <v>0.333</v>
      </c>
      <c r="I798" s="222"/>
      <c r="J798" s="218"/>
      <c r="K798" s="218"/>
      <c r="L798" s="223"/>
      <c r="M798" s="224"/>
      <c r="N798" s="225"/>
      <c r="O798" s="225"/>
      <c r="P798" s="225"/>
      <c r="Q798" s="225"/>
      <c r="R798" s="225"/>
      <c r="S798" s="225"/>
      <c r="T798" s="226"/>
      <c r="AT798" s="227" t="s">
        <v>186</v>
      </c>
      <c r="AU798" s="227" t="s">
        <v>85</v>
      </c>
      <c r="AV798" s="14" t="s">
        <v>85</v>
      </c>
      <c r="AW798" s="14" t="s">
        <v>37</v>
      </c>
      <c r="AX798" s="14" t="s">
        <v>75</v>
      </c>
      <c r="AY798" s="227" t="s">
        <v>175</v>
      </c>
    </row>
    <row r="799" spans="2:51" s="14" customFormat="1" ht="11.25">
      <c r="B799" s="217"/>
      <c r="C799" s="218"/>
      <c r="D799" s="203" t="s">
        <v>186</v>
      </c>
      <c r="E799" s="219" t="s">
        <v>19</v>
      </c>
      <c r="F799" s="220" t="s">
        <v>1896</v>
      </c>
      <c r="G799" s="218"/>
      <c r="H799" s="221">
        <v>40.716</v>
      </c>
      <c r="I799" s="222"/>
      <c r="J799" s="218"/>
      <c r="K799" s="218"/>
      <c r="L799" s="223"/>
      <c r="M799" s="224"/>
      <c r="N799" s="225"/>
      <c r="O799" s="225"/>
      <c r="P799" s="225"/>
      <c r="Q799" s="225"/>
      <c r="R799" s="225"/>
      <c r="S799" s="225"/>
      <c r="T799" s="226"/>
      <c r="AT799" s="227" t="s">
        <v>186</v>
      </c>
      <c r="AU799" s="227" t="s">
        <v>85</v>
      </c>
      <c r="AV799" s="14" t="s">
        <v>85</v>
      </c>
      <c r="AW799" s="14" t="s">
        <v>37</v>
      </c>
      <c r="AX799" s="14" t="s">
        <v>75</v>
      </c>
      <c r="AY799" s="227" t="s">
        <v>175</v>
      </c>
    </row>
    <row r="800" spans="2:51" s="14" customFormat="1" ht="11.25">
      <c r="B800" s="217"/>
      <c r="C800" s="218"/>
      <c r="D800" s="203" t="s">
        <v>186</v>
      </c>
      <c r="E800" s="219" t="s">
        <v>19</v>
      </c>
      <c r="F800" s="220" t="s">
        <v>1897</v>
      </c>
      <c r="G800" s="218"/>
      <c r="H800" s="221">
        <v>-1.71</v>
      </c>
      <c r="I800" s="222"/>
      <c r="J800" s="218"/>
      <c r="K800" s="218"/>
      <c r="L800" s="223"/>
      <c r="M800" s="224"/>
      <c r="N800" s="225"/>
      <c r="O800" s="225"/>
      <c r="P800" s="225"/>
      <c r="Q800" s="225"/>
      <c r="R800" s="225"/>
      <c r="S800" s="225"/>
      <c r="T800" s="226"/>
      <c r="AT800" s="227" t="s">
        <v>186</v>
      </c>
      <c r="AU800" s="227" t="s">
        <v>85</v>
      </c>
      <c r="AV800" s="14" t="s">
        <v>85</v>
      </c>
      <c r="AW800" s="14" t="s">
        <v>37</v>
      </c>
      <c r="AX800" s="14" t="s">
        <v>75</v>
      </c>
      <c r="AY800" s="227" t="s">
        <v>175</v>
      </c>
    </row>
    <row r="801" spans="2:51" s="14" customFormat="1" ht="11.25">
      <c r="B801" s="217"/>
      <c r="C801" s="218"/>
      <c r="D801" s="203" t="s">
        <v>186</v>
      </c>
      <c r="E801" s="219" t="s">
        <v>19</v>
      </c>
      <c r="F801" s="220" t="s">
        <v>1898</v>
      </c>
      <c r="G801" s="218"/>
      <c r="H801" s="221">
        <v>-1.473</v>
      </c>
      <c r="I801" s="222"/>
      <c r="J801" s="218"/>
      <c r="K801" s="218"/>
      <c r="L801" s="223"/>
      <c r="M801" s="224"/>
      <c r="N801" s="225"/>
      <c r="O801" s="225"/>
      <c r="P801" s="225"/>
      <c r="Q801" s="225"/>
      <c r="R801" s="225"/>
      <c r="S801" s="225"/>
      <c r="T801" s="226"/>
      <c r="AT801" s="227" t="s">
        <v>186</v>
      </c>
      <c r="AU801" s="227" t="s">
        <v>85</v>
      </c>
      <c r="AV801" s="14" t="s">
        <v>85</v>
      </c>
      <c r="AW801" s="14" t="s">
        <v>37</v>
      </c>
      <c r="AX801" s="14" t="s">
        <v>75</v>
      </c>
      <c r="AY801" s="227" t="s">
        <v>175</v>
      </c>
    </row>
    <row r="802" spans="2:51" s="14" customFormat="1" ht="11.25">
      <c r="B802" s="217"/>
      <c r="C802" s="218"/>
      <c r="D802" s="203" t="s">
        <v>186</v>
      </c>
      <c r="E802" s="219" t="s">
        <v>19</v>
      </c>
      <c r="F802" s="220" t="s">
        <v>1885</v>
      </c>
      <c r="G802" s="218"/>
      <c r="H802" s="221">
        <v>1.094</v>
      </c>
      <c r="I802" s="222"/>
      <c r="J802" s="218"/>
      <c r="K802" s="218"/>
      <c r="L802" s="223"/>
      <c r="M802" s="224"/>
      <c r="N802" s="225"/>
      <c r="O802" s="225"/>
      <c r="P802" s="225"/>
      <c r="Q802" s="225"/>
      <c r="R802" s="225"/>
      <c r="S802" s="225"/>
      <c r="T802" s="226"/>
      <c r="AT802" s="227" t="s">
        <v>186</v>
      </c>
      <c r="AU802" s="227" t="s">
        <v>85</v>
      </c>
      <c r="AV802" s="14" t="s">
        <v>85</v>
      </c>
      <c r="AW802" s="14" t="s">
        <v>37</v>
      </c>
      <c r="AX802" s="14" t="s">
        <v>75</v>
      </c>
      <c r="AY802" s="227" t="s">
        <v>175</v>
      </c>
    </row>
    <row r="803" spans="2:51" s="14" customFormat="1" ht="11.25">
      <c r="B803" s="217"/>
      <c r="C803" s="218"/>
      <c r="D803" s="203" t="s">
        <v>186</v>
      </c>
      <c r="E803" s="219" t="s">
        <v>19</v>
      </c>
      <c r="F803" s="220" t="s">
        <v>1899</v>
      </c>
      <c r="G803" s="218"/>
      <c r="H803" s="221">
        <v>34.32</v>
      </c>
      <c r="I803" s="222"/>
      <c r="J803" s="218"/>
      <c r="K803" s="218"/>
      <c r="L803" s="223"/>
      <c r="M803" s="224"/>
      <c r="N803" s="225"/>
      <c r="O803" s="225"/>
      <c r="P803" s="225"/>
      <c r="Q803" s="225"/>
      <c r="R803" s="225"/>
      <c r="S803" s="225"/>
      <c r="T803" s="226"/>
      <c r="AT803" s="227" t="s">
        <v>186</v>
      </c>
      <c r="AU803" s="227" t="s">
        <v>85</v>
      </c>
      <c r="AV803" s="14" t="s">
        <v>85</v>
      </c>
      <c r="AW803" s="14" t="s">
        <v>37</v>
      </c>
      <c r="AX803" s="14" t="s">
        <v>75</v>
      </c>
      <c r="AY803" s="227" t="s">
        <v>175</v>
      </c>
    </row>
    <row r="804" spans="2:51" s="14" customFormat="1" ht="11.25">
      <c r="B804" s="217"/>
      <c r="C804" s="218"/>
      <c r="D804" s="203" t="s">
        <v>186</v>
      </c>
      <c r="E804" s="219" t="s">
        <v>19</v>
      </c>
      <c r="F804" s="220" t="s">
        <v>1900</v>
      </c>
      <c r="G804" s="218"/>
      <c r="H804" s="221">
        <v>-5.724</v>
      </c>
      <c r="I804" s="222"/>
      <c r="J804" s="218"/>
      <c r="K804" s="218"/>
      <c r="L804" s="223"/>
      <c r="M804" s="224"/>
      <c r="N804" s="225"/>
      <c r="O804" s="225"/>
      <c r="P804" s="225"/>
      <c r="Q804" s="225"/>
      <c r="R804" s="225"/>
      <c r="S804" s="225"/>
      <c r="T804" s="226"/>
      <c r="AT804" s="227" t="s">
        <v>186</v>
      </c>
      <c r="AU804" s="227" t="s">
        <v>85</v>
      </c>
      <c r="AV804" s="14" t="s">
        <v>85</v>
      </c>
      <c r="AW804" s="14" t="s">
        <v>37</v>
      </c>
      <c r="AX804" s="14" t="s">
        <v>75</v>
      </c>
      <c r="AY804" s="227" t="s">
        <v>175</v>
      </c>
    </row>
    <row r="805" spans="2:51" s="14" customFormat="1" ht="11.25">
      <c r="B805" s="217"/>
      <c r="C805" s="218"/>
      <c r="D805" s="203" t="s">
        <v>186</v>
      </c>
      <c r="E805" s="219" t="s">
        <v>19</v>
      </c>
      <c r="F805" s="220" t="s">
        <v>1901</v>
      </c>
      <c r="G805" s="218"/>
      <c r="H805" s="221">
        <v>-0.35</v>
      </c>
      <c r="I805" s="222"/>
      <c r="J805" s="218"/>
      <c r="K805" s="218"/>
      <c r="L805" s="223"/>
      <c r="M805" s="224"/>
      <c r="N805" s="225"/>
      <c r="O805" s="225"/>
      <c r="P805" s="225"/>
      <c r="Q805" s="225"/>
      <c r="R805" s="225"/>
      <c r="S805" s="225"/>
      <c r="T805" s="226"/>
      <c r="AT805" s="227" t="s">
        <v>186</v>
      </c>
      <c r="AU805" s="227" t="s">
        <v>85</v>
      </c>
      <c r="AV805" s="14" t="s">
        <v>85</v>
      </c>
      <c r="AW805" s="14" t="s">
        <v>37</v>
      </c>
      <c r="AX805" s="14" t="s">
        <v>75</v>
      </c>
      <c r="AY805" s="227" t="s">
        <v>175</v>
      </c>
    </row>
    <row r="806" spans="2:51" s="14" customFormat="1" ht="11.25">
      <c r="B806" s="217"/>
      <c r="C806" s="218"/>
      <c r="D806" s="203" t="s">
        <v>186</v>
      </c>
      <c r="E806" s="219" t="s">
        <v>19</v>
      </c>
      <c r="F806" s="220" t="s">
        <v>1902</v>
      </c>
      <c r="G806" s="218"/>
      <c r="H806" s="221">
        <v>0.38</v>
      </c>
      <c r="I806" s="222"/>
      <c r="J806" s="218"/>
      <c r="K806" s="218"/>
      <c r="L806" s="223"/>
      <c r="M806" s="224"/>
      <c r="N806" s="225"/>
      <c r="O806" s="225"/>
      <c r="P806" s="225"/>
      <c r="Q806" s="225"/>
      <c r="R806" s="225"/>
      <c r="S806" s="225"/>
      <c r="T806" s="226"/>
      <c r="AT806" s="227" t="s">
        <v>186</v>
      </c>
      <c r="AU806" s="227" t="s">
        <v>85</v>
      </c>
      <c r="AV806" s="14" t="s">
        <v>85</v>
      </c>
      <c r="AW806" s="14" t="s">
        <v>37</v>
      </c>
      <c r="AX806" s="14" t="s">
        <v>75</v>
      </c>
      <c r="AY806" s="227" t="s">
        <v>175</v>
      </c>
    </row>
    <row r="807" spans="2:51" s="14" customFormat="1" ht="11.25">
      <c r="B807" s="217"/>
      <c r="C807" s="218"/>
      <c r="D807" s="203" t="s">
        <v>186</v>
      </c>
      <c r="E807" s="219" t="s">
        <v>19</v>
      </c>
      <c r="F807" s="220" t="s">
        <v>1903</v>
      </c>
      <c r="G807" s="218"/>
      <c r="H807" s="221">
        <v>36.342</v>
      </c>
      <c r="I807" s="222"/>
      <c r="J807" s="218"/>
      <c r="K807" s="218"/>
      <c r="L807" s="223"/>
      <c r="M807" s="224"/>
      <c r="N807" s="225"/>
      <c r="O807" s="225"/>
      <c r="P807" s="225"/>
      <c r="Q807" s="225"/>
      <c r="R807" s="225"/>
      <c r="S807" s="225"/>
      <c r="T807" s="226"/>
      <c r="AT807" s="227" t="s">
        <v>186</v>
      </c>
      <c r="AU807" s="227" t="s">
        <v>85</v>
      </c>
      <c r="AV807" s="14" t="s">
        <v>85</v>
      </c>
      <c r="AW807" s="14" t="s">
        <v>37</v>
      </c>
      <c r="AX807" s="14" t="s">
        <v>75</v>
      </c>
      <c r="AY807" s="227" t="s">
        <v>175</v>
      </c>
    </row>
    <row r="808" spans="2:51" s="14" customFormat="1" ht="11.25">
      <c r="B808" s="217"/>
      <c r="C808" s="218"/>
      <c r="D808" s="203" t="s">
        <v>186</v>
      </c>
      <c r="E808" s="219" t="s">
        <v>19</v>
      </c>
      <c r="F808" s="220" t="s">
        <v>1904</v>
      </c>
      <c r="G808" s="218"/>
      <c r="H808" s="221">
        <v>-6.75</v>
      </c>
      <c r="I808" s="222"/>
      <c r="J808" s="218"/>
      <c r="K808" s="218"/>
      <c r="L808" s="223"/>
      <c r="M808" s="224"/>
      <c r="N808" s="225"/>
      <c r="O808" s="225"/>
      <c r="P808" s="225"/>
      <c r="Q808" s="225"/>
      <c r="R808" s="225"/>
      <c r="S808" s="225"/>
      <c r="T808" s="226"/>
      <c r="AT808" s="227" t="s">
        <v>186</v>
      </c>
      <c r="AU808" s="227" t="s">
        <v>85</v>
      </c>
      <c r="AV808" s="14" t="s">
        <v>85</v>
      </c>
      <c r="AW808" s="14" t="s">
        <v>37</v>
      </c>
      <c r="AX808" s="14" t="s">
        <v>75</v>
      </c>
      <c r="AY808" s="227" t="s">
        <v>175</v>
      </c>
    </row>
    <row r="809" spans="2:51" s="14" customFormat="1" ht="11.25">
      <c r="B809" s="217"/>
      <c r="C809" s="218"/>
      <c r="D809" s="203" t="s">
        <v>186</v>
      </c>
      <c r="E809" s="219" t="s">
        <v>19</v>
      </c>
      <c r="F809" s="220" t="s">
        <v>1905</v>
      </c>
      <c r="G809" s="218"/>
      <c r="H809" s="221">
        <v>-1.89</v>
      </c>
      <c r="I809" s="222"/>
      <c r="J809" s="218"/>
      <c r="K809" s="218"/>
      <c r="L809" s="223"/>
      <c r="M809" s="224"/>
      <c r="N809" s="225"/>
      <c r="O809" s="225"/>
      <c r="P809" s="225"/>
      <c r="Q809" s="225"/>
      <c r="R809" s="225"/>
      <c r="S809" s="225"/>
      <c r="T809" s="226"/>
      <c r="AT809" s="227" t="s">
        <v>186</v>
      </c>
      <c r="AU809" s="227" t="s">
        <v>85</v>
      </c>
      <c r="AV809" s="14" t="s">
        <v>85</v>
      </c>
      <c r="AW809" s="14" t="s">
        <v>37</v>
      </c>
      <c r="AX809" s="14" t="s">
        <v>75</v>
      </c>
      <c r="AY809" s="227" t="s">
        <v>175</v>
      </c>
    </row>
    <row r="810" spans="2:51" s="14" customFormat="1" ht="11.25">
      <c r="B810" s="217"/>
      <c r="C810" s="218"/>
      <c r="D810" s="203" t="s">
        <v>186</v>
      </c>
      <c r="E810" s="219" t="s">
        <v>19</v>
      </c>
      <c r="F810" s="220" t="s">
        <v>1906</v>
      </c>
      <c r="G810" s="218"/>
      <c r="H810" s="221">
        <v>-1.8</v>
      </c>
      <c r="I810" s="222"/>
      <c r="J810" s="218"/>
      <c r="K810" s="218"/>
      <c r="L810" s="223"/>
      <c r="M810" s="224"/>
      <c r="N810" s="225"/>
      <c r="O810" s="225"/>
      <c r="P810" s="225"/>
      <c r="Q810" s="225"/>
      <c r="R810" s="225"/>
      <c r="S810" s="225"/>
      <c r="T810" s="226"/>
      <c r="AT810" s="227" t="s">
        <v>186</v>
      </c>
      <c r="AU810" s="227" t="s">
        <v>85</v>
      </c>
      <c r="AV810" s="14" t="s">
        <v>85</v>
      </c>
      <c r="AW810" s="14" t="s">
        <v>37</v>
      </c>
      <c r="AX810" s="14" t="s">
        <v>75</v>
      </c>
      <c r="AY810" s="227" t="s">
        <v>175</v>
      </c>
    </row>
    <row r="811" spans="2:51" s="14" customFormat="1" ht="11.25">
      <c r="B811" s="217"/>
      <c r="C811" s="218"/>
      <c r="D811" s="203" t="s">
        <v>186</v>
      </c>
      <c r="E811" s="219" t="s">
        <v>19</v>
      </c>
      <c r="F811" s="220" t="s">
        <v>1907</v>
      </c>
      <c r="G811" s="218"/>
      <c r="H811" s="221">
        <v>-3.178</v>
      </c>
      <c r="I811" s="222"/>
      <c r="J811" s="218"/>
      <c r="K811" s="218"/>
      <c r="L811" s="223"/>
      <c r="M811" s="224"/>
      <c r="N811" s="225"/>
      <c r="O811" s="225"/>
      <c r="P811" s="225"/>
      <c r="Q811" s="225"/>
      <c r="R811" s="225"/>
      <c r="S811" s="225"/>
      <c r="T811" s="226"/>
      <c r="AT811" s="227" t="s">
        <v>186</v>
      </c>
      <c r="AU811" s="227" t="s">
        <v>85</v>
      </c>
      <c r="AV811" s="14" t="s">
        <v>85</v>
      </c>
      <c r="AW811" s="14" t="s">
        <v>37</v>
      </c>
      <c r="AX811" s="14" t="s">
        <v>75</v>
      </c>
      <c r="AY811" s="227" t="s">
        <v>175</v>
      </c>
    </row>
    <row r="812" spans="2:51" s="14" customFormat="1" ht="11.25">
      <c r="B812" s="217"/>
      <c r="C812" s="218"/>
      <c r="D812" s="203" t="s">
        <v>186</v>
      </c>
      <c r="E812" s="219" t="s">
        <v>19</v>
      </c>
      <c r="F812" s="220" t="s">
        <v>1908</v>
      </c>
      <c r="G812" s="218"/>
      <c r="H812" s="221">
        <v>1.03</v>
      </c>
      <c r="I812" s="222"/>
      <c r="J812" s="218"/>
      <c r="K812" s="218"/>
      <c r="L812" s="223"/>
      <c r="M812" s="224"/>
      <c r="N812" s="225"/>
      <c r="O812" s="225"/>
      <c r="P812" s="225"/>
      <c r="Q812" s="225"/>
      <c r="R812" s="225"/>
      <c r="S812" s="225"/>
      <c r="T812" s="226"/>
      <c r="AT812" s="227" t="s">
        <v>186</v>
      </c>
      <c r="AU812" s="227" t="s">
        <v>85</v>
      </c>
      <c r="AV812" s="14" t="s">
        <v>85</v>
      </c>
      <c r="AW812" s="14" t="s">
        <v>37</v>
      </c>
      <c r="AX812" s="14" t="s">
        <v>75</v>
      </c>
      <c r="AY812" s="227" t="s">
        <v>175</v>
      </c>
    </row>
    <row r="813" spans="2:51" s="14" customFormat="1" ht="11.25">
      <c r="B813" s="217"/>
      <c r="C813" s="218"/>
      <c r="D813" s="203" t="s">
        <v>186</v>
      </c>
      <c r="E813" s="219" t="s">
        <v>19</v>
      </c>
      <c r="F813" s="220" t="s">
        <v>1909</v>
      </c>
      <c r="G813" s="218"/>
      <c r="H813" s="221">
        <v>2.22</v>
      </c>
      <c r="I813" s="222"/>
      <c r="J813" s="218"/>
      <c r="K813" s="218"/>
      <c r="L813" s="223"/>
      <c r="M813" s="224"/>
      <c r="N813" s="225"/>
      <c r="O813" s="225"/>
      <c r="P813" s="225"/>
      <c r="Q813" s="225"/>
      <c r="R813" s="225"/>
      <c r="S813" s="225"/>
      <c r="T813" s="226"/>
      <c r="AT813" s="227" t="s">
        <v>186</v>
      </c>
      <c r="AU813" s="227" t="s">
        <v>85</v>
      </c>
      <c r="AV813" s="14" t="s">
        <v>85</v>
      </c>
      <c r="AW813" s="14" t="s">
        <v>37</v>
      </c>
      <c r="AX813" s="14" t="s">
        <v>75</v>
      </c>
      <c r="AY813" s="227" t="s">
        <v>175</v>
      </c>
    </row>
    <row r="814" spans="2:51" s="14" customFormat="1" ht="11.25">
      <c r="B814" s="217"/>
      <c r="C814" s="218"/>
      <c r="D814" s="203" t="s">
        <v>186</v>
      </c>
      <c r="E814" s="219" t="s">
        <v>19</v>
      </c>
      <c r="F814" s="220" t="s">
        <v>1910</v>
      </c>
      <c r="G814" s="218"/>
      <c r="H814" s="221">
        <v>60.291</v>
      </c>
      <c r="I814" s="222"/>
      <c r="J814" s="218"/>
      <c r="K814" s="218"/>
      <c r="L814" s="223"/>
      <c r="M814" s="224"/>
      <c r="N814" s="225"/>
      <c r="O814" s="225"/>
      <c r="P814" s="225"/>
      <c r="Q814" s="225"/>
      <c r="R814" s="225"/>
      <c r="S814" s="225"/>
      <c r="T814" s="226"/>
      <c r="AT814" s="227" t="s">
        <v>186</v>
      </c>
      <c r="AU814" s="227" t="s">
        <v>85</v>
      </c>
      <c r="AV814" s="14" t="s">
        <v>85</v>
      </c>
      <c r="AW814" s="14" t="s">
        <v>37</v>
      </c>
      <c r="AX814" s="14" t="s">
        <v>75</v>
      </c>
      <c r="AY814" s="227" t="s">
        <v>175</v>
      </c>
    </row>
    <row r="815" spans="2:51" s="14" customFormat="1" ht="11.25">
      <c r="B815" s="217"/>
      <c r="C815" s="218"/>
      <c r="D815" s="203" t="s">
        <v>186</v>
      </c>
      <c r="E815" s="219" t="s">
        <v>19</v>
      </c>
      <c r="F815" s="220" t="s">
        <v>1911</v>
      </c>
      <c r="G815" s="218"/>
      <c r="H815" s="221">
        <v>-3.348</v>
      </c>
      <c r="I815" s="222"/>
      <c r="J815" s="218"/>
      <c r="K815" s="218"/>
      <c r="L815" s="223"/>
      <c r="M815" s="224"/>
      <c r="N815" s="225"/>
      <c r="O815" s="225"/>
      <c r="P815" s="225"/>
      <c r="Q815" s="225"/>
      <c r="R815" s="225"/>
      <c r="S815" s="225"/>
      <c r="T815" s="226"/>
      <c r="AT815" s="227" t="s">
        <v>186</v>
      </c>
      <c r="AU815" s="227" t="s">
        <v>85</v>
      </c>
      <c r="AV815" s="14" t="s">
        <v>85</v>
      </c>
      <c r="AW815" s="14" t="s">
        <v>37</v>
      </c>
      <c r="AX815" s="14" t="s">
        <v>75</v>
      </c>
      <c r="AY815" s="227" t="s">
        <v>175</v>
      </c>
    </row>
    <row r="816" spans="2:51" s="14" customFormat="1" ht="11.25">
      <c r="B816" s="217"/>
      <c r="C816" s="218"/>
      <c r="D816" s="203" t="s">
        <v>186</v>
      </c>
      <c r="E816" s="219" t="s">
        <v>19</v>
      </c>
      <c r="F816" s="220" t="s">
        <v>1912</v>
      </c>
      <c r="G816" s="218"/>
      <c r="H816" s="221">
        <v>-6.683</v>
      </c>
      <c r="I816" s="222"/>
      <c r="J816" s="218"/>
      <c r="K816" s="218"/>
      <c r="L816" s="223"/>
      <c r="M816" s="224"/>
      <c r="N816" s="225"/>
      <c r="O816" s="225"/>
      <c r="P816" s="225"/>
      <c r="Q816" s="225"/>
      <c r="R816" s="225"/>
      <c r="S816" s="225"/>
      <c r="T816" s="226"/>
      <c r="AT816" s="227" t="s">
        <v>186</v>
      </c>
      <c r="AU816" s="227" t="s">
        <v>85</v>
      </c>
      <c r="AV816" s="14" t="s">
        <v>85</v>
      </c>
      <c r="AW816" s="14" t="s">
        <v>37</v>
      </c>
      <c r="AX816" s="14" t="s">
        <v>75</v>
      </c>
      <c r="AY816" s="227" t="s">
        <v>175</v>
      </c>
    </row>
    <row r="817" spans="2:51" s="14" customFormat="1" ht="11.25">
      <c r="B817" s="217"/>
      <c r="C817" s="218"/>
      <c r="D817" s="203" t="s">
        <v>186</v>
      </c>
      <c r="E817" s="219" t="s">
        <v>19</v>
      </c>
      <c r="F817" s="220" t="s">
        <v>1913</v>
      </c>
      <c r="G817" s="218"/>
      <c r="H817" s="221">
        <v>-3.239</v>
      </c>
      <c r="I817" s="222"/>
      <c r="J817" s="218"/>
      <c r="K817" s="218"/>
      <c r="L817" s="223"/>
      <c r="M817" s="224"/>
      <c r="N817" s="225"/>
      <c r="O817" s="225"/>
      <c r="P817" s="225"/>
      <c r="Q817" s="225"/>
      <c r="R817" s="225"/>
      <c r="S817" s="225"/>
      <c r="T817" s="226"/>
      <c r="AT817" s="227" t="s">
        <v>186</v>
      </c>
      <c r="AU817" s="227" t="s">
        <v>85</v>
      </c>
      <c r="AV817" s="14" t="s">
        <v>85</v>
      </c>
      <c r="AW817" s="14" t="s">
        <v>37</v>
      </c>
      <c r="AX817" s="14" t="s">
        <v>75</v>
      </c>
      <c r="AY817" s="227" t="s">
        <v>175</v>
      </c>
    </row>
    <row r="818" spans="2:51" s="14" customFormat="1" ht="11.25">
      <c r="B818" s="217"/>
      <c r="C818" s="218"/>
      <c r="D818" s="203" t="s">
        <v>186</v>
      </c>
      <c r="E818" s="219" t="s">
        <v>19</v>
      </c>
      <c r="F818" s="220" t="s">
        <v>1914</v>
      </c>
      <c r="G818" s="218"/>
      <c r="H818" s="221">
        <v>1.042</v>
      </c>
      <c r="I818" s="222"/>
      <c r="J818" s="218"/>
      <c r="K818" s="218"/>
      <c r="L818" s="223"/>
      <c r="M818" s="224"/>
      <c r="N818" s="225"/>
      <c r="O818" s="225"/>
      <c r="P818" s="225"/>
      <c r="Q818" s="225"/>
      <c r="R818" s="225"/>
      <c r="S818" s="225"/>
      <c r="T818" s="226"/>
      <c r="AT818" s="227" t="s">
        <v>186</v>
      </c>
      <c r="AU818" s="227" t="s">
        <v>85</v>
      </c>
      <c r="AV818" s="14" t="s">
        <v>85</v>
      </c>
      <c r="AW818" s="14" t="s">
        <v>37</v>
      </c>
      <c r="AX818" s="14" t="s">
        <v>75</v>
      </c>
      <c r="AY818" s="227" t="s">
        <v>175</v>
      </c>
    </row>
    <row r="819" spans="2:51" s="14" customFormat="1" ht="11.25">
      <c r="B819" s="217"/>
      <c r="C819" s="218"/>
      <c r="D819" s="203" t="s">
        <v>186</v>
      </c>
      <c r="E819" s="219" t="s">
        <v>19</v>
      </c>
      <c r="F819" s="220" t="s">
        <v>1915</v>
      </c>
      <c r="G819" s="218"/>
      <c r="H819" s="221">
        <v>49.221</v>
      </c>
      <c r="I819" s="222"/>
      <c r="J819" s="218"/>
      <c r="K819" s="218"/>
      <c r="L819" s="223"/>
      <c r="M819" s="224"/>
      <c r="N819" s="225"/>
      <c r="O819" s="225"/>
      <c r="P819" s="225"/>
      <c r="Q819" s="225"/>
      <c r="R819" s="225"/>
      <c r="S819" s="225"/>
      <c r="T819" s="226"/>
      <c r="AT819" s="227" t="s">
        <v>186</v>
      </c>
      <c r="AU819" s="227" t="s">
        <v>85</v>
      </c>
      <c r="AV819" s="14" t="s">
        <v>85</v>
      </c>
      <c r="AW819" s="14" t="s">
        <v>37</v>
      </c>
      <c r="AX819" s="14" t="s">
        <v>75</v>
      </c>
      <c r="AY819" s="227" t="s">
        <v>175</v>
      </c>
    </row>
    <row r="820" spans="2:51" s="14" customFormat="1" ht="11.25">
      <c r="B820" s="217"/>
      <c r="C820" s="218"/>
      <c r="D820" s="203" t="s">
        <v>186</v>
      </c>
      <c r="E820" s="219" t="s">
        <v>19</v>
      </c>
      <c r="F820" s="220" t="s">
        <v>1916</v>
      </c>
      <c r="G820" s="218"/>
      <c r="H820" s="221">
        <v>-1.592</v>
      </c>
      <c r="I820" s="222"/>
      <c r="J820" s="218"/>
      <c r="K820" s="218"/>
      <c r="L820" s="223"/>
      <c r="M820" s="224"/>
      <c r="N820" s="225"/>
      <c r="O820" s="225"/>
      <c r="P820" s="225"/>
      <c r="Q820" s="225"/>
      <c r="R820" s="225"/>
      <c r="S820" s="225"/>
      <c r="T820" s="226"/>
      <c r="AT820" s="227" t="s">
        <v>186</v>
      </c>
      <c r="AU820" s="227" t="s">
        <v>85</v>
      </c>
      <c r="AV820" s="14" t="s">
        <v>85</v>
      </c>
      <c r="AW820" s="14" t="s">
        <v>37</v>
      </c>
      <c r="AX820" s="14" t="s">
        <v>75</v>
      </c>
      <c r="AY820" s="227" t="s">
        <v>175</v>
      </c>
    </row>
    <row r="821" spans="2:51" s="14" customFormat="1" ht="11.25">
      <c r="B821" s="217"/>
      <c r="C821" s="218"/>
      <c r="D821" s="203" t="s">
        <v>186</v>
      </c>
      <c r="E821" s="219" t="s">
        <v>19</v>
      </c>
      <c r="F821" s="220" t="s">
        <v>1889</v>
      </c>
      <c r="G821" s="218"/>
      <c r="H821" s="221">
        <v>-3.288</v>
      </c>
      <c r="I821" s="222"/>
      <c r="J821" s="218"/>
      <c r="K821" s="218"/>
      <c r="L821" s="223"/>
      <c r="M821" s="224"/>
      <c r="N821" s="225"/>
      <c r="O821" s="225"/>
      <c r="P821" s="225"/>
      <c r="Q821" s="225"/>
      <c r="R821" s="225"/>
      <c r="S821" s="225"/>
      <c r="T821" s="226"/>
      <c r="AT821" s="227" t="s">
        <v>186</v>
      </c>
      <c r="AU821" s="227" t="s">
        <v>85</v>
      </c>
      <c r="AV821" s="14" t="s">
        <v>85</v>
      </c>
      <c r="AW821" s="14" t="s">
        <v>37</v>
      </c>
      <c r="AX821" s="14" t="s">
        <v>75</v>
      </c>
      <c r="AY821" s="227" t="s">
        <v>175</v>
      </c>
    </row>
    <row r="822" spans="2:51" s="14" customFormat="1" ht="11.25">
      <c r="B822" s="217"/>
      <c r="C822" s="218"/>
      <c r="D822" s="203" t="s">
        <v>186</v>
      </c>
      <c r="E822" s="219" t="s">
        <v>19</v>
      </c>
      <c r="F822" s="220" t="s">
        <v>1917</v>
      </c>
      <c r="G822" s="218"/>
      <c r="H822" s="221">
        <v>-3.162</v>
      </c>
      <c r="I822" s="222"/>
      <c r="J822" s="218"/>
      <c r="K822" s="218"/>
      <c r="L822" s="223"/>
      <c r="M822" s="224"/>
      <c r="N822" s="225"/>
      <c r="O822" s="225"/>
      <c r="P822" s="225"/>
      <c r="Q822" s="225"/>
      <c r="R822" s="225"/>
      <c r="S822" s="225"/>
      <c r="T822" s="226"/>
      <c r="AT822" s="227" t="s">
        <v>186</v>
      </c>
      <c r="AU822" s="227" t="s">
        <v>85</v>
      </c>
      <c r="AV822" s="14" t="s">
        <v>85</v>
      </c>
      <c r="AW822" s="14" t="s">
        <v>37</v>
      </c>
      <c r="AX822" s="14" t="s">
        <v>75</v>
      </c>
      <c r="AY822" s="227" t="s">
        <v>175</v>
      </c>
    </row>
    <row r="823" spans="2:51" s="14" customFormat="1" ht="11.25">
      <c r="B823" s="217"/>
      <c r="C823" s="218"/>
      <c r="D823" s="203" t="s">
        <v>186</v>
      </c>
      <c r="E823" s="219" t="s">
        <v>19</v>
      </c>
      <c r="F823" s="220" t="s">
        <v>1918</v>
      </c>
      <c r="G823" s="218"/>
      <c r="H823" s="221">
        <v>1.028</v>
      </c>
      <c r="I823" s="222"/>
      <c r="J823" s="218"/>
      <c r="K823" s="218"/>
      <c r="L823" s="223"/>
      <c r="M823" s="224"/>
      <c r="N823" s="225"/>
      <c r="O823" s="225"/>
      <c r="P823" s="225"/>
      <c r="Q823" s="225"/>
      <c r="R823" s="225"/>
      <c r="S823" s="225"/>
      <c r="T823" s="226"/>
      <c r="AT823" s="227" t="s">
        <v>186</v>
      </c>
      <c r="AU823" s="227" t="s">
        <v>85</v>
      </c>
      <c r="AV823" s="14" t="s">
        <v>85</v>
      </c>
      <c r="AW823" s="14" t="s">
        <v>37</v>
      </c>
      <c r="AX823" s="14" t="s">
        <v>75</v>
      </c>
      <c r="AY823" s="227" t="s">
        <v>175</v>
      </c>
    </row>
    <row r="824" spans="2:51" s="14" customFormat="1" ht="11.25">
      <c r="B824" s="217"/>
      <c r="C824" s="218"/>
      <c r="D824" s="203" t="s">
        <v>186</v>
      </c>
      <c r="E824" s="219" t="s">
        <v>19</v>
      </c>
      <c r="F824" s="220" t="s">
        <v>1919</v>
      </c>
      <c r="G824" s="218"/>
      <c r="H824" s="221">
        <v>29.007</v>
      </c>
      <c r="I824" s="222"/>
      <c r="J824" s="218"/>
      <c r="K824" s="218"/>
      <c r="L824" s="223"/>
      <c r="M824" s="224"/>
      <c r="N824" s="225"/>
      <c r="O824" s="225"/>
      <c r="P824" s="225"/>
      <c r="Q824" s="225"/>
      <c r="R824" s="225"/>
      <c r="S824" s="225"/>
      <c r="T824" s="226"/>
      <c r="AT824" s="227" t="s">
        <v>186</v>
      </c>
      <c r="AU824" s="227" t="s">
        <v>85</v>
      </c>
      <c r="AV824" s="14" t="s">
        <v>85</v>
      </c>
      <c r="AW824" s="14" t="s">
        <v>37</v>
      </c>
      <c r="AX824" s="14" t="s">
        <v>75</v>
      </c>
      <c r="AY824" s="227" t="s">
        <v>175</v>
      </c>
    </row>
    <row r="825" spans="2:51" s="14" customFormat="1" ht="11.25">
      <c r="B825" s="217"/>
      <c r="C825" s="218"/>
      <c r="D825" s="203" t="s">
        <v>186</v>
      </c>
      <c r="E825" s="219" t="s">
        <v>19</v>
      </c>
      <c r="F825" s="220" t="s">
        <v>1920</v>
      </c>
      <c r="G825" s="218"/>
      <c r="H825" s="221">
        <v>-1.592</v>
      </c>
      <c r="I825" s="222"/>
      <c r="J825" s="218"/>
      <c r="K825" s="218"/>
      <c r="L825" s="223"/>
      <c r="M825" s="224"/>
      <c r="N825" s="225"/>
      <c r="O825" s="225"/>
      <c r="P825" s="225"/>
      <c r="Q825" s="225"/>
      <c r="R825" s="225"/>
      <c r="S825" s="225"/>
      <c r="T825" s="226"/>
      <c r="AT825" s="227" t="s">
        <v>186</v>
      </c>
      <c r="AU825" s="227" t="s">
        <v>85</v>
      </c>
      <c r="AV825" s="14" t="s">
        <v>85</v>
      </c>
      <c r="AW825" s="14" t="s">
        <v>37</v>
      </c>
      <c r="AX825" s="14" t="s">
        <v>75</v>
      </c>
      <c r="AY825" s="227" t="s">
        <v>175</v>
      </c>
    </row>
    <row r="826" spans="2:51" s="14" customFormat="1" ht="11.25">
      <c r="B826" s="217"/>
      <c r="C826" s="218"/>
      <c r="D826" s="203" t="s">
        <v>186</v>
      </c>
      <c r="E826" s="219" t="s">
        <v>19</v>
      </c>
      <c r="F826" s="220" t="s">
        <v>1921</v>
      </c>
      <c r="G826" s="218"/>
      <c r="H826" s="221">
        <v>-0.35</v>
      </c>
      <c r="I826" s="222"/>
      <c r="J826" s="218"/>
      <c r="K826" s="218"/>
      <c r="L826" s="223"/>
      <c r="M826" s="224"/>
      <c r="N826" s="225"/>
      <c r="O826" s="225"/>
      <c r="P826" s="225"/>
      <c r="Q826" s="225"/>
      <c r="R826" s="225"/>
      <c r="S826" s="225"/>
      <c r="T826" s="226"/>
      <c r="AT826" s="227" t="s">
        <v>186</v>
      </c>
      <c r="AU826" s="227" t="s">
        <v>85</v>
      </c>
      <c r="AV826" s="14" t="s">
        <v>85</v>
      </c>
      <c r="AW826" s="14" t="s">
        <v>37</v>
      </c>
      <c r="AX826" s="14" t="s">
        <v>75</v>
      </c>
      <c r="AY826" s="227" t="s">
        <v>175</v>
      </c>
    </row>
    <row r="827" spans="2:51" s="14" customFormat="1" ht="11.25">
      <c r="B827" s="217"/>
      <c r="C827" s="218"/>
      <c r="D827" s="203" t="s">
        <v>186</v>
      </c>
      <c r="E827" s="219" t="s">
        <v>19</v>
      </c>
      <c r="F827" s="220" t="s">
        <v>1902</v>
      </c>
      <c r="G827" s="218"/>
      <c r="H827" s="221">
        <v>0.38</v>
      </c>
      <c r="I827" s="222"/>
      <c r="J827" s="218"/>
      <c r="K827" s="218"/>
      <c r="L827" s="223"/>
      <c r="M827" s="224"/>
      <c r="N827" s="225"/>
      <c r="O827" s="225"/>
      <c r="P827" s="225"/>
      <c r="Q827" s="225"/>
      <c r="R827" s="225"/>
      <c r="S827" s="225"/>
      <c r="T827" s="226"/>
      <c r="AT827" s="227" t="s">
        <v>186</v>
      </c>
      <c r="AU827" s="227" t="s">
        <v>85</v>
      </c>
      <c r="AV827" s="14" t="s">
        <v>85</v>
      </c>
      <c r="AW827" s="14" t="s">
        <v>37</v>
      </c>
      <c r="AX827" s="14" t="s">
        <v>75</v>
      </c>
      <c r="AY827" s="227" t="s">
        <v>175</v>
      </c>
    </row>
    <row r="828" spans="2:51" s="14" customFormat="1" ht="11.25">
      <c r="B828" s="217"/>
      <c r="C828" s="218"/>
      <c r="D828" s="203" t="s">
        <v>186</v>
      </c>
      <c r="E828" s="219" t="s">
        <v>19</v>
      </c>
      <c r="F828" s="220" t="s">
        <v>1922</v>
      </c>
      <c r="G828" s="218"/>
      <c r="H828" s="221">
        <v>37.2</v>
      </c>
      <c r="I828" s="222"/>
      <c r="J828" s="218"/>
      <c r="K828" s="218"/>
      <c r="L828" s="223"/>
      <c r="M828" s="224"/>
      <c r="N828" s="225"/>
      <c r="O828" s="225"/>
      <c r="P828" s="225"/>
      <c r="Q828" s="225"/>
      <c r="R828" s="225"/>
      <c r="S828" s="225"/>
      <c r="T828" s="226"/>
      <c r="AT828" s="227" t="s">
        <v>186</v>
      </c>
      <c r="AU828" s="227" t="s">
        <v>85</v>
      </c>
      <c r="AV828" s="14" t="s">
        <v>85</v>
      </c>
      <c r="AW828" s="14" t="s">
        <v>37</v>
      </c>
      <c r="AX828" s="14" t="s">
        <v>75</v>
      </c>
      <c r="AY828" s="227" t="s">
        <v>175</v>
      </c>
    </row>
    <row r="829" spans="2:51" s="14" customFormat="1" ht="11.25">
      <c r="B829" s="217"/>
      <c r="C829" s="218"/>
      <c r="D829" s="203" t="s">
        <v>186</v>
      </c>
      <c r="E829" s="219" t="s">
        <v>19</v>
      </c>
      <c r="F829" s="220" t="s">
        <v>1923</v>
      </c>
      <c r="G829" s="218"/>
      <c r="H829" s="221">
        <v>-0.35</v>
      </c>
      <c r="I829" s="222"/>
      <c r="J829" s="218"/>
      <c r="K829" s="218"/>
      <c r="L829" s="223"/>
      <c r="M829" s="224"/>
      <c r="N829" s="225"/>
      <c r="O829" s="225"/>
      <c r="P829" s="225"/>
      <c r="Q829" s="225"/>
      <c r="R829" s="225"/>
      <c r="S829" s="225"/>
      <c r="T829" s="226"/>
      <c r="AT829" s="227" t="s">
        <v>186</v>
      </c>
      <c r="AU829" s="227" t="s">
        <v>85</v>
      </c>
      <c r="AV829" s="14" t="s">
        <v>85</v>
      </c>
      <c r="AW829" s="14" t="s">
        <v>37</v>
      </c>
      <c r="AX829" s="14" t="s">
        <v>75</v>
      </c>
      <c r="AY829" s="227" t="s">
        <v>175</v>
      </c>
    </row>
    <row r="830" spans="2:51" s="14" customFormat="1" ht="11.25">
      <c r="B830" s="217"/>
      <c r="C830" s="218"/>
      <c r="D830" s="203" t="s">
        <v>186</v>
      </c>
      <c r="E830" s="219" t="s">
        <v>19</v>
      </c>
      <c r="F830" s="220" t="s">
        <v>1906</v>
      </c>
      <c r="G830" s="218"/>
      <c r="H830" s="221">
        <v>-1.8</v>
      </c>
      <c r="I830" s="222"/>
      <c r="J830" s="218"/>
      <c r="K830" s="218"/>
      <c r="L830" s="223"/>
      <c r="M830" s="224"/>
      <c r="N830" s="225"/>
      <c r="O830" s="225"/>
      <c r="P830" s="225"/>
      <c r="Q830" s="225"/>
      <c r="R830" s="225"/>
      <c r="S830" s="225"/>
      <c r="T830" s="226"/>
      <c r="AT830" s="227" t="s">
        <v>186</v>
      </c>
      <c r="AU830" s="227" t="s">
        <v>85</v>
      </c>
      <c r="AV830" s="14" t="s">
        <v>85</v>
      </c>
      <c r="AW830" s="14" t="s">
        <v>37</v>
      </c>
      <c r="AX830" s="14" t="s">
        <v>75</v>
      </c>
      <c r="AY830" s="227" t="s">
        <v>175</v>
      </c>
    </row>
    <row r="831" spans="2:51" s="14" customFormat="1" ht="11.25">
      <c r="B831" s="217"/>
      <c r="C831" s="218"/>
      <c r="D831" s="203" t="s">
        <v>186</v>
      </c>
      <c r="E831" s="219" t="s">
        <v>19</v>
      </c>
      <c r="F831" s="220" t="s">
        <v>1902</v>
      </c>
      <c r="G831" s="218"/>
      <c r="H831" s="221">
        <v>0.38</v>
      </c>
      <c r="I831" s="222"/>
      <c r="J831" s="218"/>
      <c r="K831" s="218"/>
      <c r="L831" s="223"/>
      <c r="M831" s="224"/>
      <c r="N831" s="225"/>
      <c r="O831" s="225"/>
      <c r="P831" s="225"/>
      <c r="Q831" s="225"/>
      <c r="R831" s="225"/>
      <c r="S831" s="225"/>
      <c r="T831" s="226"/>
      <c r="AT831" s="227" t="s">
        <v>186</v>
      </c>
      <c r="AU831" s="227" t="s">
        <v>85</v>
      </c>
      <c r="AV831" s="14" t="s">
        <v>85</v>
      </c>
      <c r="AW831" s="14" t="s">
        <v>37</v>
      </c>
      <c r="AX831" s="14" t="s">
        <v>75</v>
      </c>
      <c r="AY831" s="227" t="s">
        <v>175</v>
      </c>
    </row>
    <row r="832" spans="2:51" s="14" customFormat="1" ht="11.25">
      <c r="B832" s="217"/>
      <c r="C832" s="218"/>
      <c r="D832" s="203" t="s">
        <v>186</v>
      </c>
      <c r="E832" s="219" t="s">
        <v>19</v>
      </c>
      <c r="F832" s="220" t="s">
        <v>1924</v>
      </c>
      <c r="G832" s="218"/>
      <c r="H832" s="221">
        <v>28.22</v>
      </c>
      <c r="I832" s="222"/>
      <c r="J832" s="218"/>
      <c r="K832" s="218"/>
      <c r="L832" s="223"/>
      <c r="M832" s="224"/>
      <c r="N832" s="225"/>
      <c r="O832" s="225"/>
      <c r="P832" s="225"/>
      <c r="Q832" s="225"/>
      <c r="R832" s="225"/>
      <c r="S832" s="225"/>
      <c r="T832" s="226"/>
      <c r="AT832" s="227" t="s">
        <v>186</v>
      </c>
      <c r="AU832" s="227" t="s">
        <v>85</v>
      </c>
      <c r="AV832" s="14" t="s">
        <v>85</v>
      </c>
      <c r="AW832" s="14" t="s">
        <v>37</v>
      </c>
      <c r="AX832" s="14" t="s">
        <v>75</v>
      </c>
      <c r="AY832" s="227" t="s">
        <v>175</v>
      </c>
    </row>
    <row r="833" spans="2:51" s="14" customFormat="1" ht="11.25">
      <c r="B833" s="217"/>
      <c r="C833" s="218"/>
      <c r="D833" s="203" t="s">
        <v>186</v>
      </c>
      <c r="E833" s="219" t="s">
        <v>19</v>
      </c>
      <c r="F833" s="220" t="s">
        <v>1906</v>
      </c>
      <c r="G833" s="218"/>
      <c r="H833" s="221">
        <v>-1.8</v>
      </c>
      <c r="I833" s="222"/>
      <c r="J833" s="218"/>
      <c r="K833" s="218"/>
      <c r="L833" s="223"/>
      <c r="M833" s="224"/>
      <c r="N833" s="225"/>
      <c r="O833" s="225"/>
      <c r="P833" s="225"/>
      <c r="Q833" s="225"/>
      <c r="R833" s="225"/>
      <c r="S833" s="225"/>
      <c r="T833" s="226"/>
      <c r="AT833" s="227" t="s">
        <v>186</v>
      </c>
      <c r="AU833" s="227" t="s">
        <v>85</v>
      </c>
      <c r="AV833" s="14" t="s">
        <v>85</v>
      </c>
      <c r="AW833" s="14" t="s">
        <v>37</v>
      </c>
      <c r="AX833" s="14" t="s">
        <v>75</v>
      </c>
      <c r="AY833" s="227" t="s">
        <v>175</v>
      </c>
    </row>
    <row r="834" spans="2:51" s="14" customFormat="1" ht="11.25">
      <c r="B834" s="217"/>
      <c r="C834" s="218"/>
      <c r="D834" s="203" t="s">
        <v>186</v>
      </c>
      <c r="E834" s="219" t="s">
        <v>19</v>
      </c>
      <c r="F834" s="220" t="s">
        <v>1925</v>
      </c>
      <c r="G834" s="218"/>
      <c r="H834" s="221">
        <v>2.66</v>
      </c>
      <c r="I834" s="222"/>
      <c r="J834" s="218"/>
      <c r="K834" s="218"/>
      <c r="L834" s="223"/>
      <c r="M834" s="224"/>
      <c r="N834" s="225"/>
      <c r="O834" s="225"/>
      <c r="P834" s="225"/>
      <c r="Q834" s="225"/>
      <c r="R834" s="225"/>
      <c r="S834" s="225"/>
      <c r="T834" s="226"/>
      <c r="AT834" s="227" t="s">
        <v>186</v>
      </c>
      <c r="AU834" s="227" t="s">
        <v>85</v>
      </c>
      <c r="AV834" s="14" t="s">
        <v>85</v>
      </c>
      <c r="AW834" s="14" t="s">
        <v>37</v>
      </c>
      <c r="AX834" s="14" t="s">
        <v>75</v>
      </c>
      <c r="AY834" s="227" t="s">
        <v>175</v>
      </c>
    </row>
    <row r="835" spans="2:51" s="16" customFormat="1" ht="11.25">
      <c r="B835" s="253"/>
      <c r="C835" s="254"/>
      <c r="D835" s="203" t="s">
        <v>186</v>
      </c>
      <c r="E835" s="255" t="s">
        <v>19</v>
      </c>
      <c r="F835" s="256" t="s">
        <v>365</v>
      </c>
      <c r="G835" s="254"/>
      <c r="H835" s="257">
        <v>327.22199999999987</v>
      </c>
      <c r="I835" s="258"/>
      <c r="J835" s="254"/>
      <c r="K835" s="254"/>
      <c r="L835" s="259"/>
      <c r="M835" s="260"/>
      <c r="N835" s="261"/>
      <c r="O835" s="261"/>
      <c r="P835" s="261"/>
      <c r="Q835" s="261"/>
      <c r="R835" s="261"/>
      <c r="S835" s="261"/>
      <c r="T835" s="262"/>
      <c r="AT835" s="263" t="s">
        <v>186</v>
      </c>
      <c r="AU835" s="263" t="s">
        <v>85</v>
      </c>
      <c r="AV835" s="16" t="s">
        <v>195</v>
      </c>
      <c r="AW835" s="16" t="s">
        <v>37</v>
      </c>
      <c r="AX835" s="16" t="s">
        <v>75</v>
      </c>
      <c r="AY835" s="263" t="s">
        <v>175</v>
      </c>
    </row>
    <row r="836" spans="2:51" s="15" customFormat="1" ht="11.25">
      <c r="B836" s="228"/>
      <c r="C836" s="229"/>
      <c r="D836" s="203" t="s">
        <v>186</v>
      </c>
      <c r="E836" s="230" t="s">
        <v>19</v>
      </c>
      <c r="F836" s="231" t="s">
        <v>204</v>
      </c>
      <c r="G836" s="229"/>
      <c r="H836" s="232">
        <v>1851.7330000000015</v>
      </c>
      <c r="I836" s="233"/>
      <c r="J836" s="229"/>
      <c r="K836" s="229"/>
      <c r="L836" s="234"/>
      <c r="M836" s="235"/>
      <c r="N836" s="236"/>
      <c r="O836" s="236"/>
      <c r="P836" s="236"/>
      <c r="Q836" s="236"/>
      <c r="R836" s="236"/>
      <c r="S836" s="236"/>
      <c r="T836" s="237"/>
      <c r="AT836" s="238" t="s">
        <v>186</v>
      </c>
      <c r="AU836" s="238" t="s">
        <v>85</v>
      </c>
      <c r="AV836" s="15" t="s">
        <v>182</v>
      </c>
      <c r="AW836" s="15" t="s">
        <v>37</v>
      </c>
      <c r="AX836" s="15" t="s">
        <v>83</v>
      </c>
      <c r="AY836" s="238" t="s">
        <v>175</v>
      </c>
    </row>
    <row r="837" spans="1:65" s="2" customFormat="1" ht="16.5" customHeight="1">
      <c r="A837" s="36"/>
      <c r="B837" s="37"/>
      <c r="C837" s="190" t="s">
        <v>1926</v>
      </c>
      <c r="D837" s="190" t="s">
        <v>177</v>
      </c>
      <c r="E837" s="191" t="s">
        <v>1927</v>
      </c>
      <c r="F837" s="192" t="s">
        <v>1928</v>
      </c>
      <c r="G837" s="193" t="s">
        <v>180</v>
      </c>
      <c r="H837" s="194">
        <v>275.492</v>
      </c>
      <c r="I837" s="195"/>
      <c r="J837" s="196">
        <f>ROUND(I837*H837,2)</f>
        <v>0</v>
      </c>
      <c r="K837" s="192" t="s">
        <v>181</v>
      </c>
      <c r="L837" s="41"/>
      <c r="M837" s="197" t="s">
        <v>19</v>
      </c>
      <c r="N837" s="198" t="s">
        <v>48</v>
      </c>
      <c r="O837" s="67"/>
      <c r="P837" s="199">
        <f>O837*H837</f>
        <v>0</v>
      </c>
      <c r="Q837" s="199">
        <v>0</v>
      </c>
      <c r="R837" s="199">
        <f>Q837*H837</f>
        <v>0</v>
      </c>
      <c r="S837" s="199">
        <v>0.006</v>
      </c>
      <c r="T837" s="200">
        <f>S837*H837</f>
        <v>1.6529520000000002</v>
      </c>
      <c r="U837" s="36"/>
      <c r="V837" s="36"/>
      <c r="W837" s="36"/>
      <c r="X837" s="36"/>
      <c r="Y837" s="36"/>
      <c r="Z837" s="36"/>
      <c r="AA837" s="36"/>
      <c r="AB837" s="36"/>
      <c r="AC837" s="36"/>
      <c r="AD837" s="36"/>
      <c r="AE837" s="36"/>
      <c r="AR837" s="201" t="s">
        <v>182</v>
      </c>
      <c r="AT837" s="201" t="s">
        <v>177</v>
      </c>
      <c r="AU837" s="201" t="s">
        <v>85</v>
      </c>
      <c r="AY837" s="19" t="s">
        <v>175</v>
      </c>
      <c r="BE837" s="202">
        <f>IF(N837="základní",J837,0)</f>
        <v>0</v>
      </c>
      <c r="BF837" s="202">
        <f>IF(N837="snížená",J837,0)</f>
        <v>0</v>
      </c>
      <c r="BG837" s="202">
        <f>IF(N837="zákl. přenesená",J837,0)</f>
        <v>0</v>
      </c>
      <c r="BH837" s="202">
        <f>IF(N837="sníž. přenesená",J837,0)</f>
        <v>0</v>
      </c>
      <c r="BI837" s="202">
        <f>IF(N837="nulová",J837,0)</f>
        <v>0</v>
      </c>
      <c r="BJ837" s="19" t="s">
        <v>182</v>
      </c>
      <c r="BK837" s="202">
        <f>ROUND(I837*H837,2)</f>
        <v>0</v>
      </c>
      <c r="BL837" s="19" t="s">
        <v>182</v>
      </c>
      <c r="BM837" s="201" t="s">
        <v>1929</v>
      </c>
    </row>
    <row r="838" spans="2:51" s="14" customFormat="1" ht="11.25">
      <c r="B838" s="217"/>
      <c r="C838" s="218"/>
      <c r="D838" s="203" t="s">
        <v>186</v>
      </c>
      <c r="E838" s="219" t="s">
        <v>19</v>
      </c>
      <c r="F838" s="220" t="s">
        <v>1930</v>
      </c>
      <c r="G838" s="218"/>
      <c r="H838" s="221">
        <v>29.862</v>
      </c>
      <c r="I838" s="222"/>
      <c r="J838" s="218"/>
      <c r="K838" s="218"/>
      <c r="L838" s="223"/>
      <c r="M838" s="224"/>
      <c r="N838" s="225"/>
      <c r="O838" s="225"/>
      <c r="P838" s="225"/>
      <c r="Q838" s="225"/>
      <c r="R838" s="225"/>
      <c r="S838" s="225"/>
      <c r="T838" s="226"/>
      <c r="AT838" s="227" t="s">
        <v>186</v>
      </c>
      <c r="AU838" s="227" t="s">
        <v>85</v>
      </c>
      <c r="AV838" s="14" t="s">
        <v>85</v>
      </c>
      <c r="AW838" s="14" t="s">
        <v>37</v>
      </c>
      <c r="AX838" s="14" t="s">
        <v>75</v>
      </c>
      <c r="AY838" s="227" t="s">
        <v>175</v>
      </c>
    </row>
    <row r="839" spans="2:51" s="14" customFormat="1" ht="11.25">
      <c r="B839" s="217"/>
      <c r="C839" s="218"/>
      <c r="D839" s="203" t="s">
        <v>186</v>
      </c>
      <c r="E839" s="219" t="s">
        <v>19</v>
      </c>
      <c r="F839" s="220" t="s">
        <v>1931</v>
      </c>
      <c r="G839" s="218"/>
      <c r="H839" s="221">
        <v>48.15</v>
      </c>
      <c r="I839" s="222"/>
      <c r="J839" s="218"/>
      <c r="K839" s="218"/>
      <c r="L839" s="223"/>
      <c r="M839" s="224"/>
      <c r="N839" s="225"/>
      <c r="O839" s="225"/>
      <c r="P839" s="225"/>
      <c r="Q839" s="225"/>
      <c r="R839" s="225"/>
      <c r="S839" s="225"/>
      <c r="T839" s="226"/>
      <c r="AT839" s="227" t="s">
        <v>186</v>
      </c>
      <c r="AU839" s="227" t="s">
        <v>85</v>
      </c>
      <c r="AV839" s="14" t="s">
        <v>85</v>
      </c>
      <c r="AW839" s="14" t="s">
        <v>37</v>
      </c>
      <c r="AX839" s="14" t="s">
        <v>75</v>
      </c>
      <c r="AY839" s="227" t="s">
        <v>175</v>
      </c>
    </row>
    <row r="840" spans="2:51" s="14" customFormat="1" ht="11.25">
      <c r="B840" s="217"/>
      <c r="C840" s="218"/>
      <c r="D840" s="203" t="s">
        <v>186</v>
      </c>
      <c r="E840" s="219" t="s">
        <v>19</v>
      </c>
      <c r="F840" s="220" t="s">
        <v>1932</v>
      </c>
      <c r="G840" s="218"/>
      <c r="H840" s="221">
        <v>49.995</v>
      </c>
      <c r="I840" s="222"/>
      <c r="J840" s="218"/>
      <c r="K840" s="218"/>
      <c r="L840" s="223"/>
      <c r="M840" s="224"/>
      <c r="N840" s="225"/>
      <c r="O840" s="225"/>
      <c r="P840" s="225"/>
      <c r="Q840" s="225"/>
      <c r="R840" s="225"/>
      <c r="S840" s="225"/>
      <c r="T840" s="226"/>
      <c r="AT840" s="227" t="s">
        <v>186</v>
      </c>
      <c r="AU840" s="227" t="s">
        <v>85</v>
      </c>
      <c r="AV840" s="14" t="s">
        <v>85</v>
      </c>
      <c r="AW840" s="14" t="s">
        <v>37</v>
      </c>
      <c r="AX840" s="14" t="s">
        <v>75</v>
      </c>
      <c r="AY840" s="227" t="s">
        <v>175</v>
      </c>
    </row>
    <row r="841" spans="2:51" s="14" customFormat="1" ht="11.25">
      <c r="B841" s="217"/>
      <c r="C841" s="218"/>
      <c r="D841" s="203" t="s">
        <v>186</v>
      </c>
      <c r="E841" s="219" t="s">
        <v>19</v>
      </c>
      <c r="F841" s="220" t="s">
        <v>1933</v>
      </c>
      <c r="G841" s="218"/>
      <c r="H841" s="221">
        <v>39.95</v>
      </c>
      <c r="I841" s="222"/>
      <c r="J841" s="218"/>
      <c r="K841" s="218"/>
      <c r="L841" s="223"/>
      <c r="M841" s="224"/>
      <c r="N841" s="225"/>
      <c r="O841" s="225"/>
      <c r="P841" s="225"/>
      <c r="Q841" s="225"/>
      <c r="R841" s="225"/>
      <c r="S841" s="225"/>
      <c r="T841" s="226"/>
      <c r="AT841" s="227" t="s">
        <v>186</v>
      </c>
      <c r="AU841" s="227" t="s">
        <v>85</v>
      </c>
      <c r="AV841" s="14" t="s">
        <v>85</v>
      </c>
      <c r="AW841" s="14" t="s">
        <v>37</v>
      </c>
      <c r="AX841" s="14" t="s">
        <v>75</v>
      </c>
      <c r="AY841" s="227" t="s">
        <v>175</v>
      </c>
    </row>
    <row r="842" spans="2:51" s="14" customFormat="1" ht="11.25">
      <c r="B842" s="217"/>
      <c r="C842" s="218"/>
      <c r="D842" s="203" t="s">
        <v>186</v>
      </c>
      <c r="E842" s="219" t="s">
        <v>19</v>
      </c>
      <c r="F842" s="220" t="s">
        <v>1934</v>
      </c>
      <c r="G842" s="218"/>
      <c r="H842" s="221">
        <v>107.535</v>
      </c>
      <c r="I842" s="222"/>
      <c r="J842" s="218"/>
      <c r="K842" s="218"/>
      <c r="L842" s="223"/>
      <c r="M842" s="224"/>
      <c r="N842" s="225"/>
      <c r="O842" s="225"/>
      <c r="P842" s="225"/>
      <c r="Q842" s="225"/>
      <c r="R842" s="225"/>
      <c r="S842" s="225"/>
      <c r="T842" s="226"/>
      <c r="AT842" s="227" t="s">
        <v>186</v>
      </c>
      <c r="AU842" s="227" t="s">
        <v>85</v>
      </c>
      <c r="AV842" s="14" t="s">
        <v>85</v>
      </c>
      <c r="AW842" s="14" t="s">
        <v>37</v>
      </c>
      <c r="AX842" s="14" t="s">
        <v>75</v>
      </c>
      <c r="AY842" s="227" t="s">
        <v>175</v>
      </c>
    </row>
    <row r="843" spans="2:51" s="15" customFormat="1" ht="11.25">
      <c r="B843" s="228"/>
      <c r="C843" s="229"/>
      <c r="D843" s="203" t="s">
        <v>186</v>
      </c>
      <c r="E843" s="230" t="s">
        <v>19</v>
      </c>
      <c r="F843" s="231" t="s">
        <v>204</v>
      </c>
      <c r="G843" s="229"/>
      <c r="H843" s="232">
        <v>275.49199999999996</v>
      </c>
      <c r="I843" s="233"/>
      <c r="J843" s="229"/>
      <c r="K843" s="229"/>
      <c r="L843" s="234"/>
      <c r="M843" s="235"/>
      <c r="N843" s="236"/>
      <c r="O843" s="236"/>
      <c r="P843" s="236"/>
      <c r="Q843" s="236"/>
      <c r="R843" s="236"/>
      <c r="S843" s="236"/>
      <c r="T843" s="237"/>
      <c r="AT843" s="238" t="s">
        <v>186</v>
      </c>
      <c r="AU843" s="238" t="s">
        <v>85</v>
      </c>
      <c r="AV843" s="15" t="s">
        <v>182</v>
      </c>
      <c r="AW843" s="15" t="s">
        <v>37</v>
      </c>
      <c r="AX843" s="15" t="s">
        <v>83</v>
      </c>
      <c r="AY843" s="238" t="s">
        <v>175</v>
      </c>
    </row>
    <row r="844" spans="1:65" s="2" customFormat="1" ht="16.5" customHeight="1">
      <c r="A844" s="36"/>
      <c r="B844" s="37"/>
      <c r="C844" s="190" t="s">
        <v>1935</v>
      </c>
      <c r="D844" s="190" t="s">
        <v>177</v>
      </c>
      <c r="E844" s="191" t="s">
        <v>1936</v>
      </c>
      <c r="F844" s="192" t="s">
        <v>1937</v>
      </c>
      <c r="G844" s="193" t="s">
        <v>973</v>
      </c>
      <c r="H844" s="194">
        <v>5</v>
      </c>
      <c r="I844" s="195"/>
      <c r="J844" s="196">
        <f>ROUND(I844*H844,2)</f>
        <v>0</v>
      </c>
      <c r="K844" s="192" t="s">
        <v>181</v>
      </c>
      <c r="L844" s="41"/>
      <c r="M844" s="197" t="s">
        <v>19</v>
      </c>
      <c r="N844" s="198" t="s">
        <v>48</v>
      </c>
      <c r="O844" s="67"/>
      <c r="P844" s="199">
        <f>O844*H844</f>
        <v>0</v>
      </c>
      <c r="Q844" s="199">
        <v>0</v>
      </c>
      <c r="R844" s="199">
        <f>Q844*H844</f>
        <v>0</v>
      </c>
      <c r="S844" s="199">
        <v>0.01933</v>
      </c>
      <c r="T844" s="200">
        <f>S844*H844</f>
        <v>0.09665</v>
      </c>
      <c r="U844" s="36"/>
      <c r="V844" s="36"/>
      <c r="W844" s="36"/>
      <c r="X844" s="36"/>
      <c r="Y844" s="36"/>
      <c r="Z844" s="36"/>
      <c r="AA844" s="36"/>
      <c r="AB844" s="36"/>
      <c r="AC844" s="36"/>
      <c r="AD844" s="36"/>
      <c r="AE844" s="36"/>
      <c r="AR844" s="201" t="s">
        <v>182</v>
      </c>
      <c r="AT844" s="201" t="s">
        <v>177</v>
      </c>
      <c r="AU844" s="201" t="s">
        <v>85</v>
      </c>
      <c r="AY844" s="19" t="s">
        <v>175</v>
      </c>
      <c r="BE844" s="202">
        <f>IF(N844="základní",J844,0)</f>
        <v>0</v>
      </c>
      <c r="BF844" s="202">
        <f>IF(N844="snížená",J844,0)</f>
        <v>0</v>
      </c>
      <c r="BG844" s="202">
        <f>IF(N844="zákl. přenesená",J844,0)</f>
        <v>0</v>
      </c>
      <c r="BH844" s="202">
        <f>IF(N844="sníž. přenesená",J844,0)</f>
        <v>0</v>
      </c>
      <c r="BI844" s="202">
        <f>IF(N844="nulová",J844,0)</f>
        <v>0</v>
      </c>
      <c r="BJ844" s="19" t="s">
        <v>182</v>
      </c>
      <c r="BK844" s="202">
        <f>ROUND(I844*H844,2)</f>
        <v>0</v>
      </c>
      <c r="BL844" s="19" t="s">
        <v>182</v>
      </c>
      <c r="BM844" s="201" t="s">
        <v>1938</v>
      </c>
    </row>
    <row r="845" spans="2:51" s="14" customFormat="1" ht="11.25">
      <c r="B845" s="217"/>
      <c r="C845" s="218"/>
      <c r="D845" s="203" t="s">
        <v>186</v>
      </c>
      <c r="E845" s="219" t="s">
        <v>19</v>
      </c>
      <c r="F845" s="220" t="s">
        <v>1939</v>
      </c>
      <c r="G845" s="218"/>
      <c r="H845" s="221">
        <v>5</v>
      </c>
      <c r="I845" s="222"/>
      <c r="J845" s="218"/>
      <c r="K845" s="218"/>
      <c r="L845" s="223"/>
      <c r="M845" s="224"/>
      <c r="N845" s="225"/>
      <c r="O845" s="225"/>
      <c r="P845" s="225"/>
      <c r="Q845" s="225"/>
      <c r="R845" s="225"/>
      <c r="S845" s="225"/>
      <c r="T845" s="226"/>
      <c r="AT845" s="227" t="s">
        <v>186</v>
      </c>
      <c r="AU845" s="227" t="s">
        <v>85</v>
      </c>
      <c r="AV845" s="14" t="s">
        <v>85</v>
      </c>
      <c r="AW845" s="14" t="s">
        <v>37</v>
      </c>
      <c r="AX845" s="14" t="s">
        <v>83</v>
      </c>
      <c r="AY845" s="227" t="s">
        <v>175</v>
      </c>
    </row>
    <row r="846" spans="1:65" s="2" customFormat="1" ht="16.5" customHeight="1">
      <c r="A846" s="36"/>
      <c r="B846" s="37"/>
      <c r="C846" s="190" t="s">
        <v>1940</v>
      </c>
      <c r="D846" s="190" t="s">
        <v>177</v>
      </c>
      <c r="E846" s="191" t="s">
        <v>1941</v>
      </c>
      <c r="F846" s="192" t="s">
        <v>1942</v>
      </c>
      <c r="G846" s="193" t="s">
        <v>973</v>
      </c>
      <c r="H846" s="194">
        <v>5</v>
      </c>
      <c r="I846" s="195"/>
      <c r="J846" s="196">
        <f>ROUND(I846*H846,2)</f>
        <v>0</v>
      </c>
      <c r="K846" s="192" t="s">
        <v>181</v>
      </c>
      <c r="L846" s="41"/>
      <c r="M846" s="197" t="s">
        <v>19</v>
      </c>
      <c r="N846" s="198" t="s">
        <v>48</v>
      </c>
      <c r="O846" s="67"/>
      <c r="P846" s="199">
        <f>O846*H846</f>
        <v>0</v>
      </c>
      <c r="Q846" s="199">
        <v>0</v>
      </c>
      <c r="R846" s="199">
        <f>Q846*H846</f>
        <v>0</v>
      </c>
      <c r="S846" s="199">
        <v>0.01946</v>
      </c>
      <c r="T846" s="200">
        <f>S846*H846</f>
        <v>0.09730000000000001</v>
      </c>
      <c r="U846" s="36"/>
      <c r="V846" s="36"/>
      <c r="W846" s="36"/>
      <c r="X846" s="36"/>
      <c r="Y846" s="36"/>
      <c r="Z846" s="36"/>
      <c r="AA846" s="36"/>
      <c r="AB846" s="36"/>
      <c r="AC846" s="36"/>
      <c r="AD846" s="36"/>
      <c r="AE846" s="36"/>
      <c r="AR846" s="201" t="s">
        <v>182</v>
      </c>
      <c r="AT846" s="201" t="s">
        <v>177</v>
      </c>
      <c r="AU846" s="201" t="s">
        <v>85</v>
      </c>
      <c r="AY846" s="19" t="s">
        <v>175</v>
      </c>
      <c r="BE846" s="202">
        <f>IF(N846="základní",J846,0)</f>
        <v>0</v>
      </c>
      <c r="BF846" s="202">
        <f>IF(N846="snížená",J846,0)</f>
        <v>0</v>
      </c>
      <c r="BG846" s="202">
        <f>IF(N846="zákl. přenesená",J846,0)</f>
        <v>0</v>
      </c>
      <c r="BH846" s="202">
        <f>IF(N846="sníž. přenesená",J846,0)</f>
        <v>0</v>
      </c>
      <c r="BI846" s="202">
        <f>IF(N846="nulová",J846,0)</f>
        <v>0</v>
      </c>
      <c r="BJ846" s="19" t="s">
        <v>182</v>
      </c>
      <c r="BK846" s="202">
        <f>ROUND(I846*H846,2)</f>
        <v>0</v>
      </c>
      <c r="BL846" s="19" t="s">
        <v>182</v>
      </c>
      <c r="BM846" s="201" t="s">
        <v>1943</v>
      </c>
    </row>
    <row r="847" spans="2:51" s="14" customFormat="1" ht="11.25">
      <c r="B847" s="217"/>
      <c r="C847" s="218"/>
      <c r="D847" s="203" t="s">
        <v>186</v>
      </c>
      <c r="E847" s="219" t="s">
        <v>19</v>
      </c>
      <c r="F847" s="220" t="s">
        <v>1939</v>
      </c>
      <c r="G847" s="218"/>
      <c r="H847" s="221">
        <v>5</v>
      </c>
      <c r="I847" s="222"/>
      <c r="J847" s="218"/>
      <c r="K847" s="218"/>
      <c r="L847" s="223"/>
      <c r="M847" s="224"/>
      <c r="N847" s="225"/>
      <c r="O847" s="225"/>
      <c r="P847" s="225"/>
      <c r="Q847" s="225"/>
      <c r="R847" s="225"/>
      <c r="S847" s="225"/>
      <c r="T847" s="226"/>
      <c r="AT847" s="227" t="s">
        <v>186</v>
      </c>
      <c r="AU847" s="227" t="s">
        <v>85</v>
      </c>
      <c r="AV847" s="14" t="s">
        <v>85</v>
      </c>
      <c r="AW847" s="14" t="s">
        <v>37</v>
      </c>
      <c r="AX847" s="14" t="s">
        <v>75</v>
      </c>
      <c r="AY847" s="227" t="s">
        <v>175</v>
      </c>
    </row>
    <row r="848" spans="2:51" s="15" customFormat="1" ht="11.25">
      <c r="B848" s="228"/>
      <c r="C848" s="229"/>
      <c r="D848" s="203" t="s">
        <v>186</v>
      </c>
      <c r="E848" s="230" t="s">
        <v>19</v>
      </c>
      <c r="F848" s="231" t="s">
        <v>204</v>
      </c>
      <c r="G848" s="229"/>
      <c r="H848" s="232">
        <v>5</v>
      </c>
      <c r="I848" s="233"/>
      <c r="J848" s="229"/>
      <c r="K848" s="229"/>
      <c r="L848" s="234"/>
      <c r="M848" s="235"/>
      <c r="N848" s="236"/>
      <c r="O848" s="236"/>
      <c r="P848" s="236"/>
      <c r="Q848" s="236"/>
      <c r="R848" s="236"/>
      <c r="S848" s="236"/>
      <c r="T848" s="237"/>
      <c r="AT848" s="238" t="s">
        <v>186</v>
      </c>
      <c r="AU848" s="238" t="s">
        <v>85</v>
      </c>
      <c r="AV848" s="15" t="s">
        <v>182</v>
      </c>
      <c r="AW848" s="15" t="s">
        <v>37</v>
      </c>
      <c r="AX848" s="15" t="s">
        <v>83</v>
      </c>
      <c r="AY848" s="238" t="s">
        <v>175</v>
      </c>
    </row>
    <row r="849" spans="1:65" s="2" customFormat="1" ht="16.5" customHeight="1">
      <c r="A849" s="36"/>
      <c r="B849" s="37"/>
      <c r="C849" s="190" t="s">
        <v>1944</v>
      </c>
      <c r="D849" s="190" t="s">
        <v>177</v>
      </c>
      <c r="E849" s="191" t="s">
        <v>1945</v>
      </c>
      <c r="F849" s="192" t="s">
        <v>1946</v>
      </c>
      <c r="G849" s="193" t="s">
        <v>973</v>
      </c>
      <c r="H849" s="194">
        <v>5</v>
      </c>
      <c r="I849" s="195"/>
      <c r="J849" s="196">
        <f>ROUND(I849*H849,2)</f>
        <v>0</v>
      </c>
      <c r="K849" s="192" t="s">
        <v>181</v>
      </c>
      <c r="L849" s="41"/>
      <c r="M849" s="197" t="s">
        <v>19</v>
      </c>
      <c r="N849" s="198" t="s">
        <v>48</v>
      </c>
      <c r="O849" s="67"/>
      <c r="P849" s="199">
        <f>O849*H849</f>
        <v>0</v>
      </c>
      <c r="Q849" s="199">
        <v>0</v>
      </c>
      <c r="R849" s="199">
        <f>Q849*H849</f>
        <v>0</v>
      </c>
      <c r="S849" s="199">
        <v>0.00086</v>
      </c>
      <c r="T849" s="200">
        <f>S849*H849</f>
        <v>0.0043</v>
      </c>
      <c r="U849" s="36"/>
      <c r="V849" s="36"/>
      <c r="W849" s="36"/>
      <c r="X849" s="36"/>
      <c r="Y849" s="36"/>
      <c r="Z849" s="36"/>
      <c r="AA849" s="36"/>
      <c r="AB849" s="36"/>
      <c r="AC849" s="36"/>
      <c r="AD849" s="36"/>
      <c r="AE849" s="36"/>
      <c r="AR849" s="201" t="s">
        <v>182</v>
      </c>
      <c r="AT849" s="201" t="s">
        <v>177</v>
      </c>
      <c r="AU849" s="201" t="s">
        <v>85</v>
      </c>
      <c r="AY849" s="19" t="s">
        <v>175</v>
      </c>
      <c r="BE849" s="202">
        <f>IF(N849="základní",J849,0)</f>
        <v>0</v>
      </c>
      <c r="BF849" s="202">
        <f>IF(N849="snížená",J849,0)</f>
        <v>0</v>
      </c>
      <c r="BG849" s="202">
        <f>IF(N849="zákl. přenesená",J849,0)</f>
        <v>0</v>
      </c>
      <c r="BH849" s="202">
        <f>IF(N849="sníž. přenesená",J849,0)</f>
        <v>0</v>
      </c>
      <c r="BI849" s="202">
        <f>IF(N849="nulová",J849,0)</f>
        <v>0</v>
      </c>
      <c r="BJ849" s="19" t="s">
        <v>182</v>
      </c>
      <c r="BK849" s="202">
        <f>ROUND(I849*H849,2)</f>
        <v>0</v>
      </c>
      <c r="BL849" s="19" t="s">
        <v>182</v>
      </c>
      <c r="BM849" s="201" t="s">
        <v>1947</v>
      </c>
    </row>
    <row r="850" spans="2:51" s="14" customFormat="1" ht="11.25">
      <c r="B850" s="217"/>
      <c r="C850" s="218"/>
      <c r="D850" s="203" t="s">
        <v>186</v>
      </c>
      <c r="E850" s="219" t="s">
        <v>19</v>
      </c>
      <c r="F850" s="220" t="s">
        <v>1939</v>
      </c>
      <c r="G850" s="218"/>
      <c r="H850" s="221">
        <v>5</v>
      </c>
      <c r="I850" s="222"/>
      <c r="J850" s="218"/>
      <c r="K850" s="218"/>
      <c r="L850" s="223"/>
      <c r="M850" s="224"/>
      <c r="N850" s="225"/>
      <c r="O850" s="225"/>
      <c r="P850" s="225"/>
      <c r="Q850" s="225"/>
      <c r="R850" s="225"/>
      <c r="S850" s="225"/>
      <c r="T850" s="226"/>
      <c r="AT850" s="227" t="s">
        <v>186</v>
      </c>
      <c r="AU850" s="227" t="s">
        <v>85</v>
      </c>
      <c r="AV850" s="14" t="s">
        <v>85</v>
      </c>
      <c r="AW850" s="14" t="s">
        <v>37</v>
      </c>
      <c r="AX850" s="14" t="s">
        <v>75</v>
      </c>
      <c r="AY850" s="227" t="s">
        <v>175</v>
      </c>
    </row>
    <row r="851" spans="2:51" s="15" customFormat="1" ht="11.25">
      <c r="B851" s="228"/>
      <c r="C851" s="229"/>
      <c r="D851" s="203" t="s">
        <v>186</v>
      </c>
      <c r="E851" s="230" t="s">
        <v>19</v>
      </c>
      <c r="F851" s="231" t="s">
        <v>204</v>
      </c>
      <c r="G851" s="229"/>
      <c r="H851" s="232">
        <v>5</v>
      </c>
      <c r="I851" s="233"/>
      <c r="J851" s="229"/>
      <c r="K851" s="229"/>
      <c r="L851" s="234"/>
      <c r="M851" s="235"/>
      <c r="N851" s="236"/>
      <c r="O851" s="236"/>
      <c r="P851" s="236"/>
      <c r="Q851" s="236"/>
      <c r="R851" s="236"/>
      <c r="S851" s="236"/>
      <c r="T851" s="237"/>
      <c r="AT851" s="238" t="s">
        <v>186</v>
      </c>
      <c r="AU851" s="238" t="s">
        <v>85</v>
      </c>
      <c r="AV851" s="15" t="s">
        <v>182</v>
      </c>
      <c r="AW851" s="15" t="s">
        <v>37</v>
      </c>
      <c r="AX851" s="15" t="s">
        <v>83</v>
      </c>
      <c r="AY851" s="238" t="s">
        <v>175</v>
      </c>
    </row>
    <row r="852" spans="1:65" s="2" customFormat="1" ht="16.5" customHeight="1">
      <c r="A852" s="36"/>
      <c r="B852" s="37"/>
      <c r="C852" s="190" t="s">
        <v>1948</v>
      </c>
      <c r="D852" s="190" t="s">
        <v>177</v>
      </c>
      <c r="E852" s="191" t="s">
        <v>1949</v>
      </c>
      <c r="F852" s="192" t="s">
        <v>1950</v>
      </c>
      <c r="G852" s="193" t="s">
        <v>973</v>
      </c>
      <c r="H852" s="194">
        <v>4</v>
      </c>
      <c r="I852" s="195"/>
      <c r="J852" s="196">
        <f>ROUND(I852*H852,2)</f>
        <v>0</v>
      </c>
      <c r="K852" s="192" t="s">
        <v>181</v>
      </c>
      <c r="L852" s="41"/>
      <c r="M852" s="197" t="s">
        <v>19</v>
      </c>
      <c r="N852" s="198" t="s">
        <v>48</v>
      </c>
      <c r="O852" s="67"/>
      <c r="P852" s="199">
        <f>O852*H852</f>
        <v>0</v>
      </c>
      <c r="Q852" s="199">
        <v>0</v>
      </c>
      <c r="R852" s="199">
        <f>Q852*H852</f>
        <v>0</v>
      </c>
      <c r="S852" s="199">
        <v>0.0172</v>
      </c>
      <c r="T852" s="200">
        <f>S852*H852</f>
        <v>0.0688</v>
      </c>
      <c r="U852" s="36"/>
      <c r="V852" s="36"/>
      <c r="W852" s="36"/>
      <c r="X852" s="36"/>
      <c r="Y852" s="36"/>
      <c r="Z852" s="36"/>
      <c r="AA852" s="36"/>
      <c r="AB852" s="36"/>
      <c r="AC852" s="36"/>
      <c r="AD852" s="36"/>
      <c r="AE852" s="36"/>
      <c r="AR852" s="201" t="s">
        <v>182</v>
      </c>
      <c r="AT852" s="201" t="s">
        <v>177</v>
      </c>
      <c r="AU852" s="201" t="s">
        <v>85</v>
      </c>
      <c r="AY852" s="19" t="s">
        <v>175</v>
      </c>
      <c r="BE852" s="202">
        <f>IF(N852="základní",J852,0)</f>
        <v>0</v>
      </c>
      <c r="BF852" s="202">
        <f>IF(N852="snížená",J852,0)</f>
        <v>0</v>
      </c>
      <c r="BG852" s="202">
        <f>IF(N852="zákl. přenesená",J852,0)</f>
        <v>0</v>
      </c>
      <c r="BH852" s="202">
        <f>IF(N852="sníž. přenesená",J852,0)</f>
        <v>0</v>
      </c>
      <c r="BI852" s="202">
        <f>IF(N852="nulová",J852,0)</f>
        <v>0</v>
      </c>
      <c r="BJ852" s="19" t="s">
        <v>182</v>
      </c>
      <c r="BK852" s="202">
        <f>ROUND(I852*H852,2)</f>
        <v>0</v>
      </c>
      <c r="BL852" s="19" t="s">
        <v>182</v>
      </c>
      <c r="BM852" s="201" t="s">
        <v>1951</v>
      </c>
    </row>
    <row r="853" spans="2:51" s="14" customFormat="1" ht="11.25">
      <c r="B853" s="217"/>
      <c r="C853" s="218"/>
      <c r="D853" s="203" t="s">
        <v>186</v>
      </c>
      <c r="E853" s="219" t="s">
        <v>19</v>
      </c>
      <c r="F853" s="220" t="s">
        <v>1952</v>
      </c>
      <c r="G853" s="218"/>
      <c r="H853" s="221">
        <v>4</v>
      </c>
      <c r="I853" s="222"/>
      <c r="J853" s="218"/>
      <c r="K853" s="218"/>
      <c r="L853" s="223"/>
      <c r="M853" s="224"/>
      <c r="N853" s="225"/>
      <c r="O853" s="225"/>
      <c r="P853" s="225"/>
      <c r="Q853" s="225"/>
      <c r="R853" s="225"/>
      <c r="S853" s="225"/>
      <c r="T853" s="226"/>
      <c r="AT853" s="227" t="s">
        <v>186</v>
      </c>
      <c r="AU853" s="227" t="s">
        <v>85</v>
      </c>
      <c r="AV853" s="14" t="s">
        <v>85</v>
      </c>
      <c r="AW853" s="14" t="s">
        <v>37</v>
      </c>
      <c r="AX853" s="14" t="s">
        <v>83</v>
      </c>
      <c r="AY853" s="227" t="s">
        <v>175</v>
      </c>
    </row>
    <row r="854" spans="1:65" s="2" customFormat="1" ht="16.5" customHeight="1">
      <c r="A854" s="36"/>
      <c r="B854" s="37"/>
      <c r="C854" s="190" t="s">
        <v>1953</v>
      </c>
      <c r="D854" s="190" t="s">
        <v>177</v>
      </c>
      <c r="E854" s="191" t="s">
        <v>1954</v>
      </c>
      <c r="F854" s="192" t="s">
        <v>1955</v>
      </c>
      <c r="G854" s="193" t="s">
        <v>180</v>
      </c>
      <c r="H854" s="194">
        <v>414.09</v>
      </c>
      <c r="I854" s="195"/>
      <c r="J854" s="196">
        <f>ROUND(I854*H854,2)</f>
        <v>0</v>
      </c>
      <c r="K854" s="192" t="s">
        <v>181</v>
      </c>
      <c r="L854" s="41"/>
      <c r="M854" s="197" t="s">
        <v>19</v>
      </c>
      <c r="N854" s="198" t="s">
        <v>48</v>
      </c>
      <c r="O854" s="67"/>
      <c r="P854" s="199">
        <f>O854*H854</f>
        <v>0</v>
      </c>
      <c r="Q854" s="199">
        <v>0</v>
      </c>
      <c r="R854" s="199">
        <f>Q854*H854</f>
        <v>0</v>
      </c>
      <c r="S854" s="199">
        <v>0.018</v>
      </c>
      <c r="T854" s="200">
        <f>S854*H854</f>
        <v>7.453619999999999</v>
      </c>
      <c r="U854" s="36"/>
      <c r="V854" s="36"/>
      <c r="W854" s="36"/>
      <c r="X854" s="36"/>
      <c r="Y854" s="36"/>
      <c r="Z854" s="36"/>
      <c r="AA854" s="36"/>
      <c r="AB854" s="36"/>
      <c r="AC854" s="36"/>
      <c r="AD854" s="36"/>
      <c r="AE854" s="36"/>
      <c r="AR854" s="201" t="s">
        <v>182</v>
      </c>
      <c r="AT854" s="201" t="s">
        <v>177</v>
      </c>
      <c r="AU854" s="201" t="s">
        <v>85</v>
      </c>
      <c r="AY854" s="19" t="s">
        <v>175</v>
      </c>
      <c r="BE854" s="202">
        <f>IF(N854="základní",J854,0)</f>
        <v>0</v>
      </c>
      <c r="BF854" s="202">
        <f>IF(N854="snížená",J854,0)</f>
        <v>0</v>
      </c>
      <c r="BG854" s="202">
        <f>IF(N854="zákl. přenesená",J854,0)</f>
        <v>0</v>
      </c>
      <c r="BH854" s="202">
        <f>IF(N854="sníž. přenesená",J854,0)</f>
        <v>0</v>
      </c>
      <c r="BI854" s="202">
        <f>IF(N854="nulová",J854,0)</f>
        <v>0</v>
      </c>
      <c r="BJ854" s="19" t="s">
        <v>182</v>
      </c>
      <c r="BK854" s="202">
        <f>ROUND(I854*H854,2)</f>
        <v>0</v>
      </c>
      <c r="BL854" s="19" t="s">
        <v>182</v>
      </c>
      <c r="BM854" s="201" t="s">
        <v>1956</v>
      </c>
    </row>
    <row r="855" spans="2:51" s="13" customFormat="1" ht="11.25">
      <c r="B855" s="207"/>
      <c r="C855" s="208"/>
      <c r="D855" s="203" t="s">
        <v>186</v>
      </c>
      <c r="E855" s="209" t="s">
        <v>19</v>
      </c>
      <c r="F855" s="210" t="s">
        <v>1324</v>
      </c>
      <c r="G855" s="208"/>
      <c r="H855" s="209" t="s">
        <v>19</v>
      </c>
      <c r="I855" s="211"/>
      <c r="J855" s="208"/>
      <c r="K855" s="208"/>
      <c r="L855" s="212"/>
      <c r="M855" s="213"/>
      <c r="N855" s="214"/>
      <c r="O855" s="214"/>
      <c r="P855" s="214"/>
      <c r="Q855" s="214"/>
      <c r="R855" s="214"/>
      <c r="S855" s="214"/>
      <c r="T855" s="215"/>
      <c r="AT855" s="216" t="s">
        <v>186</v>
      </c>
      <c r="AU855" s="216" t="s">
        <v>85</v>
      </c>
      <c r="AV855" s="13" t="s">
        <v>83</v>
      </c>
      <c r="AW855" s="13" t="s">
        <v>37</v>
      </c>
      <c r="AX855" s="13" t="s">
        <v>75</v>
      </c>
      <c r="AY855" s="216" t="s">
        <v>175</v>
      </c>
    </row>
    <row r="856" spans="2:51" s="14" customFormat="1" ht="11.25">
      <c r="B856" s="217"/>
      <c r="C856" s="218"/>
      <c r="D856" s="203" t="s">
        <v>186</v>
      </c>
      <c r="E856" s="219" t="s">
        <v>19</v>
      </c>
      <c r="F856" s="220" t="s">
        <v>1957</v>
      </c>
      <c r="G856" s="218"/>
      <c r="H856" s="221">
        <v>60.54</v>
      </c>
      <c r="I856" s="222"/>
      <c r="J856" s="218"/>
      <c r="K856" s="218"/>
      <c r="L856" s="223"/>
      <c r="M856" s="224"/>
      <c r="N856" s="225"/>
      <c r="O856" s="225"/>
      <c r="P856" s="225"/>
      <c r="Q856" s="225"/>
      <c r="R856" s="225"/>
      <c r="S856" s="225"/>
      <c r="T856" s="226"/>
      <c r="AT856" s="227" t="s">
        <v>186</v>
      </c>
      <c r="AU856" s="227" t="s">
        <v>85</v>
      </c>
      <c r="AV856" s="14" t="s">
        <v>85</v>
      </c>
      <c r="AW856" s="14" t="s">
        <v>37</v>
      </c>
      <c r="AX856" s="14" t="s">
        <v>75</v>
      </c>
      <c r="AY856" s="227" t="s">
        <v>175</v>
      </c>
    </row>
    <row r="857" spans="2:51" s="14" customFormat="1" ht="11.25">
      <c r="B857" s="217"/>
      <c r="C857" s="218"/>
      <c r="D857" s="203" t="s">
        <v>186</v>
      </c>
      <c r="E857" s="219" t="s">
        <v>19</v>
      </c>
      <c r="F857" s="220" t="s">
        <v>1958</v>
      </c>
      <c r="G857" s="218"/>
      <c r="H857" s="221">
        <v>42.42</v>
      </c>
      <c r="I857" s="222"/>
      <c r="J857" s="218"/>
      <c r="K857" s="218"/>
      <c r="L857" s="223"/>
      <c r="M857" s="224"/>
      <c r="N857" s="225"/>
      <c r="O857" s="225"/>
      <c r="P857" s="225"/>
      <c r="Q857" s="225"/>
      <c r="R857" s="225"/>
      <c r="S857" s="225"/>
      <c r="T857" s="226"/>
      <c r="AT857" s="227" t="s">
        <v>186</v>
      </c>
      <c r="AU857" s="227" t="s">
        <v>85</v>
      </c>
      <c r="AV857" s="14" t="s">
        <v>85</v>
      </c>
      <c r="AW857" s="14" t="s">
        <v>37</v>
      </c>
      <c r="AX857" s="14" t="s">
        <v>75</v>
      </c>
      <c r="AY857" s="227" t="s">
        <v>175</v>
      </c>
    </row>
    <row r="858" spans="2:51" s="13" customFormat="1" ht="11.25">
      <c r="B858" s="207"/>
      <c r="C858" s="208"/>
      <c r="D858" s="203" t="s">
        <v>186</v>
      </c>
      <c r="E858" s="209" t="s">
        <v>19</v>
      </c>
      <c r="F858" s="210" t="s">
        <v>1612</v>
      </c>
      <c r="G858" s="208"/>
      <c r="H858" s="209" t="s">
        <v>19</v>
      </c>
      <c r="I858" s="211"/>
      <c r="J858" s="208"/>
      <c r="K858" s="208"/>
      <c r="L858" s="212"/>
      <c r="M858" s="213"/>
      <c r="N858" s="214"/>
      <c r="O858" s="214"/>
      <c r="P858" s="214"/>
      <c r="Q858" s="214"/>
      <c r="R858" s="214"/>
      <c r="S858" s="214"/>
      <c r="T858" s="215"/>
      <c r="AT858" s="216" t="s">
        <v>186</v>
      </c>
      <c r="AU858" s="216" t="s">
        <v>85</v>
      </c>
      <c r="AV858" s="13" t="s">
        <v>83</v>
      </c>
      <c r="AW858" s="13" t="s">
        <v>37</v>
      </c>
      <c r="AX858" s="13" t="s">
        <v>75</v>
      </c>
      <c r="AY858" s="216" t="s">
        <v>175</v>
      </c>
    </row>
    <row r="859" spans="2:51" s="14" customFormat="1" ht="11.25">
      <c r="B859" s="217"/>
      <c r="C859" s="218"/>
      <c r="D859" s="203" t="s">
        <v>186</v>
      </c>
      <c r="E859" s="219" t="s">
        <v>19</v>
      </c>
      <c r="F859" s="220" t="s">
        <v>1959</v>
      </c>
      <c r="G859" s="218"/>
      <c r="H859" s="221">
        <v>74.71</v>
      </c>
      <c r="I859" s="222"/>
      <c r="J859" s="218"/>
      <c r="K859" s="218"/>
      <c r="L859" s="223"/>
      <c r="M859" s="224"/>
      <c r="N859" s="225"/>
      <c r="O859" s="225"/>
      <c r="P859" s="225"/>
      <c r="Q859" s="225"/>
      <c r="R859" s="225"/>
      <c r="S859" s="225"/>
      <c r="T859" s="226"/>
      <c r="AT859" s="227" t="s">
        <v>186</v>
      </c>
      <c r="AU859" s="227" t="s">
        <v>85</v>
      </c>
      <c r="AV859" s="14" t="s">
        <v>85</v>
      </c>
      <c r="AW859" s="14" t="s">
        <v>37</v>
      </c>
      <c r="AX859" s="14" t="s">
        <v>75</v>
      </c>
      <c r="AY859" s="227" t="s">
        <v>175</v>
      </c>
    </row>
    <row r="860" spans="2:51" s="14" customFormat="1" ht="11.25">
      <c r="B860" s="217"/>
      <c r="C860" s="218"/>
      <c r="D860" s="203" t="s">
        <v>186</v>
      </c>
      <c r="E860" s="219" t="s">
        <v>19</v>
      </c>
      <c r="F860" s="220" t="s">
        <v>1960</v>
      </c>
      <c r="G860" s="218"/>
      <c r="H860" s="221">
        <v>83.82</v>
      </c>
      <c r="I860" s="222"/>
      <c r="J860" s="218"/>
      <c r="K860" s="218"/>
      <c r="L860" s="223"/>
      <c r="M860" s="224"/>
      <c r="N860" s="225"/>
      <c r="O860" s="225"/>
      <c r="P860" s="225"/>
      <c r="Q860" s="225"/>
      <c r="R860" s="225"/>
      <c r="S860" s="225"/>
      <c r="T860" s="226"/>
      <c r="AT860" s="227" t="s">
        <v>186</v>
      </c>
      <c r="AU860" s="227" t="s">
        <v>85</v>
      </c>
      <c r="AV860" s="14" t="s">
        <v>85</v>
      </c>
      <c r="AW860" s="14" t="s">
        <v>37</v>
      </c>
      <c r="AX860" s="14" t="s">
        <v>75</v>
      </c>
      <c r="AY860" s="227" t="s">
        <v>175</v>
      </c>
    </row>
    <row r="861" spans="2:51" s="13" customFormat="1" ht="11.25">
      <c r="B861" s="207"/>
      <c r="C861" s="208"/>
      <c r="D861" s="203" t="s">
        <v>186</v>
      </c>
      <c r="E861" s="209" t="s">
        <v>19</v>
      </c>
      <c r="F861" s="210" t="s">
        <v>1418</v>
      </c>
      <c r="G861" s="208"/>
      <c r="H861" s="209" t="s">
        <v>19</v>
      </c>
      <c r="I861" s="211"/>
      <c r="J861" s="208"/>
      <c r="K861" s="208"/>
      <c r="L861" s="212"/>
      <c r="M861" s="213"/>
      <c r="N861" s="214"/>
      <c r="O861" s="214"/>
      <c r="P861" s="214"/>
      <c r="Q861" s="214"/>
      <c r="R861" s="214"/>
      <c r="S861" s="214"/>
      <c r="T861" s="215"/>
      <c r="AT861" s="216" t="s">
        <v>186</v>
      </c>
      <c r="AU861" s="216" t="s">
        <v>85</v>
      </c>
      <c r="AV861" s="13" t="s">
        <v>83</v>
      </c>
      <c r="AW861" s="13" t="s">
        <v>37</v>
      </c>
      <c r="AX861" s="13" t="s">
        <v>75</v>
      </c>
      <c r="AY861" s="216" t="s">
        <v>175</v>
      </c>
    </row>
    <row r="862" spans="2:51" s="14" customFormat="1" ht="11.25">
      <c r="B862" s="217"/>
      <c r="C862" s="218"/>
      <c r="D862" s="203" t="s">
        <v>186</v>
      </c>
      <c r="E862" s="219" t="s">
        <v>19</v>
      </c>
      <c r="F862" s="220" t="s">
        <v>1961</v>
      </c>
      <c r="G862" s="218"/>
      <c r="H862" s="221">
        <v>81.09</v>
      </c>
      <c r="I862" s="222"/>
      <c r="J862" s="218"/>
      <c r="K862" s="218"/>
      <c r="L862" s="223"/>
      <c r="M862" s="224"/>
      <c r="N862" s="225"/>
      <c r="O862" s="225"/>
      <c r="P862" s="225"/>
      <c r="Q862" s="225"/>
      <c r="R862" s="225"/>
      <c r="S862" s="225"/>
      <c r="T862" s="226"/>
      <c r="AT862" s="227" t="s">
        <v>186</v>
      </c>
      <c r="AU862" s="227" t="s">
        <v>85</v>
      </c>
      <c r="AV862" s="14" t="s">
        <v>85</v>
      </c>
      <c r="AW862" s="14" t="s">
        <v>37</v>
      </c>
      <c r="AX862" s="14" t="s">
        <v>75</v>
      </c>
      <c r="AY862" s="227" t="s">
        <v>175</v>
      </c>
    </row>
    <row r="863" spans="2:51" s="14" customFormat="1" ht="11.25">
      <c r="B863" s="217"/>
      <c r="C863" s="218"/>
      <c r="D863" s="203" t="s">
        <v>186</v>
      </c>
      <c r="E863" s="219" t="s">
        <v>19</v>
      </c>
      <c r="F863" s="220" t="s">
        <v>1962</v>
      </c>
      <c r="G863" s="218"/>
      <c r="H863" s="221">
        <v>71.51</v>
      </c>
      <c r="I863" s="222"/>
      <c r="J863" s="218"/>
      <c r="K863" s="218"/>
      <c r="L863" s="223"/>
      <c r="M863" s="224"/>
      <c r="N863" s="225"/>
      <c r="O863" s="225"/>
      <c r="P863" s="225"/>
      <c r="Q863" s="225"/>
      <c r="R863" s="225"/>
      <c r="S863" s="225"/>
      <c r="T863" s="226"/>
      <c r="AT863" s="227" t="s">
        <v>186</v>
      </c>
      <c r="AU863" s="227" t="s">
        <v>85</v>
      </c>
      <c r="AV863" s="14" t="s">
        <v>85</v>
      </c>
      <c r="AW863" s="14" t="s">
        <v>37</v>
      </c>
      <c r="AX863" s="14" t="s">
        <v>75</v>
      </c>
      <c r="AY863" s="227" t="s">
        <v>175</v>
      </c>
    </row>
    <row r="864" spans="2:51" s="15" customFormat="1" ht="11.25">
      <c r="B864" s="228"/>
      <c r="C864" s="229"/>
      <c r="D864" s="203" t="s">
        <v>186</v>
      </c>
      <c r="E864" s="230" t="s">
        <v>19</v>
      </c>
      <c r="F864" s="231" t="s">
        <v>204</v>
      </c>
      <c r="G864" s="229"/>
      <c r="H864" s="232">
        <v>414.09000000000003</v>
      </c>
      <c r="I864" s="233"/>
      <c r="J864" s="229"/>
      <c r="K864" s="229"/>
      <c r="L864" s="234"/>
      <c r="M864" s="235"/>
      <c r="N864" s="236"/>
      <c r="O864" s="236"/>
      <c r="P864" s="236"/>
      <c r="Q864" s="236"/>
      <c r="R864" s="236"/>
      <c r="S864" s="236"/>
      <c r="T864" s="237"/>
      <c r="AT864" s="238" t="s">
        <v>186</v>
      </c>
      <c r="AU864" s="238" t="s">
        <v>85</v>
      </c>
      <c r="AV864" s="15" t="s">
        <v>182</v>
      </c>
      <c r="AW864" s="15" t="s">
        <v>37</v>
      </c>
      <c r="AX864" s="15" t="s">
        <v>83</v>
      </c>
      <c r="AY864" s="238" t="s">
        <v>175</v>
      </c>
    </row>
    <row r="865" spans="1:65" s="2" customFormat="1" ht="21.75" customHeight="1">
      <c r="A865" s="36"/>
      <c r="B865" s="37"/>
      <c r="C865" s="190" t="s">
        <v>1963</v>
      </c>
      <c r="D865" s="190" t="s">
        <v>177</v>
      </c>
      <c r="E865" s="191" t="s">
        <v>1964</v>
      </c>
      <c r="F865" s="192" t="s">
        <v>1965</v>
      </c>
      <c r="G865" s="193" t="s">
        <v>180</v>
      </c>
      <c r="H865" s="194">
        <v>275.492</v>
      </c>
      <c r="I865" s="195"/>
      <c r="J865" s="196">
        <f>ROUND(I865*H865,2)</f>
        <v>0</v>
      </c>
      <c r="K865" s="192" t="s">
        <v>181</v>
      </c>
      <c r="L865" s="41"/>
      <c r="M865" s="197" t="s">
        <v>19</v>
      </c>
      <c r="N865" s="198" t="s">
        <v>48</v>
      </c>
      <c r="O865" s="67"/>
      <c r="P865" s="199">
        <f>O865*H865</f>
        <v>0</v>
      </c>
      <c r="Q865" s="199">
        <v>0</v>
      </c>
      <c r="R865" s="199">
        <f>Q865*H865</f>
        <v>0</v>
      </c>
      <c r="S865" s="199">
        <v>0.015</v>
      </c>
      <c r="T865" s="200">
        <f>S865*H865</f>
        <v>4.13238</v>
      </c>
      <c r="U865" s="36"/>
      <c r="V865" s="36"/>
      <c r="W865" s="36"/>
      <c r="X865" s="36"/>
      <c r="Y865" s="36"/>
      <c r="Z865" s="36"/>
      <c r="AA865" s="36"/>
      <c r="AB865" s="36"/>
      <c r="AC865" s="36"/>
      <c r="AD865" s="36"/>
      <c r="AE865" s="36"/>
      <c r="AR865" s="201" t="s">
        <v>182</v>
      </c>
      <c r="AT865" s="201" t="s">
        <v>177</v>
      </c>
      <c r="AU865" s="201" t="s">
        <v>85</v>
      </c>
      <c r="AY865" s="19" t="s">
        <v>175</v>
      </c>
      <c r="BE865" s="202">
        <f>IF(N865="základní",J865,0)</f>
        <v>0</v>
      </c>
      <c r="BF865" s="202">
        <f>IF(N865="snížená",J865,0)</f>
        <v>0</v>
      </c>
      <c r="BG865" s="202">
        <f>IF(N865="zákl. přenesená",J865,0)</f>
        <v>0</v>
      </c>
      <c r="BH865" s="202">
        <f>IF(N865="sníž. přenesená",J865,0)</f>
        <v>0</v>
      </c>
      <c r="BI865" s="202">
        <f>IF(N865="nulová",J865,0)</f>
        <v>0</v>
      </c>
      <c r="BJ865" s="19" t="s">
        <v>182</v>
      </c>
      <c r="BK865" s="202">
        <f>ROUND(I865*H865,2)</f>
        <v>0</v>
      </c>
      <c r="BL865" s="19" t="s">
        <v>182</v>
      </c>
      <c r="BM865" s="201" t="s">
        <v>1966</v>
      </c>
    </row>
    <row r="866" spans="2:51" s="14" customFormat="1" ht="11.25">
      <c r="B866" s="217"/>
      <c r="C866" s="218"/>
      <c r="D866" s="203" t="s">
        <v>186</v>
      </c>
      <c r="E866" s="219" t="s">
        <v>19</v>
      </c>
      <c r="F866" s="220" t="s">
        <v>1967</v>
      </c>
      <c r="G866" s="218"/>
      <c r="H866" s="221">
        <v>29.862</v>
      </c>
      <c r="I866" s="222"/>
      <c r="J866" s="218"/>
      <c r="K866" s="218"/>
      <c r="L866" s="223"/>
      <c r="M866" s="224"/>
      <c r="N866" s="225"/>
      <c r="O866" s="225"/>
      <c r="P866" s="225"/>
      <c r="Q866" s="225"/>
      <c r="R866" s="225"/>
      <c r="S866" s="225"/>
      <c r="T866" s="226"/>
      <c r="AT866" s="227" t="s">
        <v>186</v>
      </c>
      <c r="AU866" s="227" t="s">
        <v>85</v>
      </c>
      <c r="AV866" s="14" t="s">
        <v>85</v>
      </c>
      <c r="AW866" s="14" t="s">
        <v>37</v>
      </c>
      <c r="AX866" s="14" t="s">
        <v>75</v>
      </c>
      <c r="AY866" s="227" t="s">
        <v>175</v>
      </c>
    </row>
    <row r="867" spans="2:51" s="14" customFormat="1" ht="11.25">
      <c r="B867" s="217"/>
      <c r="C867" s="218"/>
      <c r="D867" s="203" t="s">
        <v>186</v>
      </c>
      <c r="E867" s="219" t="s">
        <v>19</v>
      </c>
      <c r="F867" s="220" t="s">
        <v>1931</v>
      </c>
      <c r="G867" s="218"/>
      <c r="H867" s="221">
        <v>48.15</v>
      </c>
      <c r="I867" s="222"/>
      <c r="J867" s="218"/>
      <c r="K867" s="218"/>
      <c r="L867" s="223"/>
      <c r="M867" s="224"/>
      <c r="N867" s="225"/>
      <c r="O867" s="225"/>
      <c r="P867" s="225"/>
      <c r="Q867" s="225"/>
      <c r="R867" s="225"/>
      <c r="S867" s="225"/>
      <c r="T867" s="226"/>
      <c r="AT867" s="227" t="s">
        <v>186</v>
      </c>
      <c r="AU867" s="227" t="s">
        <v>85</v>
      </c>
      <c r="AV867" s="14" t="s">
        <v>85</v>
      </c>
      <c r="AW867" s="14" t="s">
        <v>37</v>
      </c>
      <c r="AX867" s="14" t="s">
        <v>75</v>
      </c>
      <c r="AY867" s="227" t="s">
        <v>175</v>
      </c>
    </row>
    <row r="868" spans="2:51" s="14" customFormat="1" ht="11.25">
      <c r="B868" s="217"/>
      <c r="C868" s="218"/>
      <c r="D868" s="203" t="s">
        <v>186</v>
      </c>
      <c r="E868" s="219" t="s">
        <v>19</v>
      </c>
      <c r="F868" s="220" t="s">
        <v>1932</v>
      </c>
      <c r="G868" s="218"/>
      <c r="H868" s="221">
        <v>49.995</v>
      </c>
      <c r="I868" s="222"/>
      <c r="J868" s="218"/>
      <c r="K868" s="218"/>
      <c r="L868" s="223"/>
      <c r="M868" s="224"/>
      <c r="N868" s="225"/>
      <c r="O868" s="225"/>
      <c r="P868" s="225"/>
      <c r="Q868" s="225"/>
      <c r="R868" s="225"/>
      <c r="S868" s="225"/>
      <c r="T868" s="226"/>
      <c r="AT868" s="227" t="s">
        <v>186</v>
      </c>
      <c r="AU868" s="227" t="s">
        <v>85</v>
      </c>
      <c r="AV868" s="14" t="s">
        <v>85</v>
      </c>
      <c r="AW868" s="14" t="s">
        <v>37</v>
      </c>
      <c r="AX868" s="14" t="s">
        <v>75</v>
      </c>
      <c r="AY868" s="227" t="s">
        <v>175</v>
      </c>
    </row>
    <row r="869" spans="2:51" s="14" customFormat="1" ht="11.25">
      <c r="B869" s="217"/>
      <c r="C869" s="218"/>
      <c r="D869" s="203" t="s">
        <v>186</v>
      </c>
      <c r="E869" s="219" t="s">
        <v>19</v>
      </c>
      <c r="F869" s="220" t="s">
        <v>1933</v>
      </c>
      <c r="G869" s="218"/>
      <c r="H869" s="221">
        <v>39.95</v>
      </c>
      <c r="I869" s="222"/>
      <c r="J869" s="218"/>
      <c r="K869" s="218"/>
      <c r="L869" s="223"/>
      <c r="M869" s="224"/>
      <c r="N869" s="225"/>
      <c r="O869" s="225"/>
      <c r="P869" s="225"/>
      <c r="Q869" s="225"/>
      <c r="R869" s="225"/>
      <c r="S869" s="225"/>
      <c r="T869" s="226"/>
      <c r="AT869" s="227" t="s">
        <v>186</v>
      </c>
      <c r="AU869" s="227" t="s">
        <v>85</v>
      </c>
      <c r="AV869" s="14" t="s">
        <v>85</v>
      </c>
      <c r="AW869" s="14" t="s">
        <v>37</v>
      </c>
      <c r="AX869" s="14" t="s">
        <v>75</v>
      </c>
      <c r="AY869" s="227" t="s">
        <v>175</v>
      </c>
    </row>
    <row r="870" spans="2:51" s="14" customFormat="1" ht="11.25">
      <c r="B870" s="217"/>
      <c r="C870" s="218"/>
      <c r="D870" s="203" t="s">
        <v>186</v>
      </c>
      <c r="E870" s="219" t="s">
        <v>19</v>
      </c>
      <c r="F870" s="220" t="s">
        <v>1934</v>
      </c>
      <c r="G870" s="218"/>
      <c r="H870" s="221">
        <v>107.535</v>
      </c>
      <c r="I870" s="222"/>
      <c r="J870" s="218"/>
      <c r="K870" s="218"/>
      <c r="L870" s="223"/>
      <c r="M870" s="224"/>
      <c r="N870" s="225"/>
      <c r="O870" s="225"/>
      <c r="P870" s="225"/>
      <c r="Q870" s="225"/>
      <c r="R870" s="225"/>
      <c r="S870" s="225"/>
      <c r="T870" s="226"/>
      <c r="AT870" s="227" t="s">
        <v>186</v>
      </c>
      <c r="AU870" s="227" t="s">
        <v>85</v>
      </c>
      <c r="AV870" s="14" t="s">
        <v>85</v>
      </c>
      <c r="AW870" s="14" t="s">
        <v>37</v>
      </c>
      <c r="AX870" s="14" t="s">
        <v>75</v>
      </c>
      <c r="AY870" s="227" t="s">
        <v>175</v>
      </c>
    </row>
    <row r="871" spans="2:51" s="15" customFormat="1" ht="11.25">
      <c r="B871" s="228"/>
      <c r="C871" s="229"/>
      <c r="D871" s="203" t="s">
        <v>186</v>
      </c>
      <c r="E871" s="230" t="s">
        <v>19</v>
      </c>
      <c r="F871" s="231" t="s">
        <v>204</v>
      </c>
      <c r="G871" s="229"/>
      <c r="H871" s="232">
        <v>275.49199999999996</v>
      </c>
      <c r="I871" s="233"/>
      <c r="J871" s="229"/>
      <c r="K871" s="229"/>
      <c r="L871" s="234"/>
      <c r="M871" s="235"/>
      <c r="N871" s="236"/>
      <c r="O871" s="236"/>
      <c r="P871" s="236"/>
      <c r="Q871" s="236"/>
      <c r="R871" s="236"/>
      <c r="S871" s="236"/>
      <c r="T871" s="237"/>
      <c r="AT871" s="238" t="s">
        <v>186</v>
      </c>
      <c r="AU871" s="238" t="s">
        <v>85</v>
      </c>
      <c r="AV871" s="15" t="s">
        <v>182</v>
      </c>
      <c r="AW871" s="15" t="s">
        <v>37</v>
      </c>
      <c r="AX871" s="15" t="s">
        <v>83</v>
      </c>
      <c r="AY871" s="238" t="s">
        <v>175</v>
      </c>
    </row>
    <row r="872" spans="1:65" s="2" customFormat="1" ht="16.5" customHeight="1">
      <c r="A872" s="36"/>
      <c r="B872" s="37"/>
      <c r="C872" s="190" t="s">
        <v>1968</v>
      </c>
      <c r="D872" s="190" t="s">
        <v>177</v>
      </c>
      <c r="E872" s="191" t="s">
        <v>1969</v>
      </c>
      <c r="F872" s="192" t="s">
        <v>1970</v>
      </c>
      <c r="G872" s="193" t="s">
        <v>180</v>
      </c>
      <c r="H872" s="194">
        <v>275.492</v>
      </c>
      <c r="I872" s="195"/>
      <c r="J872" s="196">
        <f>ROUND(I872*H872,2)</f>
        <v>0</v>
      </c>
      <c r="K872" s="192" t="s">
        <v>181</v>
      </c>
      <c r="L872" s="41"/>
      <c r="M872" s="197" t="s">
        <v>19</v>
      </c>
      <c r="N872" s="198" t="s">
        <v>48</v>
      </c>
      <c r="O872" s="67"/>
      <c r="P872" s="199">
        <f>O872*H872</f>
        <v>0</v>
      </c>
      <c r="Q872" s="199">
        <v>0</v>
      </c>
      <c r="R872" s="199">
        <f>Q872*H872</f>
        <v>0</v>
      </c>
      <c r="S872" s="199">
        <v>0.00571</v>
      </c>
      <c r="T872" s="200">
        <f>S872*H872</f>
        <v>1.57305932</v>
      </c>
      <c r="U872" s="36"/>
      <c r="V872" s="36"/>
      <c r="W872" s="36"/>
      <c r="X872" s="36"/>
      <c r="Y872" s="36"/>
      <c r="Z872" s="36"/>
      <c r="AA872" s="36"/>
      <c r="AB872" s="36"/>
      <c r="AC872" s="36"/>
      <c r="AD872" s="36"/>
      <c r="AE872" s="36"/>
      <c r="AR872" s="201" t="s">
        <v>182</v>
      </c>
      <c r="AT872" s="201" t="s">
        <v>177</v>
      </c>
      <c r="AU872" s="201" t="s">
        <v>85</v>
      </c>
      <c r="AY872" s="19" t="s">
        <v>175</v>
      </c>
      <c r="BE872" s="202">
        <f>IF(N872="základní",J872,0)</f>
        <v>0</v>
      </c>
      <c r="BF872" s="202">
        <f>IF(N872="snížená",J872,0)</f>
        <v>0</v>
      </c>
      <c r="BG872" s="202">
        <f>IF(N872="zákl. přenesená",J872,0)</f>
        <v>0</v>
      </c>
      <c r="BH872" s="202">
        <f>IF(N872="sníž. přenesená",J872,0)</f>
        <v>0</v>
      </c>
      <c r="BI872" s="202">
        <f>IF(N872="nulová",J872,0)</f>
        <v>0</v>
      </c>
      <c r="BJ872" s="19" t="s">
        <v>182</v>
      </c>
      <c r="BK872" s="202">
        <f>ROUND(I872*H872,2)</f>
        <v>0</v>
      </c>
      <c r="BL872" s="19" t="s">
        <v>182</v>
      </c>
      <c r="BM872" s="201" t="s">
        <v>1971</v>
      </c>
    </row>
    <row r="873" spans="2:51" s="14" customFormat="1" ht="11.25">
      <c r="B873" s="217"/>
      <c r="C873" s="218"/>
      <c r="D873" s="203" t="s">
        <v>186</v>
      </c>
      <c r="E873" s="219" t="s">
        <v>19</v>
      </c>
      <c r="F873" s="220" t="s">
        <v>1967</v>
      </c>
      <c r="G873" s="218"/>
      <c r="H873" s="221">
        <v>29.862</v>
      </c>
      <c r="I873" s="222"/>
      <c r="J873" s="218"/>
      <c r="K873" s="218"/>
      <c r="L873" s="223"/>
      <c r="M873" s="224"/>
      <c r="N873" s="225"/>
      <c r="O873" s="225"/>
      <c r="P873" s="225"/>
      <c r="Q873" s="225"/>
      <c r="R873" s="225"/>
      <c r="S873" s="225"/>
      <c r="T873" s="226"/>
      <c r="AT873" s="227" t="s">
        <v>186</v>
      </c>
      <c r="AU873" s="227" t="s">
        <v>85</v>
      </c>
      <c r="AV873" s="14" t="s">
        <v>85</v>
      </c>
      <c r="AW873" s="14" t="s">
        <v>37</v>
      </c>
      <c r="AX873" s="14" t="s">
        <v>75</v>
      </c>
      <c r="AY873" s="227" t="s">
        <v>175</v>
      </c>
    </row>
    <row r="874" spans="2:51" s="14" customFormat="1" ht="11.25">
      <c r="B874" s="217"/>
      <c r="C874" s="218"/>
      <c r="D874" s="203" t="s">
        <v>186</v>
      </c>
      <c r="E874" s="219" t="s">
        <v>19</v>
      </c>
      <c r="F874" s="220" t="s">
        <v>1931</v>
      </c>
      <c r="G874" s="218"/>
      <c r="H874" s="221">
        <v>48.15</v>
      </c>
      <c r="I874" s="222"/>
      <c r="J874" s="218"/>
      <c r="K874" s="218"/>
      <c r="L874" s="223"/>
      <c r="M874" s="224"/>
      <c r="N874" s="225"/>
      <c r="O874" s="225"/>
      <c r="P874" s="225"/>
      <c r="Q874" s="225"/>
      <c r="R874" s="225"/>
      <c r="S874" s="225"/>
      <c r="T874" s="226"/>
      <c r="AT874" s="227" t="s">
        <v>186</v>
      </c>
      <c r="AU874" s="227" t="s">
        <v>85</v>
      </c>
      <c r="AV874" s="14" t="s">
        <v>85</v>
      </c>
      <c r="AW874" s="14" t="s">
        <v>37</v>
      </c>
      <c r="AX874" s="14" t="s">
        <v>75</v>
      </c>
      <c r="AY874" s="227" t="s">
        <v>175</v>
      </c>
    </row>
    <row r="875" spans="2:51" s="14" customFormat="1" ht="11.25">
      <c r="B875" s="217"/>
      <c r="C875" s="218"/>
      <c r="D875" s="203" t="s">
        <v>186</v>
      </c>
      <c r="E875" s="219" t="s">
        <v>19</v>
      </c>
      <c r="F875" s="220" t="s">
        <v>1932</v>
      </c>
      <c r="G875" s="218"/>
      <c r="H875" s="221">
        <v>49.995</v>
      </c>
      <c r="I875" s="222"/>
      <c r="J875" s="218"/>
      <c r="K875" s="218"/>
      <c r="L875" s="223"/>
      <c r="M875" s="224"/>
      <c r="N875" s="225"/>
      <c r="O875" s="225"/>
      <c r="P875" s="225"/>
      <c r="Q875" s="225"/>
      <c r="R875" s="225"/>
      <c r="S875" s="225"/>
      <c r="T875" s="226"/>
      <c r="AT875" s="227" t="s">
        <v>186</v>
      </c>
      <c r="AU875" s="227" t="s">
        <v>85</v>
      </c>
      <c r="AV875" s="14" t="s">
        <v>85</v>
      </c>
      <c r="AW875" s="14" t="s">
        <v>37</v>
      </c>
      <c r="AX875" s="14" t="s">
        <v>75</v>
      </c>
      <c r="AY875" s="227" t="s">
        <v>175</v>
      </c>
    </row>
    <row r="876" spans="2:51" s="14" customFormat="1" ht="11.25">
      <c r="B876" s="217"/>
      <c r="C876" s="218"/>
      <c r="D876" s="203" t="s">
        <v>186</v>
      </c>
      <c r="E876" s="219" t="s">
        <v>19</v>
      </c>
      <c r="F876" s="220" t="s">
        <v>1933</v>
      </c>
      <c r="G876" s="218"/>
      <c r="H876" s="221">
        <v>39.95</v>
      </c>
      <c r="I876" s="222"/>
      <c r="J876" s="218"/>
      <c r="K876" s="218"/>
      <c r="L876" s="223"/>
      <c r="M876" s="224"/>
      <c r="N876" s="225"/>
      <c r="O876" s="225"/>
      <c r="P876" s="225"/>
      <c r="Q876" s="225"/>
      <c r="R876" s="225"/>
      <c r="S876" s="225"/>
      <c r="T876" s="226"/>
      <c r="AT876" s="227" t="s">
        <v>186</v>
      </c>
      <c r="AU876" s="227" t="s">
        <v>85</v>
      </c>
      <c r="AV876" s="14" t="s">
        <v>85</v>
      </c>
      <c r="AW876" s="14" t="s">
        <v>37</v>
      </c>
      <c r="AX876" s="14" t="s">
        <v>75</v>
      </c>
      <c r="AY876" s="227" t="s">
        <v>175</v>
      </c>
    </row>
    <row r="877" spans="2:51" s="14" customFormat="1" ht="11.25">
      <c r="B877" s="217"/>
      <c r="C877" s="218"/>
      <c r="D877" s="203" t="s">
        <v>186</v>
      </c>
      <c r="E877" s="219" t="s">
        <v>19</v>
      </c>
      <c r="F877" s="220" t="s">
        <v>1934</v>
      </c>
      <c r="G877" s="218"/>
      <c r="H877" s="221">
        <v>107.535</v>
      </c>
      <c r="I877" s="222"/>
      <c r="J877" s="218"/>
      <c r="K877" s="218"/>
      <c r="L877" s="223"/>
      <c r="M877" s="224"/>
      <c r="N877" s="225"/>
      <c r="O877" s="225"/>
      <c r="P877" s="225"/>
      <c r="Q877" s="225"/>
      <c r="R877" s="225"/>
      <c r="S877" s="225"/>
      <c r="T877" s="226"/>
      <c r="AT877" s="227" t="s">
        <v>186</v>
      </c>
      <c r="AU877" s="227" t="s">
        <v>85</v>
      </c>
      <c r="AV877" s="14" t="s">
        <v>85</v>
      </c>
      <c r="AW877" s="14" t="s">
        <v>37</v>
      </c>
      <c r="AX877" s="14" t="s">
        <v>75</v>
      </c>
      <c r="AY877" s="227" t="s">
        <v>175</v>
      </c>
    </row>
    <row r="878" spans="2:51" s="15" customFormat="1" ht="11.25">
      <c r="B878" s="228"/>
      <c r="C878" s="229"/>
      <c r="D878" s="203" t="s">
        <v>186</v>
      </c>
      <c r="E878" s="230" t="s">
        <v>19</v>
      </c>
      <c r="F878" s="231" t="s">
        <v>204</v>
      </c>
      <c r="G878" s="229"/>
      <c r="H878" s="232">
        <v>275.49199999999996</v>
      </c>
      <c r="I878" s="233"/>
      <c r="J878" s="229"/>
      <c r="K878" s="229"/>
      <c r="L878" s="234"/>
      <c r="M878" s="235"/>
      <c r="N878" s="236"/>
      <c r="O878" s="236"/>
      <c r="P878" s="236"/>
      <c r="Q878" s="236"/>
      <c r="R878" s="236"/>
      <c r="S878" s="236"/>
      <c r="T878" s="237"/>
      <c r="AT878" s="238" t="s">
        <v>186</v>
      </c>
      <c r="AU878" s="238" t="s">
        <v>85</v>
      </c>
      <c r="AV878" s="15" t="s">
        <v>182</v>
      </c>
      <c r="AW878" s="15" t="s">
        <v>37</v>
      </c>
      <c r="AX878" s="15" t="s">
        <v>83</v>
      </c>
      <c r="AY878" s="238" t="s">
        <v>175</v>
      </c>
    </row>
    <row r="879" spans="1:65" s="2" customFormat="1" ht="21.75" customHeight="1">
      <c r="A879" s="36"/>
      <c r="B879" s="37"/>
      <c r="C879" s="190" t="s">
        <v>1972</v>
      </c>
      <c r="D879" s="190" t="s">
        <v>177</v>
      </c>
      <c r="E879" s="191" t="s">
        <v>1973</v>
      </c>
      <c r="F879" s="192" t="s">
        <v>1974</v>
      </c>
      <c r="G879" s="193" t="s">
        <v>400</v>
      </c>
      <c r="H879" s="194">
        <v>1</v>
      </c>
      <c r="I879" s="195"/>
      <c r="J879" s="196">
        <f>ROUND(I879*H879,2)</f>
        <v>0</v>
      </c>
      <c r="K879" s="192" t="s">
        <v>181</v>
      </c>
      <c r="L879" s="41"/>
      <c r="M879" s="197" t="s">
        <v>19</v>
      </c>
      <c r="N879" s="198" t="s">
        <v>48</v>
      </c>
      <c r="O879" s="67"/>
      <c r="P879" s="199">
        <f>O879*H879</f>
        <v>0</v>
      </c>
      <c r="Q879" s="199">
        <v>0</v>
      </c>
      <c r="R879" s="199">
        <f>Q879*H879</f>
        <v>0</v>
      </c>
      <c r="S879" s="199">
        <v>0.174</v>
      </c>
      <c r="T879" s="200">
        <f>S879*H879</f>
        <v>0.174</v>
      </c>
      <c r="U879" s="36"/>
      <c r="V879" s="36"/>
      <c r="W879" s="36"/>
      <c r="X879" s="36"/>
      <c r="Y879" s="36"/>
      <c r="Z879" s="36"/>
      <c r="AA879" s="36"/>
      <c r="AB879" s="36"/>
      <c r="AC879" s="36"/>
      <c r="AD879" s="36"/>
      <c r="AE879" s="36"/>
      <c r="AR879" s="201" t="s">
        <v>182</v>
      </c>
      <c r="AT879" s="201" t="s">
        <v>177</v>
      </c>
      <c r="AU879" s="201" t="s">
        <v>85</v>
      </c>
      <c r="AY879" s="19" t="s">
        <v>175</v>
      </c>
      <c r="BE879" s="202">
        <f>IF(N879="základní",J879,0)</f>
        <v>0</v>
      </c>
      <c r="BF879" s="202">
        <f>IF(N879="snížená",J879,0)</f>
        <v>0</v>
      </c>
      <c r="BG879" s="202">
        <f>IF(N879="zákl. přenesená",J879,0)</f>
        <v>0</v>
      </c>
      <c r="BH879" s="202">
        <f>IF(N879="sníž. přenesená",J879,0)</f>
        <v>0</v>
      </c>
      <c r="BI879" s="202">
        <f>IF(N879="nulová",J879,0)</f>
        <v>0</v>
      </c>
      <c r="BJ879" s="19" t="s">
        <v>182</v>
      </c>
      <c r="BK879" s="202">
        <f>ROUND(I879*H879,2)</f>
        <v>0</v>
      </c>
      <c r="BL879" s="19" t="s">
        <v>182</v>
      </c>
      <c r="BM879" s="201" t="s">
        <v>1975</v>
      </c>
    </row>
    <row r="880" spans="1:47" s="2" customFormat="1" ht="29.25">
      <c r="A880" s="36"/>
      <c r="B880" s="37"/>
      <c r="C880" s="38"/>
      <c r="D880" s="203" t="s">
        <v>184</v>
      </c>
      <c r="E880" s="38"/>
      <c r="F880" s="204" t="s">
        <v>1976</v>
      </c>
      <c r="G880" s="38"/>
      <c r="H880" s="38"/>
      <c r="I880" s="111"/>
      <c r="J880" s="38"/>
      <c r="K880" s="38"/>
      <c r="L880" s="41"/>
      <c r="M880" s="205"/>
      <c r="N880" s="206"/>
      <c r="O880" s="67"/>
      <c r="P880" s="67"/>
      <c r="Q880" s="67"/>
      <c r="R880" s="67"/>
      <c r="S880" s="67"/>
      <c r="T880" s="68"/>
      <c r="U880" s="36"/>
      <c r="V880" s="36"/>
      <c r="W880" s="36"/>
      <c r="X880" s="36"/>
      <c r="Y880" s="36"/>
      <c r="Z880" s="36"/>
      <c r="AA880" s="36"/>
      <c r="AB880" s="36"/>
      <c r="AC880" s="36"/>
      <c r="AD880" s="36"/>
      <c r="AE880" s="36"/>
      <c r="AT880" s="19" t="s">
        <v>184</v>
      </c>
      <c r="AU880" s="19" t="s">
        <v>85</v>
      </c>
    </row>
    <row r="881" spans="2:51" s="14" customFormat="1" ht="11.25">
      <c r="B881" s="217"/>
      <c r="C881" s="218"/>
      <c r="D881" s="203" t="s">
        <v>186</v>
      </c>
      <c r="E881" s="219" t="s">
        <v>19</v>
      </c>
      <c r="F881" s="220" t="s">
        <v>1977</v>
      </c>
      <c r="G881" s="218"/>
      <c r="H881" s="221">
        <v>1</v>
      </c>
      <c r="I881" s="222"/>
      <c r="J881" s="218"/>
      <c r="K881" s="218"/>
      <c r="L881" s="223"/>
      <c r="M881" s="224"/>
      <c r="N881" s="225"/>
      <c r="O881" s="225"/>
      <c r="P881" s="225"/>
      <c r="Q881" s="225"/>
      <c r="R881" s="225"/>
      <c r="S881" s="225"/>
      <c r="T881" s="226"/>
      <c r="AT881" s="227" t="s">
        <v>186</v>
      </c>
      <c r="AU881" s="227" t="s">
        <v>85</v>
      </c>
      <c r="AV881" s="14" t="s">
        <v>85</v>
      </c>
      <c r="AW881" s="14" t="s">
        <v>37</v>
      </c>
      <c r="AX881" s="14" t="s">
        <v>83</v>
      </c>
      <c r="AY881" s="227" t="s">
        <v>175</v>
      </c>
    </row>
    <row r="882" spans="1:65" s="2" customFormat="1" ht="16.5" customHeight="1">
      <c r="A882" s="36"/>
      <c r="B882" s="37"/>
      <c r="C882" s="190" t="s">
        <v>1978</v>
      </c>
      <c r="D882" s="190" t="s">
        <v>177</v>
      </c>
      <c r="E882" s="191" t="s">
        <v>1979</v>
      </c>
      <c r="F882" s="192" t="s">
        <v>1980</v>
      </c>
      <c r="G882" s="193" t="s">
        <v>180</v>
      </c>
      <c r="H882" s="194">
        <v>26.04</v>
      </c>
      <c r="I882" s="195"/>
      <c r="J882" s="196">
        <f>ROUND(I882*H882,2)</f>
        <v>0</v>
      </c>
      <c r="K882" s="192" t="s">
        <v>181</v>
      </c>
      <c r="L882" s="41"/>
      <c r="M882" s="197" t="s">
        <v>19</v>
      </c>
      <c r="N882" s="198" t="s">
        <v>48</v>
      </c>
      <c r="O882" s="67"/>
      <c r="P882" s="199">
        <f>O882*H882</f>
        <v>0</v>
      </c>
      <c r="Q882" s="199">
        <v>0</v>
      </c>
      <c r="R882" s="199">
        <f>Q882*H882</f>
        <v>0</v>
      </c>
      <c r="S882" s="199">
        <v>0.025</v>
      </c>
      <c r="T882" s="200">
        <f>S882*H882</f>
        <v>0.651</v>
      </c>
      <c r="U882" s="36"/>
      <c r="V882" s="36"/>
      <c r="W882" s="36"/>
      <c r="X882" s="36"/>
      <c r="Y882" s="36"/>
      <c r="Z882" s="36"/>
      <c r="AA882" s="36"/>
      <c r="AB882" s="36"/>
      <c r="AC882" s="36"/>
      <c r="AD882" s="36"/>
      <c r="AE882" s="36"/>
      <c r="AR882" s="201" t="s">
        <v>182</v>
      </c>
      <c r="AT882" s="201" t="s">
        <v>177</v>
      </c>
      <c r="AU882" s="201" t="s">
        <v>85</v>
      </c>
      <c r="AY882" s="19" t="s">
        <v>175</v>
      </c>
      <c r="BE882" s="202">
        <f>IF(N882="základní",J882,0)</f>
        <v>0</v>
      </c>
      <c r="BF882" s="202">
        <f>IF(N882="snížená",J882,0)</f>
        <v>0</v>
      </c>
      <c r="BG882" s="202">
        <f>IF(N882="zákl. přenesená",J882,0)</f>
        <v>0</v>
      </c>
      <c r="BH882" s="202">
        <f>IF(N882="sníž. přenesená",J882,0)</f>
        <v>0</v>
      </c>
      <c r="BI882" s="202">
        <f>IF(N882="nulová",J882,0)</f>
        <v>0</v>
      </c>
      <c r="BJ882" s="19" t="s">
        <v>182</v>
      </c>
      <c r="BK882" s="202">
        <f>ROUND(I882*H882,2)</f>
        <v>0</v>
      </c>
      <c r="BL882" s="19" t="s">
        <v>182</v>
      </c>
      <c r="BM882" s="201" t="s">
        <v>1981</v>
      </c>
    </row>
    <row r="883" spans="2:51" s="14" customFormat="1" ht="11.25">
      <c r="B883" s="217"/>
      <c r="C883" s="218"/>
      <c r="D883" s="203" t="s">
        <v>186</v>
      </c>
      <c r="E883" s="219" t="s">
        <v>19</v>
      </c>
      <c r="F883" s="220" t="s">
        <v>1982</v>
      </c>
      <c r="G883" s="218"/>
      <c r="H883" s="221">
        <v>26.04</v>
      </c>
      <c r="I883" s="222"/>
      <c r="J883" s="218"/>
      <c r="K883" s="218"/>
      <c r="L883" s="223"/>
      <c r="M883" s="224"/>
      <c r="N883" s="225"/>
      <c r="O883" s="225"/>
      <c r="P883" s="225"/>
      <c r="Q883" s="225"/>
      <c r="R883" s="225"/>
      <c r="S883" s="225"/>
      <c r="T883" s="226"/>
      <c r="AT883" s="227" t="s">
        <v>186</v>
      </c>
      <c r="AU883" s="227" t="s">
        <v>85</v>
      </c>
      <c r="AV883" s="14" t="s">
        <v>85</v>
      </c>
      <c r="AW883" s="14" t="s">
        <v>37</v>
      </c>
      <c r="AX883" s="14" t="s">
        <v>83</v>
      </c>
      <c r="AY883" s="227" t="s">
        <v>175</v>
      </c>
    </row>
    <row r="884" spans="1:65" s="2" customFormat="1" ht="16.5" customHeight="1">
      <c r="A884" s="36"/>
      <c r="B884" s="37"/>
      <c r="C884" s="190" t="s">
        <v>1983</v>
      </c>
      <c r="D884" s="190" t="s">
        <v>177</v>
      </c>
      <c r="E884" s="191" t="s">
        <v>1984</v>
      </c>
      <c r="F884" s="192" t="s">
        <v>1985</v>
      </c>
      <c r="G884" s="193" t="s">
        <v>180</v>
      </c>
      <c r="H884" s="194">
        <v>301.93</v>
      </c>
      <c r="I884" s="195"/>
      <c r="J884" s="196">
        <f>ROUND(I884*H884,2)</f>
        <v>0</v>
      </c>
      <c r="K884" s="192" t="s">
        <v>181</v>
      </c>
      <c r="L884" s="41"/>
      <c r="M884" s="197" t="s">
        <v>19</v>
      </c>
      <c r="N884" s="198" t="s">
        <v>48</v>
      </c>
      <c r="O884" s="67"/>
      <c r="P884" s="199">
        <f>O884*H884</f>
        <v>0</v>
      </c>
      <c r="Q884" s="199">
        <v>0</v>
      </c>
      <c r="R884" s="199">
        <f>Q884*H884</f>
        <v>0</v>
      </c>
      <c r="S884" s="199">
        <v>0.003</v>
      </c>
      <c r="T884" s="200">
        <f>S884*H884</f>
        <v>0.90579</v>
      </c>
      <c r="U884" s="36"/>
      <c r="V884" s="36"/>
      <c r="W884" s="36"/>
      <c r="X884" s="36"/>
      <c r="Y884" s="36"/>
      <c r="Z884" s="36"/>
      <c r="AA884" s="36"/>
      <c r="AB884" s="36"/>
      <c r="AC884" s="36"/>
      <c r="AD884" s="36"/>
      <c r="AE884" s="36"/>
      <c r="AR884" s="201" t="s">
        <v>182</v>
      </c>
      <c r="AT884" s="201" t="s">
        <v>177</v>
      </c>
      <c r="AU884" s="201" t="s">
        <v>85</v>
      </c>
      <c r="AY884" s="19" t="s">
        <v>175</v>
      </c>
      <c r="BE884" s="202">
        <f>IF(N884="základní",J884,0)</f>
        <v>0</v>
      </c>
      <c r="BF884" s="202">
        <f>IF(N884="snížená",J884,0)</f>
        <v>0</v>
      </c>
      <c r="BG884" s="202">
        <f>IF(N884="zákl. přenesená",J884,0)</f>
        <v>0</v>
      </c>
      <c r="BH884" s="202">
        <f>IF(N884="sníž. přenesená",J884,0)</f>
        <v>0</v>
      </c>
      <c r="BI884" s="202">
        <f>IF(N884="nulová",J884,0)</f>
        <v>0</v>
      </c>
      <c r="BJ884" s="19" t="s">
        <v>182</v>
      </c>
      <c r="BK884" s="202">
        <f>ROUND(I884*H884,2)</f>
        <v>0</v>
      </c>
      <c r="BL884" s="19" t="s">
        <v>182</v>
      </c>
      <c r="BM884" s="201" t="s">
        <v>1986</v>
      </c>
    </row>
    <row r="885" spans="2:51" s="14" customFormat="1" ht="11.25">
      <c r="B885" s="217"/>
      <c r="C885" s="218"/>
      <c r="D885" s="203" t="s">
        <v>186</v>
      </c>
      <c r="E885" s="219" t="s">
        <v>19</v>
      </c>
      <c r="F885" s="220" t="s">
        <v>1987</v>
      </c>
      <c r="G885" s="218"/>
      <c r="H885" s="221">
        <v>84.72</v>
      </c>
      <c r="I885" s="222"/>
      <c r="J885" s="218"/>
      <c r="K885" s="218"/>
      <c r="L885" s="223"/>
      <c r="M885" s="224"/>
      <c r="N885" s="225"/>
      <c r="O885" s="225"/>
      <c r="P885" s="225"/>
      <c r="Q885" s="225"/>
      <c r="R885" s="225"/>
      <c r="S885" s="225"/>
      <c r="T885" s="226"/>
      <c r="AT885" s="227" t="s">
        <v>186</v>
      </c>
      <c r="AU885" s="227" t="s">
        <v>85</v>
      </c>
      <c r="AV885" s="14" t="s">
        <v>85</v>
      </c>
      <c r="AW885" s="14" t="s">
        <v>37</v>
      </c>
      <c r="AX885" s="14" t="s">
        <v>75</v>
      </c>
      <c r="AY885" s="227" t="s">
        <v>175</v>
      </c>
    </row>
    <row r="886" spans="2:51" s="14" customFormat="1" ht="11.25">
      <c r="B886" s="217"/>
      <c r="C886" s="218"/>
      <c r="D886" s="203" t="s">
        <v>186</v>
      </c>
      <c r="E886" s="219" t="s">
        <v>19</v>
      </c>
      <c r="F886" s="220" t="s">
        <v>1988</v>
      </c>
      <c r="G886" s="218"/>
      <c r="H886" s="221">
        <v>24.7</v>
      </c>
      <c r="I886" s="222"/>
      <c r="J886" s="218"/>
      <c r="K886" s="218"/>
      <c r="L886" s="223"/>
      <c r="M886" s="224"/>
      <c r="N886" s="225"/>
      <c r="O886" s="225"/>
      <c r="P886" s="225"/>
      <c r="Q886" s="225"/>
      <c r="R886" s="225"/>
      <c r="S886" s="225"/>
      <c r="T886" s="226"/>
      <c r="AT886" s="227" t="s">
        <v>186</v>
      </c>
      <c r="AU886" s="227" t="s">
        <v>85</v>
      </c>
      <c r="AV886" s="14" t="s">
        <v>85</v>
      </c>
      <c r="AW886" s="14" t="s">
        <v>37</v>
      </c>
      <c r="AX886" s="14" t="s">
        <v>75</v>
      </c>
      <c r="AY886" s="227" t="s">
        <v>175</v>
      </c>
    </row>
    <row r="887" spans="2:51" s="14" customFormat="1" ht="11.25">
      <c r="B887" s="217"/>
      <c r="C887" s="218"/>
      <c r="D887" s="203" t="s">
        <v>186</v>
      </c>
      <c r="E887" s="219" t="s">
        <v>19</v>
      </c>
      <c r="F887" s="220" t="s">
        <v>1989</v>
      </c>
      <c r="G887" s="218"/>
      <c r="H887" s="221">
        <v>109.76</v>
      </c>
      <c r="I887" s="222"/>
      <c r="J887" s="218"/>
      <c r="K887" s="218"/>
      <c r="L887" s="223"/>
      <c r="M887" s="224"/>
      <c r="N887" s="225"/>
      <c r="O887" s="225"/>
      <c r="P887" s="225"/>
      <c r="Q887" s="225"/>
      <c r="R887" s="225"/>
      <c r="S887" s="225"/>
      <c r="T887" s="226"/>
      <c r="AT887" s="227" t="s">
        <v>186</v>
      </c>
      <c r="AU887" s="227" t="s">
        <v>85</v>
      </c>
      <c r="AV887" s="14" t="s">
        <v>85</v>
      </c>
      <c r="AW887" s="14" t="s">
        <v>37</v>
      </c>
      <c r="AX887" s="14" t="s">
        <v>75</v>
      </c>
      <c r="AY887" s="227" t="s">
        <v>175</v>
      </c>
    </row>
    <row r="888" spans="2:51" s="14" customFormat="1" ht="11.25">
      <c r="B888" s="217"/>
      <c r="C888" s="218"/>
      <c r="D888" s="203" t="s">
        <v>186</v>
      </c>
      <c r="E888" s="219" t="s">
        <v>19</v>
      </c>
      <c r="F888" s="220" t="s">
        <v>1990</v>
      </c>
      <c r="G888" s="218"/>
      <c r="H888" s="221">
        <v>25.12</v>
      </c>
      <c r="I888" s="222"/>
      <c r="J888" s="218"/>
      <c r="K888" s="218"/>
      <c r="L888" s="223"/>
      <c r="M888" s="224"/>
      <c r="N888" s="225"/>
      <c r="O888" s="225"/>
      <c r="P888" s="225"/>
      <c r="Q888" s="225"/>
      <c r="R888" s="225"/>
      <c r="S888" s="225"/>
      <c r="T888" s="226"/>
      <c r="AT888" s="227" t="s">
        <v>186</v>
      </c>
      <c r="AU888" s="227" t="s">
        <v>85</v>
      </c>
      <c r="AV888" s="14" t="s">
        <v>85</v>
      </c>
      <c r="AW888" s="14" t="s">
        <v>37</v>
      </c>
      <c r="AX888" s="14" t="s">
        <v>75</v>
      </c>
      <c r="AY888" s="227" t="s">
        <v>175</v>
      </c>
    </row>
    <row r="889" spans="2:51" s="14" customFormat="1" ht="11.25">
      <c r="B889" s="217"/>
      <c r="C889" s="218"/>
      <c r="D889" s="203" t="s">
        <v>186</v>
      </c>
      <c r="E889" s="219" t="s">
        <v>19</v>
      </c>
      <c r="F889" s="220" t="s">
        <v>1991</v>
      </c>
      <c r="G889" s="218"/>
      <c r="H889" s="221">
        <v>57.63</v>
      </c>
      <c r="I889" s="222"/>
      <c r="J889" s="218"/>
      <c r="K889" s="218"/>
      <c r="L889" s="223"/>
      <c r="M889" s="224"/>
      <c r="N889" s="225"/>
      <c r="O889" s="225"/>
      <c r="P889" s="225"/>
      <c r="Q889" s="225"/>
      <c r="R889" s="225"/>
      <c r="S889" s="225"/>
      <c r="T889" s="226"/>
      <c r="AT889" s="227" t="s">
        <v>186</v>
      </c>
      <c r="AU889" s="227" t="s">
        <v>85</v>
      </c>
      <c r="AV889" s="14" t="s">
        <v>85</v>
      </c>
      <c r="AW889" s="14" t="s">
        <v>37</v>
      </c>
      <c r="AX889" s="14" t="s">
        <v>75</v>
      </c>
      <c r="AY889" s="227" t="s">
        <v>175</v>
      </c>
    </row>
    <row r="890" spans="2:51" s="15" customFormat="1" ht="11.25">
      <c r="B890" s="228"/>
      <c r="C890" s="229"/>
      <c r="D890" s="203" t="s">
        <v>186</v>
      </c>
      <c r="E890" s="230" t="s">
        <v>19</v>
      </c>
      <c r="F890" s="231" t="s">
        <v>204</v>
      </c>
      <c r="G890" s="229"/>
      <c r="H890" s="232">
        <v>301.93</v>
      </c>
      <c r="I890" s="233"/>
      <c r="J890" s="229"/>
      <c r="K890" s="229"/>
      <c r="L890" s="234"/>
      <c r="M890" s="235"/>
      <c r="N890" s="236"/>
      <c r="O890" s="236"/>
      <c r="P890" s="236"/>
      <c r="Q890" s="236"/>
      <c r="R890" s="236"/>
      <c r="S890" s="236"/>
      <c r="T890" s="237"/>
      <c r="AT890" s="238" t="s">
        <v>186</v>
      </c>
      <c r="AU890" s="238" t="s">
        <v>85</v>
      </c>
      <c r="AV890" s="15" t="s">
        <v>182</v>
      </c>
      <c r="AW890" s="15" t="s">
        <v>37</v>
      </c>
      <c r="AX890" s="15" t="s">
        <v>83</v>
      </c>
      <c r="AY890" s="238" t="s">
        <v>175</v>
      </c>
    </row>
    <row r="891" spans="1:65" s="2" customFormat="1" ht="16.5" customHeight="1">
      <c r="A891" s="36"/>
      <c r="B891" s="37"/>
      <c r="C891" s="190" t="s">
        <v>1992</v>
      </c>
      <c r="D891" s="190" t="s">
        <v>177</v>
      </c>
      <c r="E891" s="191" t="s">
        <v>1993</v>
      </c>
      <c r="F891" s="192" t="s">
        <v>1994</v>
      </c>
      <c r="G891" s="193" t="s">
        <v>247</v>
      </c>
      <c r="H891" s="194">
        <v>301.93</v>
      </c>
      <c r="I891" s="195"/>
      <c r="J891" s="196">
        <f>ROUND(I891*H891,2)</f>
        <v>0</v>
      </c>
      <c r="K891" s="192" t="s">
        <v>181</v>
      </c>
      <c r="L891" s="41"/>
      <c r="M891" s="197" t="s">
        <v>19</v>
      </c>
      <c r="N891" s="198" t="s">
        <v>48</v>
      </c>
      <c r="O891" s="67"/>
      <c r="P891" s="199">
        <f>O891*H891</f>
        <v>0</v>
      </c>
      <c r="Q891" s="199">
        <v>0</v>
      </c>
      <c r="R891" s="199">
        <f>Q891*H891</f>
        <v>0</v>
      </c>
      <c r="S891" s="199">
        <v>0.0003</v>
      </c>
      <c r="T891" s="200">
        <f>S891*H891</f>
        <v>0.09057899999999999</v>
      </c>
      <c r="U891" s="36"/>
      <c r="V891" s="36"/>
      <c r="W891" s="36"/>
      <c r="X891" s="36"/>
      <c r="Y891" s="36"/>
      <c r="Z891" s="36"/>
      <c r="AA891" s="36"/>
      <c r="AB891" s="36"/>
      <c r="AC891" s="36"/>
      <c r="AD891" s="36"/>
      <c r="AE891" s="36"/>
      <c r="AR891" s="201" t="s">
        <v>182</v>
      </c>
      <c r="AT891" s="201" t="s">
        <v>177</v>
      </c>
      <c r="AU891" s="201" t="s">
        <v>85</v>
      </c>
      <c r="AY891" s="19" t="s">
        <v>175</v>
      </c>
      <c r="BE891" s="202">
        <f>IF(N891="základní",J891,0)</f>
        <v>0</v>
      </c>
      <c r="BF891" s="202">
        <f>IF(N891="snížená",J891,0)</f>
        <v>0</v>
      </c>
      <c r="BG891" s="202">
        <f>IF(N891="zákl. přenesená",J891,0)</f>
        <v>0</v>
      </c>
      <c r="BH891" s="202">
        <f>IF(N891="sníž. přenesená",J891,0)</f>
        <v>0</v>
      </c>
      <c r="BI891" s="202">
        <f>IF(N891="nulová",J891,0)</f>
        <v>0</v>
      </c>
      <c r="BJ891" s="19" t="s">
        <v>182</v>
      </c>
      <c r="BK891" s="202">
        <f>ROUND(I891*H891,2)</f>
        <v>0</v>
      </c>
      <c r="BL891" s="19" t="s">
        <v>182</v>
      </c>
      <c r="BM891" s="201" t="s">
        <v>1995</v>
      </c>
    </row>
    <row r="892" spans="2:63" s="12" customFormat="1" ht="22.9" customHeight="1">
      <c r="B892" s="174"/>
      <c r="C892" s="175"/>
      <c r="D892" s="176" t="s">
        <v>74</v>
      </c>
      <c r="E892" s="188" t="s">
        <v>367</v>
      </c>
      <c r="F892" s="188" t="s">
        <v>368</v>
      </c>
      <c r="G892" s="175"/>
      <c r="H892" s="175"/>
      <c r="I892" s="178"/>
      <c r="J892" s="189">
        <f>BK892</f>
        <v>0</v>
      </c>
      <c r="K892" s="175"/>
      <c r="L892" s="180"/>
      <c r="M892" s="181"/>
      <c r="N892" s="182"/>
      <c r="O892" s="182"/>
      <c r="P892" s="183">
        <f>SUM(P893:P903)</f>
        <v>0</v>
      </c>
      <c r="Q892" s="182"/>
      <c r="R892" s="183">
        <f>SUM(R893:R903)</f>
        <v>0</v>
      </c>
      <c r="S892" s="182"/>
      <c r="T892" s="184">
        <f>SUM(T893:T903)</f>
        <v>0</v>
      </c>
      <c r="AR892" s="185" t="s">
        <v>83</v>
      </c>
      <c r="AT892" s="186" t="s">
        <v>74</v>
      </c>
      <c r="AU892" s="186" t="s">
        <v>83</v>
      </c>
      <c r="AY892" s="185" t="s">
        <v>175</v>
      </c>
      <c r="BK892" s="187">
        <f>SUM(BK893:BK903)</f>
        <v>0</v>
      </c>
    </row>
    <row r="893" spans="1:65" s="2" customFormat="1" ht="21.75" customHeight="1">
      <c r="A893" s="36"/>
      <c r="B893" s="37"/>
      <c r="C893" s="190" t="s">
        <v>1996</v>
      </c>
      <c r="D893" s="190" t="s">
        <v>177</v>
      </c>
      <c r="E893" s="191" t="s">
        <v>1086</v>
      </c>
      <c r="F893" s="192" t="s">
        <v>1087</v>
      </c>
      <c r="G893" s="193" t="s">
        <v>217</v>
      </c>
      <c r="H893" s="194">
        <v>273.153</v>
      </c>
      <c r="I893" s="195"/>
      <c r="J893" s="196">
        <f>ROUND(I893*H893,2)</f>
        <v>0</v>
      </c>
      <c r="K893" s="192" t="s">
        <v>181</v>
      </c>
      <c r="L893" s="41"/>
      <c r="M893" s="197" t="s">
        <v>19</v>
      </c>
      <c r="N893" s="198" t="s">
        <v>48</v>
      </c>
      <c r="O893" s="67"/>
      <c r="P893" s="199">
        <f>O893*H893</f>
        <v>0</v>
      </c>
      <c r="Q893" s="199">
        <v>0</v>
      </c>
      <c r="R893" s="199">
        <f>Q893*H893</f>
        <v>0</v>
      </c>
      <c r="S893" s="199">
        <v>0</v>
      </c>
      <c r="T893" s="200">
        <f>S893*H893</f>
        <v>0</v>
      </c>
      <c r="U893" s="36"/>
      <c r="V893" s="36"/>
      <c r="W893" s="36"/>
      <c r="X893" s="36"/>
      <c r="Y893" s="36"/>
      <c r="Z893" s="36"/>
      <c r="AA893" s="36"/>
      <c r="AB893" s="36"/>
      <c r="AC893" s="36"/>
      <c r="AD893" s="36"/>
      <c r="AE893" s="36"/>
      <c r="AR893" s="201" t="s">
        <v>182</v>
      </c>
      <c r="AT893" s="201" t="s">
        <v>177</v>
      </c>
      <c r="AU893" s="201" t="s">
        <v>85</v>
      </c>
      <c r="AY893" s="19" t="s">
        <v>175</v>
      </c>
      <c r="BE893" s="202">
        <f>IF(N893="základní",J893,0)</f>
        <v>0</v>
      </c>
      <c r="BF893" s="202">
        <f>IF(N893="snížená",J893,0)</f>
        <v>0</v>
      </c>
      <c r="BG893" s="202">
        <f>IF(N893="zákl. přenesená",J893,0)</f>
        <v>0</v>
      </c>
      <c r="BH893" s="202">
        <f>IF(N893="sníž. přenesená",J893,0)</f>
        <v>0</v>
      </c>
      <c r="BI893" s="202">
        <f>IF(N893="nulová",J893,0)</f>
        <v>0</v>
      </c>
      <c r="BJ893" s="19" t="s">
        <v>182</v>
      </c>
      <c r="BK893" s="202">
        <f>ROUND(I893*H893,2)</f>
        <v>0</v>
      </c>
      <c r="BL893" s="19" t="s">
        <v>182</v>
      </c>
      <c r="BM893" s="201" t="s">
        <v>1997</v>
      </c>
    </row>
    <row r="894" spans="1:47" s="2" customFormat="1" ht="107.25">
      <c r="A894" s="36"/>
      <c r="B894" s="37"/>
      <c r="C894" s="38"/>
      <c r="D894" s="203" t="s">
        <v>184</v>
      </c>
      <c r="E894" s="38"/>
      <c r="F894" s="204" t="s">
        <v>1089</v>
      </c>
      <c r="G894" s="38"/>
      <c r="H894" s="38"/>
      <c r="I894" s="111"/>
      <c r="J894" s="38"/>
      <c r="K894" s="38"/>
      <c r="L894" s="41"/>
      <c r="M894" s="205"/>
      <c r="N894" s="206"/>
      <c r="O894" s="67"/>
      <c r="P894" s="67"/>
      <c r="Q894" s="67"/>
      <c r="R894" s="67"/>
      <c r="S894" s="67"/>
      <c r="T894" s="68"/>
      <c r="U894" s="36"/>
      <c r="V894" s="36"/>
      <c r="W894" s="36"/>
      <c r="X894" s="36"/>
      <c r="Y894" s="36"/>
      <c r="Z894" s="36"/>
      <c r="AA894" s="36"/>
      <c r="AB894" s="36"/>
      <c r="AC894" s="36"/>
      <c r="AD894" s="36"/>
      <c r="AE894" s="36"/>
      <c r="AT894" s="19" t="s">
        <v>184</v>
      </c>
      <c r="AU894" s="19" t="s">
        <v>85</v>
      </c>
    </row>
    <row r="895" spans="1:65" s="2" customFormat="1" ht="21.75" customHeight="1">
      <c r="A895" s="36"/>
      <c r="B895" s="37"/>
      <c r="C895" s="190" t="s">
        <v>1998</v>
      </c>
      <c r="D895" s="190" t="s">
        <v>177</v>
      </c>
      <c r="E895" s="191" t="s">
        <v>1090</v>
      </c>
      <c r="F895" s="192" t="s">
        <v>1091</v>
      </c>
      <c r="G895" s="193" t="s">
        <v>217</v>
      </c>
      <c r="H895" s="194">
        <v>273.153</v>
      </c>
      <c r="I895" s="195"/>
      <c r="J895" s="196">
        <f>ROUND(I895*H895,2)</f>
        <v>0</v>
      </c>
      <c r="K895" s="192" t="s">
        <v>181</v>
      </c>
      <c r="L895" s="41"/>
      <c r="M895" s="197" t="s">
        <v>19</v>
      </c>
      <c r="N895" s="198" t="s">
        <v>48</v>
      </c>
      <c r="O895" s="67"/>
      <c r="P895" s="199">
        <f>O895*H895</f>
        <v>0</v>
      </c>
      <c r="Q895" s="199">
        <v>0</v>
      </c>
      <c r="R895" s="199">
        <f>Q895*H895</f>
        <v>0</v>
      </c>
      <c r="S895" s="199">
        <v>0</v>
      </c>
      <c r="T895" s="200">
        <f>S895*H895</f>
        <v>0</v>
      </c>
      <c r="U895" s="36"/>
      <c r="V895" s="36"/>
      <c r="W895" s="36"/>
      <c r="X895" s="36"/>
      <c r="Y895" s="36"/>
      <c r="Z895" s="36"/>
      <c r="AA895" s="36"/>
      <c r="AB895" s="36"/>
      <c r="AC895" s="36"/>
      <c r="AD895" s="36"/>
      <c r="AE895" s="36"/>
      <c r="AR895" s="201" t="s">
        <v>182</v>
      </c>
      <c r="AT895" s="201" t="s">
        <v>177</v>
      </c>
      <c r="AU895" s="201" t="s">
        <v>85</v>
      </c>
      <c r="AY895" s="19" t="s">
        <v>175</v>
      </c>
      <c r="BE895" s="202">
        <f>IF(N895="základní",J895,0)</f>
        <v>0</v>
      </c>
      <c r="BF895" s="202">
        <f>IF(N895="snížená",J895,0)</f>
        <v>0</v>
      </c>
      <c r="BG895" s="202">
        <f>IF(N895="zákl. přenesená",J895,0)</f>
        <v>0</v>
      </c>
      <c r="BH895" s="202">
        <f>IF(N895="sníž. přenesená",J895,0)</f>
        <v>0</v>
      </c>
      <c r="BI895" s="202">
        <f>IF(N895="nulová",J895,0)</f>
        <v>0</v>
      </c>
      <c r="BJ895" s="19" t="s">
        <v>182</v>
      </c>
      <c r="BK895" s="202">
        <f>ROUND(I895*H895,2)</f>
        <v>0</v>
      </c>
      <c r="BL895" s="19" t="s">
        <v>182</v>
      </c>
      <c r="BM895" s="201" t="s">
        <v>1999</v>
      </c>
    </row>
    <row r="896" spans="1:47" s="2" customFormat="1" ht="107.25">
      <c r="A896" s="36"/>
      <c r="B896" s="37"/>
      <c r="C896" s="38"/>
      <c r="D896" s="203" t="s">
        <v>184</v>
      </c>
      <c r="E896" s="38"/>
      <c r="F896" s="204" t="s">
        <v>1089</v>
      </c>
      <c r="G896" s="38"/>
      <c r="H896" s="38"/>
      <c r="I896" s="111"/>
      <c r="J896" s="38"/>
      <c r="K896" s="38"/>
      <c r="L896" s="41"/>
      <c r="M896" s="205"/>
      <c r="N896" s="206"/>
      <c r="O896" s="67"/>
      <c r="P896" s="67"/>
      <c r="Q896" s="67"/>
      <c r="R896" s="67"/>
      <c r="S896" s="67"/>
      <c r="T896" s="68"/>
      <c r="U896" s="36"/>
      <c r="V896" s="36"/>
      <c r="W896" s="36"/>
      <c r="X896" s="36"/>
      <c r="Y896" s="36"/>
      <c r="Z896" s="36"/>
      <c r="AA896" s="36"/>
      <c r="AB896" s="36"/>
      <c r="AC896" s="36"/>
      <c r="AD896" s="36"/>
      <c r="AE896" s="36"/>
      <c r="AT896" s="19" t="s">
        <v>184</v>
      </c>
      <c r="AU896" s="19" t="s">
        <v>85</v>
      </c>
    </row>
    <row r="897" spans="1:65" s="2" customFormat="1" ht="16.5" customHeight="1">
      <c r="A897" s="36"/>
      <c r="B897" s="37"/>
      <c r="C897" s="190" t="s">
        <v>2000</v>
      </c>
      <c r="D897" s="190" t="s">
        <v>177</v>
      </c>
      <c r="E897" s="191" t="s">
        <v>1093</v>
      </c>
      <c r="F897" s="192" t="s">
        <v>1094</v>
      </c>
      <c r="G897" s="193" t="s">
        <v>217</v>
      </c>
      <c r="H897" s="194">
        <v>273.153</v>
      </c>
      <c r="I897" s="195"/>
      <c r="J897" s="196">
        <f>ROUND(I897*H897,2)</f>
        <v>0</v>
      </c>
      <c r="K897" s="192" t="s">
        <v>181</v>
      </c>
      <c r="L897" s="41"/>
      <c r="M897" s="197" t="s">
        <v>19</v>
      </c>
      <c r="N897" s="198" t="s">
        <v>48</v>
      </c>
      <c r="O897" s="67"/>
      <c r="P897" s="199">
        <f>O897*H897</f>
        <v>0</v>
      </c>
      <c r="Q897" s="199">
        <v>0</v>
      </c>
      <c r="R897" s="199">
        <f>Q897*H897</f>
        <v>0</v>
      </c>
      <c r="S897" s="199">
        <v>0</v>
      </c>
      <c r="T897" s="200">
        <f>S897*H897</f>
        <v>0</v>
      </c>
      <c r="U897" s="36"/>
      <c r="V897" s="36"/>
      <c r="W897" s="36"/>
      <c r="X897" s="36"/>
      <c r="Y897" s="36"/>
      <c r="Z897" s="36"/>
      <c r="AA897" s="36"/>
      <c r="AB897" s="36"/>
      <c r="AC897" s="36"/>
      <c r="AD897" s="36"/>
      <c r="AE897" s="36"/>
      <c r="AR897" s="201" t="s">
        <v>182</v>
      </c>
      <c r="AT897" s="201" t="s">
        <v>177</v>
      </c>
      <c r="AU897" s="201" t="s">
        <v>85</v>
      </c>
      <c r="AY897" s="19" t="s">
        <v>175</v>
      </c>
      <c r="BE897" s="202">
        <f>IF(N897="základní",J897,0)</f>
        <v>0</v>
      </c>
      <c r="BF897" s="202">
        <f>IF(N897="snížená",J897,0)</f>
        <v>0</v>
      </c>
      <c r="BG897" s="202">
        <f>IF(N897="zákl. přenesená",J897,0)</f>
        <v>0</v>
      </c>
      <c r="BH897" s="202">
        <f>IF(N897="sníž. přenesená",J897,0)</f>
        <v>0</v>
      </c>
      <c r="BI897" s="202">
        <f>IF(N897="nulová",J897,0)</f>
        <v>0</v>
      </c>
      <c r="BJ897" s="19" t="s">
        <v>182</v>
      </c>
      <c r="BK897" s="202">
        <f>ROUND(I897*H897,2)</f>
        <v>0</v>
      </c>
      <c r="BL897" s="19" t="s">
        <v>182</v>
      </c>
      <c r="BM897" s="201" t="s">
        <v>2001</v>
      </c>
    </row>
    <row r="898" spans="1:47" s="2" customFormat="1" ht="58.5">
      <c r="A898" s="36"/>
      <c r="B898" s="37"/>
      <c r="C898" s="38"/>
      <c r="D898" s="203" t="s">
        <v>184</v>
      </c>
      <c r="E898" s="38"/>
      <c r="F898" s="204" t="s">
        <v>1096</v>
      </c>
      <c r="G898" s="38"/>
      <c r="H898" s="38"/>
      <c r="I898" s="111"/>
      <c r="J898" s="38"/>
      <c r="K898" s="38"/>
      <c r="L898" s="41"/>
      <c r="M898" s="205"/>
      <c r="N898" s="206"/>
      <c r="O898" s="67"/>
      <c r="P898" s="67"/>
      <c r="Q898" s="67"/>
      <c r="R898" s="67"/>
      <c r="S898" s="67"/>
      <c r="T898" s="68"/>
      <c r="U898" s="36"/>
      <c r="V898" s="36"/>
      <c r="W898" s="36"/>
      <c r="X898" s="36"/>
      <c r="Y898" s="36"/>
      <c r="Z898" s="36"/>
      <c r="AA898" s="36"/>
      <c r="AB898" s="36"/>
      <c r="AC898" s="36"/>
      <c r="AD898" s="36"/>
      <c r="AE898" s="36"/>
      <c r="AT898" s="19" t="s">
        <v>184</v>
      </c>
      <c r="AU898" s="19" t="s">
        <v>85</v>
      </c>
    </row>
    <row r="899" spans="1:65" s="2" customFormat="1" ht="21.75" customHeight="1">
      <c r="A899" s="36"/>
      <c r="B899" s="37"/>
      <c r="C899" s="190" t="s">
        <v>2002</v>
      </c>
      <c r="D899" s="190" t="s">
        <v>177</v>
      </c>
      <c r="E899" s="191" t="s">
        <v>1097</v>
      </c>
      <c r="F899" s="192" t="s">
        <v>1098</v>
      </c>
      <c r="G899" s="193" t="s">
        <v>217</v>
      </c>
      <c r="H899" s="194">
        <v>7921.437</v>
      </c>
      <c r="I899" s="195"/>
      <c r="J899" s="196">
        <f>ROUND(I899*H899,2)</f>
        <v>0</v>
      </c>
      <c r="K899" s="192" t="s">
        <v>181</v>
      </c>
      <c r="L899" s="41"/>
      <c r="M899" s="197" t="s">
        <v>19</v>
      </c>
      <c r="N899" s="198" t="s">
        <v>48</v>
      </c>
      <c r="O899" s="67"/>
      <c r="P899" s="199">
        <f>O899*H899</f>
        <v>0</v>
      </c>
      <c r="Q899" s="199">
        <v>0</v>
      </c>
      <c r="R899" s="199">
        <f>Q899*H899</f>
        <v>0</v>
      </c>
      <c r="S899" s="199">
        <v>0</v>
      </c>
      <c r="T899" s="200">
        <f>S899*H899</f>
        <v>0</v>
      </c>
      <c r="U899" s="36"/>
      <c r="V899" s="36"/>
      <c r="W899" s="36"/>
      <c r="X899" s="36"/>
      <c r="Y899" s="36"/>
      <c r="Z899" s="36"/>
      <c r="AA899" s="36"/>
      <c r="AB899" s="36"/>
      <c r="AC899" s="36"/>
      <c r="AD899" s="36"/>
      <c r="AE899" s="36"/>
      <c r="AR899" s="201" t="s">
        <v>182</v>
      </c>
      <c r="AT899" s="201" t="s">
        <v>177</v>
      </c>
      <c r="AU899" s="201" t="s">
        <v>85</v>
      </c>
      <c r="AY899" s="19" t="s">
        <v>175</v>
      </c>
      <c r="BE899" s="202">
        <f>IF(N899="základní",J899,0)</f>
        <v>0</v>
      </c>
      <c r="BF899" s="202">
        <f>IF(N899="snížená",J899,0)</f>
        <v>0</v>
      </c>
      <c r="BG899" s="202">
        <f>IF(N899="zákl. přenesená",J899,0)</f>
        <v>0</v>
      </c>
      <c r="BH899" s="202">
        <f>IF(N899="sníž. přenesená",J899,0)</f>
        <v>0</v>
      </c>
      <c r="BI899" s="202">
        <f>IF(N899="nulová",J899,0)</f>
        <v>0</v>
      </c>
      <c r="BJ899" s="19" t="s">
        <v>182</v>
      </c>
      <c r="BK899" s="202">
        <f>ROUND(I899*H899,2)</f>
        <v>0</v>
      </c>
      <c r="BL899" s="19" t="s">
        <v>182</v>
      </c>
      <c r="BM899" s="201" t="s">
        <v>2003</v>
      </c>
    </row>
    <row r="900" spans="1:47" s="2" customFormat="1" ht="58.5">
      <c r="A900" s="36"/>
      <c r="B900" s="37"/>
      <c r="C900" s="38"/>
      <c r="D900" s="203" t="s">
        <v>184</v>
      </c>
      <c r="E900" s="38"/>
      <c r="F900" s="204" t="s">
        <v>1096</v>
      </c>
      <c r="G900" s="38"/>
      <c r="H900" s="38"/>
      <c r="I900" s="111"/>
      <c r="J900" s="38"/>
      <c r="K900" s="38"/>
      <c r="L900" s="41"/>
      <c r="M900" s="205"/>
      <c r="N900" s="206"/>
      <c r="O900" s="67"/>
      <c r="P900" s="67"/>
      <c r="Q900" s="67"/>
      <c r="R900" s="67"/>
      <c r="S900" s="67"/>
      <c r="T900" s="68"/>
      <c r="U900" s="36"/>
      <c r="V900" s="36"/>
      <c r="W900" s="36"/>
      <c r="X900" s="36"/>
      <c r="Y900" s="36"/>
      <c r="Z900" s="36"/>
      <c r="AA900" s="36"/>
      <c r="AB900" s="36"/>
      <c r="AC900" s="36"/>
      <c r="AD900" s="36"/>
      <c r="AE900" s="36"/>
      <c r="AT900" s="19" t="s">
        <v>184</v>
      </c>
      <c r="AU900" s="19" t="s">
        <v>85</v>
      </c>
    </row>
    <row r="901" spans="2:51" s="14" customFormat="1" ht="11.25">
      <c r="B901" s="217"/>
      <c r="C901" s="218"/>
      <c r="D901" s="203" t="s">
        <v>186</v>
      </c>
      <c r="E901" s="219" t="s">
        <v>19</v>
      </c>
      <c r="F901" s="220" t="s">
        <v>2004</v>
      </c>
      <c r="G901" s="218"/>
      <c r="H901" s="221">
        <v>7921.437</v>
      </c>
      <c r="I901" s="222"/>
      <c r="J901" s="218"/>
      <c r="K901" s="218"/>
      <c r="L901" s="223"/>
      <c r="M901" s="224"/>
      <c r="N901" s="225"/>
      <c r="O901" s="225"/>
      <c r="P901" s="225"/>
      <c r="Q901" s="225"/>
      <c r="R901" s="225"/>
      <c r="S901" s="225"/>
      <c r="T901" s="226"/>
      <c r="AT901" s="227" t="s">
        <v>186</v>
      </c>
      <c r="AU901" s="227" t="s">
        <v>85</v>
      </c>
      <c r="AV901" s="14" t="s">
        <v>85</v>
      </c>
      <c r="AW901" s="14" t="s">
        <v>37</v>
      </c>
      <c r="AX901" s="14" t="s">
        <v>83</v>
      </c>
      <c r="AY901" s="227" t="s">
        <v>175</v>
      </c>
    </row>
    <row r="902" spans="1:65" s="2" customFormat="1" ht="21.75" customHeight="1">
      <c r="A902" s="36"/>
      <c r="B902" s="37"/>
      <c r="C902" s="190" t="s">
        <v>1561</v>
      </c>
      <c r="D902" s="190" t="s">
        <v>177</v>
      </c>
      <c r="E902" s="191" t="s">
        <v>1101</v>
      </c>
      <c r="F902" s="192" t="s">
        <v>1102</v>
      </c>
      <c r="G902" s="193" t="s">
        <v>217</v>
      </c>
      <c r="H902" s="194">
        <v>138.568</v>
      </c>
      <c r="I902" s="195"/>
      <c r="J902" s="196">
        <f>ROUND(I902*H902,2)</f>
        <v>0</v>
      </c>
      <c r="K902" s="192" t="s">
        <v>181</v>
      </c>
      <c r="L902" s="41"/>
      <c r="M902" s="197" t="s">
        <v>19</v>
      </c>
      <c r="N902" s="198" t="s">
        <v>48</v>
      </c>
      <c r="O902" s="67"/>
      <c r="P902" s="199">
        <f>O902*H902</f>
        <v>0</v>
      </c>
      <c r="Q902" s="199">
        <v>0</v>
      </c>
      <c r="R902" s="199">
        <f>Q902*H902</f>
        <v>0</v>
      </c>
      <c r="S902" s="199">
        <v>0</v>
      </c>
      <c r="T902" s="200">
        <f>S902*H902</f>
        <v>0</v>
      </c>
      <c r="U902" s="36"/>
      <c r="V902" s="36"/>
      <c r="W902" s="36"/>
      <c r="X902" s="36"/>
      <c r="Y902" s="36"/>
      <c r="Z902" s="36"/>
      <c r="AA902" s="36"/>
      <c r="AB902" s="36"/>
      <c r="AC902" s="36"/>
      <c r="AD902" s="36"/>
      <c r="AE902" s="36"/>
      <c r="AR902" s="201" t="s">
        <v>182</v>
      </c>
      <c r="AT902" s="201" t="s">
        <v>177</v>
      </c>
      <c r="AU902" s="201" t="s">
        <v>85</v>
      </c>
      <c r="AY902" s="19" t="s">
        <v>175</v>
      </c>
      <c r="BE902" s="202">
        <f>IF(N902="základní",J902,0)</f>
        <v>0</v>
      </c>
      <c r="BF902" s="202">
        <f>IF(N902="snížená",J902,0)</f>
        <v>0</v>
      </c>
      <c r="BG902" s="202">
        <f>IF(N902="zákl. přenesená",J902,0)</f>
        <v>0</v>
      </c>
      <c r="BH902" s="202">
        <f>IF(N902="sníž. přenesená",J902,0)</f>
        <v>0</v>
      </c>
      <c r="BI902" s="202">
        <f>IF(N902="nulová",J902,0)</f>
        <v>0</v>
      </c>
      <c r="BJ902" s="19" t="s">
        <v>182</v>
      </c>
      <c r="BK902" s="202">
        <f>ROUND(I902*H902,2)</f>
        <v>0</v>
      </c>
      <c r="BL902" s="19" t="s">
        <v>182</v>
      </c>
      <c r="BM902" s="201" t="s">
        <v>2005</v>
      </c>
    </row>
    <row r="903" spans="1:47" s="2" customFormat="1" ht="58.5">
      <c r="A903" s="36"/>
      <c r="B903" s="37"/>
      <c r="C903" s="38"/>
      <c r="D903" s="203" t="s">
        <v>184</v>
      </c>
      <c r="E903" s="38"/>
      <c r="F903" s="204" t="s">
        <v>380</v>
      </c>
      <c r="G903" s="38"/>
      <c r="H903" s="38"/>
      <c r="I903" s="111"/>
      <c r="J903" s="38"/>
      <c r="K903" s="38"/>
      <c r="L903" s="41"/>
      <c r="M903" s="205"/>
      <c r="N903" s="206"/>
      <c r="O903" s="67"/>
      <c r="P903" s="67"/>
      <c r="Q903" s="67"/>
      <c r="R903" s="67"/>
      <c r="S903" s="67"/>
      <c r="T903" s="68"/>
      <c r="U903" s="36"/>
      <c r="V903" s="36"/>
      <c r="W903" s="36"/>
      <c r="X903" s="36"/>
      <c r="Y903" s="36"/>
      <c r="Z903" s="36"/>
      <c r="AA903" s="36"/>
      <c r="AB903" s="36"/>
      <c r="AC903" s="36"/>
      <c r="AD903" s="36"/>
      <c r="AE903" s="36"/>
      <c r="AT903" s="19" t="s">
        <v>184</v>
      </c>
      <c r="AU903" s="19" t="s">
        <v>85</v>
      </c>
    </row>
    <row r="904" spans="2:63" s="12" customFormat="1" ht="22.9" customHeight="1">
      <c r="B904" s="174"/>
      <c r="C904" s="175"/>
      <c r="D904" s="176" t="s">
        <v>74</v>
      </c>
      <c r="E904" s="188" t="s">
        <v>302</v>
      </c>
      <c r="F904" s="188" t="s">
        <v>303</v>
      </c>
      <c r="G904" s="175"/>
      <c r="H904" s="175"/>
      <c r="I904" s="178"/>
      <c r="J904" s="189">
        <f>BK904</f>
        <v>0</v>
      </c>
      <c r="K904" s="175"/>
      <c r="L904" s="180"/>
      <c r="M904" s="181"/>
      <c r="N904" s="182"/>
      <c r="O904" s="182"/>
      <c r="P904" s="183">
        <f>SUM(P905:P906)</f>
        <v>0</v>
      </c>
      <c r="Q904" s="182"/>
      <c r="R904" s="183">
        <f>SUM(R905:R906)</f>
        <v>0</v>
      </c>
      <c r="S904" s="182"/>
      <c r="T904" s="184">
        <f>SUM(T905:T906)</f>
        <v>0</v>
      </c>
      <c r="AR904" s="185" t="s">
        <v>83</v>
      </c>
      <c r="AT904" s="186" t="s">
        <v>74</v>
      </c>
      <c r="AU904" s="186" t="s">
        <v>83</v>
      </c>
      <c r="AY904" s="185" t="s">
        <v>175</v>
      </c>
      <c r="BK904" s="187">
        <f>SUM(BK905:BK906)</f>
        <v>0</v>
      </c>
    </row>
    <row r="905" spans="1:65" s="2" customFormat="1" ht="21.75" customHeight="1">
      <c r="A905" s="36"/>
      <c r="B905" s="37"/>
      <c r="C905" s="190" t="s">
        <v>2006</v>
      </c>
      <c r="D905" s="190" t="s">
        <v>177</v>
      </c>
      <c r="E905" s="191" t="s">
        <v>2007</v>
      </c>
      <c r="F905" s="192" t="s">
        <v>2008</v>
      </c>
      <c r="G905" s="193" t="s">
        <v>217</v>
      </c>
      <c r="H905" s="194">
        <v>117.297</v>
      </c>
      <c r="I905" s="195"/>
      <c r="J905" s="196">
        <f>ROUND(I905*H905,2)</f>
        <v>0</v>
      </c>
      <c r="K905" s="192" t="s">
        <v>181</v>
      </c>
      <c r="L905" s="41"/>
      <c r="M905" s="197" t="s">
        <v>19</v>
      </c>
      <c r="N905" s="198" t="s">
        <v>48</v>
      </c>
      <c r="O905" s="67"/>
      <c r="P905" s="199">
        <f>O905*H905</f>
        <v>0</v>
      </c>
      <c r="Q905" s="199">
        <v>0</v>
      </c>
      <c r="R905" s="199">
        <f>Q905*H905</f>
        <v>0</v>
      </c>
      <c r="S905" s="199">
        <v>0</v>
      </c>
      <c r="T905" s="200">
        <f>S905*H905</f>
        <v>0</v>
      </c>
      <c r="U905" s="36"/>
      <c r="V905" s="36"/>
      <c r="W905" s="36"/>
      <c r="X905" s="36"/>
      <c r="Y905" s="36"/>
      <c r="Z905" s="36"/>
      <c r="AA905" s="36"/>
      <c r="AB905" s="36"/>
      <c r="AC905" s="36"/>
      <c r="AD905" s="36"/>
      <c r="AE905" s="36"/>
      <c r="AR905" s="201" t="s">
        <v>182</v>
      </c>
      <c r="AT905" s="201" t="s">
        <v>177</v>
      </c>
      <c r="AU905" s="201" t="s">
        <v>85</v>
      </c>
      <c r="AY905" s="19" t="s">
        <v>175</v>
      </c>
      <c r="BE905" s="202">
        <f>IF(N905="základní",J905,0)</f>
        <v>0</v>
      </c>
      <c r="BF905" s="202">
        <f>IF(N905="snížená",J905,0)</f>
        <v>0</v>
      </c>
      <c r="BG905" s="202">
        <f>IF(N905="zákl. přenesená",J905,0)</f>
        <v>0</v>
      </c>
      <c r="BH905" s="202">
        <f>IF(N905="sníž. přenesená",J905,0)</f>
        <v>0</v>
      </c>
      <c r="BI905" s="202">
        <f>IF(N905="nulová",J905,0)</f>
        <v>0</v>
      </c>
      <c r="BJ905" s="19" t="s">
        <v>182</v>
      </c>
      <c r="BK905" s="202">
        <f>ROUND(I905*H905,2)</f>
        <v>0</v>
      </c>
      <c r="BL905" s="19" t="s">
        <v>182</v>
      </c>
      <c r="BM905" s="201" t="s">
        <v>2009</v>
      </c>
    </row>
    <row r="906" spans="1:47" s="2" customFormat="1" ht="58.5">
      <c r="A906" s="36"/>
      <c r="B906" s="37"/>
      <c r="C906" s="38"/>
      <c r="D906" s="203" t="s">
        <v>184</v>
      </c>
      <c r="E906" s="38"/>
      <c r="F906" s="204" t="s">
        <v>308</v>
      </c>
      <c r="G906" s="38"/>
      <c r="H906" s="38"/>
      <c r="I906" s="111"/>
      <c r="J906" s="38"/>
      <c r="K906" s="38"/>
      <c r="L906" s="41"/>
      <c r="M906" s="205"/>
      <c r="N906" s="206"/>
      <c r="O906" s="67"/>
      <c r="P906" s="67"/>
      <c r="Q906" s="67"/>
      <c r="R906" s="67"/>
      <c r="S906" s="67"/>
      <c r="T906" s="68"/>
      <c r="U906" s="36"/>
      <c r="V906" s="36"/>
      <c r="W906" s="36"/>
      <c r="X906" s="36"/>
      <c r="Y906" s="36"/>
      <c r="Z906" s="36"/>
      <c r="AA906" s="36"/>
      <c r="AB906" s="36"/>
      <c r="AC906" s="36"/>
      <c r="AD906" s="36"/>
      <c r="AE906" s="36"/>
      <c r="AT906" s="19" t="s">
        <v>184</v>
      </c>
      <c r="AU906" s="19" t="s">
        <v>85</v>
      </c>
    </row>
    <row r="907" spans="2:63" s="12" customFormat="1" ht="25.9" customHeight="1">
      <c r="B907" s="174"/>
      <c r="C907" s="175"/>
      <c r="D907" s="176" t="s">
        <v>74</v>
      </c>
      <c r="E907" s="177" t="s">
        <v>309</v>
      </c>
      <c r="F907" s="177" t="s">
        <v>310</v>
      </c>
      <c r="G907" s="175"/>
      <c r="H907" s="175"/>
      <c r="I907" s="178"/>
      <c r="J907" s="179">
        <f>BK907</f>
        <v>0</v>
      </c>
      <c r="K907" s="175"/>
      <c r="L907" s="180"/>
      <c r="M907" s="181"/>
      <c r="N907" s="182"/>
      <c r="O907" s="182"/>
      <c r="P907" s="183">
        <f>P908+P940+P973+P980+P1005+P1088+P1163+P1175+P1215+P1234+P1258+P1274</f>
        <v>0</v>
      </c>
      <c r="Q907" s="182"/>
      <c r="R907" s="183">
        <f>R908+R940+R973+R980+R1005+R1088+R1163+R1175+R1215+R1234+R1258+R1274</f>
        <v>25.161794190000002</v>
      </c>
      <c r="S907" s="182"/>
      <c r="T907" s="184">
        <f>T908+T940+T973+T980+T1005+T1088+T1163+T1175+T1215+T1234+T1258+T1274</f>
        <v>0.022</v>
      </c>
      <c r="AR907" s="185" t="s">
        <v>85</v>
      </c>
      <c r="AT907" s="186" t="s">
        <v>74</v>
      </c>
      <c r="AU907" s="186" t="s">
        <v>75</v>
      </c>
      <c r="AY907" s="185" t="s">
        <v>175</v>
      </c>
      <c r="BK907" s="187">
        <f>BK908+BK940+BK973+BK980+BK1005+BK1088+BK1163+BK1175+BK1215+BK1234+BK1258+BK1274</f>
        <v>0</v>
      </c>
    </row>
    <row r="908" spans="2:63" s="12" customFormat="1" ht="22.9" customHeight="1">
      <c r="B908" s="174"/>
      <c r="C908" s="175"/>
      <c r="D908" s="176" t="s">
        <v>74</v>
      </c>
      <c r="E908" s="188" t="s">
        <v>311</v>
      </c>
      <c r="F908" s="188" t="s">
        <v>2010</v>
      </c>
      <c r="G908" s="175"/>
      <c r="H908" s="175"/>
      <c r="I908" s="178"/>
      <c r="J908" s="189">
        <f>BK908</f>
        <v>0</v>
      </c>
      <c r="K908" s="175"/>
      <c r="L908" s="180"/>
      <c r="M908" s="181"/>
      <c r="N908" s="182"/>
      <c r="O908" s="182"/>
      <c r="P908" s="183">
        <f>SUM(P909:P939)</f>
        <v>0</v>
      </c>
      <c r="Q908" s="182"/>
      <c r="R908" s="183">
        <f>SUM(R909:R939)</f>
        <v>1.42940191</v>
      </c>
      <c r="S908" s="182"/>
      <c r="T908" s="184">
        <f>SUM(T909:T939)</f>
        <v>0</v>
      </c>
      <c r="AR908" s="185" t="s">
        <v>85</v>
      </c>
      <c r="AT908" s="186" t="s">
        <v>74</v>
      </c>
      <c r="AU908" s="186" t="s">
        <v>83</v>
      </c>
      <c r="AY908" s="185" t="s">
        <v>175</v>
      </c>
      <c r="BK908" s="187">
        <f>SUM(BK909:BK939)</f>
        <v>0</v>
      </c>
    </row>
    <row r="909" spans="1:65" s="2" customFormat="1" ht="16.5" customHeight="1">
      <c r="A909" s="36"/>
      <c r="B909" s="37"/>
      <c r="C909" s="190" t="s">
        <v>2011</v>
      </c>
      <c r="D909" s="190" t="s">
        <v>177</v>
      </c>
      <c r="E909" s="191" t="s">
        <v>2012</v>
      </c>
      <c r="F909" s="192" t="s">
        <v>2013</v>
      </c>
      <c r="G909" s="193" t="s">
        <v>180</v>
      </c>
      <c r="H909" s="194">
        <v>89.14</v>
      </c>
      <c r="I909" s="195"/>
      <c r="J909" s="196">
        <f>ROUND(I909*H909,2)</f>
        <v>0</v>
      </c>
      <c r="K909" s="192" t="s">
        <v>181</v>
      </c>
      <c r="L909" s="41"/>
      <c r="M909" s="197" t="s">
        <v>19</v>
      </c>
      <c r="N909" s="198" t="s">
        <v>48</v>
      </c>
      <c r="O909" s="67"/>
      <c r="P909" s="199">
        <f>O909*H909</f>
        <v>0</v>
      </c>
      <c r="Q909" s="199">
        <v>0</v>
      </c>
      <c r="R909" s="199">
        <f>Q909*H909</f>
        <v>0</v>
      </c>
      <c r="S909" s="199">
        <v>0</v>
      </c>
      <c r="T909" s="200">
        <f>S909*H909</f>
        <v>0</v>
      </c>
      <c r="U909" s="36"/>
      <c r="V909" s="36"/>
      <c r="W909" s="36"/>
      <c r="X909" s="36"/>
      <c r="Y909" s="36"/>
      <c r="Z909" s="36"/>
      <c r="AA909" s="36"/>
      <c r="AB909" s="36"/>
      <c r="AC909" s="36"/>
      <c r="AD909" s="36"/>
      <c r="AE909" s="36"/>
      <c r="AR909" s="201" t="s">
        <v>293</v>
      </c>
      <c r="AT909" s="201" t="s">
        <v>177</v>
      </c>
      <c r="AU909" s="201" t="s">
        <v>85</v>
      </c>
      <c r="AY909" s="19" t="s">
        <v>175</v>
      </c>
      <c r="BE909" s="202">
        <f>IF(N909="základní",J909,0)</f>
        <v>0</v>
      </c>
      <c r="BF909" s="202">
        <f>IF(N909="snížená",J909,0)</f>
        <v>0</v>
      </c>
      <c r="BG909" s="202">
        <f>IF(N909="zákl. přenesená",J909,0)</f>
        <v>0</v>
      </c>
      <c r="BH909" s="202">
        <f>IF(N909="sníž. přenesená",J909,0)</f>
        <v>0</v>
      </c>
      <c r="BI909" s="202">
        <f>IF(N909="nulová",J909,0)</f>
        <v>0</v>
      </c>
      <c r="BJ909" s="19" t="s">
        <v>182</v>
      </c>
      <c r="BK909" s="202">
        <f>ROUND(I909*H909,2)</f>
        <v>0</v>
      </c>
      <c r="BL909" s="19" t="s">
        <v>293</v>
      </c>
      <c r="BM909" s="201" t="s">
        <v>2014</v>
      </c>
    </row>
    <row r="910" spans="1:47" s="2" customFormat="1" ht="29.25">
      <c r="A910" s="36"/>
      <c r="B910" s="37"/>
      <c r="C910" s="38"/>
      <c r="D910" s="203" t="s">
        <v>184</v>
      </c>
      <c r="E910" s="38"/>
      <c r="F910" s="204" t="s">
        <v>2015</v>
      </c>
      <c r="G910" s="38"/>
      <c r="H910" s="38"/>
      <c r="I910" s="111"/>
      <c r="J910" s="38"/>
      <c r="K910" s="38"/>
      <c r="L910" s="41"/>
      <c r="M910" s="205"/>
      <c r="N910" s="206"/>
      <c r="O910" s="67"/>
      <c r="P910" s="67"/>
      <c r="Q910" s="67"/>
      <c r="R910" s="67"/>
      <c r="S910" s="67"/>
      <c r="T910" s="68"/>
      <c r="U910" s="36"/>
      <c r="V910" s="36"/>
      <c r="W910" s="36"/>
      <c r="X910" s="36"/>
      <c r="Y910" s="36"/>
      <c r="Z910" s="36"/>
      <c r="AA910" s="36"/>
      <c r="AB910" s="36"/>
      <c r="AC910" s="36"/>
      <c r="AD910" s="36"/>
      <c r="AE910" s="36"/>
      <c r="AT910" s="19" t="s">
        <v>184</v>
      </c>
      <c r="AU910" s="19" t="s">
        <v>85</v>
      </c>
    </row>
    <row r="911" spans="2:51" s="14" customFormat="1" ht="11.25">
      <c r="B911" s="217"/>
      <c r="C911" s="218"/>
      <c r="D911" s="203" t="s">
        <v>186</v>
      </c>
      <c r="E911" s="219" t="s">
        <v>19</v>
      </c>
      <c r="F911" s="220" t="s">
        <v>2016</v>
      </c>
      <c r="G911" s="218"/>
      <c r="H911" s="221">
        <v>89.14</v>
      </c>
      <c r="I911" s="222"/>
      <c r="J911" s="218"/>
      <c r="K911" s="218"/>
      <c r="L911" s="223"/>
      <c r="M911" s="224"/>
      <c r="N911" s="225"/>
      <c r="O911" s="225"/>
      <c r="P911" s="225"/>
      <c r="Q911" s="225"/>
      <c r="R911" s="225"/>
      <c r="S911" s="225"/>
      <c r="T911" s="226"/>
      <c r="AT911" s="227" t="s">
        <v>186</v>
      </c>
      <c r="AU911" s="227" t="s">
        <v>85</v>
      </c>
      <c r="AV911" s="14" t="s">
        <v>85</v>
      </c>
      <c r="AW911" s="14" t="s">
        <v>37</v>
      </c>
      <c r="AX911" s="14" t="s">
        <v>83</v>
      </c>
      <c r="AY911" s="227" t="s">
        <v>175</v>
      </c>
    </row>
    <row r="912" spans="1:65" s="2" customFormat="1" ht="16.5" customHeight="1">
      <c r="A912" s="36"/>
      <c r="B912" s="37"/>
      <c r="C912" s="239" t="s">
        <v>2017</v>
      </c>
      <c r="D912" s="239" t="s">
        <v>238</v>
      </c>
      <c r="E912" s="240" t="s">
        <v>2018</v>
      </c>
      <c r="F912" s="241" t="s">
        <v>2019</v>
      </c>
      <c r="G912" s="242" t="s">
        <v>217</v>
      </c>
      <c r="H912" s="243">
        <v>0.031</v>
      </c>
      <c r="I912" s="244"/>
      <c r="J912" s="245">
        <f>ROUND(I912*H912,2)</f>
        <v>0</v>
      </c>
      <c r="K912" s="241" t="s">
        <v>181</v>
      </c>
      <c r="L912" s="246"/>
      <c r="M912" s="247" t="s">
        <v>19</v>
      </c>
      <c r="N912" s="248" t="s">
        <v>48</v>
      </c>
      <c r="O912" s="67"/>
      <c r="P912" s="199">
        <f>O912*H912</f>
        <v>0</v>
      </c>
      <c r="Q912" s="199">
        <v>1</v>
      </c>
      <c r="R912" s="199">
        <f>Q912*H912</f>
        <v>0.031</v>
      </c>
      <c r="S912" s="199">
        <v>0</v>
      </c>
      <c r="T912" s="200">
        <f>S912*H912</f>
        <v>0</v>
      </c>
      <c r="U912" s="36"/>
      <c r="V912" s="36"/>
      <c r="W912" s="36"/>
      <c r="X912" s="36"/>
      <c r="Y912" s="36"/>
      <c r="Z912" s="36"/>
      <c r="AA912" s="36"/>
      <c r="AB912" s="36"/>
      <c r="AC912" s="36"/>
      <c r="AD912" s="36"/>
      <c r="AE912" s="36"/>
      <c r="AR912" s="201" t="s">
        <v>522</v>
      </c>
      <c r="AT912" s="201" t="s">
        <v>238</v>
      </c>
      <c r="AU912" s="201" t="s">
        <v>85</v>
      </c>
      <c r="AY912" s="19" t="s">
        <v>175</v>
      </c>
      <c r="BE912" s="202">
        <f>IF(N912="základní",J912,0)</f>
        <v>0</v>
      </c>
      <c r="BF912" s="202">
        <f>IF(N912="snížená",J912,0)</f>
        <v>0</v>
      </c>
      <c r="BG912" s="202">
        <f>IF(N912="zákl. přenesená",J912,0)</f>
        <v>0</v>
      </c>
      <c r="BH912" s="202">
        <f>IF(N912="sníž. přenesená",J912,0)</f>
        <v>0</v>
      </c>
      <c r="BI912" s="202">
        <f>IF(N912="nulová",J912,0)</f>
        <v>0</v>
      </c>
      <c r="BJ912" s="19" t="s">
        <v>182</v>
      </c>
      <c r="BK912" s="202">
        <f>ROUND(I912*H912,2)</f>
        <v>0</v>
      </c>
      <c r="BL912" s="19" t="s">
        <v>293</v>
      </c>
      <c r="BM912" s="201" t="s">
        <v>2020</v>
      </c>
    </row>
    <row r="913" spans="2:51" s="14" customFormat="1" ht="11.25">
      <c r="B913" s="217"/>
      <c r="C913" s="218"/>
      <c r="D913" s="203" t="s">
        <v>186</v>
      </c>
      <c r="E913" s="219" t="s">
        <v>19</v>
      </c>
      <c r="F913" s="220" t="s">
        <v>2021</v>
      </c>
      <c r="G913" s="218"/>
      <c r="H913" s="221">
        <v>0.031</v>
      </c>
      <c r="I913" s="222"/>
      <c r="J913" s="218"/>
      <c r="K913" s="218"/>
      <c r="L913" s="223"/>
      <c r="M913" s="224"/>
      <c r="N913" s="225"/>
      <c r="O913" s="225"/>
      <c r="P913" s="225"/>
      <c r="Q913" s="225"/>
      <c r="R913" s="225"/>
      <c r="S913" s="225"/>
      <c r="T913" s="226"/>
      <c r="AT913" s="227" t="s">
        <v>186</v>
      </c>
      <c r="AU913" s="227" t="s">
        <v>85</v>
      </c>
      <c r="AV913" s="14" t="s">
        <v>85</v>
      </c>
      <c r="AW913" s="14" t="s">
        <v>37</v>
      </c>
      <c r="AX913" s="14" t="s">
        <v>83</v>
      </c>
      <c r="AY913" s="227" t="s">
        <v>175</v>
      </c>
    </row>
    <row r="914" spans="1:65" s="2" customFormat="1" ht="16.5" customHeight="1">
      <c r="A914" s="36"/>
      <c r="B914" s="37"/>
      <c r="C914" s="190" t="s">
        <v>2022</v>
      </c>
      <c r="D914" s="190" t="s">
        <v>177</v>
      </c>
      <c r="E914" s="191" t="s">
        <v>2023</v>
      </c>
      <c r="F914" s="192" t="s">
        <v>2024</v>
      </c>
      <c r="G914" s="193" t="s">
        <v>180</v>
      </c>
      <c r="H914" s="194">
        <v>178.28</v>
      </c>
      <c r="I914" s="195"/>
      <c r="J914" s="196">
        <f>ROUND(I914*H914,2)</f>
        <v>0</v>
      </c>
      <c r="K914" s="192" t="s">
        <v>181</v>
      </c>
      <c r="L914" s="41"/>
      <c r="M914" s="197" t="s">
        <v>19</v>
      </c>
      <c r="N914" s="198" t="s">
        <v>48</v>
      </c>
      <c r="O914" s="67"/>
      <c r="P914" s="199">
        <f>O914*H914</f>
        <v>0</v>
      </c>
      <c r="Q914" s="199">
        <v>0.0004</v>
      </c>
      <c r="R914" s="199">
        <f>Q914*H914</f>
        <v>0.071312</v>
      </c>
      <c r="S914" s="199">
        <v>0</v>
      </c>
      <c r="T914" s="200">
        <f>S914*H914</f>
        <v>0</v>
      </c>
      <c r="U914" s="36"/>
      <c r="V914" s="36"/>
      <c r="W914" s="36"/>
      <c r="X914" s="36"/>
      <c r="Y914" s="36"/>
      <c r="Z914" s="36"/>
      <c r="AA914" s="36"/>
      <c r="AB914" s="36"/>
      <c r="AC914" s="36"/>
      <c r="AD914" s="36"/>
      <c r="AE914" s="36"/>
      <c r="AR914" s="201" t="s">
        <v>293</v>
      </c>
      <c r="AT914" s="201" t="s">
        <v>177</v>
      </c>
      <c r="AU914" s="201" t="s">
        <v>85</v>
      </c>
      <c r="AY914" s="19" t="s">
        <v>175</v>
      </c>
      <c r="BE914" s="202">
        <f>IF(N914="základní",J914,0)</f>
        <v>0</v>
      </c>
      <c r="BF914" s="202">
        <f>IF(N914="snížená",J914,0)</f>
        <v>0</v>
      </c>
      <c r="BG914" s="202">
        <f>IF(N914="zákl. přenesená",J914,0)</f>
        <v>0</v>
      </c>
      <c r="BH914" s="202">
        <f>IF(N914="sníž. přenesená",J914,0)</f>
        <v>0</v>
      </c>
      <c r="BI914" s="202">
        <f>IF(N914="nulová",J914,0)</f>
        <v>0</v>
      </c>
      <c r="BJ914" s="19" t="s">
        <v>182</v>
      </c>
      <c r="BK914" s="202">
        <f>ROUND(I914*H914,2)</f>
        <v>0</v>
      </c>
      <c r="BL914" s="19" t="s">
        <v>293</v>
      </c>
      <c r="BM914" s="201" t="s">
        <v>2025</v>
      </c>
    </row>
    <row r="915" spans="1:47" s="2" customFormat="1" ht="29.25">
      <c r="A915" s="36"/>
      <c r="B915" s="37"/>
      <c r="C915" s="38"/>
      <c r="D915" s="203" t="s">
        <v>184</v>
      </c>
      <c r="E915" s="38"/>
      <c r="F915" s="204" t="s">
        <v>2026</v>
      </c>
      <c r="G915" s="38"/>
      <c r="H915" s="38"/>
      <c r="I915" s="111"/>
      <c r="J915" s="38"/>
      <c r="K915" s="38"/>
      <c r="L915" s="41"/>
      <c r="M915" s="205"/>
      <c r="N915" s="206"/>
      <c r="O915" s="67"/>
      <c r="P915" s="67"/>
      <c r="Q915" s="67"/>
      <c r="R915" s="67"/>
      <c r="S915" s="67"/>
      <c r="T915" s="68"/>
      <c r="U915" s="36"/>
      <c r="V915" s="36"/>
      <c r="W915" s="36"/>
      <c r="X915" s="36"/>
      <c r="Y915" s="36"/>
      <c r="Z915" s="36"/>
      <c r="AA915" s="36"/>
      <c r="AB915" s="36"/>
      <c r="AC915" s="36"/>
      <c r="AD915" s="36"/>
      <c r="AE915" s="36"/>
      <c r="AT915" s="19" t="s">
        <v>184</v>
      </c>
      <c r="AU915" s="19" t="s">
        <v>85</v>
      </c>
    </row>
    <row r="916" spans="2:51" s="14" customFormat="1" ht="11.25">
      <c r="B916" s="217"/>
      <c r="C916" s="218"/>
      <c r="D916" s="203" t="s">
        <v>186</v>
      </c>
      <c r="E916" s="219" t="s">
        <v>19</v>
      </c>
      <c r="F916" s="220" t="s">
        <v>2027</v>
      </c>
      <c r="G916" s="218"/>
      <c r="H916" s="221">
        <v>178.28</v>
      </c>
      <c r="I916" s="222"/>
      <c r="J916" s="218"/>
      <c r="K916" s="218"/>
      <c r="L916" s="223"/>
      <c r="M916" s="224"/>
      <c r="N916" s="225"/>
      <c r="O916" s="225"/>
      <c r="P916" s="225"/>
      <c r="Q916" s="225"/>
      <c r="R916" s="225"/>
      <c r="S916" s="225"/>
      <c r="T916" s="226"/>
      <c r="AT916" s="227" t="s">
        <v>186</v>
      </c>
      <c r="AU916" s="227" t="s">
        <v>85</v>
      </c>
      <c r="AV916" s="14" t="s">
        <v>85</v>
      </c>
      <c r="AW916" s="14" t="s">
        <v>37</v>
      </c>
      <c r="AX916" s="14" t="s">
        <v>83</v>
      </c>
      <c r="AY916" s="227" t="s">
        <v>175</v>
      </c>
    </row>
    <row r="917" spans="1:65" s="2" customFormat="1" ht="21.75" customHeight="1">
      <c r="A917" s="36"/>
      <c r="B917" s="37"/>
      <c r="C917" s="239" t="s">
        <v>2028</v>
      </c>
      <c r="D917" s="239" t="s">
        <v>238</v>
      </c>
      <c r="E917" s="240" t="s">
        <v>2029</v>
      </c>
      <c r="F917" s="241" t="s">
        <v>2030</v>
      </c>
      <c r="G917" s="242" t="s">
        <v>180</v>
      </c>
      <c r="H917" s="243">
        <v>205.022</v>
      </c>
      <c r="I917" s="244"/>
      <c r="J917" s="245">
        <f>ROUND(I917*H917,2)</f>
        <v>0</v>
      </c>
      <c r="K917" s="241" t="s">
        <v>181</v>
      </c>
      <c r="L917" s="246"/>
      <c r="M917" s="247" t="s">
        <v>19</v>
      </c>
      <c r="N917" s="248" t="s">
        <v>48</v>
      </c>
      <c r="O917" s="67"/>
      <c r="P917" s="199">
        <f>O917*H917</f>
        <v>0</v>
      </c>
      <c r="Q917" s="199">
        <v>0.0053</v>
      </c>
      <c r="R917" s="199">
        <f>Q917*H917</f>
        <v>1.0866166</v>
      </c>
      <c r="S917" s="199">
        <v>0</v>
      </c>
      <c r="T917" s="200">
        <f>S917*H917</f>
        <v>0</v>
      </c>
      <c r="U917" s="36"/>
      <c r="V917" s="36"/>
      <c r="W917" s="36"/>
      <c r="X917" s="36"/>
      <c r="Y917" s="36"/>
      <c r="Z917" s="36"/>
      <c r="AA917" s="36"/>
      <c r="AB917" s="36"/>
      <c r="AC917" s="36"/>
      <c r="AD917" s="36"/>
      <c r="AE917" s="36"/>
      <c r="AR917" s="201" t="s">
        <v>522</v>
      </c>
      <c r="AT917" s="201" t="s">
        <v>238</v>
      </c>
      <c r="AU917" s="201" t="s">
        <v>85</v>
      </c>
      <c r="AY917" s="19" t="s">
        <v>175</v>
      </c>
      <c r="BE917" s="202">
        <f>IF(N917="základní",J917,0)</f>
        <v>0</v>
      </c>
      <c r="BF917" s="202">
        <f>IF(N917="snížená",J917,0)</f>
        <v>0</v>
      </c>
      <c r="BG917" s="202">
        <f>IF(N917="zákl. přenesená",J917,0)</f>
        <v>0</v>
      </c>
      <c r="BH917" s="202">
        <f>IF(N917="sníž. přenesená",J917,0)</f>
        <v>0</v>
      </c>
      <c r="BI917" s="202">
        <f>IF(N917="nulová",J917,0)</f>
        <v>0</v>
      </c>
      <c r="BJ917" s="19" t="s">
        <v>182</v>
      </c>
      <c r="BK917" s="202">
        <f>ROUND(I917*H917,2)</f>
        <v>0</v>
      </c>
      <c r="BL917" s="19" t="s">
        <v>293</v>
      </c>
      <c r="BM917" s="201" t="s">
        <v>2031</v>
      </c>
    </row>
    <row r="918" spans="2:51" s="14" customFormat="1" ht="11.25">
      <c r="B918" s="217"/>
      <c r="C918" s="218"/>
      <c r="D918" s="203" t="s">
        <v>186</v>
      </c>
      <c r="E918" s="219" t="s">
        <v>19</v>
      </c>
      <c r="F918" s="220" t="s">
        <v>2032</v>
      </c>
      <c r="G918" s="218"/>
      <c r="H918" s="221">
        <v>205.022</v>
      </c>
      <c r="I918" s="222"/>
      <c r="J918" s="218"/>
      <c r="K918" s="218"/>
      <c r="L918" s="223"/>
      <c r="M918" s="224"/>
      <c r="N918" s="225"/>
      <c r="O918" s="225"/>
      <c r="P918" s="225"/>
      <c r="Q918" s="225"/>
      <c r="R918" s="225"/>
      <c r="S918" s="225"/>
      <c r="T918" s="226"/>
      <c r="AT918" s="227" t="s">
        <v>186</v>
      </c>
      <c r="AU918" s="227" t="s">
        <v>85</v>
      </c>
      <c r="AV918" s="14" t="s">
        <v>85</v>
      </c>
      <c r="AW918" s="14" t="s">
        <v>37</v>
      </c>
      <c r="AX918" s="14" t="s">
        <v>83</v>
      </c>
      <c r="AY918" s="227" t="s">
        <v>175</v>
      </c>
    </row>
    <row r="919" spans="1:65" s="2" customFormat="1" ht="21.75" customHeight="1">
      <c r="A919" s="36"/>
      <c r="B919" s="37"/>
      <c r="C919" s="190" t="s">
        <v>2033</v>
      </c>
      <c r="D919" s="190" t="s">
        <v>177</v>
      </c>
      <c r="E919" s="191" t="s">
        <v>2034</v>
      </c>
      <c r="F919" s="192" t="s">
        <v>2035</v>
      </c>
      <c r="G919" s="193" t="s">
        <v>180</v>
      </c>
      <c r="H919" s="194">
        <v>95.16</v>
      </c>
      <c r="I919" s="195"/>
      <c r="J919" s="196">
        <f>ROUND(I919*H919,2)</f>
        <v>0</v>
      </c>
      <c r="K919" s="192" t="s">
        <v>1291</v>
      </c>
      <c r="L919" s="41"/>
      <c r="M919" s="197" t="s">
        <v>19</v>
      </c>
      <c r="N919" s="198" t="s">
        <v>48</v>
      </c>
      <c r="O919" s="67"/>
      <c r="P919" s="199">
        <f>O919*H919</f>
        <v>0</v>
      </c>
      <c r="Q919" s="199">
        <v>0</v>
      </c>
      <c r="R919" s="199">
        <f>Q919*H919</f>
        <v>0</v>
      </c>
      <c r="S919" s="199">
        <v>0</v>
      </c>
      <c r="T919" s="200">
        <f>S919*H919</f>
        <v>0</v>
      </c>
      <c r="U919" s="36"/>
      <c r="V919" s="36"/>
      <c r="W919" s="36"/>
      <c r="X919" s="36"/>
      <c r="Y919" s="36"/>
      <c r="Z919" s="36"/>
      <c r="AA919" s="36"/>
      <c r="AB919" s="36"/>
      <c r="AC919" s="36"/>
      <c r="AD919" s="36"/>
      <c r="AE919" s="36"/>
      <c r="AR919" s="201" t="s">
        <v>293</v>
      </c>
      <c r="AT919" s="201" t="s">
        <v>177</v>
      </c>
      <c r="AU919" s="201" t="s">
        <v>85</v>
      </c>
      <c r="AY919" s="19" t="s">
        <v>175</v>
      </c>
      <c r="BE919" s="202">
        <f>IF(N919="základní",J919,0)</f>
        <v>0</v>
      </c>
      <c r="BF919" s="202">
        <f>IF(N919="snížená",J919,0)</f>
        <v>0</v>
      </c>
      <c r="BG919" s="202">
        <f>IF(N919="zákl. přenesená",J919,0)</f>
        <v>0</v>
      </c>
      <c r="BH919" s="202">
        <f>IF(N919="sníž. přenesená",J919,0)</f>
        <v>0</v>
      </c>
      <c r="BI919" s="202">
        <f>IF(N919="nulová",J919,0)</f>
        <v>0</v>
      </c>
      <c r="BJ919" s="19" t="s">
        <v>182</v>
      </c>
      <c r="BK919" s="202">
        <f>ROUND(I919*H919,2)</f>
        <v>0</v>
      </c>
      <c r="BL919" s="19" t="s">
        <v>293</v>
      </c>
      <c r="BM919" s="201" t="s">
        <v>2036</v>
      </c>
    </row>
    <row r="920" spans="2:51" s="14" customFormat="1" ht="11.25">
      <c r="B920" s="217"/>
      <c r="C920" s="218"/>
      <c r="D920" s="203" t="s">
        <v>186</v>
      </c>
      <c r="E920" s="219" t="s">
        <v>19</v>
      </c>
      <c r="F920" s="220" t="s">
        <v>1501</v>
      </c>
      <c r="G920" s="218"/>
      <c r="H920" s="221">
        <v>95.16</v>
      </c>
      <c r="I920" s="222"/>
      <c r="J920" s="218"/>
      <c r="K920" s="218"/>
      <c r="L920" s="223"/>
      <c r="M920" s="224"/>
      <c r="N920" s="225"/>
      <c r="O920" s="225"/>
      <c r="P920" s="225"/>
      <c r="Q920" s="225"/>
      <c r="R920" s="225"/>
      <c r="S920" s="225"/>
      <c r="T920" s="226"/>
      <c r="AT920" s="227" t="s">
        <v>186</v>
      </c>
      <c r="AU920" s="227" t="s">
        <v>85</v>
      </c>
      <c r="AV920" s="14" t="s">
        <v>85</v>
      </c>
      <c r="AW920" s="14" t="s">
        <v>37</v>
      </c>
      <c r="AX920" s="14" t="s">
        <v>83</v>
      </c>
      <c r="AY920" s="227" t="s">
        <v>175</v>
      </c>
    </row>
    <row r="921" spans="1:65" s="2" customFormat="1" ht="21.75" customHeight="1">
      <c r="A921" s="36"/>
      <c r="B921" s="37"/>
      <c r="C921" s="190" t="s">
        <v>2037</v>
      </c>
      <c r="D921" s="190" t="s">
        <v>177</v>
      </c>
      <c r="E921" s="191" t="s">
        <v>2038</v>
      </c>
      <c r="F921" s="192" t="s">
        <v>2039</v>
      </c>
      <c r="G921" s="193" t="s">
        <v>180</v>
      </c>
      <c r="H921" s="194">
        <v>95.16</v>
      </c>
      <c r="I921" s="195"/>
      <c r="J921" s="196">
        <f>ROUND(I921*H921,2)</f>
        <v>0</v>
      </c>
      <c r="K921" s="192" t="s">
        <v>1291</v>
      </c>
      <c r="L921" s="41"/>
      <c r="M921" s="197" t="s">
        <v>19</v>
      </c>
      <c r="N921" s="198" t="s">
        <v>48</v>
      </c>
      <c r="O921" s="67"/>
      <c r="P921" s="199">
        <f>O921*H921</f>
        <v>0</v>
      </c>
      <c r="Q921" s="199">
        <v>0</v>
      </c>
      <c r="R921" s="199">
        <f>Q921*H921</f>
        <v>0</v>
      </c>
      <c r="S921" s="199">
        <v>0</v>
      </c>
      <c r="T921" s="200">
        <f>S921*H921</f>
        <v>0</v>
      </c>
      <c r="U921" s="36"/>
      <c r="V921" s="36"/>
      <c r="W921" s="36"/>
      <c r="X921" s="36"/>
      <c r="Y921" s="36"/>
      <c r="Z921" s="36"/>
      <c r="AA921" s="36"/>
      <c r="AB921" s="36"/>
      <c r="AC921" s="36"/>
      <c r="AD921" s="36"/>
      <c r="AE921" s="36"/>
      <c r="AR921" s="201" t="s">
        <v>293</v>
      </c>
      <c r="AT921" s="201" t="s">
        <v>177</v>
      </c>
      <c r="AU921" s="201" t="s">
        <v>85</v>
      </c>
      <c r="AY921" s="19" t="s">
        <v>175</v>
      </c>
      <c r="BE921" s="202">
        <f>IF(N921="základní",J921,0)</f>
        <v>0</v>
      </c>
      <c r="BF921" s="202">
        <f>IF(N921="snížená",J921,0)</f>
        <v>0</v>
      </c>
      <c r="BG921" s="202">
        <f>IF(N921="zákl. přenesená",J921,0)</f>
        <v>0</v>
      </c>
      <c r="BH921" s="202">
        <f>IF(N921="sníž. přenesená",J921,0)</f>
        <v>0</v>
      </c>
      <c r="BI921" s="202">
        <f>IF(N921="nulová",J921,0)</f>
        <v>0</v>
      </c>
      <c r="BJ921" s="19" t="s">
        <v>182</v>
      </c>
      <c r="BK921" s="202">
        <f>ROUND(I921*H921,2)</f>
        <v>0</v>
      </c>
      <c r="BL921" s="19" t="s">
        <v>293</v>
      </c>
      <c r="BM921" s="201" t="s">
        <v>2040</v>
      </c>
    </row>
    <row r="922" spans="2:51" s="14" customFormat="1" ht="11.25">
      <c r="B922" s="217"/>
      <c r="C922" s="218"/>
      <c r="D922" s="203" t="s">
        <v>186</v>
      </c>
      <c r="E922" s="219" t="s">
        <v>19</v>
      </c>
      <c r="F922" s="220" t="s">
        <v>326</v>
      </c>
      <c r="G922" s="218"/>
      <c r="H922" s="221">
        <v>140.03</v>
      </c>
      <c r="I922" s="222"/>
      <c r="J922" s="218"/>
      <c r="K922" s="218"/>
      <c r="L922" s="223"/>
      <c r="M922" s="224"/>
      <c r="N922" s="225"/>
      <c r="O922" s="225"/>
      <c r="P922" s="225"/>
      <c r="Q922" s="225"/>
      <c r="R922" s="225"/>
      <c r="S922" s="225"/>
      <c r="T922" s="226"/>
      <c r="AT922" s="227" t="s">
        <v>186</v>
      </c>
      <c r="AU922" s="227" t="s">
        <v>85</v>
      </c>
      <c r="AV922" s="14" t="s">
        <v>85</v>
      </c>
      <c r="AW922" s="14" t="s">
        <v>37</v>
      </c>
      <c r="AX922" s="14" t="s">
        <v>75</v>
      </c>
      <c r="AY922" s="227" t="s">
        <v>175</v>
      </c>
    </row>
    <row r="923" spans="2:51" s="14" customFormat="1" ht="11.25">
      <c r="B923" s="217"/>
      <c r="C923" s="218"/>
      <c r="D923" s="203" t="s">
        <v>186</v>
      </c>
      <c r="E923" s="219" t="s">
        <v>19</v>
      </c>
      <c r="F923" s="220" t="s">
        <v>1501</v>
      </c>
      <c r="G923" s="218"/>
      <c r="H923" s="221">
        <v>95.16</v>
      </c>
      <c r="I923" s="222"/>
      <c r="J923" s="218"/>
      <c r="K923" s="218"/>
      <c r="L923" s="223"/>
      <c r="M923" s="224"/>
      <c r="N923" s="225"/>
      <c r="O923" s="225"/>
      <c r="P923" s="225"/>
      <c r="Q923" s="225"/>
      <c r="R923" s="225"/>
      <c r="S923" s="225"/>
      <c r="T923" s="226"/>
      <c r="AT923" s="227" t="s">
        <v>186</v>
      </c>
      <c r="AU923" s="227" t="s">
        <v>85</v>
      </c>
      <c r="AV923" s="14" t="s">
        <v>85</v>
      </c>
      <c r="AW923" s="14" t="s">
        <v>37</v>
      </c>
      <c r="AX923" s="14" t="s">
        <v>83</v>
      </c>
      <c r="AY923" s="227" t="s">
        <v>175</v>
      </c>
    </row>
    <row r="924" spans="1:65" s="2" customFormat="1" ht="21.75" customHeight="1">
      <c r="A924" s="36"/>
      <c r="B924" s="37"/>
      <c r="C924" s="190" t="s">
        <v>2041</v>
      </c>
      <c r="D924" s="190" t="s">
        <v>177</v>
      </c>
      <c r="E924" s="191" t="s">
        <v>2042</v>
      </c>
      <c r="F924" s="192" t="s">
        <v>2043</v>
      </c>
      <c r="G924" s="193" t="s">
        <v>180</v>
      </c>
      <c r="H924" s="194">
        <v>23.32</v>
      </c>
      <c r="I924" s="195"/>
      <c r="J924" s="196">
        <f>ROUND(I924*H924,2)</f>
        <v>0</v>
      </c>
      <c r="K924" s="192" t="s">
        <v>181</v>
      </c>
      <c r="L924" s="41"/>
      <c r="M924" s="197" t="s">
        <v>19</v>
      </c>
      <c r="N924" s="198" t="s">
        <v>48</v>
      </c>
      <c r="O924" s="67"/>
      <c r="P924" s="199">
        <f>O924*H924</f>
        <v>0</v>
      </c>
      <c r="Q924" s="199">
        <v>0.006</v>
      </c>
      <c r="R924" s="199">
        <f>Q924*H924</f>
        <v>0.13992000000000002</v>
      </c>
      <c r="S924" s="199">
        <v>0</v>
      </c>
      <c r="T924" s="200">
        <f>S924*H924</f>
        <v>0</v>
      </c>
      <c r="U924" s="36"/>
      <c r="V924" s="36"/>
      <c r="W924" s="36"/>
      <c r="X924" s="36"/>
      <c r="Y924" s="36"/>
      <c r="Z924" s="36"/>
      <c r="AA924" s="36"/>
      <c r="AB924" s="36"/>
      <c r="AC924" s="36"/>
      <c r="AD924" s="36"/>
      <c r="AE924" s="36"/>
      <c r="AR924" s="201" t="s">
        <v>293</v>
      </c>
      <c r="AT924" s="201" t="s">
        <v>177</v>
      </c>
      <c r="AU924" s="201" t="s">
        <v>85</v>
      </c>
      <c r="AY924" s="19" t="s">
        <v>175</v>
      </c>
      <c r="BE924" s="202">
        <f>IF(N924="základní",J924,0)</f>
        <v>0</v>
      </c>
      <c r="BF924" s="202">
        <f>IF(N924="snížená",J924,0)</f>
        <v>0</v>
      </c>
      <c r="BG924" s="202">
        <f>IF(N924="zákl. přenesená",J924,0)</f>
        <v>0</v>
      </c>
      <c r="BH924" s="202">
        <f>IF(N924="sníž. přenesená",J924,0)</f>
        <v>0</v>
      </c>
      <c r="BI924" s="202">
        <f>IF(N924="nulová",J924,0)</f>
        <v>0</v>
      </c>
      <c r="BJ924" s="19" t="s">
        <v>182</v>
      </c>
      <c r="BK924" s="202">
        <f>ROUND(I924*H924,2)</f>
        <v>0</v>
      </c>
      <c r="BL924" s="19" t="s">
        <v>293</v>
      </c>
      <c r="BM924" s="201" t="s">
        <v>2044</v>
      </c>
    </row>
    <row r="925" spans="2:51" s="14" customFormat="1" ht="11.25">
      <c r="B925" s="217"/>
      <c r="C925" s="218"/>
      <c r="D925" s="203" t="s">
        <v>186</v>
      </c>
      <c r="E925" s="219" t="s">
        <v>19</v>
      </c>
      <c r="F925" s="220" t="s">
        <v>2045</v>
      </c>
      <c r="G925" s="218"/>
      <c r="H925" s="221">
        <v>7.11</v>
      </c>
      <c r="I925" s="222"/>
      <c r="J925" s="218"/>
      <c r="K925" s="218"/>
      <c r="L925" s="223"/>
      <c r="M925" s="224"/>
      <c r="N925" s="225"/>
      <c r="O925" s="225"/>
      <c r="P925" s="225"/>
      <c r="Q925" s="225"/>
      <c r="R925" s="225"/>
      <c r="S925" s="225"/>
      <c r="T925" s="226"/>
      <c r="AT925" s="227" t="s">
        <v>186</v>
      </c>
      <c r="AU925" s="227" t="s">
        <v>85</v>
      </c>
      <c r="AV925" s="14" t="s">
        <v>85</v>
      </c>
      <c r="AW925" s="14" t="s">
        <v>37</v>
      </c>
      <c r="AX925" s="14" t="s">
        <v>75</v>
      </c>
      <c r="AY925" s="227" t="s">
        <v>175</v>
      </c>
    </row>
    <row r="926" spans="2:51" s="14" customFormat="1" ht="11.25">
      <c r="B926" s="217"/>
      <c r="C926" s="218"/>
      <c r="D926" s="203" t="s">
        <v>186</v>
      </c>
      <c r="E926" s="219" t="s">
        <v>19</v>
      </c>
      <c r="F926" s="220" t="s">
        <v>2046</v>
      </c>
      <c r="G926" s="218"/>
      <c r="H926" s="221">
        <v>2.03</v>
      </c>
      <c r="I926" s="222"/>
      <c r="J926" s="218"/>
      <c r="K926" s="218"/>
      <c r="L926" s="223"/>
      <c r="M926" s="224"/>
      <c r="N926" s="225"/>
      <c r="O926" s="225"/>
      <c r="P926" s="225"/>
      <c r="Q926" s="225"/>
      <c r="R926" s="225"/>
      <c r="S926" s="225"/>
      <c r="T926" s="226"/>
      <c r="AT926" s="227" t="s">
        <v>186</v>
      </c>
      <c r="AU926" s="227" t="s">
        <v>85</v>
      </c>
      <c r="AV926" s="14" t="s">
        <v>85</v>
      </c>
      <c r="AW926" s="14" t="s">
        <v>37</v>
      </c>
      <c r="AX926" s="14" t="s">
        <v>75</v>
      </c>
      <c r="AY926" s="227" t="s">
        <v>175</v>
      </c>
    </row>
    <row r="927" spans="2:51" s="14" customFormat="1" ht="11.25">
      <c r="B927" s="217"/>
      <c r="C927" s="218"/>
      <c r="D927" s="203" t="s">
        <v>186</v>
      </c>
      <c r="E927" s="219" t="s">
        <v>19</v>
      </c>
      <c r="F927" s="220" t="s">
        <v>2047</v>
      </c>
      <c r="G927" s="218"/>
      <c r="H927" s="221">
        <v>2.42</v>
      </c>
      <c r="I927" s="222"/>
      <c r="J927" s="218"/>
      <c r="K927" s="218"/>
      <c r="L927" s="223"/>
      <c r="M927" s="224"/>
      <c r="N927" s="225"/>
      <c r="O927" s="225"/>
      <c r="P927" s="225"/>
      <c r="Q927" s="225"/>
      <c r="R927" s="225"/>
      <c r="S927" s="225"/>
      <c r="T927" s="226"/>
      <c r="AT927" s="227" t="s">
        <v>186</v>
      </c>
      <c r="AU927" s="227" t="s">
        <v>85</v>
      </c>
      <c r="AV927" s="14" t="s">
        <v>85</v>
      </c>
      <c r="AW927" s="14" t="s">
        <v>37</v>
      </c>
      <c r="AX927" s="14" t="s">
        <v>75</v>
      </c>
      <c r="AY927" s="227" t="s">
        <v>175</v>
      </c>
    </row>
    <row r="928" spans="2:51" s="14" customFormat="1" ht="11.25">
      <c r="B928" s="217"/>
      <c r="C928" s="218"/>
      <c r="D928" s="203" t="s">
        <v>186</v>
      </c>
      <c r="E928" s="219" t="s">
        <v>19</v>
      </c>
      <c r="F928" s="220" t="s">
        <v>2048</v>
      </c>
      <c r="G928" s="218"/>
      <c r="H928" s="221">
        <v>7.3</v>
      </c>
      <c r="I928" s="222"/>
      <c r="J928" s="218"/>
      <c r="K928" s="218"/>
      <c r="L928" s="223"/>
      <c r="M928" s="224"/>
      <c r="N928" s="225"/>
      <c r="O928" s="225"/>
      <c r="P928" s="225"/>
      <c r="Q928" s="225"/>
      <c r="R928" s="225"/>
      <c r="S928" s="225"/>
      <c r="T928" s="226"/>
      <c r="AT928" s="227" t="s">
        <v>186</v>
      </c>
      <c r="AU928" s="227" t="s">
        <v>85</v>
      </c>
      <c r="AV928" s="14" t="s">
        <v>85</v>
      </c>
      <c r="AW928" s="14" t="s">
        <v>37</v>
      </c>
      <c r="AX928" s="14" t="s">
        <v>75</v>
      </c>
      <c r="AY928" s="227" t="s">
        <v>175</v>
      </c>
    </row>
    <row r="929" spans="2:51" s="14" customFormat="1" ht="11.25">
      <c r="B929" s="217"/>
      <c r="C929" s="218"/>
      <c r="D929" s="203" t="s">
        <v>186</v>
      </c>
      <c r="E929" s="219" t="s">
        <v>19</v>
      </c>
      <c r="F929" s="220" t="s">
        <v>2049</v>
      </c>
      <c r="G929" s="218"/>
      <c r="H929" s="221">
        <v>4.46</v>
      </c>
      <c r="I929" s="222"/>
      <c r="J929" s="218"/>
      <c r="K929" s="218"/>
      <c r="L929" s="223"/>
      <c r="M929" s="224"/>
      <c r="N929" s="225"/>
      <c r="O929" s="225"/>
      <c r="P929" s="225"/>
      <c r="Q929" s="225"/>
      <c r="R929" s="225"/>
      <c r="S929" s="225"/>
      <c r="T929" s="226"/>
      <c r="AT929" s="227" t="s">
        <v>186</v>
      </c>
      <c r="AU929" s="227" t="s">
        <v>85</v>
      </c>
      <c r="AV929" s="14" t="s">
        <v>85</v>
      </c>
      <c r="AW929" s="14" t="s">
        <v>37</v>
      </c>
      <c r="AX929" s="14" t="s">
        <v>75</v>
      </c>
      <c r="AY929" s="227" t="s">
        <v>175</v>
      </c>
    </row>
    <row r="930" spans="2:51" s="15" customFormat="1" ht="11.25">
      <c r="B930" s="228"/>
      <c r="C930" s="229"/>
      <c r="D930" s="203" t="s">
        <v>186</v>
      </c>
      <c r="E930" s="230" t="s">
        <v>19</v>
      </c>
      <c r="F930" s="231" t="s">
        <v>204</v>
      </c>
      <c r="G930" s="229"/>
      <c r="H930" s="232">
        <v>23.32</v>
      </c>
      <c r="I930" s="233"/>
      <c r="J930" s="229"/>
      <c r="K930" s="229"/>
      <c r="L930" s="234"/>
      <c r="M930" s="235"/>
      <c r="N930" s="236"/>
      <c r="O930" s="236"/>
      <c r="P930" s="236"/>
      <c r="Q930" s="236"/>
      <c r="R930" s="236"/>
      <c r="S930" s="236"/>
      <c r="T930" s="237"/>
      <c r="AT930" s="238" t="s">
        <v>186</v>
      </c>
      <c r="AU930" s="238" t="s">
        <v>85</v>
      </c>
      <c r="AV930" s="15" t="s">
        <v>182</v>
      </c>
      <c r="AW930" s="15" t="s">
        <v>37</v>
      </c>
      <c r="AX930" s="15" t="s">
        <v>83</v>
      </c>
      <c r="AY930" s="238" t="s">
        <v>175</v>
      </c>
    </row>
    <row r="931" spans="1:65" s="2" customFormat="1" ht="21.75" customHeight="1">
      <c r="A931" s="36"/>
      <c r="B931" s="37"/>
      <c r="C931" s="190" t="s">
        <v>2050</v>
      </c>
      <c r="D931" s="190" t="s">
        <v>177</v>
      </c>
      <c r="E931" s="191" t="s">
        <v>342</v>
      </c>
      <c r="F931" s="192" t="s">
        <v>343</v>
      </c>
      <c r="G931" s="193" t="s">
        <v>180</v>
      </c>
      <c r="H931" s="194">
        <v>16.731</v>
      </c>
      <c r="I931" s="195"/>
      <c r="J931" s="196">
        <f>ROUND(I931*H931,2)</f>
        <v>0</v>
      </c>
      <c r="K931" s="192" t="s">
        <v>181</v>
      </c>
      <c r="L931" s="41"/>
      <c r="M931" s="197" t="s">
        <v>19</v>
      </c>
      <c r="N931" s="198" t="s">
        <v>48</v>
      </c>
      <c r="O931" s="67"/>
      <c r="P931" s="199">
        <f>O931*H931</f>
        <v>0</v>
      </c>
      <c r="Q931" s="199">
        <v>0.00601</v>
      </c>
      <c r="R931" s="199">
        <f>Q931*H931</f>
        <v>0.10055331</v>
      </c>
      <c r="S931" s="199">
        <v>0</v>
      </c>
      <c r="T931" s="200">
        <f>S931*H931</f>
        <v>0</v>
      </c>
      <c r="U931" s="36"/>
      <c r="V931" s="36"/>
      <c r="W931" s="36"/>
      <c r="X931" s="36"/>
      <c r="Y931" s="36"/>
      <c r="Z931" s="36"/>
      <c r="AA931" s="36"/>
      <c r="AB931" s="36"/>
      <c r="AC931" s="36"/>
      <c r="AD931" s="36"/>
      <c r="AE931" s="36"/>
      <c r="AR931" s="201" t="s">
        <v>293</v>
      </c>
      <c r="AT931" s="201" t="s">
        <v>177</v>
      </c>
      <c r="AU931" s="201" t="s">
        <v>85</v>
      </c>
      <c r="AY931" s="19" t="s">
        <v>175</v>
      </c>
      <c r="BE931" s="202">
        <f>IF(N931="základní",J931,0)</f>
        <v>0</v>
      </c>
      <c r="BF931" s="202">
        <f>IF(N931="snížená",J931,0)</f>
        <v>0</v>
      </c>
      <c r="BG931" s="202">
        <f>IF(N931="zákl. přenesená",J931,0)</f>
        <v>0</v>
      </c>
      <c r="BH931" s="202">
        <f>IF(N931="sníž. přenesená",J931,0)</f>
        <v>0</v>
      </c>
      <c r="BI931" s="202">
        <f>IF(N931="nulová",J931,0)</f>
        <v>0</v>
      </c>
      <c r="BJ931" s="19" t="s">
        <v>182</v>
      </c>
      <c r="BK931" s="202">
        <f>ROUND(I931*H931,2)</f>
        <v>0</v>
      </c>
      <c r="BL931" s="19" t="s">
        <v>293</v>
      </c>
      <c r="BM931" s="201" t="s">
        <v>2051</v>
      </c>
    </row>
    <row r="932" spans="2:51" s="14" customFormat="1" ht="11.25">
      <c r="B932" s="217"/>
      <c r="C932" s="218"/>
      <c r="D932" s="203" t="s">
        <v>186</v>
      </c>
      <c r="E932" s="219" t="s">
        <v>19</v>
      </c>
      <c r="F932" s="220" t="s">
        <v>2052</v>
      </c>
      <c r="G932" s="218"/>
      <c r="H932" s="221">
        <v>3.12</v>
      </c>
      <c r="I932" s="222"/>
      <c r="J932" s="218"/>
      <c r="K932" s="218"/>
      <c r="L932" s="223"/>
      <c r="M932" s="224"/>
      <c r="N932" s="225"/>
      <c r="O932" s="225"/>
      <c r="P932" s="225"/>
      <c r="Q932" s="225"/>
      <c r="R932" s="225"/>
      <c r="S932" s="225"/>
      <c r="T932" s="226"/>
      <c r="AT932" s="227" t="s">
        <v>186</v>
      </c>
      <c r="AU932" s="227" t="s">
        <v>85</v>
      </c>
      <c r="AV932" s="14" t="s">
        <v>85</v>
      </c>
      <c r="AW932" s="14" t="s">
        <v>37</v>
      </c>
      <c r="AX932" s="14" t="s">
        <v>75</v>
      </c>
      <c r="AY932" s="227" t="s">
        <v>175</v>
      </c>
    </row>
    <row r="933" spans="2:51" s="14" customFormat="1" ht="11.25">
      <c r="B933" s="217"/>
      <c r="C933" s="218"/>
      <c r="D933" s="203" t="s">
        <v>186</v>
      </c>
      <c r="E933" s="219" t="s">
        <v>19</v>
      </c>
      <c r="F933" s="220" t="s">
        <v>2053</v>
      </c>
      <c r="G933" s="218"/>
      <c r="H933" s="221">
        <v>1.748</v>
      </c>
      <c r="I933" s="222"/>
      <c r="J933" s="218"/>
      <c r="K933" s="218"/>
      <c r="L933" s="223"/>
      <c r="M933" s="224"/>
      <c r="N933" s="225"/>
      <c r="O933" s="225"/>
      <c r="P933" s="225"/>
      <c r="Q933" s="225"/>
      <c r="R933" s="225"/>
      <c r="S933" s="225"/>
      <c r="T933" s="226"/>
      <c r="AT933" s="227" t="s">
        <v>186</v>
      </c>
      <c r="AU933" s="227" t="s">
        <v>85</v>
      </c>
      <c r="AV933" s="14" t="s">
        <v>85</v>
      </c>
      <c r="AW933" s="14" t="s">
        <v>37</v>
      </c>
      <c r="AX933" s="14" t="s">
        <v>75</v>
      </c>
      <c r="AY933" s="227" t="s">
        <v>175</v>
      </c>
    </row>
    <row r="934" spans="2:51" s="14" customFormat="1" ht="11.25">
      <c r="B934" s="217"/>
      <c r="C934" s="218"/>
      <c r="D934" s="203" t="s">
        <v>186</v>
      </c>
      <c r="E934" s="219" t="s">
        <v>19</v>
      </c>
      <c r="F934" s="220" t="s">
        <v>2054</v>
      </c>
      <c r="G934" s="218"/>
      <c r="H934" s="221">
        <v>6.268</v>
      </c>
      <c r="I934" s="222"/>
      <c r="J934" s="218"/>
      <c r="K934" s="218"/>
      <c r="L934" s="223"/>
      <c r="M934" s="224"/>
      <c r="N934" s="225"/>
      <c r="O934" s="225"/>
      <c r="P934" s="225"/>
      <c r="Q934" s="225"/>
      <c r="R934" s="225"/>
      <c r="S934" s="225"/>
      <c r="T934" s="226"/>
      <c r="AT934" s="227" t="s">
        <v>186</v>
      </c>
      <c r="AU934" s="227" t="s">
        <v>85</v>
      </c>
      <c r="AV934" s="14" t="s">
        <v>85</v>
      </c>
      <c r="AW934" s="14" t="s">
        <v>37</v>
      </c>
      <c r="AX934" s="14" t="s">
        <v>75</v>
      </c>
      <c r="AY934" s="227" t="s">
        <v>175</v>
      </c>
    </row>
    <row r="935" spans="2:51" s="14" customFormat="1" ht="11.25">
      <c r="B935" s="217"/>
      <c r="C935" s="218"/>
      <c r="D935" s="203" t="s">
        <v>186</v>
      </c>
      <c r="E935" s="219" t="s">
        <v>19</v>
      </c>
      <c r="F935" s="220" t="s">
        <v>2055</v>
      </c>
      <c r="G935" s="218"/>
      <c r="H935" s="221">
        <v>3.635</v>
      </c>
      <c r="I935" s="222"/>
      <c r="J935" s="218"/>
      <c r="K935" s="218"/>
      <c r="L935" s="223"/>
      <c r="M935" s="224"/>
      <c r="N935" s="225"/>
      <c r="O935" s="225"/>
      <c r="P935" s="225"/>
      <c r="Q935" s="225"/>
      <c r="R935" s="225"/>
      <c r="S935" s="225"/>
      <c r="T935" s="226"/>
      <c r="AT935" s="227" t="s">
        <v>186</v>
      </c>
      <c r="AU935" s="227" t="s">
        <v>85</v>
      </c>
      <c r="AV935" s="14" t="s">
        <v>85</v>
      </c>
      <c r="AW935" s="14" t="s">
        <v>37</v>
      </c>
      <c r="AX935" s="14" t="s">
        <v>75</v>
      </c>
      <c r="AY935" s="227" t="s">
        <v>175</v>
      </c>
    </row>
    <row r="936" spans="2:51" s="14" customFormat="1" ht="11.25">
      <c r="B936" s="217"/>
      <c r="C936" s="218"/>
      <c r="D936" s="203" t="s">
        <v>186</v>
      </c>
      <c r="E936" s="219" t="s">
        <v>19</v>
      </c>
      <c r="F936" s="220" t="s">
        <v>2056</v>
      </c>
      <c r="G936" s="218"/>
      <c r="H936" s="221">
        <v>1.96</v>
      </c>
      <c r="I936" s="222"/>
      <c r="J936" s="218"/>
      <c r="K936" s="218"/>
      <c r="L936" s="223"/>
      <c r="M936" s="224"/>
      <c r="N936" s="225"/>
      <c r="O936" s="225"/>
      <c r="P936" s="225"/>
      <c r="Q936" s="225"/>
      <c r="R936" s="225"/>
      <c r="S936" s="225"/>
      <c r="T936" s="226"/>
      <c r="AT936" s="227" t="s">
        <v>186</v>
      </c>
      <c r="AU936" s="227" t="s">
        <v>85</v>
      </c>
      <c r="AV936" s="14" t="s">
        <v>85</v>
      </c>
      <c r="AW936" s="14" t="s">
        <v>37</v>
      </c>
      <c r="AX936" s="14" t="s">
        <v>75</v>
      </c>
      <c r="AY936" s="227" t="s">
        <v>175</v>
      </c>
    </row>
    <row r="937" spans="2:51" s="15" customFormat="1" ht="11.25">
      <c r="B937" s="228"/>
      <c r="C937" s="229"/>
      <c r="D937" s="203" t="s">
        <v>186</v>
      </c>
      <c r="E937" s="230" t="s">
        <v>19</v>
      </c>
      <c r="F937" s="231" t="s">
        <v>204</v>
      </c>
      <c r="G937" s="229"/>
      <c r="H937" s="232">
        <v>16.730999999999998</v>
      </c>
      <c r="I937" s="233"/>
      <c r="J937" s="229"/>
      <c r="K937" s="229"/>
      <c r="L937" s="234"/>
      <c r="M937" s="235"/>
      <c r="N937" s="236"/>
      <c r="O937" s="236"/>
      <c r="P937" s="236"/>
      <c r="Q937" s="236"/>
      <c r="R937" s="236"/>
      <c r="S937" s="236"/>
      <c r="T937" s="237"/>
      <c r="AT937" s="238" t="s">
        <v>186</v>
      </c>
      <c r="AU937" s="238" t="s">
        <v>85</v>
      </c>
      <c r="AV937" s="15" t="s">
        <v>182</v>
      </c>
      <c r="AW937" s="15" t="s">
        <v>37</v>
      </c>
      <c r="AX937" s="15" t="s">
        <v>83</v>
      </c>
      <c r="AY937" s="238" t="s">
        <v>175</v>
      </c>
    </row>
    <row r="938" spans="1:65" s="2" customFormat="1" ht="21.75" customHeight="1">
      <c r="A938" s="36"/>
      <c r="B938" s="37"/>
      <c r="C938" s="190" t="s">
        <v>2057</v>
      </c>
      <c r="D938" s="190" t="s">
        <v>177</v>
      </c>
      <c r="E938" s="191" t="s">
        <v>350</v>
      </c>
      <c r="F938" s="192" t="s">
        <v>351</v>
      </c>
      <c r="G938" s="193" t="s">
        <v>217</v>
      </c>
      <c r="H938" s="194">
        <v>1.429</v>
      </c>
      <c r="I938" s="195"/>
      <c r="J938" s="196">
        <f>ROUND(I938*H938,2)</f>
        <v>0</v>
      </c>
      <c r="K938" s="192" t="s">
        <v>181</v>
      </c>
      <c r="L938" s="41"/>
      <c r="M938" s="197" t="s">
        <v>19</v>
      </c>
      <c r="N938" s="198" t="s">
        <v>48</v>
      </c>
      <c r="O938" s="67"/>
      <c r="P938" s="199">
        <f>O938*H938</f>
        <v>0</v>
      </c>
      <c r="Q938" s="199">
        <v>0</v>
      </c>
      <c r="R938" s="199">
        <f>Q938*H938</f>
        <v>0</v>
      </c>
      <c r="S938" s="199">
        <v>0</v>
      </c>
      <c r="T938" s="200">
        <f>S938*H938</f>
        <v>0</v>
      </c>
      <c r="U938" s="36"/>
      <c r="V938" s="36"/>
      <c r="W938" s="36"/>
      <c r="X938" s="36"/>
      <c r="Y938" s="36"/>
      <c r="Z938" s="36"/>
      <c r="AA938" s="36"/>
      <c r="AB938" s="36"/>
      <c r="AC938" s="36"/>
      <c r="AD938" s="36"/>
      <c r="AE938" s="36"/>
      <c r="AR938" s="201" t="s">
        <v>293</v>
      </c>
      <c r="AT938" s="201" t="s">
        <v>177</v>
      </c>
      <c r="AU938" s="201" t="s">
        <v>85</v>
      </c>
      <c r="AY938" s="19" t="s">
        <v>175</v>
      </c>
      <c r="BE938" s="202">
        <f>IF(N938="základní",J938,0)</f>
        <v>0</v>
      </c>
      <c r="BF938" s="202">
        <f>IF(N938="snížená",J938,0)</f>
        <v>0</v>
      </c>
      <c r="BG938" s="202">
        <f>IF(N938="zákl. přenesená",J938,0)</f>
        <v>0</v>
      </c>
      <c r="BH938" s="202">
        <f>IF(N938="sníž. přenesená",J938,0)</f>
        <v>0</v>
      </c>
      <c r="BI938" s="202">
        <f>IF(N938="nulová",J938,0)</f>
        <v>0</v>
      </c>
      <c r="BJ938" s="19" t="s">
        <v>182</v>
      </c>
      <c r="BK938" s="202">
        <f>ROUND(I938*H938,2)</f>
        <v>0</v>
      </c>
      <c r="BL938" s="19" t="s">
        <v>293</v>
      </c>
      <c r="BM938" s="201" t="s">
        <v>2058</v>
      </c>
    </row>
    <row r="939" spans="1:47" s="2" customFormat="1" ht="78">
      <c r="A939" s="36"/>
      <c r="B939" s="37"/>
      <c r="C939" s="38"/>
      <c r="D939" s="203" t="s">
        <v>184</v>
      </c>
      <c r="E939" s="38"/>
      <c r="F939" s="204" t="s">
        <v>353</v>
      </c>
      <c r="G939" s="38"/>
      <c r="H939" s="38"/>
      <c r="I939" s="111"/>
      <c r="J939" s="38"/>
      <c r="K939" s="38"/>
      <c r="L939" s="41"/>
      <c r="M939" s="205"/>
      <c r="N939" s="206"/>
      <c r="O939" s="67"/>
      <c r="P939" s="67"/>
      <c r="Q939" s="67"/>
      <c r="R939" s="67"/>
      <c r="S939" s="67"/>
      <c r="T939" s="68"/>
      <c r="U939" s="36"/>
      <c r="V939" s="36"/>
      <c r="W939" s="36"/>
      <c r="X939" s="36"/>
      <c r="Y939" s="36"/>
      <c r="Z939" s="36"/>
      <c r="AA939" s="36"/>
      <c r="AB939" s="36"/>
      <c r="AC939" s="36"/>
      <c r="AD939" s="36"/>
      <c r="AE939" s="36"/>
      <c r="AT939" s="19" t="s">
        <v>184</v>
      </c>
      <c r="AU939" s="19" t="s">
        <v>85</v>
      </c>
    </row>
    <row r="940" spans="2:63" s="12" customFormat="1" ht="22.9" customHeight="1">
      <c r="B940" s="174"/>
      <c r="C940" s="175"/>
      <c r="D940" s="176" t="s">
        <v>74</v>
      </c>
      <c r="E940" s="188" t="s">
        <v>2059</v>
      </c>
      <c r="F940" s="188" t="s">
        <v>2060</v>
      </c>
      <c r="G940" s="175"/>
      <c r="H940" s="175"/>
      <c r="I940" s="178"/>
      <c r="J940" s="189">
        <f>BK940</f>
        <v>0</v>
      </c>
      <c r="K940" s="175"/>
      <c r="L940" s="180"/>
      <c r="M940" s="181"/>
      <c r="N940" s="182"/>
      <c r="O940" s="182"/>
      <c r="P940" s="183">
        <f>SUM(P941:P972)</f>
        <v>0</v>
      </c>
      <c r="Q940" s="182"/>
      <c r="R940" s="183">
        <f>SUM(R941:R972)</f>
        <v>1.43489036</v>
      </c>
      <c r="S940" s="182"/>
      <c r="T940" s="184">
        <f>SUM(T941:T972)</f>
        <v>0</v>
      </c>
      <c r="AR940" s="185" t="s">
        <v>85</v>
      </c>
      <c r="AT940" s="186" t="s">
        <v>74</v>
      </c>
      <c r="AU940" s="186" t="s">
        <v>83</v>
      </c>
      <c r="AY940" s="185" t="s">
        <v>175</v>
      </c>
      <c r="BK940" s="187">
        <f>SUM(BK941:BK972)</f>
        <v>0</v>
      </c>
    </row>
    <row r="941" spans="1:65" s="2" customFormat="1" ht="21.75" customHeight="1">
      <c r="A941" s="36"/>
      <c r="B941" s="37"/>
      <c r="C941" s="190" t="s">
        <v>2061</v>
      </c>
      <c r="D941" s="190" t="s">
        <v>177</v>
      </c>
      <c r="E941" s="191" t="s">
        <v>2062</v>
      </c>
      <c r="F941" s="192" t="s">
        <v>2063</v>
      </c>
      <c r="G941" s="193" t="s">
        <v>180</v>
      </c>
      <c r="H941" s="194">
        <v>89.14</v>
      </c>
      <c r="I941" s="195"/>
      <c r="J941" s="196">
        <f>ROUND(I941*H941,2)</f>
        <v>0</v>
      </c>
      <c r="K941" s="192" t="s">
        <v>181</v>
      </c>
      <c r="L941" s="41"/>
      <c r="M941" s="197" t="s">
        <v>19</v>
      </c>
      <c r="N941" s="198" t="s">
        <v>48</v>
      </c>
      <c r="O941" s="67"/>
      <c r="P941" s="199">
        <f>O941*H941</f>
        <v>0</v>
      </c>
      <c r="Q941" s="199">
        <v>0</v>
      </c>
      <c r="R941" s="199">
        <f>Q941*H941</f>
        <v>0</v>
      </c>
      <c r="S941" s="199">
        <v>0</v>
      </c>
      <c r="T941" s="200">
        <f>S941*H941</f>
        <v>0</v>
      </c>
      <c r="U941" s="36"/>
      <c r="V941" s="36"/>
      <c r="W941" s="36"/>
      <c r="X941" s="36"/>
      <c r="Y941" s="36"/>
      <c r="Z941" s="36"/>
      <c r="AA941" s="36"/>
      <c r="AB941" s="36"/>
      <c r="AC941" s="36"/>
      <c r="AD941" s="36"/>
      <c r="AE941" s="36"/>
      <c r="AR941" s="201" t="s">
        <v>293</v>
      </c>
      <c r="AT941" s="201" t="s">
        <v>177</v>
      </c>
      <c r="AU941" s="201" t="s">
        <v>85</v>
      </c>
      <c r="AY941" s="19" t="s">
        <v>175</v>
      </c>
      <c r="BE941" s="202">
        <f>IF(N941="základní",J941,0)</f>
        <v>0</v>
      </c>
      <c r="BF941" s="202">
        <f>IF(N941="snížená",J941,0)</f>
        <v>0</v>
      </c>
      <c r="BG941" s="202">
        <f>IF(N941="zákl. přenesená",J941,0)</f>
        <v>0</v>
      </c>
      <c r="BH941" s="202">
        <f>IF(N941="sníž. přenesená",J941,0)</f>
        <v>0</v>
      </c>
      <c r="BI941" s="202">
        <f>IF(N941="nulová",J941,0)</f>
        <v>0</v>
      </c>
      <c r="BJ941" s="19" t="s">
        <v>182</v>
      </c>
      <c r="BK941" s="202">
        <f>ROUND(I941*H941,2)</f>
        <v>0</v>
      </c>
      <c r="BL941" s="19" t="s">
        <v>293</v>
      </c>
      <c r="BM941" s="201" t="s">
        <v>2064</v>
      </c>
    </row>
    <row r="942" spans="2:51" s="14" customFormat="1" ht="11.25">
      <c r="B942" s="217"/>
      <c r="C942" s="218"/>
      <c r="D942" s="203" t="s">
        <v>186</v>
      </c>
      <c r="E942" s="219" t="s">
        <v>19</v>
      </c>
      <c r="F942" s="220" t="s">
        <v>2065</v>
      </c>
      <c r="G942" s="218"/>
      <c r="H942" s="221">
        <v>89.14</v>
      </c>
      <c r="I942" s="222"/>
      <c r="J942" s="218"/>
      <c r="K942" s="218"/>
      <c r="L942" s="223"/>
      <c r="M942" s="224"/>
      <c r="N942" s="225"/>
      <c r="O942" s="225"/>
      <c r="P942" s="225"/>
      <c r="Q942" s="225"/>
      <c r="R942" s="225"/>
      <c r="S942" s="225"/>
      <c r="T942" s="226"/>
      <c r="AT942" s="227" t="s">
        <v>186</v>
      </c>
      <c r="AU942" s="227" t="s">
        <v>85</v>
      </c>
      <c r="AV942" s="14" t="s">
        <v>85</v>
      </c>
      <c r="AW942" s="14" t="s">
        <v>37</v>
      </c>
      <c r="AX942" s="14" t="s">
        <v>83</v>
      </c>
      <c r="AY942" s="227" t="s">
        <v>175</v>
      </c>
    </row>
    <row r="943" spans="1:65" s="2" customFormat="1" ht="16.5" customHeight="1">
      <c r="A943" s="36"/>
      <c r="B943" s="37"/>
      <c r="C943" s="239" t="s">
        <v>2066</v>
      </c>
      <c r="D943" s="239" t="s">
        <v>238</v>
      </c>
      <c r="E943" s="240" t="s">
        <v>2067</v>
      </c>
      <c r="F943" s="241" t="s">
        <v>2068</v>
      </c>
      <c r="G943" s="242" t="s">
        <v>191</v>
      </c>
      <c r="H943" s="243">
        <v>4.546</v>
      </c>
      <c r="I943" s="244"/>
      <c r="J943" s="245">
        <f>ROUND(I943*H943,2)</f>
        <v>0</v>
      </c>
      <c r="K943" s="241" t="s">
        <v>181</v>
      </c>
      <c r="L943" s="246"/>
      <c r="M943" s="247" t="s">
        <v>19</v>
      </c>
      <c r="N943" s="248" t="s">
        <v>48</v>
      </c>
      <c r="O943" s="67"/>
      <c r="P943" s="199">
        <f>O943*H943</f>
        <v>0</v>
      </c>
      <c r="Q943" s="199">
        <v>0.03</v>
      </c>
      <c r="R943" s="199">
        <f>Q943*H943</f>
        <v>0.13638</v>
      </c>
      <c r="S943" s="199">
        <v>0</v>
      </c>
      <c r="T943" s="200">
        <f>S943*H943</f>
        <v>0</v>
      </c>
      <c r="U943" s="36"/>
      <c r="V943" s="36"/>
      <c r="W943" s="36"/>
      <c r="X943" s="36"/>
      <c r="Y943" s="36"/>
      <c r="Z943" s="36"/>
      <c r="AA943" s="36"/>
      <c r="AB943" s="36"/>
      <c r="AC943" s="36"/>
      <c r="AD943" s="36"/>
      <c r="AE943" s="36"/>
      <c r="AR943" s="201" t="s">
        <v>522</v>
      </c>
      <c r="AT943" s="201" t="s">
        <v>238</v>
      </c>
      <c r="AU943" s="201" t="s">
        <v>85</v>
      </c>
      <c r="AY943" s="19" t="s">
        <v>175</v>
      </c>
      <c r="BE943" s="202">
        <f>IF(N943="základní",J943,0)</f>
        <v>0</v>
      </c>
      <c r="BF943" s="202">
        <f>IF(N943="snížená",J943,0)</f>
        <v>0</v>
      </c>
      <c r="BG943" s="202">
        <f>IF(N943="zákl. přenesená",J943,0)</f>
        <v>0</v>
      </c>
      <c r="BH943" s="202">
        <f>IF(N943="sníž. přenesená",J943,0)</f>
        <v>0</v>
      </c>
      <c r="BI943" s="202">
        <f>IF(N943="nulová",J943,0)</f>
        <v>0</v>
      </c>
      <c r="BJ943" s="19" t="s">
        <v>182</v>
      </c>
      <c r="BK943" s="202">
        <f>ROUND(I943*H943,2)</f>
        <v>0</v>
      </c>
      <c r="BL943" s="19" t="s">
        <v>293</v>
      </c>
      <c r="BM943" s="201" t="s">
        <v>2069</v>
      </c>
    </row>
    <row r="944" spans="2:51" s="14" customFormat="1" ht="11.25">
      <c r="B944" s="217"/>
      <c r="C944" s="218"/>
      <c r="D944" s="203" t="s">
        <v>186</v>
      </c>
      <c r="E944" s="219" t="s">
        <v>19</v>
      </c>
      <c r="F944" s="220" t="s">
        <v>2070</v>
      </c>
      <c r="G944" s="218"/>
      <c r="H944" s="221">
        <v>4.546</v>
      </c>
      <c r="I944" s="222"/>
      <c r="J944" s="218"/>
      <c r="K944" s="218"/>
      <c r="L944" s="223"/>
      <c r="M944" s="224"/>
      <c r="N944" s="225"/>
      <c r="O944" s="225"/>
      <c r="P944" s="225"/>
      <c r="Q944" s="225"/>
      <c r="R944" s="225"/>
      <c r="S944" s="225"/>
      <c r="T944" s="226"/>
      <c r="AT944" s="227" t="s">
        <v>186</v>
      </c>
      <c r="AU944" s="227" t="s">
        <v>85</v>
      </c>
      <c r="AV944" s="14" t="s">
        <v>85</v>
      </c>
      <c r="AW944" s="14" t="s">
        <v>37</v>
      </c>
      <c r="AX944" s="14" t="s">
        <v>83</v>
      </c>
      <c r="AY944" s="227" t="s">
        <v>175</v>
      </c>
    </row>
    <row r="945" spans="1:65" s="2" customFormat="1" ht="16.5" customHeight="1">
      <c r="A945" s="36"/>
      <c r="B945" s="37"/>
      <c r="C945" s="190" t="s">
        <v>2071</v>
      </c>
      <c r="D945" s="190" t="s">
        <v>177</v>
      </c>
      <c r="E945" s="191" t="s">
        <v>2072</v>
      </c>
      <c r="F945" s="192" t="s">
        <v>2073</v>
      </c>
      <c r="G945" s="193" t="s">
        <v>180</v>
      </c>
      <c r="H945" s="194">
        <v>128.59</v>
      </c>
      <c r="I945" s="195"/>
      <c r="J945" s="196">
        <f>ROUND(I945*H945,2)</f>
        <v>0</v>
      </c>
      <c r="K945" s="192" t="s">
        <v>181</v>
      </c>
      <c r="L945" s="41"/>
      <c r="M945" s="197" t="s">
        <v>19</v>
      </c>
      <c r="N945" s="198" t="s">
        <v>48</v>
      </c>
      <c r="O945" s="67"/>
      <c r="P945" s="199">
        <f>O945*H945</f>
        <v>0</v>
      </c>
      <c r="Q945" s="199">
        <v>0</v>
      </c>
      <c r="R945" s="199">
        <f>Q945*H945</f>
        <v>0</v>
      </c>
      <c r="S945" s="199">
        <v>0</v>
      </c>
      <c r="T945" s="200">
        <f>S945*H945</f>
        <v>0</v>
      </c>
      <c r="U945" s="36"/>
      <c r="V945" s="36"/>
      <c r="W945" s="36"/>
      <c r="X945" s="36"/>
      <c r="Y945" s="36"/>
      <c r="Z945" s="36"/>
      <c r="AA945" s="36"/>
      <c r="AB945" s="36"/>
      <c r="AC945" s="36"/>
      <c r="AD945" s="36"/>
      <c r="AE945" s="36"/>
      <c r="AR945" s="201" t="s">
        <v>293</v>
      </c>
      <c r="AT945" s="201" t="s">
        <v>177</v>
      </c>
      <c r="AU945" s="201" t="s">
        <v>85</v>
      </c>
      <c r="AY945" s="19" t="s">
        <v>175</v>
      </c>
      <c r="BE945" s="202">
        <f>IF(N945="základní",J945,0)</f>
        <v>0</v>
      </c>
      <c r="BF945" s="202">
        <f>IF(N945="snížená",J945,0)</f>
        <v>0</v>
      </c>
      <c r="BG945" s="202">
        <f>IF(N945="zákl. přenesená",J945,0)</f>
        <v>0</v>
      </c>
      <c r="BH945" s="202">
        <f>IF(N945="sníž. přenesená",J945,0)</f>
        <v>0</v>
      </c>
      <c r="BI945" s="202">
        <f>IF(N945="nulová",J945,0)</f>
        <v>0</v>
      </c>
      <c r="BJ945" s="19" t="s">
        <v>182</v>
      </c>
      <c r="BK945" s="202">
        <f>ROUND(I945*H945,2)</f>
        <v>0</v>
      </c>
      <c r="BL945" s="19" t="s">
        <v>293</v>
      </c>
      <c r="BM945" s="201" t="s">
        <v>2074</v>
      </c>
    </row>
    <row r="946" spans="2:51" s="13" customFormat="1" ht="11.25">
      <c r="B946" s="207"/>
      <c r="C946" s="208"/>
      <c r="D946" s="203" t="s">
        <v>186</v>
      </c>
      <c r="E946" s="209" t="s">
        <v>19</v>
      </c>
      <c r="F946" s="210" t="s">
        <v>1466</v>
      </c>
      <c r="G946" s="208"/>
      <c r="H946" s="209" t="s">
        <v>19</v>
      </c>
      <c r="I946" s="211"/>
      <c r="J946" s="208"/>
      <c r="K946" s="208"/>
      <c r="L946" s="212"/>
      <c r="M946" s="213"/>
      <c r="N946" s="214"/>
      <c r="O946" s="214"/>
      <c r="P946" s="214"/>
      <c r="Q946" s="214"/>
      <c r="R946" s="214"/>
      <c r="S946" s="214"/>
      <c r="T946" s="215"/>
      <c r="AT946" s="216" t="s">
        <v>186</v>
      </c>
      <c r="AU946" s="216" t="s">
        <v>85</v>
      </c>
      <c r="AV946" s="13" t="s">
        <v>83</v>
      </c>
      <c r="AW946" s="13" t="s">
        <v>37</v>
      </c>
      <c r="AX946" s="13" t="s">
        <v>75</v>
      </c>
      <c r="AY946" s="216" t="s">
        <v>175</v>
      </c>
    </row>
    <row r="947" spans="2:51" s="14" customFormat="1" ht="11.25">
      <c r="B947" s="217"/>
      <c r="C947" s="218"/>
      <c r="D947" s="203" t="s">
        <v>186</v>
      </c>
      <c r="E947" s="219" t="s">
        <v>19</v>
      </c>
      <c r="F947" s="220" t="s">
        <v>1467</v>
      </c>
      <c r="G947" s="218"/>
      <c r="H947" s="221">
        <v>37.71</v>
      </c>
      <c r="I947" s="222"/>
      <c r="J947" s="218"/>
      <c r="K947" s="218"/>
      <c r="L947" s="223"/>
      <c r="M947" s="224"/>
      <c r="N947" s="225"/>
      <c r="O947" s="225"/>
      <c r="P947" s="225"/>
      <c r="Q947" s="225"/>
      <c r="R947" s="225"/>
      <c r="S947" s="225"/>
      <c r="T947" s="226"/>
      <c r="AT947" s="227" t="s">
        <v>186</v>
      </c>
      <c r="AU947" s="227" t="s">
        <v>85</v>
      </c>
      <c r="AV947" s="14" t="s">
        <v>85</v>
      </c>
      <c r="AW947" s="14" t="s">
        <v>37</v>
      </c>
      <c r="AX947" s="14" t="s">
        <v>75</v>
      </c>
      <c r="AY947" s="227" t="s">
        <v>175</v>
      </c>
    </row>
    <row r="948" spans="2:51" s="13" customFormat="1" ht="11.25">
      <c r="B948" s="207"/>
      <c r="C948" s="208"/>
      <c r="D948" s="203" t="s">
        <v>186</v>
      </c>
      <c r="E948" s="209" t="s">
        <v>19</v>
      </c>
      <c r="F948" s="210" t="s">
        <v>1477</v>
      </c>
      <c r="G948" s="208"/>
      <c r="H948" s="209" t="s">
        <v>19</v>
      </c>
      <c r="I948" s="211"/>
      <c r="J948" s="208"/>
      <c r="K948" s="208"/>
      <c r="L948" s="212"/>
      <c r="M948" s="213"/>
      <c r="N948" s="214"/>
      <c r="O948" s="214"/>
      <c r="P948" s="214"/>
      <c r="Q948" s="214"/>
      <c r="R948" s="214"/>
      <c r="S948" s="214"/>
      <c r="T948" s="215"/>
      <c r="AT948" s="216" t="s">
        <v>186</v>
      </c>
      <c r="AU948" s="216" t="s">
        <v>85</v>
      </c>
      <c r="AV948" s="13" t="s">
        <v>83</v>
      </c>
      <c r="AW948" s="13" t="s">
        <v>37</v>
      </c>
      <c r="AX948" s="13" t="s">
        <v>75</v>
      </c>
      <c r="AY948" s="216" t="s">
        <v>175</v>
      </c>
    </row>
    <row r="949" spans="2:51" s="14" customFormat="1" ht="11.25">
      <c r="B949" s="217"/>
      <c r="C949" s="218"/>
      <c r="D949" s="203" t="s">
        <v>186</v>
      </c>
      <c r="E949" s="219" t="s">
        <v>19</v>
      </c>
      <c r="F949" s="220" t="s">
        <v>1478</v>
      </c>
      <c r="G949" s="218"/>
      <c r="H949" s="221">
        <v>128.59</v>
      </c>
      <c r="I949" s="222"/>
      <c r="J949" s="218"/>
      <c r="K949" s="218"/>
      <c r="L949" s="223"/>
      <c r="M949" s="224"/>
      <c r="N949" s="225"/>
      <c r="O949" s="225"/>
      <c r="P949" s="225"/>
      <c r="Q949" s="225"/>
      <c r="R949" s="225"/>
      <c r="S949" s="225"/>
      <c r="T949" s="226"/>
      <c r="AT949" s="227" t="s">
        <v>186</v>
      </c>
      <c r="AU949" s="227" t="s">
        <v>85</v>
      </c>
      <c r="AV949" s="14" t="s">
        <v>85</v>
      </c>
      <c r="AW949" s="14" t="s">
        <v>37</v>
      </c>
      <c r="AX949" s="14" t="s">
        <v>83</v>
      </c>
      <c r="AY949" s="227" t="s">
        <v>175</v>
      </c>
    </row>
    <row r="950" spans="1:65" s="2" customFormat="1" ht="16.5" customHeight="1">
      <c r="A950" s="36"/>
      <c r="B950" s="37"/>
      <c r="C950" s="239" t="s">
        <v>2075</v>
      </c>
      <c r="D950" s="239" t="s">
        <v>238</v>
      </c>
      <c r="E950" s="240" t="s">
        <v>2076</v>
      </c>
      <c r="F950" s="241" t="s">
        <v>2077</v>
      </c>
      <c r="G950" s="242" t="s">
        <v>191</v>
      </c>
      <c r="H950" s="243">
        <v>3.215</v>
      </c>
      <c r="I950" s="244"/>
      <c r="J950" s="245">
        <f>ROUND(I950*H950,2)</f>
        <v>0</v>
      </c>
      <c r="K950" s="241" t="s">
        <v>181</v>
      </c>
      <c r="L950" s="246"/>
      <c r="M950" s="247" t="s">
        <v>19</v>
      </c>
      <c r="N950" s="248" t="s">
        <v>48</v>
      </c>
      <c r="O950" s="67"/>
      <c r="P950" s="199">
        <f>O950*H950</f>
        <v>0</v>
      </c>
      <c r="Q950" s="199">
        <v>0.15</v>
      </c>
      <c r="R950" s="199">
        <f>Q950*H950</f>
        <v>0.48224999999999996</v>
      </c>
      <c r="S950" s="199">
        <v>0</v>
      </c>
      <c r="T950" s="200">
        <f>S950*H950</f>
        <v>0</v>
      </c>
      <c r="U950" s="36"/>
      <c r="V950" s="36"/>
      <c r="W950" s="36"/>
      <c r="X950" s="36"/>
      <c r="Y950" s="36"/>
      <c r="Z950" s="36"/>
      <c r="AA950" s="36"/>
      <c r="AB950" s="36"/>
      <c r="AC950" s="36"/>
      <c r="AD950" s="36"/>
      <c r="AE950" s="36"/>
      <c r="AR950" s="201" t="s">
        <v>522</v>
      </c>
      <c r="AT950" s="201" t="s">
        <v>238</v>
      </c>
      <c r="AU950" s="201" t="s">
        <v>85</v>
      </c>
      <c r="AY950" s="19" t="s">
        <v>175</v>
      </c>
      <c r="BE950" s="202">
        <f>IF(N950="základní",J950,0)</f>
        <v>0</v>
      </c>
      <c r="BF950" s="202">
        <f>IF(N950="snížená",J950,0)</f>
        <v>0</v>
      </c>
      <c r="BG950" s="202">
        <f>IF(N950="zákl. přenesená",J950,0)</f>
        <v>0</v>
      </c>
      <c r="BH950" s="202">
        <f>IF(N950="sníž. přenesená",J950,0)</f>
        <v>0</v>
      </c>
      <c r="BI950" s="202">
        <f>IF(N950="nulová",J950,0)</f>
        <v>0</v>
      </c>
      <c r="BJ950" s="19" t="s">
        <v>182</v>
      </c>
      <c r="BK950" s="202">
        <f>ROUND(I950*H950,2)</f>
        <v>0</v>
      </c>
      <c r="BL950" s="19" t="s">
        <v>293</v>
      </c>
      <c r="BM950" s="201" t="s">
        <v>2078</v>
      </c>
    </row>
    <row r="951" spans="2:51" s="13" customFormat="1" ht="11.25">
      <c r="B951" s="207"/>
      <c r="C951" s="208"/>
      <c r="D951" s="203" t="s">
        <v>186</v>
      </c>
      <c r="E951" s="209" t="s">
        <v>19</v>
      </c>
      <c r="F951" s="210" t="s">
        <v>1466</v>
      </c>
      <c r="G951" s="208"/>
      <c r="H951" s="209" t="s">
        <v>19</v>
      </c>
      <c r="I951" s="211"/>
      <c r="J951" s="208"/>
      <c r="K951" s="208"/>
      <c r="L951" s="212"/>
      <c r="M951" s="213"/>
      <c r="N951" s="214"/>
      <c r="O951" s="214"/>
      <c r="P951" s="214"/>
      <c r="Q951" s="214"/>
      <c r="R951" s="214"/>
      <c r="S951" s="214"/>
      <c r="T951" s="215"/>
      <c r="AT951" s="216" t="s">
        <v>186</v>
      </c>
      <c r="AU951" s="216" t="s">
        <v>85</v>
      </c>
      <c r="AV951" s="13" t="s">
        <v>83</v>
      </c>
      <c r="AW951" s="13" t="s">
        <v>37</v>
      </c>
      <c r="AX951" s="13" t="s">
        <v>75</v>
      </c>
      <c r="AY951" s="216" t="s">
        <v>175</v>
      </c>
    </row>
    <row r="952" spans="2:51" s="14" customFormat="1" ht="11.25">
      <c r="B952" s="217"/>
      <c r="C952" s="218"/>
      <c r="D952" s="203" t="s">
        <v>186</v>
      </c>
      <c r="E952" s="219" t="s">
        <v>19</v>
      </c>
      <c r="F952" s="220" t="s">
        <v>2079</v>
      </c>
      <c r="G952" s="218"/>
      <c r="H952" s="221">
        <v>1.508</v>
      </c>
      <c r="I952" s="222"/>
      <c r="J952" s="218"/>
      <c r="K952" s="218"/>
      <c r="L952" s="223"/>
      <c r="M952" s="224"/>
      <c r="N952" s="225"/>
      <c r="O952" s="225"/>
      <c r="P952" s="225"/>
      <c r="Q952" s="225"/>
      <c r="R952" s="225"/>
      <c r="S952" s="225"/>
      <c r="T952" s="226"/>
      <c r="AT952" s="227" t="s">
        <v>186</v>
      </c>
      <c r="AU952" s="227" t="s">
        <v>85</v>
      </c>
      <c r="AV952" s="14" t="s">
        <v>85</v>
      </c>
      <c r="AW952" s="14" t="s">
        <v>37</v>
      </c>
      <c r="AX952" s="14" t="s">
        <v>75</v>
      </c>
      <c r="AY952" s="227" t="s">
        <v>175</v>
      </c>
    </row>
    <row r="953" spans="2:51" s="13" customFormat="1" ht="11.25">
      <c r="B953" s="207"/>
      <c r="C953" s="208"/>
      <c r="D953" s="203" t="s">
        <v>186</v>
      </c>
      <c r="E953" s="209" t="s">
        <v>19</v>
      </c>
      <c r="F953" s="210" t="s">
        <v>1477</v>
      </c>
      <c r="G953" s="208"/>
      <c r="H953" s="209" t="s">
        <v>19</v>
      </c>
      <c r="I953" s="211"/>
      <c r="J953" s="208"/>
      <c r="K953" s="208"/>
      <c r="L953" s="212"/>
      <c r="M953" s="213"/>
      <c r="N953" s="214"/>
      <c r="O953" s="214"/>
      <c r="P953" s="214"/>
      <c r="Q953" s="214"/>
      <c r="R953" s="214"/>
      <c r="S953" s="214"/>
      <c r="T953" s="215"/>
      <c r="AT953" s="216" t="s">
        <v>186</v>
      </c>
      <c r="AU953" s="216" t="s">
        <v>85</v>
      </c>
      <c r="AV953" s="13" t="s">
        <v>83</v>
      </c>
      <c r="AW953" s="13" t="s">
        <v>37</v>
      </c>
      <c r="AX953" s="13" t="s">
        <v>75</v>
      </c>
      <c r="AY953" s="216" t="s">
        <v>175</v>
      </c>
    </row>
    <row r="954" spans="2:51" s="14" customFormat="1" ht="11.25">
      <c r="B954" s="217"/>
      <c r="C954" s="218"/>
      <c r="D954" s="203" t="s">
        <v>186</v>
      </c>
      <c r="E954" s="219" t="s">
        <v>19</v>
      </c>
      <c r="F954" s="220" t="s">
        <v>2080</v>
      </c>
      <c r="G954" s="218"/>
      <c r="H954" s="221">
        <v>3.215</v>
      </c>
      <c r="I954" s="222"/>
      <c r="J954" s="218"/>
      <c r="K954" s="218"/>
      <c r="L954" s="223"/>
      <c r="M954" s="224"/>
      <c r="N954" s="225"/>
      <c r="O954" s="225"/>
      <c r="P954" s="225"/>
      <c r="Q954" s="225"/>
      <c r="R954" s="225"/>
      <c r="S954" s="225"/>
      <c r="T954" s="226"/>
      <c r="AT954" s="227" t="s">
        <v>186</v>
      </c>
      <c r="AU954" s="227" t="s">
        <v>85</v>
      </c>
      <c r="AV954" s="14" t="s">
        <v>85</v>
      </c>
      <c r="AW954" s="14" t="s">
        <v>37</v>
      </c>
      <c r="AX954" s="14" t="s">
        <v>83</v>
      </c>
      <c r="AY954" s="227" t="s">
        <v>175</v>
      </c>
    </row>
    <row r="955" spans="1:65" s="2" customFormat="1" ht="21.75" customHeight="1">
      <c r="A955" s="36"/>
      <c r="B955" s="37"/>
      <c r="C955" s="190" t="s">
        <v>2081</v>
      </c>
      <c r="D955" s="190" t="s">
        <v>177</v>
      </c>
      <c r="E955" s="191" t="s">
        <v>2082</v>
      </c>
      <c r="F955" s="192" t="s">
        <v>2083</v>
      </c>
      <c r="G955" s="193" t="s">
        <v>180</v>
      </c>
      <c r="H955" s="194">
        <v>101.67</v>
      </c>
      <c r="I955" s="195"/>
      <c r="J955" s="196">
        <f>ROUND(I955*H955,2)</f>
        <v>0</v>
      </c>
      <c r="K955" s="192" t="s">
        <v>181</v>
      </c>
      <c r="L955" s="41"/>
      <c r="M955" s="197" t="s">
        <v>19</v>
      </c>
      <c r="N955" s="198" t="s">
        <v>48</v>
      </c>
      <c r="O955" s="67"/>
      <c r="P955" s="199">
        <f>O955*H955</f>
        <v>0</v>
      </c>
      <c r="Q955" s="199">
        <v>0</v>
      </c>
      <c r="R955" s="199">
        <f>Q955*H955</f>
        <v>0</v>
      </c>
      <c r="S955" s="199">
        <v>0</v>
      </c>
      <c r="T955" s="200">
        <f>S955*H955</f>
        <v>0</v>
      </c>
      <c r="U955" s="36"/>
      <c r="V955" s="36"/>
      <c r="W955" s="36"/>
      <c r="X955" s="36"/>
      <c r="Y955" s="36"/>
      <c r="Z955" s="36"/>
      <c r="AA955" s="36"/>
      <c r="AB955" s="36"/>
      <c r="AC955" s="36"/>
      <c r="AD955" s="36"/>
      <c r="AE955" s="36"/>
      <c r="AR955" s="201" t="s">
        <v>293</v>
      </c>
      <c r="AT955" s="201" t="s">
        <v>177</v>
      </c>
      <c r="AU955" s="201" t="s">
        <v>85</v>
      </c>
      <c r="AY955" s="19" t="s">
        <v>175</v>
      </c>
      <c r="BE955" s="202">
        <f>IF(N955="základní",J955,0)</f>
        <v>0</v>
      </c>
      <c r="BF955" s="202">
        <f>IF(N955="snížená",J955,0)</f>
        <v>0</v>
      </c>
      <c r="BG955" s="202">
        <f>IF(N955="zákl. přenesená",J955,0)</f>
        <v>0</v>
      </c>
      <c r="BH955" s="202">
        <f>IF(N955="sníž. přenesená",J955,0)</f>
        <v>0</v>
      </c>
      <c r="BI955" s="202">
        <f>IF(N955="nulová",J955,0)</f>
        <v>0</v>
      </c>
      <c r="BJ955" s="19" t="s">
        <v>182</v>
      </c>
      <c r="BK955" s="202">
        <f>ROUND(I955*H955,2)</f>
        <v>0</v>
      </c>
      <c r="BL955" s="19" t="s">
        <v>293</v>
      </c>
      <c r="BM955" s="201" t="s">
        <v>2084</v>
      </c>
    </row>
    <row r="956" spans="1:47" s="2" customFormat="1" ht="39">
      <c r="A956" s="36"/>
      <c r="B956" s="37"/>
      <c r="C956" s="38"/>
      <c r="D956" s="203" t="s">
        <v>184</v>
      </c>
      <c r="E956" s="38"/>
      <c r="F956" s="204" t="s">
        <v>2085</v>
      </c>
      <c r="G956" s="38"/>
      <c r="H956" s="38"/>
      <c r="I956" s="111"/>
      <c r="J956" s="38"/>
      <c r="K956" s="38"/>
      <c r="L956" s="41"/>
      <c r="M956" s="205"/>
      <c r="N956" s="206"/>
      <c r="O956" s="67"/>
      <c r="P956" s="67"/>
      <c r="Q956" s="67"/>
      <c r="R956" s="67"/>
      <c r="S956" s="67"/>
      <c r="T956" s="68"/>
      <c r="U956" s="36"/>
      <c r="V956" s="36"/>
      <c r="W956" s="36"/>
      <c r="X956" s="36"/>
      <c r="Y956" s="36"/>
      <c r="Z956" s="36"/>
      <c r="AA956" s="36"/>
      <c r="AB956" s="36"/>
      <c r="AC956" s="36"/>
      <c r="AD956" s="36"/>
      <c r="AE956" s="36"/>
      <c r="AT956" s="19" t="s">
        <v>184</v>
      </c>
      <c r="AU956" s="19" t="s">
        <v>85</v>
      </c>
    </row>
    <row r="957" spans="1:65" s="2" customFormat="1" ht="16.5" customHeight="1">
      <c r="A957" s="36"/>
      <c r="B957" s="37"/>
      <c r="C957" s="239" t="s">
        <v>2086</v>
      </c>
      <c r="D957" s="239" t="s">
        <v>238</v>
      </c>
      <c r="E957" s="240" t="s">
        <v>2087</v>
      </c>
      <c r="F957" s="241" t="s">
        <v>2088</v>
      </c>
      <c r="G957" s="242" t="s">
        <v>180</v>
      </c>
      <c r="H957" s="243">
        <v>207.407</v>
      </c>
      <c r="I957" s="244"/>
      <c r="J957" s="245">
        <f>ROUND(I957*H957,2)</f>
        <v>0</v>
      </c>
      <c r="K957" s="241" t="s">
        <v>181</v>
      </c>
      <c r="L957" s="246"/>
      <c r="M957" s="247" t="s">
        <v>19</v>
      </c>
      <c r="N957" s="248" t="s">
        <v>48</v>
      </c>
      <c r="O957" s="67"/>
      <c r="P957" s="199">
        <f>O957*H957</f>
        <v>0</v>
      </c>
      <c r="Q957" s="199">
        <v>0.0036</v>
      </c>
      <c r="R957" s="199">
        <f>Q957*H957</f>
        <v>0.7466652</v>
      </c>
      <c r="S957" s="199">
        <v>0</v>
      </c>
      <c r="T957" s="200">
        <f>S957*H957</f>
        <v>0</v>
      </c>
      <c r="U957" s="36"/>
      <c r="V957" s="36"/>
      <c r="W957" s="36"/>
      <c r="X957" s="36"/>
      <c r="Y957" s="36"/>
      <c r="Z957" s="36"/>
      <c r="AA957" s="36"/>
      <c r="AB957" s="36"/>
      <c r="AC957" s="36"/>
      <c r="AD957" s="36"/>
      <c r="AE957" s="36"/>
      <c r="AR957" s="201" t="s">
        <v>522</v>
      </c>
      <c r="AT957" s="201" t="s">
        <v>238</v>
      </c>
      <c r="AU957" s="201" t="s">
        <v>85</v>
      </c>
      <c r="AY957" s="19" t="s">
        <v>175</v>
      </c>
      <c r="BE957" s="202">
        <f>IF(N957="základní",J957,0)</f>
        <v>0</v>
      </c>
      <c r="BF957" s="202">
        <f>IF(N957="snížená",J957,0)</f>
        <v>0</v>
      </c>
      <c r="BG957" s="202">
        <f>IF(N957="zákl. přenesená",J957,0)</f>
        <v>0</v>
      </c>
      <c r="BH957" s="202">
        <f>IF(N957="sníž. přenesená",J957,0)</f>
        <v>0</v>
      </c>
      <c r="BI957" s="202">
        <f>IF(N957="nulová",J957,0)</f>
        <v>0</v>
      </c>
      <c r="BJ957" s="19" t="s">
        <v>182</v>
      </c>
      <c r="BK957" s="202">
        <f>ROUND(I957*H957,2)</f>
        <v>0</v>
      </c>
      <c r="BL957" s="19" t="s">
        <v>293</v>
      </c>
      <c r="BM957" s="201" t="s">
        <v>2089</v>
      </c>
    </row>
    <row r="958" spans="2:51" s="14" customFormat="1" ht="11.25">
      <c r="B958" s="217"/>
      <c r="C958" s="218"/>
      <c r="D958" s="203" t="s">
        <v>186</v>
      </c>
      <c r="E958" s="219" t="s">
        <v>19</v>
      </c>
      <c r="F958" s="220" t="s">
        <v>2090</v>
      </c>
      <c r="G958" s="218"/>
      <c r="H958" s="221">
        <v>207.407</v>
      </c>
      <c r="I958" s="222"/>
      <c r="J958" s="218"/>
      <c r="K958" s="218"/>
      <c r="L958" s="223"/>
      <c r="M958" s="224"/>
      <c r="N958" s="225"/>
      <c r="O958" s="225"/>
      <c r="P958" s="225"/>
      <c r="Q958" s="225"/>
      <c r="R958" s="225"/>
      <c r="S958" s="225"/>
      <c r="T958" s="226"/>
      <c r="AT958" s="227" t="s">
        <v>186</v>
      </c>
      <c r="AU958" s="227" t="s">
        <v>85</v>
      </c>
      <c r="AV958" s="14" t="s">
        <v>85</v>
      </c>
      <c r="AW958" s="14" t="s">
        <v>37</v>
      </c>
      <c r="AX958" s="14" t="s">
        <v>83</v>
      </c>
      <c r="AY958" s="227" t="s">
        <v>175</v>
      </c>
    </row>
    <row r="959" spans="1:65" s="2" customFormat="1" ht="16.5" customHeight="1">
      <c r="A959" s="36"/>
      <c r="B959" s="37"/>
      <c r="C959" s="190" t="s">
        <v>2091</v>
      </c>
      <c r="D959" s="190" t="s">
        <v>177</v>
      </c>
      <c r="E959" s="191" t="s">
        <v>2092</v>
      </c>
      <c r="F959" s="192" t="s">
        <v>2093</v>
      </c>
      <c r="G959" s="193" t="s">
        <v>247</v>
      </c>
      <c r="H959" s="194">
        <v>166.3</v>
      </c>
      <c r="I959" s="195"/>
      <c r="J959" s="196">
        <f>ROUND(I959*H959,2)</f>
        <v>0</v>
      </c>
      <c r="K959" s="192" t="s">
        <v>181</v>
      </c>
      <c r="L959" s="41"/>
      <c r="M959" s="197" t="s">
        <v>19</v>
      </c>
      <c r="N959" s="198" t="s">
        <v>48</v>
      </c>
      <c r="O959" s="67"/>
      <c r="P959" s="199">
        <f>O959*H959</f>
        <v>0</v>
      </c>
      <c r="Q959" s="199">
        <v>0</v>
      </c>
      <c r="R959" s="199">
        <f>Q959*H959</f>
        <v>0</v>
      </c>
      <c r="S959" s="199">
        <v>0</v>
      </c>
      <c r="T959" s="200">
        <f>S959*H959</f>
        <v>0</v>
      </c>
      <c r="U959" s="36"/>
      <c r="V959" s="36"/>
      <c r="W959" s="36"/>
      <c r="X959" s="36"/>
      <c r="Y959" s="36"/>
      <c r="Z959" s="36"/>
      <c r="AA959" s="36"/>
      <c r="AB959" s="36"/>
      <c r="AC959" s="36"/>
      <c r="AD959" s="36"/>
      <c r="AE959" s="36"/>
      <c r="AR959" s="201" t="s">
        <v>293</v>
      </c>
      <c r="AT959" s="201" t="s">
        <v>177</v>
      </c>
      <c r="AU959" s="201" t="s">
        <v>85</v>
      </c>
      <c r="AY959" s="19" t="s">
        <v>175</v>
      </c>
      <c r="BE959" s="202">
        <f>IF(N959="základní",J959,0)</f>
        <v>0</v>
      </c>
      <c r="BF959" s="202">
        <f>IF(N959="snížená",J959,0)</f>
        <v>0</v>
      </c>
      <c r="BG959" s="202">
        <f>IF(N959="zákl. přenesená",J959,0)</f>
        <v>0</v>
      </c>
      <c r="BH959" s="202">
        <f>IF(N959="sníž. přenesená",J959,0)</f>
        <v>0</v>
      </c>
      <c r="BI959" s="202">
        <f>IF(N959="nulová",J959,0)</f>
        <v>0</v>
      </c>
      <c r="BJ959" s="19" t="s">
        <v>182</v>
      </c>
      <c r="BK959" s="202">
        <f>ROUND(I959*H959,2)</f>
        <v>0</v>
      </c>
      <c r="BL959" s="19" t="s">
        <v>293</v>
      </c>
      <c r="BM959" s="201" t="s">
        <v>2094</v>
      </c>
    </row>
    <row r="960" spans="1:47" s="2" customFormat="1" ht="39">
      <c r="A960" s="36"/>
      <c r="B960" s="37"/>
      <c r="C960" s="38"/>
      <c r="D960" s="203" t="s">
        <v>184</v>
      </c>
      <c r="E960" s="38"/>
      <c r="F960" s="204" t="s">
        <v>2085</v>
      </c>
      <c r="G960" s="38"/>
      <c r="H960" s="38"/>
      <c r="I960" s="111"/>
      <c r="J960" s="38"/>
      <c r="K960" s="38"/>
      <c r="L960" s="41"/>
      <c r="M960" s="205"/>
      <c r="N960" s="206"/>
      <c r="O960" s="67"/>
      <c r="P960" s="67"/>
      <c r="Q960" s="67"/>
      <c r="R960" s="67"/>
      <c r="S960" s="67"/>
      <c r="T960" s="68"/>
      <c r="U960" s="36"/>
      <c r="V960" s="36"/>
      <c r="W960" s="36"/>
      <c r="X960" s="36"/>
      <c r="Y960" s="36"/>
      <c r="Z960" s="36"/>
      <c r="AA960" s="36"/>
      <c r="AB960" s="36"/>
      <c r="AC960" s="36"/>
      <c r="AD960" s="36"/>
      <c r="AE960" s="36"/>
      <c r="AT960" s="19" t="s">
        <v>184</v>
      </c>
      <c r="AU960" s="19" t="s">
        <v>85</v>
      </c>
    </row>
    <row r="961" spans="2:51" s="14" customFormat="1" ht="11.25">
      <c r="B961" s="217"/>
      <c r="C961" s="218"/>
      <c r="D961" s="203" t="s">
        <v>186</v>
      </c>
      <c r="E961" s="219" t="s">
        <v>19</v>
      </c>
      <c r="F961" s="220" t="s">
        <v>2095</v>
      </c>
      <c r="G961" s="218"/>
      <c r="H961" s="221">
        <v>37.71</v>
      </c>
      <c r="I961" s="222"/>
      <c r="J961" s="218"/>
      <c r="K961" s="218"/>
      <c r="L961" s="223"/>
      <c r="M961" s="224"/>
      <c r="N961" s="225"/>
      <c r="O961" s="225"/>
      <c r="P961" s="225"/>
      <c r="Q961" s="225"/>
      <c r="R961" s="225"/>
      <c r="S961" s="225"/>
      <c r="T961" s="226"/>
      <c r="AT961" s="227" t="s">
        <v>186</v>
      </c>
      <c r="AU961" s="227" t="s">
        <v>85</v>
      </c>
      <c r="AV961" s="14" t="s">
        <v>85</v>
      </c>
      <c r="AW961" s="14" t="s">
        <v>37</v>
      </c>
      <c r="AX961" s="14" t="s">
        <v>75</v>
      </c>
      <c r="AY961" s="227" t="s">
        <v>175</v>
      </c>
    </row>
    <row r="962" spans="2:51" s="14" customFormat="1" ht="11.25">
      <c r="B962" s="217"/>
      <c r="C962" s="218"/>
      <c r="D962" s="203" t="s">
        <v>186</v>
      </c>
      <c r="E962" s="219" t="s">
        <v>19</v>
      </c>
      <c r="F962" s="220" t="s">
        <v>2096</v>
      </c>
      <c r="G962" s="218"/>
      <c r="H962" s="221">
        <v>128.59</v>
      </c>
      <c r="I962" s="222"/>
      <c r="J962" s="218"/>
      <c r="K962" s="218"/>
      <c r="L962" s="223"/>
      <c r="M962" s="224"/>
      <c r="N962" s="225"/>
      <c r="O962" s="225"/>
      <c r="P962" s="225"/>
      <c r="Q962" s="225"/>
      <c r="R962" s="225"/>
      <c r="S962" s="225"/>
      <c r="T962" s="226"/>
      <c r="AT962" s="227" t="s">
        <v>186</v>
      </c>
      <c r="AU962" s="227" t="s">
        <v>85</v>
      </c>
      <c r="AV962" s="14" t="s">
        <v>85</v>
      </c>
      <c r="AW962" s="14" t="s">
        <v>37</v>
      </c>
      <c r="AX962" s="14" t="s">
        <v>75</v>
      </c>
      <c r="AY962" s="227" t="s">
        <v>175</v>
      </c>
    </row>
    <row r="963" spans="2:51" s="15" customFormat="1" ht="11.25">
      <c r="B963" s="228"/>
      <c r="C963" s="229"/>
      <c r="D963" s="203" t="s">
        <v>186</v>
      </c>
      <c r="E963" s="230" t="s">
        <v>19</v>
      </c>
      <c r="F963" s="231" t="s">
        <v>204</v>
      </c>
      <c r="G963" s="229"/>
      <c r="H963" s="232">
        <v>166.3</v>
      </c>
      <c r="I963" s="233"/>
      <c r="J963" s="229"/>
      <c r="K963" s="229"/>
      <c r="L963" s="234"/>
      <c r="M963" s="235"/>
      <c r="N963" s="236"/>
      <c r="O963" s="236"/>
      <c r="P963" s="236"/>
      <c r="Q963" s="236"/>
      <c r="R963" s="236"/>
      <c r="S963" s="236"/>
      <c r="T963" s="237"/>
      <c r="AT963" s="238" t="s">
        <v>186</v>
      </c>
      <c r="AU963" s="238" t="s">
        <v>85</v>
      </c>
      <c r="AV963" s="15" t="s">
        <v>182</v>
      </c>
      <c r="AW963" s="15" t="s">
        <v>37</v>
      </c>
      <c r="AX963" s="15" t="s">
        <v>83</v>
      </c>
      <c r="AY963" s="238" t="s">
        <v>175</v>
      </c>
    </row>
    <row r="964" spans="1:65" s="2" customFormat="1" ht="16.5" customHeight="1">
      <c r="A964" s="36"/>
      <c r="B964" s="37"/>
      <c r="C964" s="239" t="s">
        <v>2097</v>
      </c>
      <c r="D964" s="239" t="s">
        <v>238</v>
      </c>
      <c r="E964" s="240" t="s">
        <v>2098</v>
      </c>
      <c r="F964" s="241" t="s">
        <v>2099</v>
      </c>
      <c r="G964" s="242" t="s">
        <v>247</v>
      </c>
      <c r="H964" s="243">
        <v>169.626</v>
      </c>
      <c r="I964" s="244"/>
      <c r="J964" s="245">
        <f>ROUND(I964*H964,2)</f>
        <v>0</v>
      </c>
      <c r="K964" s="241" t="s">
        <v>181</v>
      </c>
      <c r="L964" s="246"/>
      <c r="M964" s="247" t="s">
        <v>19</v>
      </c>
      <c r="N964" s="248" t="s">
        <v>48</v>
      </c>
      <c r="O964" s="67"/>
      <c r="P964" s="199">
        <f>O964*H964</f>
        <v>0</v>
      </c>
      <c r="Q964" s="199">
        <v>0.0003</v>
      </c>
      <c r="R964" s="199">
        <f>Q964*H964</f>
        <v>0.0508878</v>
      </c>
      <c r="S964" s="199">
        <v>0</v>
      </c>
      <c r="T964" s="200">
        <f>S964*H964</f>
        <v>0</v>
      </c>
      <c r="U964" s="36"/>
      <c r="V964" s="36"/>
      <c r="W964" s="36"/>
      <c r="X964" s="36"/>
      <c r="Y964" s="36"/>
      <c r="Z964" s="36"/>
      <c r="AA964" s="36"/>
      <c r="AB964" s="36"/>
      <c r="AC964" s="36"/>
      <c r="AD964" s="36"/>
      <c r="AE964" s="36"/>
      <c r="AR964" s="201" t="s">
        <v>522</v>
      </c>
      <c r="AT964" s="201" t="s">
        <v>238</v>
      </c>
      <c r="AU964" s="201" t="s">
        <v>85</v>
      </c>
      <c r="AY964" s="19" t="s">
        <v>175</v>
      </c>
      <c r="BE964" s="202">
        <f>IF(N964="základní",J964,0)</f>
        <v>0</v>
      </c>
      <c r="BF964" s="202">
        <f>IF(N964="snížená",J964,0)</f>
        <v>0</v>
      </c>
      <c r="BG964" s="202">
        <f>IF(N964="zákl. přenesená",J964,0)</f>
        <v>0</v>
      </c>
      <c r="BH964" s="202">
        <f>IF(N964="sníž. přenesená",J964,0)</f>
        <v>0</v>
      </c>
      <c r="BI964" s="202">
        <f>IF(N964="nulová",J964,0)</f>
        <v>0</v>
      </c>
      <c r="BJ964" s="19" t="s">
        <v>182</v>
      </c>
      <c r="BK964" s="202">
        <f>ROUND(I964*H964,2)</f>
        <v>0</v>
      </c>
      <c r="BL964" s="19" t="s">
        <v>293</v>
      </c>
      <c r="BM964" s="201" t="s">
        <v>2100</v>
      </c>
    </row>
    <row r="965" spans="2:51" s="14" customFormat="1" ht="11.25">
      <c r="B965" s="217"/>
      <c r="C965" s="218"/>
      <c r="D965" s="203" t="s">
        <v>186</v>
      </c>
      <c r="E965" s="219" t="s">
        <v>19</v>
      </c>
      <c r="F965" s="220" t="s">
        <v>2101</v>
      </c>
      <c r="G965" s="218"/>
      <c r="H965" s="221">
        <v>169.626</v>
      </c>
      <c r="I965" s="222"/>
      <c r="J965" s="218"/>
      <c r="K965" s="218"/>
      <c r="L965" s="223"/>
      <c r="M965" s="224"/>
      <c r="N965" s="225"/>
      <c r="O965" s="225"/>
      <c r="P965" s="225"/>
      <c r="Q965" s="225"/>
      <c r="R965" s="225"/>
      <c r="S965" s="225"/>
      <c r="T965" s="226"/>
      <c r="AT965" s="227" t="s">
        <v>186</v>
      </c>
      <c r="AU965" s="227" t="s">
        <v>85</v>
      </c>
      <c r="AV965" s="14" t="s">
        <v>85</v>
      </c>
      <c r="AW965" s="14" t="s">
        <v>37</v>
      </c>
      <c r="AX965" s="14" t="s">
        <v>83</v>
      </c>
      <c r="AY965" s="227" t="s">
        <v>175</v>
      </c>
    </row>
    <row r="966" spans="1:65" s="2" customFormat="1" ht="21.75" customHeight="1">
      <c r="A966" s="36"/>
      <c r="B966" s="37"/>
      <c r="C966" s="190" t="s">
        <v>2102</v>
      </c>
      <c r="D966" s="190" t="s">
        <v>177</v>
      </c>
      <c r="E966" s="191" t="s">
        <v>2103</v>
      </c>
      <c r="F966" s="192" t="s">
        <v>2104</v>
      </c>
      <c r="G966" s="193" t="s">
        <v>180</v>
      </c>
      <c r="H966" s="194">
        <v>101.67</v>
      </c>
      <c r="I966" s="195"/>
      <c r="J966" s="196">
        <f>ROUND(I966*H966,2)</f>
        <v>0</v>
      </c>
      <c r="K966" s="192" t="s">
        <v>181</v>
      </c>
      <c r="L966" s="41"/>
      <c r="M966" s="197" t="s">
        <v>19</v>
      </c>
      <c r="N966" s="198" t="s">
        <v>48</v>
      </c>
      <c r="O966" s="67"/>
      <c r="P966" s="199">
        <f>O966*H966</f>
        <v>0</v>
      </c>
      <c r="Q966" s="199">
        <v>0</v>
      </c>
      <c r="R966" s="199">
        <f>Q966*H966</f>
        <v>0</v>
      </c>
      <c r="S966" s="199">
        <v>0</v>
      </c>
      <c r="T966" s="200">
        <f>S966*H966</f>
        <v>0</v>
      </c>
      <c r="U966" s="36"/>
      <c r="V966" s="36"/>
      <c r="W966" s="36"/>
      <c r="X966" s="36"/>
      <c r="Y966" s="36"/>
      <c r="Z966" s="36"/>
      <c r="AA966" s="36"/>
      <c r="AB966" s="36"/>
      <c r="AC966" s="36"/>
      <c r="AD966" s="36"/>
      <c r="AE966" s="36"/>
      <c r="AR966" s="201" t="s">
        <v>293</v>
      </c>
      <c r="AT966" s="201" t="s">
        <v>177</v>
      </c>
      <c r="AU966" s="201" t="s">
        <v>85</v>
      </c>
      <c r="AY966" s="19" t="s">
        <v>175</v>
      </c>
      <c r="BE966" s="202">
        <f>IF(N966="základní",J966,0)</f>
        <v>0</v>
      </c>
      <c r="BF966" s="202">
        <f>IF(N966="snížená",J966,0)</f>
        <v>0</v>
      </c>
      <c r="BG966" s="202">
        <f>IF(N966="zákl. přenesená",J966,0)</f>
        <v>0</v>
      </c>
      <c r="BH966" s="202">
        <f>IF(N966="sníž. přenesená",J966,0)</f>
        <v>0</v>
      </c>
      <c r="BI966" s="202">
        <f>IF(N966="nulová",J966,0)</f>
        <v>0</v>
      </c>
      <c r="BJ966" s="19" t="s">
        <v>182</v>
      </c>
      <c r="BK966" s="202">
        <f>ROUND(I966*H966,2)</f>
        <v>0</v>
      </c>
      <c r="BL966" s="19" t="s">
        <v>293</v>
      </c>
      <c r="BM966" s="201" t="s">
        <v>2105</v>
      </c>
    </row>
    <row r="967" spans="2:51" s="13" customFormat="1" ht="11.25">
      <c r="B967" s="207"/>
      <c r="C967" s="208"/>
      <c r="D967" s="203" t="s">
        <v>186</v>
      </c>
      <c r="E967" s="209" t="s">
        <v>19</v>
      </c>
      <c r="F967" s="210" t="s">
        <v>2106</v>
      </c>
      <c r="G967" s="208"/>
      <c r="H967" s="209" t="s">
        <v>19</v>
      </c>
      <c r="I967" s="211"/>
      <c r="J967" s="208"/>
      <c r="K967" s="208"/>
      <c r="L967" s="212"/>
      <c r="M967" s="213"/>
      <c r="N967" s="214"/>
      <c r="O967" s="214"/>
      <c r="P967" s="214"/>
      <c r="Q967" s="214"/>
      <c r="R967" s="214"/>
      <c r="S967" s="214"/>
      <c r="T967" s="215"/>
      <c r="AT967" s="216" t="s">
        <v>186</v>
      </c>
      <c r="AU967" s="216" t="s">
        <v>85</v>
      </c>
      <c r="AV967" s="13" t="s">
        <v>83</v>
      </c>
      <c r="AW967" s="13" t="s">
        <v>37</v>
      </c>
      <c r="AX967" s="13" t="s">
        <v>75</v>
      </c>
      <c r="AY967" s="216" t="s">
        <v>175</v>
      </c>
    </row>
    <row r="968" spans="2:51" s="14" customFormat="1" ht="11.25">
      <c r="B968" s="217"/>
      <c r="C968" s="218"/>
      <c r="D968" s="203" t="s">
        <v>186</v>
      </c>
      <c r="E968" s="219" t="s">
        <v>19</v>
      </c>
      <c r="F968" s="220" t="s">
        <v>2107</v>
      </c>
      <c r="G968" s="218"/>
      <c r="H968" s="221">
        <v>101.67</v>
      </c>
      <c r="I968" s="222"/>
      <c r="J968" s="218"/>
      <c r="K968" s="218"/>
      <c r="L968" s="223"/>
      <c r="M968" s="224"/>
      <c r="N968" s="225"/>
      <c r="O968" s="225"/>
      <c r="P968" s="225"/>
      <c r="Q968" s="225"/>
      <c r="R968" s="225"/>
      <c r="S968" s="225"/>
      <c r="T968" s="226"/>
      <c r="AT968" s="227" t="s">
        <v>186</v>
      </c>
      <c r="AU968" s="227" t="s">
        <v>85</v>
      </c>
      <c r="AV968" s="14" t="s">
        <v>85</v>
      </c>
      <c r="AW968" s="14" t="s">
        <v>37</v>
      </c>
      <c r="AX968" s="14" t="s">
        <v>83</v>
      </c>
      <c r="AY968" s="227" t="s">
        <v>175</v>
      </c>
    </row>
    <row r="969" spans="1:65" s="2" customFormat="1" ht="16.5" customHeight="1">
      <c r="A969" s="36"/>
      <c r="B969" s="37"/>
      <c r="C969" s="239" t="s">
        <v>2108</v>
      </c>
      <c r="D969" s="239" t="s">
        <v>238</v>
      </c>
      <c r="E969" s="240" t="s">
        <v>2109</v>
      </c>
      <c r="F969" s="241" t="s">
        <v>2110</v>
      </c>
      <c r="G969" s="242" t="s">
        <v>180</v>
      </c>
      <c r="H969" s="243">
        <v>116.921</v>
      </c>
      <c r="I969" s="244"/>
      <c r="J969" s="245">
        <f>ROUND(I969*H969,2)</f>
        <v>0</v>
      </c>
      <c r="K969" s="241" t="s">
        <v>181</v>
      </c>
      <c r="L969" s="246"/>
      <c r="M969" s="247" t="s">
        <v>19</v>
      </c>
      <c r="N969" s="248" t="s">
        <v>48</v>
      </c>
      <c r="O969" s="67"/>
      <c r="P969" s="199">
        <f>O969*H969</f>
        <v>0</v>
      </c>
      <c r="Q969" s="199">
        <v>0.00016</v>
      </c>
      <c r="R969" s="199">
        <f>Q969*H969</f>
        <v>0.018707360000000003</v>
      </c>
      <c r="S969" s="199">
        <v>0</v>
      </c>
      <c r="T969" s="200">
        <f>S969*H969</f>
        <v>0</v>
      </c>
      <c r="U969" s="36"/>
      <c r="V969" s="36"/>
      <c r="W969" s="36"/>
      <c r="X969" s="36"/>
      <c r="Y969" s="36"/>
      <c r="Z969" s="36"/>
      <c r="AA969" s="36"/>
      <c r="AB969" s="36"/>
      <c r="AC969" s="36"/>
      <c r="AD969" s="36"/>
      <c r="AE969" s="36"/>
      <c r="AR969" s="201" t="s">
        <v>522</v>
      </c>
      <c r="AT969" s="201" t="s">
        <v>238</v>
      </c>
      <c r="AU969" s="201" t="s">
        <v>85</v>
      </c>
      <c r="AY969" s="19" t="s">
        <v>175</v>
      </c>
      <c r="BE969" s="202">
        <f>IF(N969="základní",J969,0)</f>
        <v>0</v>
      </c>
      <c r="BF969" s="202">
        <f>IF(N969="snížená",J969,0)</f>
        <v>0</v>
      </c>
      <c r="BG969" s="202">
        <f>IF(N969="zákl. přenesená",J969,0)</f>
        <v>0</v>
      </c>
      <c r="BH969" s="202">
        <f>IF(N969="sníž. přenesená",J969,0)</f>
        <v>0</v>
      </c>
      <c r="BI969" s="202">
        <f>IF(N969="nulová",J969,0)</f>
        <v>0</v>
      </c>
      <c r="BJ969" s="19" t="s">
        <v>182</v>
      </c>
      <c r="BK969" s="202">
        <f>ROUND(I969*H969,2)</f>
        <v>0</v>
      </c>
      <c r="BL969" s="19" t="s">
        <v>293</v>
      </c>
      <c r="BM969" s="201" t="s">
        <v>2111</v>
      </c>
    </row>
    <row r="970" spans="2:51" s="14" customFormat="1" ht="11.25">
      <c r="B970" s="217"/>
      <c r="C970" s="218"/>
      <c r="D970" s="203" t="s">
        <v>186</v>
      </c>
      <c r="E970" s="219" t="s">
        <v>19</v>
      </c>
      <c r="F970" s="220" t="s">
        <v>2112</v>
      </c>
      <c r="G970" s="218"/>
      <c r="H970" s="221">
        <v>116.921</v>
      </c>
      <c r="I970" s="222"/>
      <c r="J970" s="218"/>
      <c r="K970" s="218"/>
      <c r="L970" s="223"/>
      <c r="M970" s="224"/>
      <c r="N970" s="225"/>
      <c r="O970" s="225"/>
      <c r="P970" s="225"/>
      <c r="Q970" s="225"/>
      <c r="R970" s="225"/>
      <c r="S970" s="225"/>
      <c r="T970" s="226"/>
      <c r="AT970" s="227" t="s">
        <v>186</v>
      </c>
      <c r="AU970" s="227" t="s">
        <v>85</v>
      </c>
      <c r="AV970" s="14" t="s">
        <v>85</v>
      </c>
      <c r="AW970" s="14" t="s">
        <v>37</v>
      </c>
      <c r="AX970" s="14" t="s">
        <v>83</v>
      </c>
      <c r="AY970" s="227" t="s">
        <v>175</v>
      </c>
    </row>
    <row r="971" spans="1:65" s="2" customFormat="1" ht="21.75" customHeight="1">
      <c r="A971" s="36"/>
      <c r="B971" s="37"/>
      <c r="C971" s="190" t="s">
        <v>2113</v>
      </c>
      <c r="D971" s="190" t="s">
        <v>177</v>
      </c>
      <c r="E971" s="191" t="s">
        <v>2114</v>
      </c>
      <c r="F971" s="192" t="s">
        <v>2115</v>
      </c>
      <c r="G971" s="193" t="s">
        <v>217</v>
      </c>
      <c r="H971" s="194">
        <v>1.435</v>
      </c>
      <c r="I971" s="195"/>
      <c r="J971" s="196">
        <f>ROUND(I971*H971,2)</f>
        <v>0</v>
      </c>
      <c r="K971" s="192" t="s">
        <v>181</v>
      </c>
      <c r="L971" s="41"/>
      <c r="M971" s="197" t="s">
        <v>19</v>
      </c>
      <c r="N971" s="198" t="s">
        <v>48</v>
      </c>
      <c r="O971" s="67"/>
      <c r="P971" s="199">
        <f>O971*H971</f>
        <v>0</v>
      </c>
      <c r="Q971" s="199">
        <v>0</v>
      </c>
      <c r="R971" s="199">
        <f>Q971*H971</f>
        <v>0</v>
      </c>
      <c r="S971" s="199">
        <v>0</v>
      </c>
      <c r="T971" s="200">
        <f>S971*H971</f>
        <v>0</v>
      </c>
      <c r="U971" s="36"/>
      <c r="V971" s="36"/>
      <c r="W971" s="36"/>
      <c r="X971" s="36"/>
      <c r="Y971" s="36"/>
      <c r="Z971" s="36"/>
      <c r="AA971" s="36"/>
      <c r="AB971" s="36"/>
      <c r="AC971" s="36"/>
      <c r="AD971" s="36"/>
      <c r="AE971" s="36"/>
      <c r="AR971" s="201" t="s">
        <v>293</v>
      </c>
      <c r="AT971" s="201" t="s">
        <v>177</v>
      </c>
      <c r="AU971" s="201" t="s">
        <v>85</v>
      </c>
      <c r="AY971" s="19" t="s">
        <v>175</v>
      </c>
      <c r="BE971" s="202">
        <f>IF(N971="základní",J971,0)</f>
        <v>0</v>
      </c>
      <c r="BF971" s="202">
        <f>IF(N971="snížená",J971,0)</f>
        <v>0</v>
      </c>
      <c r="BG971" s="202">
        <f>IF(N971="zákl. přenesená",J971,0)</f>
        <v>0</v>
      </c>
      <c r="BH971" s="202">
        <f>IF(N971="sníž. přenesená",J971,0)</f>
        <v>0</v>
      </c>
      <c r="BI971" s="202">
        <f>IF(N971="nulová",J971,0)</f>
        <v>0</v>
      </c>
      <c r="BJ971" s="19" t="s">
        <v>182</v>
      </c>
      <c r="BK971" s="202">
        <f>ROUND(I971*H971,2)</f>
        <v>0</v>
      </c>
      <c r="BL971" s="19" t="s">
        <v>293</v>
      </c>
      <c r="BM971" s="201" t="s">
        <v>2116</v>
      </c>
    </row>
    <row r="972" spans="1:47" s="2" customFormat="1" ht="78">
      <c r="A972" s="36"/>
      <c r="B972" s="37"/>
      <c r="C972" s="38"/>
      <c r="D972" s="203" t="s">
        <v>184</v>
      </c>
      <c r="E972" s="38"/>
      <c r="F972" s="204" t="s">
        <v>1013</v>
      </c>
      <c r="G972" s="38"/>
      <c r="H972" s="38"/>
      <c r="I972" s="111"/>
      <c r="J972" s="38"/>
      <c r="K972" s="38"/>
      <c r="L972" s="41"/>
      <c r="M972" s="205"/>
      <c r="N972" s="206"/>
      <c r="O972" s="67"/>
      <c r="P972" s="67"/>
      <c r="Q972" s="67"/>
      <c r="R972" s="67"/>
      <c r="S972" s="67"/>
      <c r="T972" s="68"/>
      <c r="U972" s="36"/>
      <c r="V972" s="36"/>
      <c r="W972" s="36"/>
      <c r="X972" s="36"/>
      <c r="Y972" s="36"/>
      <c r="Z972" s="36"/>
      <c r="AA972" s="36"/>
      <c r="AB972" s="36"/>
      <c r="AC972" s="36"/>
      <c r="AD972" s="36"/>
      <c r="AE972" s="36"/>
      <c r="AT972" s="19" t="s">
        <v>184</v>
      </c>
      <c r="AU972" s="19" t="s">
        <v>85</v>
      </c>
    </row>
    <row r="973" spans="2:63" s="12" customFormat="1" ht="22.9" customHeight="1">
      <c r="B973" s="174"/>
      <c r="C973" s="175"/>
      <c r="D973" s="176" t="s">
        <v>74</v>
      </c>
      <c r="E973" s="188" t="s">
        <v>2117</v>
      </c>
      <c r="F973" s="188" t="s">
        <v>2118</v>
      </c>
      <c r="G973" s="175"/>
      <c r="H973" s="175"/>
      <c r="I973" s="178"/>
      <c r="J973" s="189">
        <f>BK973</f>
        <v>0</v>
      </c>
      <c r="K973" s="175"/>
      <c r="L973" s="180"/>
      <c r="M973" s="181"/>
      <c r="N973" s="182"/>
      <c r="O973" s="182"/>
      <c r="P973" s="183">
        <f>SUM(P974:P979)</f>
        <v>0</v>
      </c>
      <c r="Q973" s="182"/>
      <c r="R973" s="183">
        <f>SUM(R974:R979)</f>
        <v>0.00018</v>
      </c>
      <c r="S973" s="182"/>
      <c r="T973" s="184">
        <f>SUM(T974:T979)</f>
        <v>0</v>
      </c>
      <c r="AR973" s="185" t="s">
        <v>85</v>
      </c>
      <c r="AT973" s="186" t="s">
        <v>74</v>
      </c>
      <c r="AU973" s="186" t="s">
        <v>83</v>
      </c>
      <c r="AY973" s="185" t="s">
        <v>175</v>
      </c>
      <c r="BK973" s="187">
        <f>SUM(BK974:BK979)</f>
        <v>0</v>
      </c>
    </row>
    <row r="974" spans="1:65" s="2" customFormat="1" ht="16.5" customHeight="1">
      <c r="A974" s="36"/>
      <c r="B974" s="37"/>
      <c r="C974" s="190" t="s">
        <v>2119</v>
      </c>
      <c r="D974" s="190" t="s">
        <v>177</v>
      </c>
      <c r="E974" s="191" t="s">
        <v>2120</v>
      </c>
      <c r="F974" s="192" t="s">
        <v>2121</v>
      </c>
      <c r="G974" s="193" t="s">
        <v>400</v>
      </c>
      <c r="H974" s="194">
        <v>3</v>
      </c>
      <c r="I974" s="195"/>
      <c r="J974" s="196">
        <f>ROUND(I974*H974,2)</f>
        <v>0</v>
      </c>
      <c r="K974" s="192" t="s">
        <v>181</v>
      </c>
      <c r="L974" s="41"/>
      <c r="M974" s="197" t="s">
        <v>19</v>
      </c>
      <c r="N974" s="198" t="s">
        <v>48</v>
      </c>
      <c r="O974" s="67"/>
      <c r="P974" s="199">
        <f>O974*H974</f>
        <v>0</v>
      </c>
      <c r="Q974" s="199">
        <v>0</v>
      </c>
      <c r="R974" s="199">
        <f>Q974*H974</f>
        <v>0</v>
      </c>
      <c r="S974" s="199">
        <v>0</v>
      </c>
      <c r="T974" s="200">
        <f>S974*H974</f>
        <v>0</v>
      </c>
      <c r="U974" s="36"/>
      <c r="V974" s="36"/>
      <c r="W974" s="36"/>
      <c r="X974" s="36"/>
      <c r="Y974" s="36"/>
      <c r="Z974" s="36"/>
      <c r="AA974" s="36"/>
      <c r="AB974" s="36"/>
      <c r="AC974" s="36"/>
      <c r="AD974" s="36"/>
      <c r="AE974" s="36"/>
      <c r="AR974" s="201" t="s">
        <v>293</v>
      </c>
      <c r="AT974" s="201" t="s">
        <v>177</v>
      </c>
      <c r="AU974" s="201" t="s">
        <v>85</v>
      </c>
      <c r="AY974" s="19" t="s">
        <v>175</v>
      </c>
      <c r="BE974" s="202">
        <f>IF(N974="základní",J974,0)</f>
        <v>0</v>
      </c>
      <c r="BF974" s="202">
        <f>IF(N974="snížená",J974,0)</f>
        <v>0</v>
      </c>
      <c r="BG974" s="202">
        <f>IF(N974="zákl. přenesená",J974,0)</f>
        <v>0</v>
      </c>
      <c r="BH974" s="202">
        <f>IF(N974="sníž. přenesená",J974,0)</f>
        <v>0</v>
      </c>
      <c r="BI974" s="202">
        <f>IF(N974="nulová",J974,0)</f>
        <v>0</v>
      </c>
      <c r="BJ974" s="19" t="s">
        <v>182</v>
      </c>
      <c r="BK974" s="202">
        <f>ROUND(I974*H974,2)</f>
        <v>0</v>
      </c>
      <c r="BL974" s="19" t="s">
        <v>293</v>
      </c>
      <c r="BM974" s="201" t="s">
        <v>2122</v>
      </c>
    </row>
    <row r="975" spans="2:51" s="13" customFormat="1" ht="11.25">
      <c r="B975" s="207"/>
      <c r="C975" s="208"/>
      <c r="D975" s="203" t="s">
        <v>186</v>
      </c>
      <c r="E975" s="209" t="s">
        <v>19</v>
      </c>
      <c r="F975" s="210" t="s">
        <v>257</v>
      </c>
      <c r="G975" s="208"/>
      <c r="H975" s="209" t="s">
        <v>19</v>
      </c>
      <c r="I975" s="211"/>
      <c r="J975" s="208"/>
      <c r="K975" s="208"/>
      <c r="L975" s="212"/>
      <c r="M975" s="213"/>
      <c r="N975" s="214"/>
      <c r="O975" s="214"/>
      <c r="P975" s="214"/>
      <c r="Q975" s="214"/>
      <c r="R975" s="214"/>
      <c r="S975" s="214"/>
      <c r="T975" s="215"/>
      <c r="AT975" s="216" t="s">
        <v>186</v>
      </c>
      <c r="AU975" s="216" t="s">
        <v>85</v>
      </c>
      <c r="AV975" s="13" t="s">
        <v>83</v>
      </c>
      <c r="AW975" s="13" t="s">
        <v>37</v>
      </c>
      <c r="AX975" s="13" t="s">
        <v>75</v>
      </c>
      <c r="AY975" s="216" t="s">
        <v>175</v>
      </c>
    </row>
    <row r="976" spans="2:51" s="14" customFormat="1" ht="11.25">
      <c r="B976" s="217"/>
      <c r="C976" s="218"/>
      <c r="D976" s="203" t="s">
        <v>186</v>
      </c>
      <c r="E976" s="219" t="s">
        <v>19</v>
      </c>
      <c r="F976" s="220" t="s">
        <v>195</v>
      </c>
      <c r="G976" s="218"/>
      <c r="H976" s="221">
        <v>3</v>
      </c>
      <c r="I976" s="222"/>
      <c r="J976" s="218"/>
      <c r="K976" s="218"/>
      <c r="L976" s="223"/>
      <c r="M976" s="224"/>
      <c r="N976" s="225"/>
      <c r="O976" s="225"/>
      <c r="P976" s="225"/>
      <c r="Q976" s="225"/>
      <c r="R976" s="225"/>
      <c r="S976" s="225"/>
      <c r="T976" s="226"/>
      <c r="AT976" s="227" t="s">
        <v>186</v>
      </c>
      <c r="AU976" s="227" t="s">
        <v>85</v>
      </c>
      <c r="AV976" s="14" t="s">
        <v>85</v>
      </c>
      <c r="AW976" s="14" t="s">
        <v>37</v>
      </c>
      <c r="AX976" s="14" t="s">
        <v>83</v>
      </c>
      <c r="AY976" s="227" t="s">
        <v>175</v>
      </c>
    </row>
    <row r="977" spans="1:65" s="2" customFormat="1" ht="16.5" customHeight="1">
      <c r="A977" s="36"/>
      <c r="B977" s="37"/>
      <c r="C977" s="239" t="s">
        <v>2123</v>
      </c>
      <c r="D977" s="239" t="s">
        <v>238</v>
      </c>
      <c r="E977" s="240" t="s">
        <v>2124</v>
      </c>
      <c r="F977" s="241" t="s">
        <v>2125</v>
      </c>
      <c r="G977" s="242" t="s">
        <v>400</v>
      </c>
      <c r="H977" s="243">
        <v>3</v>
      </c>
      <c r="I977" s="244"/>
      <c r="J977" s="245">
        <f>ROUND(I977*H977,2)</f>
        <v>0</v>
      </c>
      <c r="K977" s="241" t="s">
        <v>181</v>
      </c>
      <c r="L977" s="246"/>
      <c r="M977" s="247" t="s">
        <v>19</v>
      </c>
      <c r="N977" s="248" t="s">
        <v>48</v>
      </c>
      <c r="O977" s="67"/>
      <c r="P977" s="199">
        <f>O977*H977</f>
        <v>0</v>
      </c>
      <c r="Q977" s="199">
        <v>6E-05</v>
      </c>
      <c r="R977" s="199">
        <f>Q977*H977</f>
        <v>0.00018</v>
      </c>
      <c r="S977" s="199">
        <v>0</v>
      </c>
      <c r="T977" s="200">
        <f>S977*H977</f>
        <v>0</v>
      </c>
      <c r="U977" s="36"/>
      <c r="V977" s="36"/>
      <c r="W977" s="36"/>
      <c r="X977" s="36"/>
      <c r="Y977" s="36"/>
      <c r="Z977" s="36"/>
      <c r="AA977" s="36"/>
      <c r="AB977" s="36"/>
      <c r="AC977" s="36"/>
      <c r="AD977" s="36"/>
      <c r="AE977" s="36"/>
      <c r="AR977" s="201" t="s">
        <v>522</v>
      </c>
      <c r="AT977" s="201" t="s">
        <v>238</v>
      </c>
      <c r="AU977" s="201" t="s">
        <v>85</v>
      </c>
      <c r="AY977" s="19" t="s">
        <v>175</v>
      </c>
      <c r="BE977" s="202">
        <f>IF(N977="základní",J977,0)</f>
        <v>0</v>
      </c>
      <c r="BF977" s="202">
        <f>IF(N977="snížená",J977,0)</f>
        <v>0</v>
      </c>
      <c r="BG977" s="202">
        <f>IF(N977="zákl. přenesená",J977,0)</f>
        <v>0</v>
      </c>
      <c r="BH977" s="202">
        <f>IF(N977="sníž. přenesená",J977,0)</f>
        <v>0</v>
      </c>
      <c r="BI977" s="202">
        <f>IF(N977="nulová",J977,0)</f>
        <v>0</v>
      </c>
      <c r="BJ977" s="19" t="s">
        <v>182</v>
      </c>
      <c r="BK977" s="202">
        <f>ROUND(I977*H977,2)</f>
        <v>0</v>
      </c>
      <c r="BL977" s="19" t="s">
        <v>293</v>
      </c>
      <c r="BM977" s="201" t="s">
        <v>2126</v>
      </c>
    </row>
    <row r="978" spans="1:65" s="2" customFormat="1" ht="21.75" customHeight="1">
      <c r="A978" s="36"/>
      <c r="B978" s="37"/>
      <c r="C978" s="190" t="s">
        <v>2127</v>
      </c>
      <c r="D978" s="190" t="s">
        <v>177</v>
      </c>
      <c r="E978" s="191" t="s">
        <v>2128</v>
      </c>
      <c r="F978" s="192" t="s">
        <v>2129</v>
      </c>
      <c r="G978" s="193" t="s">
        <v>217</v>
      </c>
      <c r="H978" s="194">
        <v>0.002</v>
      </c>
      <c r="I978" s="195"/>
      <c r="J978" s="196">
        <f>ROUND(I978*H978,2)</f>
        <v>0</v>
      </c>
      <c r="K978" s="192" t="s">
        <v>181</v>
      </c>
      <c r="L978" s="41"/>
      <c r="M978" s="197" t="s">
        <v>19</v>
      </c>
      <c r="N978" s="198" t="s">
        <v>48</v>
      </c>
      <c r="O978" s="67"/>
      <c r="P978" s="199">
        <f>O978*H978</f>
        <v>0</v>
      </c>
      <c r="Q978" s="199">
        <v>0</v>
      </c>
      <c r="R978" s="199">
        <f>Q978*H978</f>
        <v>0</v>
      </c>
      <c r="S978" s="199">
        <v>0</v>
      </c>
      <c r="T978" s="200">
        <f>S978*H978</f>
        <v>0</v>
      </c>
      <c r="U978" s="36"/>
      <c r="V978" s="36"/>
      <c r="W978" s="36"/>
      <c r="X978" s="36"/>
      <c r="Y978" s="36"/>
      <c r="Z978" s="36"/>
      <c r="AA978" s="36"/>
      <c r="AB978" s="36"/>
      <c r="AC978" s="36"/>
      <c r="AD978" s="36"/>
      <c r="AE978" s="36"/>
      <c r="AR978" s="201" t="s">
        <v>293</v>
      </c>
      <c r="AT978" s="201" t="s">
        <v>177</v>
      </c>
      <c r="AU978" s="201" t="s">
        <v>85</v>
      </c>
      <c r="AY978" s="19" t="s">
        <v>175</v>
      </c>
      <c r="BE978" s="202">
        <f>IF(N978="základní",J978,0)</f>
        <v>0</v>
      </c>
      <c r="BF978" s="202">
        <f>IF(N978="snížená",J978,0)</f>
        <v>0</v>
      </c>
      <c r="BG978" s="202">
        <f>IF(N978="zákl. přenesená",J978,0)</f>
        <v>0</v>
      </c>
      <c r="BH978" s="202">
        <f>IF(N978="sníž. přenesená",J978,0)</f>
        <v>0</v>
      </c>
      <c r="BI978" s="202">
        <f>IF(N978="nulová",J978,0)</f>
        <v>0</v>
      </c>
      <c r="BJ978" s="19" t="s">
        <v>182</v>
      </c>
      <c r="BK978" s="202">
        <f>ROUND(I978*H978,2)</f>
        <v>0</v>
      </c>
      <c r="BL978" s="19" t="s">
        <v>293</v>
      </c>
      <c r="BM978" s="201" t="s">
        <v>2130</v>
      </c>
    </row>
    <row r="979" spans="1:47" s="2" customFormat="1" ht="78">
      <c r="A979" s="36"/>
      <c r="B979" s="37"/>
      <c r="C979" s="38"/>
      <c r="D979" s="203" t="s">
        <v>184</v>
      </c>
      <c r="E979" s="38"/>
      <c r="F979" s="204" t="s">
        <v>353</v>
      </c>
      <c r="G979" s="38"/>
      <c r="H979" s="38"/>
      <c r="I979" s="111"/>
      <c r="J979" s="38"/>
      <c r="K979" s="38"/>
      <c r="L979" s="41"/>
      <c r="M979" s="205"/>
      <c r="N979" s="206"/>
      <c r="O979" s="67"/>
      <c r="P979" s="67"/>
      <c r="Q979" s="67"/>
      <c r="R979" s="67"/>
      <c r="S979" s="67"/>
      <c r="T979" s="68"/>
      <c r="U979" s="36"/>
      <c r="V979" s="36"/>
      <c r="W979" s="36"/>
      <c r="X979" s="36"/>
      <c r="Y979" s="36"/>
      <c r="Z979" s="36"/>
      <c r="AA979" s="36"/>
      <c r="AB979" s="36"/>
      <c r="AC979" s="36"/>
      <c r="AD979" s="36"/>
      <c r="AE979" s="36"/>
      <c r="AT979" s="19" t="s">
        <v>184</v>
      </c>
      <c r="AU979" s="19" t="s">
        <v>85</v>
      </c>
    </row>
    <row r="980" spans="2:63" s="12" customFormat="1" ht="22.9" customHeight="1">
      <c r="B980" s="174"/>
      <c r="C980" s="175"/>
      <c r="D980" s="176" t="s">
        <v>74</v>
      </c>
      <c r="E980" s="188" t="s">
        <v>2131</v>
      </c>
      <c r="F980" s="188" t="s">
        <v>2132</v>
      </c>
      <c r="G980" s="175"/>
      <c r="H980" s="175"/>
      <c r="I980" s="178"/>
      <c r="J980" s="189">
        <f>BK980</f>
        <v>0</v>
      </c>
      <c r="K980" s="175"/>
      <c r="L980" s="180"/>
      <c r="M980" s="181"/>
      <c r="N980" s="182"/>
      <c r="O980" s="182"/>
      <c r="P980" s="183">
        <f>SUM(P981:P1004)</f>
        <v>0</v>
      </c>
      <c r="Q980" s="182"/>
      <c r="R980" s="183">
        <f>SUM(R981:R1004)</f>
        <v>2.6222640000000004</v>
      </c>
      <c r="S980" s="182"/>
      <c r="T980" s="184">
        <f>SUM(T981:T1004)</f>
        <v>0</v>
      </c>
      <c r="AR980" s="185" t="s">
        <v>85</v>
      </c>
      <c r="AT980" s="186" t="s">
        <v>74</v>
      </c>
      <c r="AU980" s="186" t="s">
        <v>83</v>
      </c>
      <c r="AY980" s="185" t="s">
        <v>175</v>
      </c>
      <c r="BK980" s="187">
        <f>SUM(BK981:BK1004)</f>
        <v>0</v>
      </c>
    </row>
    <row r="981" spans="1:65" s="2" customFormat="1" ht="21.75" customHeight="1">
      <c r="A981" s="36"/>
      <c r="B981" s="37"/>
      <c r="C981" s="190" t="s">
        <v>2133</v>
      </c>
      <c r="D981" s="190" t="s">
        <v>177</v>
      </c>
      <c r="E981" s="191" t="s">
        <v>2134</v>
      </c>
      <c r="F981" s="192" t="s">
        <v>2135</v>
      </c>
      <c r="G981" s="193" t="s">
        <v>180</v>
      </c>
      <c r="H981" s="194">
        <v>166.3</v>
      </c>
      <c r="I981" s="195"/>
      <c r="J981" s="196">
        <f>ROUND(I981*H981,2)</f>
        <v>0</v>
      </c>
      <c r="K981" s="192" t="s">
        <v>181</v>
      </c>
      <c r="L981" s="41"/>
      <c r="M981" s="197" t="s">
        <v>19</v>
      </c>
      <c r="N981" s="198" t="s">
        <v>48</v>
      </c>
      <c r="O981" s="67"/>
      <c r="P981" s="199">
        <f>O981*H981</f>
        <v>0</v>
      </c>
      <c r="Q981" s="199">
        <v>0.01388</v>
      </c>
      <c r="R981" s="199">
        <f>Q981*H981</f>
        <v>2.308244</v>
      </c>
      <c r="S981" s="199">
        <v>0</v>
      </c>
      <c r="T981" s="200">
        <f>S981*H981</f>
        <v>0</v>
      </c>
      <c r="U981" s="36"/>
      <c r="V981" s="36"/>
      <c r="W981" s="36"/>
      <c r="X981" s="36"/>
      <c r="Y981" s="36"/>
      <c r="Z981" s="36"/>
      <c r="AA981" s="36"/>
      <c r="AB981" s="36"/>
      <c r="AC981" s="36"/>
      <c r="AD981" s="36"/>
      <c r="AE981" s="36"/>
      <c r="AR981" s="201" t="s">
        <v>293</v>
      </c>
      <c r="AT981" s="201" t="s">
        <v>177</v>
      </c>
      <c r="AU981" s="201" t="s">
        <v>85</v>
      </c>
      <c r="AY981" s="19" t="s">
        <v>175</v>
      </c>
      <c r="BE981" s="202">
        <f>IF(N981="základní",J981,0)</f>
        <v>0</v>
      </c>
      <c r="BF981" s="202">
        <f>IF(N981="snížená",J981,0)</f>
        <v>0</v>
      </c>
      <c r="BG981" s="202">
        <f>IF(N981="zákl. přenesená",J981,0)</f>
        <v>0</v>
      </c>
      <c r="BH981" s="202">
        <f>IF(N981="sníž. přenesená",J981,0)</f>
        <v>0</v>
      </c>
      <c r="BI981" s="202">
        <f>IF(N981="nulová",J981,0)</f>
        <v>0</v>
      </c>
      <c r="BJ981" s="19" t="s">
        <v>182</v>
      </c>
      <c r="BK981" s="202">
        <f>ROUND(I981*H981,2)</f>
        <v>0</v>
      </c>
      <c r="BL981" s="19" t="s">
        <v>293</v>
      </c>
      <c r="BM981" s="201" t="s">
        <v>2136</v>
      </c>
    </row>
    <row r="982" spans="1:47" s="2" customFormat="1" ht="39">
      <c r="A982" s="36"/>
      <c r="B982" s="37"/>
      <c r="C982" s="38"/>
      <c r="D982" s="203" t="s">
        <v>184</v>
      </c>
      <c r="E982" s="38"/>
      <c r="F982" s="204" t="s">
        <v>2137</v>
      </c>
      <c r="G982" s="38"/>
      <c r="H982" s="38"/>
      <c r="I982" s="111"/>
      <c r="J982" s="38"/>
      <c r="K982" s="38"/>
      <c r="L982" s="41"/>
      <c r="M982" s="205"/>
      <c r="N982" s="206"/>
      <c r="O982" s="67"/>
      <c r="P982" s="67"/>
      <c r="Q982" s="67"/>
      <c r="R982" s="67"/>
      <c r="S982" s="67"/>
      <c r="T982" s="68"/>
      <c r="U982" s="36"/>
      <c r="V982" s="36"/>
      <c r="W982" s="36"/>
      <c r="X982" s="36"/>
      <c r="Y982" s="36"/>
      <c r="Z982" s="36"/>
      <c r="AA982" s="36"/>
      <c r="AB982" s="36"/>
      <c r="AC982" s="36"/>
      <c r="AD982" s="36"/>
      <c r="AE982" s="36"/>
      <c r="AT982" s="19" t="s">
        <v>184</v>
      </c>
      <c r="AU982" s="19" t="s">
        <v>85</v>
      </c>
    </row>
    <row r="983" spans="2:51" s="14" customFormat="1" ht="11.25">
      <c r="B983" s="217"/>
      <c r="C983" s="218"/>
      <c r="D983" s="203" t="s">
        <v>186</v>
      </c>
      <c r="E983" s="219" t="s">
        <v>19</v>
      </c>
      <c r="F983" s="220" t="s">
        <v>2095</v>
      </c>
      <c r="G983" s="218"/>
      <c r="H983" s="221">
        <v>37.71</v>
      </c>
      <c r="I983" s="222"/>
      <c r="J983" s="218"/>
      <c r="K983" s="218"/>
      <c r="L983" s="223"/>
      <c r="M983" s="224"/>
      <c r="N983" s="225"/>
      <c r="O983" s="225"/>
      <c r="P983" s="225"/>
      <c r="Q983" s="225"/>
      <c r="R983" s="225"/>
      <c r="S983" s="225"/>
      <c r="T983" s="226"/>
      <c r="AT983" s="227" t="s">
        <v>186</v>
      </c>
      <c r="AU983" s="227" t="s">
        <v>85</v>
      </c>
      <c r="AV983" s="14" t="s">
        <v>85</v>
      </c>
      <c r="AW983" s="14" t="s">
        <v>37</v>
      </c>
      <c r="AX983" s="14" t="s">
        <v>75</v>
      </c>
      <c r="AY983" s="227" t="s">
        <v>175</v>
      </c>
    </row>
    <row r="984" spans="2:51" s="14" customFormat="1" ht="11.25">
      <c r="B984" s="217"/>
      <c r="C984" s="218"/>
      <c r="D984" s="203" t="s">
        <v>186</v>
      </c>
      <c r="E984" s="219" t="s">
        <v>19</v>
      </c>
      <c r="F984" s="220" t="s">
        <v>2096</v>
      </c>
      <c r="G984" s="218"/>
      <c r="H984" s="221">
        <v>128.59</v>
      </c>
      <c r="I984" s="222"/>
      <c r="J984" s="218"/>
      <c r="K984" s="218"/>
      <c r="L984" s="223"/>
      <c r="M984" s="224"/>
      <c r="N984" s="225"/>
      <c r="O984" s="225"/>
      <c r="P984" s="225"/>
      <c r="Q984" s="225"/>
      <c r="R984" s="225"/>
      <c r="S984" s="225"/>
      <c r="T984" s="226"/>
      <c r="AT984" s="227" t="s">
        <v>186</v>
      </c>
      <c r="AU984" s="227" t="s">
        <v>85</v>
      </c>
      <c r="AV984" s="14" t="s">
        <v>85</v>
      </c>
      <c r="AW984" s="14" t="s">
        <v>37</v>
      </c>
      <c r="AX984" s="14" t="s">
        <v>75</v>
      </c>
      <c r="AY984" s="227" t="s">
        <v>175</v>
      </c>
    </row>
    <row r="985" spans="2:51" s="15" customFormat="1" ht="11.25">
      <c r="B985" s="228"/>
      <c r="C985" s="229"/>
      <c r="D985" s="203" t="s">
        <v>186</v>
      </c>
      <c r="E985" s="230" t="s">
        <v>19</v>
      </c>
      <c r="F985" s="231" t="s">
        <v>204</v>
      </c>
      <c r="G985" s="229"/>
      <c r="H985" s="232">
        <v>166.3</v>
      </c>
      <c r="I985" s="233"/>
      <c r="J985" s="229"/>
      <c r="K985" s="229"/>
      <c r="L985" s="234"/>
      <c r="M985" s="235"/>
      <c r="N985" s="236"/>
      <c r="O985" s="236"/>
      <c r="P985" s="236"/>
      <c r="Q985" s="236"/>
      <c r="R985" s="236"/>
      <c r="S985" s="236"/>
      <c r="T985" s="237"/>
      <c r="AT985" s="238" t="s">
        <v>186</v>
      </c>
      <c r="AU985" s="238" t="s">
        <v>85</v>
      </c>
      <c r="AV985" s="15" t="s">
        <v>182</v>
      </c>
      <c r="AW985" s="15" t="s">
        <v>37</v>
      </c>
      <c r="AX985" s="15" t="s">
        <v>83</v>
      </c>
      <c r="AY985" s="238" t="s">
        <v>175</v>
      </c>
    </row>
    <row r="986" spans="1:65" s="2" customFormat="1" ht="16.5" customHeight="1">
      <c r="A986" s="36"/>
      <c r="B986" s="37"/>
      <c r="C986" s="190" t="s">
        <v>2138</v>
      </c>
      <c r="D986" s="190" t="s">
        <v>177</v>
      </c>
      <c r="E986" s="191" t="s">
        <v>2139</v>
      </c>
      <c r="F986" s="192" t="s">
        <v>2140</v>
      </c>
      <c r="G986" s="193" t="s">
        <v>180</v>
      </c>
      <c r="H986" s="194">
        <v>166.3</v>
      </c>
      <c r="I986" s="195"/>
      <c r="J986" s="196">
        <f>ROUND(I986*H986,2)</f>
        <v>0</v>
      </c>
      <c r="K986" s="192" t="s">
        <v>181</v>
      </c>
      <c r="L986" s="41"/>
      <c r="M986" s="197" t="s">
        <v>19</v>
      </c>
      <c r="N986" s="198" t="s">
        <v>48</v>
      </c>
      <c r="O986" s="67"/>
      <c r="P986" s="199">
        <f>O986*H986</f>
        <v>0</v>
      </c>
      <c r="Q986" s="199">
        <v>0</v>
      </c>
      <c r="R986" s="199">
        <f>Q986*H986</f>
        <v>0</v>
      </c>
      <c r="S986" s="199">
        <v>0</v>
      </c>
      <c r="T986" s="200">
        <f>S986*H986</f>
        <v>0</v>
      </c>
      <c r="U986" s="36"/>
      <c r="V986" s="36"/>
      <c r="W986" s="36"/>
      <c r="X986" s="36"/>
      <c r="Y986" s="36"/>
      <c r="Z986" s="36"/>
      <c r="AA986" s="36"/>
      <c r="AB986" s="36"/>
      <c r="AC986" s="36"/>
      <c r="AD986" s="36"/>
      <c r="AE986" s="36"/>
      <c r="AR986" s="201" t="s">
        <v>293</v>
      </c>
      <c r="AT986" s="201" t="s">
        <v>177</v>
      </c>
      <c r="AU986" s="201" t="s">
        <v>85</v>
      </c>
      <c r="AY986" s="19" t="s">
        <v>175</v>
      </c>
      <c r="BE986" s="202">
        <f>IF(N986="základní",J986,0)</f>
        <v>0</v>
      </c>
      <c r="BF986" s="202">
        <f>IF(N986="snížená",J986,0)</f>
        <v>0</v>
      </c>
      <c r="BG986" s="202">
        <f>IF(N986="zákl. přenesená",J986,0)</f>
        <v>0</v>
      </c>
      <c r="BH986" s="202">
        <f>IF(N986="sníž. přenesená",J986,0)</f>
        <v>0</v>
      </c>
      <c r="BI986" s="202">
        <f>IF(N986="nulová",J986,0)</f>
        <v>0</v>
      </c>
      <c r="BJ986" s="19" t="s">
        <v>182</v>
      </c>
      <c r="BK986" s="202">
        <f>ROUND(I986*H986,2)</f>
        <v>0</v>
      </c>
      <c r="BL986" s="19" t="s">
        <v>293</v>
      </c>
      <c r="BM986" s="201" t="s">
        <v>2141</v>
      </c>
    </row>
    <row r="987" spans="1:47" s="2" customFormat="1" ht="29.25">
      <c r="A987" s="36"/>
      <c r="B987" s="37"/>
      <c r="C987" s="38"/>
      <c r="D987" s="203" t="s">
        <v>184</v>
      </c>
      <c r="E987" s="38"/>
      <c r="F987" s="204" t="s">
        <v>2142</v>
      </c>
      <c r="G987" s="38"/>
      <c r="H987" s="38"/>
      <c r="I987" s="111"/>
      <c r="J987" s="38"/>
      <c r="K987" s="38"/>
      <c r="L987" s="41"/>
      <c r="M987" s="205"/>
      <c r="N987" s="206"/>
      <c r="O987" s="67"/>
      <c r="P987" s="67"/>
      <c r="Q987" s="67"/>
      <c r="R987" s="67"/>
      <c r="S987" s="67"/>
      <c r="T987" s="68"/>
      <c r="U987" s="36"/>
      <c r="V987" s="36"/>
      <c r="W987" s="36"/>
      <c r="X987" s="36"/>
      <c r="Y987" s="36"/>
      <c r="Z987" s="36"/>
      <c r="AA987" s="36"/>
      <c r="AB987" s="36"/>
      <c r="AC987" s="36"/>
      <c r="AD987" s="36"/>
      <c r="AE987" s="36"/>
      <c r="AT987" s="19" t="s">
        <v>184</v>
      </c>
      <c r="AU987" s="19" t="s">
        <v>85</v>
      </c>
    </row>
    <row r="988" spans="2:51" s="14" customFormat="1" ht="11.25">
      <c r="B988" s="217"/>
      <c r="C988" s="218"/>
      <c r="D988" s="203" t="s">
        <v>186</v>
      </c>
      <c r="E988" s="219" t="s">
        <v>19</v>
      </c>
      <c r="F988" s="220" t="s">
        <v>2095</v>
      </c>
      <c r="G988" s="218"/>
      <c r="H988" s="221">
        <v>37.71</v>
      </c>
      <c r="I988" s="222"/>
      <c r="J988" s="218"/>
      <c r="K988" s="218"/>
      <c r="L988" s="223"/>
      <c r="M988" s="224"/>
      <c r="N988" s="225"/>
      <c r="O988" s="225"/>
      <c r="P988" s="225"/>
      <c r="Q988" s="225"/>
      <c r="R988" s="225"/>
      <c r="S988" s="225"/>
      <c r="T988" s="226"/>
      <c r="AT988" s="227" t="s">
        <v>186</v>
      </c>
      <c r="AU988" s="227" t="s">
        <v>85</v>
      </c>
      <c r="AV988" s="14" t="s">
        <v>85</v>
      </c>
      <c r="AW988" s="14" t="s">
        <v>37</v>
      </c>
      <c r="AX988" s="14" t="s">
        <v>75</v>
      </c>
      <c r="AY988" s="227" t="s">
        <v>175</v>
      </c>
    </row>
    <row r="989" spans="2:51" s="14" customFormat="1" ht="11.25">
      <c r="B989" s="217"/>
      <c r="C989" s="218"/>
      <c r="D989" s="203" t="s">
        <v>186</v>
      </c>
      <c r="E989" s="219" t="s">
        <v>19</v>
      </c>
      <c r="F989" s="220" t="s">
        <v>2096</v>
      </c>
      <c r="G989" s="218"/>
      <c r="H989" s="221">
        <v>128.59</v>
      </c>
      <c r="I989" s="222"/>
      <c r="J989" s="218"/>
      <c r="K989" s="218"/>
      <c r="L989" s="223"/>
      <c r="M989" s="224"/>
      <c r="N989" s="225"/>
      <c r="O989" s="225"/>
      <c r="P989" s="225"/>
      <c r="Q989" s="225"/>
      <c r="R989" s="225"/>
      <c r="S989" s="225"/>
      <c r="T989" s="226"/>
      <c r="AT989" s="227" t="s">
        <v>186</v>
      </c>
      <c r="AU989" s="227" t="s">
        <v>85</v>
      </c>
      <c r="AV989" s="14" t="s">
        <v>85</v>
      </c>
      <c r="AW989" s="14" t="s">
        <v>37</v>
      </c>
      <c r="AX989" s="14" t="s">
        <v>75</v>
      </c>
      <c r="AY989" s="227" t="s">
        <v>175</v>
      </c>
    </row>
    <row r="990" spans="2:51" s="15" customFormat="1" ht="11.25">
      <c r="B990" s="228"/>
      <c r="C990" s="229"/>
      <c r="D990" s="203" t="s">
        <v>186</v>
      </c>
      <c r="E990" s="230" t="s">
        <v>19</v>
      </c>
      <c r="F990" s="231" t="s">
        <v>204</v>
      </c>
      <c r="G990" s="229"/>
      <c r="H990" s="232">
        <v>166.3</v>
      </c>
      <c r="I990" s="233"/>
      <c r="J990" s="229"/>
      <c r="K990" s="229"/>
      <c r="L990" s="234"/>
      <c r="M990" s="235"/>
      <c r="N990" s="236"/>
      <c r="O990" s="236"/>
      <c r="P990" s="236"/>
      <c r="Q990" s="236"/>
      <c r="R990" s="236"/>
      <c r="S990" s="236"/>
      <c r="T990" s="237"/>
      <c r="AT990" s="238" t="s">
        <v>186</v>
      </c>
      <c r="AU990" s="238" t="s">
        <v>85</v>
      </c>
      <c r="AV990" s="15" t="s">
        <v>182</v>
      </c>
      <c r="AW990" s="15" t="s">
        <v>37</v>
      </c>
      <c r="AX990" s="15" t="s">
        <v>83</v>
      </c>
      <c r="AY990" s="238" t="s">
        <v>175</v>
      </c>
    </row>
    <row r="991" spans="1:65" s="2" customFormat="1" ht="16.5" customHeight="1">
      <c r="A991" s="36"/>
      <c r="B991" s="37"/>
      <c r="C991" s="239" t="s">
        <v>2143</v>
      </c>
      <c r="D991" s="239" t="s">
        <v>238</v>
      </c>
      <c r="E991" s="240" t="s">
        <v>2144</v>
      </c>
      <c r="F991" s="241" t="s">
        <v>2145</v>
      </c>
      <c r="G991" s="242" t="s">
        <v>191</v>
      </c>
      <c r="H991" s="243">
        <v>0.45</v>
      </c>
      <c r="I991" s="244"/>
      <c r="J991" s="245">
        <f>ROUND(I991*H991,2)</f>
        <v>0</v>
      </c>
      <c r="K991" s="241" t="s">
        <v>181</v>
      </c>
      <c r="L991" s="246"/>
      <c r="M991" s="247" t="s">
        <v>19</v>
      </c>
      <c r="N991" s="248" t="s">
        <v>48</v>
      </c>
      <c r="O991" s="67"/>
      <c r="P991" s="199">
        <f>O991*H991</f>
        <v>0</v>
      </c>
      <c r="Q991" s="199">
        <v>0.55</v>
      </c>
      <c r="R991" s="199">
        <f>Q991*H991</f>
        <v>0.24750000000000003</v>
      </c>
      <c r="S991" s="199">
        <v>0</v>
      </c>
      <c r="T991" s="200">
        <f>S991*H991</f>
        <v>0</v>
      </c>
      <c r="U991" s="36"/>
      <c r="V991" s="36"/>
      <c r="W991" s="36"/>
      <c r="X991" s="36"/>
      <c r="Y991" s="36"/>
      <c r="Z991" s="36"/>
      <c r="AA991" s="36"/>
      <c r="AB991" s="36"/>
      <c r="AC991" s="36"/>
      <c r="AD991" s="36"/>
      <c r="AE991" s="36"/>
      <c r="AR991" s="201" t="s">
        <v>522</v>
      </c>
      <c r="AT991" s="201" t="s">
        <v>238</v>
      </c>
      <c r="AU991" s="201" t="s">
        <v>85</v>
      </c>
      <c r="AY991" s="19" t="s">
        <v>175</v>
      </c>
      <c r="BE991" s="202">
        <f>IF(N991="základní",J991,0)</f>
        <v>0</v>
      </c>
      <c r="BF991" s="202">
        <f>IF(N991="snížená",J991,0)</f>
        <v>0</v>
      </c>
      <c r="BG991" s="202">
        <f>IF(N991="zákl. přenesená",J991,0)</f>
        <v>0</v>
      </c>
      <c r="BH991" s="202">
        <f>IF(N991="sníž. přenesená",J991,0)</f>
        <v>0</v>
      </c>
      <c r="BI991" s="202">
        <f>IF(N991="nulová",J991,0)</f>
        <v>0</v>
      </c>
      <c r="BJ991" s="19" t="s">
        <v>182</v>
      </c>
      <c r="BK991" s="202">
        <f>ROUND(I991*H991,2)</f>
        <v>0</v>
      </c>
      <c r="BL991" s="19" t="s">
        <v>293</v>
      </c>
      <c r="BM991" s="201" t="s">
        <v>2146</v>
      </c>
    </row>
    <row r="992" spans="2:51" s="13" customFormat="1" ht="11.25">
      <c r="B992" s="207"/>
      <c r="C992" s="208"/>
      <c r="D992" s="203" t="s">
        <v>186</v>
      </c>
      <c r="E992" s="209" t="s">
        <v>19</v>
      </c>
      <c r="F992" s="210" t="s">
        <v>2147</v>
      </c>
      <c r="G992" s="208"/>
      <c r="H992" s="209" t="s">
        <v>19</v>
      </c>
      <c r="I992" s="211"/>
      <c r="J992" s="208"/>
      <c r="K992" s="208"/>
      <c r="L992" s="212"/>
      <c r="M992" s="213"/>
      <c r="N992" s="214"/>
      <c r="O992" s="214"/>
      <c r="P992" s="214"/>
      <c r="Q992" s="214"/>
      <c r="R992" s="214"/>
      <c r="S992" s="214"/>
      <c r="T992" s="215"/>
      <c r="AT992" s="216" t="s">
        <v>186</v>
      </c>
      <c r="AU992" s="216" t="s">
        <v>85</v>
      </c>
      <c r="AV992" s="13" t="s">
        <v>83</v>
      </c>
      <c r="AW992" s="13" t="s">
        <v>37</v>
      </c>
      <c r="AX992" s="13" t="s">
        <v>75</v>
      </c>
      <c r="AY992" s="216" t="s">
        <v>175</v>
      </c>
    </row>
    <row r="993" spans="2:51" s="14" customFormat="1" ht="11.25">
      <c r="B993" s="217"/>
      <c r="C993" s="218"/>
      <c r="D993" s="203" t="s">
        <v>186</v>
      </c>
      <c r="E993" s="219" t="s">
        <v>19</v>
      </c>
      <c r="F993" s="220" t="s">
        <v>2095</v>
      </c>
      <c r="G993" s="218"/>
      <c r="H993" s="221">
        <v>37.71</v>
      </c>
      <c r="I993" s="222"/>
      <c r="J993" s="218"/>
      <c r="K993" s="218"/>
      <c r="L993" s="223"/>
      <c r="M993" s="224"/>
      <c r="N993" s="225"/>
      <c r="O993" s="225"/>
      <c r="P993" s="225"/>
      <c r="Q993" s="225"/>
      <c r="R993" s="225"/>
      <c r="S993" s="225"/>
      <c r="T993" s="226"/>
      <c r="AT993" s="227" t="s">
        <v>186</v>
      </c>
      <c r="AU993" s="227" t="s">
        <v>85</v>
      </c>
      <c r="AV993" s="14" t="s">
        <v>85</v>
      </c>
      <c r="AW993" s="14" t="s">
        <v>37</v>
      </c>
      <c r="AX993" s="14" t="s">
        <v>75</v>
      </c>
      <c r="AY993" s="227" t="s">
        <v>175</v>
      </c>
    </row>
    <row r="994" spans="2:51" s="14" customFormat="1" ht="11.25">
      <c r="B994" s="217"/>
      <c r="C994" s="218"/>
      <c r="D994" s="203" t="s">
        <v>186</v>
      </c>
      <c r="E994" s="219" t="s">
        <v>19</v>
      </c>
      <c r="F994" s="220" t="s">
        <v>2096</v>
      </c>
      <c r="G994" s="218"/>
      <c r="H994" s="221">
        <v>128.59</v>
      </c>
      <c r="I994" s="222"/>
      <c r="J994" s="218"/>
      <c r="K994" s="218"/>
      <c r="L994" s="223"/>
      <c r="M994" s="224"/>
      <c r="N994" s="225"/>
      <c r="O994" s="225"/>
      <c r="P994" s="225"/>
      <c r="Q994" s="225"/>
      <c r="R994" s="225"/>
      <c r="S994" s="225"/>
      <c r="T994" s="226"/>
      <c r="AT994" s="227" t="s">
        <v>186</v>
      </c>
      <c r="AU994" s="227" t="s">
        <v>85</v>
      </c>
      <c r="AV994" s="14" t="s">
        <v>85</v>
      </c>
      <c r="AW994" s="14" t="s">
        <v>37</v>
      </c>
      <c r="AX994" s="14" t="s">
        <v>75</v>
      </c>
      <c r="AY994" s="227" t="s">
        <v>175</v>
      </c>
    </row>
    <row r="995" spans="2:51" s="16" customFormat="1" ht="11.25">
      <c r="B995" s="253"/>
      <c r="C995" s="254"/>
      <c r="D995" s="203" t="s">
        <v>186</v>
      </c>
      <c r="E995" s="255" t="s">
        <v>19</v>
      </c>
      <c r="F995" s="256" t="s">
        <v>365</v>
      </c>
      <c r="G995" s="254"/>
      <c r="H995" s="257">
        <v>166.3</v>
      </c>
      <c r="I995" s="258"/>
      <c r="J995" s="254"/>
      <c r="K995" s="254"/>
      <c r="L995" s="259"/>
      <c r="M995" s="260"/>
      <c r="N995" s="261"/>
      <c r="O995" s="261"/>
      <c r="P995" s="261"/>
      <c r="Q995" s="261"/>
      <c r="R995" s="261"/>
      <c r="S995" s="261"/>
      <c r="T995" s="262"/>
      <c r="AT995" s="263" t="s">
        <v>186</v>
      </c>
      <c r="AU995" s="263" t="s">
        <v>85</v>
      </c>
      <c r="AV995" s="16" t="s">
        <v>195</v>
      </c>
      <c r="AW995" s="16" t="s">
        <v>37</v>
      </c>
      <c r="AX995" s="16" t="s">
        <v>75</v>
      </c>
      <c r="AY995" s="263" t="s">
        <v>175</v>
      </c>
    </row>
    <row r="996" spans="2:51" s="14" customFormat="1" ht="11.25">
      <c r="B996" s="217"/>
      <c r="C996" s="218"/>
      <c r="D996" s="203" t="s">
        <v>186</v>
      </c>
      <c r="E996" s="219" t="s">
        <v>19</v>
      </c>
      <c r="F996" s="220" t="s">
        <v>2148</v>
      </c>
      <c r="G996" s="218"/>
      <c r="H996" s="221">
        <v>0.45</v>
      </c>
      <c r="I996" s="222"/>
      <c r="J996" s="218"/>
      <c r="K996" s="218"/>
      <c r="L996" s="223"/>
      <c r="M996" s="224"/>
      <c r="N996" s="225"/>
      <c r="O996" s="225"/>
      <c r="P996" s="225"/>
      <c r="Q996" s="225"/>
      <c r="R996" s="225"/>
      <c r="S996" s="225"/>
      <c r="T996" s="226"/>
      <c r="AT996" s="227" t="s">
        <v>186</v>
      </c>
      <c r="AU996" s="227" t="s">
        <v>85</v>
      </c>
      <c r="AV996" s="14" t="s">
        <v>85</v>
      </c>
      <c r="AW996" s="14" t="s">
        <v>37</v>
      </c>
      <c r="AX996" s="14" t="s">
        <v>83</v>
      </c>
      <c r="AY996" s="227" t="s">
        <v>175</v>
      </c>
    </row>
    <row r="997" spans="1:65" s="2" customFormat="1" ht="16.5" customHeight="1">
      <c r="A997" s="36"/>
      <c r="B997" s="37"/>
      <c r="C997" s="190" t="s">
        <v>2149</v>
      </c>
      <c r="D997" s="190" t="s">
        <v>177</v>
      </c>
      <c r="E997" s="191" t="s">
        <v>2150</v>
      </c>
      <c r="F997" s="192" t="s">
        <v>2151</v>
      </c>
      <c r="G997" s="193" t="s">
        <v>180</v>
      </c>
      <c r="H997" s="194">
        <v>332.6</v>
      </c>
      <c r="I997" s="195"/>
      <c r="J997" s="196">
        <f>ROUND(I997*H997,2)</f>
        <v>0</v>
      </c>
      <c r="K997" s="192" t="s">
        <v>181</v>
      </c>
      <c r="L997" s="41"/>
      <c r="M997" s="197" t="s">
        <v>19</v>
      </c>
      <c r="N997" s="198" t="s">
        <v>48</v>
      </c>
      <c r="O997" s="67"/>
      <c r="P997" s="199">
        <f>O997*H997</f>
        <v>0</v>
      </c>
      <c r="Q997" s="199">
        <v>0.0002</v>
      </c>
      <c r="R997" s="199">
        <f>Q997*H997</f>
        <v>0.06652000000000001</v>
      </c>
      <c r="S997" s="199">
        <v>0</v>
      </c>
      <c r="T997" s="200">
        <f>S997*H997</f>
        <v>0</v>
      </c>
      <c r="U997" s="36"/>
      <c r="V997" s="36"/>
      <c r="W997" s="36"/>
      <c r="X997" s="36"/>
      <c r="Y997" s="36"/>
      <c r="Z997" s="36"/>
      <c r="AA997" s="36"/>
      <c r="AB997" s="36"/>
      <c r="AC997" s="36"/>
      <c r="AD997" s="36"/>
      <c r="AE997" s="36"/>
      <c r="AR997" s="201" t="s">
        <v>293</v>
      </c>
      <c r="AT997" s="201" t="s">
        <v>177</v>
      </c>
      <c r="AU997" s="201" t="s">
        <v>85</v>
      </c>
      <c r="AY997" s="19" t="s">
        <v>175</v>
      </c>
      <c r="BE997" s="202">
        <f>IF(N997="základní",J997,0)</f>
        <v>0</v>
      </c>
      <c r="BF997" s="202">
        <f>IF(N997="snížená",J997,0)</f>
        <v>0</v>
      </c>
      <c r="BG997" s="202">
        <f>IF(N997="zákl. přenesená",J997,0)</f>
        <v>0</v>
      </c>
      <c r="BH997" s="202">
        <f>IF(N997="sníž. přenesená",J997,0)</f>
        <v>0</v>
      </c>
      <c r="BI997" s="202">
        <f>IF(N997="nulová",J997,0)</f>
        <v>0</v>
      </c>
      <c r="BJ997" s="19" t="s">
        <v>182</v>
      </c>
      <c r="BK997" s="202">
        <f>ROUND(I997*H997,2)</f>
        <v>0</v>
      </c>
      <c r="BL997" s="19" t="s">
        <v>293</v>
      </c>
      <c r="BM997" s="201" t="s">
        <v>2152</v>
      </c>
    </row>
    <row r="998" spans="1:47" s="2" customFormat="1" ht="58.5">
      <c r="A998" s="36"/>
      <c r="B998" s="37"/>
      <c r="C998" s="38"/>
      <c r="D998" s="203" t="s">
        <v>184</v>
      </c>
      <c r="E998" s="38"/>
      <c r="F998" s="204" t="s">
        <v>2153</v>
      </c>
      <c r="G998" s="38"/>
      <c r="H998" s="38"/>
      <c r="I998" s="111"/>
      <c r="J998" s="38"/>
      <c r="K998" s="38"/>
      <c r="L998" s="41"/>
      <c r="M998" s="205"/>
      <c r="N998" s="206"/>
      <c r="O998" s="67"/>
      <c r="P998" s="67"/>
      <c r="Q998" s="67"/>
      <c r="R998" s="67"/>
      <c r="S998" s="67"/>
      <c r="T998" s="68"/>
      <c r="U998" s="36"/>
      <c r="V998" s="36"/>
      <c r="W998" s="36"/>
      <c r="X998" s="36"/>
      <c r="Y998" s="36"/>
      <c r="Z998" s="36"/>
      <c r="AA998" s="36"/>
      <c r="AB998" s="36"/>
      <c r="AC998" s="36"/>
      <c r="AD998" s="36"/>
      <c r="AE998" s="36"/>
      <c r="AT998" s="19" t="s">
        <v>184</v>
      </c>
      <c r="AU998" s="19" t="s">
        <v>85</v>
      </c>
    </row>
    <row r="999" spans="2:51" s="14" customFormat="1" ht="11.25">
      <c r="B999" s="217"/>
      <c r="C999" s="218"/>
      <c r="D999" s="203" t="s">
        <v>186</v>
      </c>
      <c r="E999" s="219" t="s">
        <v>19</v>
      </c>
      <c r="F999" s="220" t="s">
        <v>2095</v>
      </c>
      <c r="G999" s="218"/>
      <c r="H999" s="221">
        <v>37.71</v>
      </c>
      <c r="I999" s="222"/>
      <c r="J999" s="218"/>
      <c r="K999" s="218"/>
      <c r="L999" s="223"/>
      <c r="M999" s="224"/>
      <c r="N999" s="225"/>
      <c r="O999" s="225"/>
      <c r="P999" s="225"/>
      <c r="Q999" s="225"/>
      <c r="R999" s="225"/>
      <c r="S999" s="225"/>
      <c r="T999" s="226"/>
      <c r="AT999" s="227" t="s">
        <v>186</v>
      </c>
      <c r="AU999" s="227" t="s">
        <v>85</v>
      </c>
      <c r="AV999" s="14" t="s">
        <v>85</v>
      </c>
      <c r="AW999" s="14" t="s">
        <v>37</v>
      </c>
      <c r="AX999" s="14" t="s">
        <v>75</v>
      </c>
      <c r="AY999" s="227" t="s">
        <v>175</v>
      </c>
    </row>
    <row r="1000" spans="2:51" s="14" customFormat="1" ht="11.25">
      <c r="B1000" s="217"/>
      <c r="C1000" s="218"/>
      <c r="D1000" s="203" t="s">
        <v>186</v>
      </c>
      <c r="E1000" s="219" t="s">
        <v>19</v>
      </c>
      <c r="F1000" s="220" t="s">
        <v>2096</v>
      </c>
      <c r="G1000" s="218"/>
      <c r="H1000" s="221">
        <v>128.59</v>
      </c>
      <c r="I1000" s="222"/>
      <c r="J1000" s="218"/>
      <c r="K1000" s="218"/>
      <c r="L1000" s="223"/>
      <c r="M1000" s="224"/>
      <c r="N1000" s="225"/>
      <c r="O1000" s="225"/>
      <c r="P1000" s="225"/>
      <c r="Q1000" s="225"/>
      <c r="R1000" s="225"/>
      <c r="S1000" s="225"/>
      <c r="T1000" s="226"/>
      <c r="AT1000" s="227" t="s">
        <v>186</v>
      </c>
      <c r="AU1000" s="227" t="s">
        <v>85</v>
      </c>
      <c r="AV1000" s="14" t="s">
        <v>85</v>
      </c>
      <c r="AW1000" s="14" t="s">
        <v>37</v>
      </c>
      <c r="AX1000" s="14" t="s">
        <v>75</v>
      </c>
      <c r="AY1000" s="227" t="s">
        <v>175</v>
      </c>
    </row>
    <row r="1001" spans="2:51" s="16" customFormat="1" ht="11.25">
      <c r="B1001" s="253"/>
      <c r="C1001" s="254"/>
      <c r="D1001" s="203" t="s">
        <v>186</v>
      </c>
      <c r="E1001" s="255" t="s">
        <v>19</v>
      </c>
      <c r="F1001" s="256" t="s">
        <v>365</v>
      </c>
      <c r="G1001" s="254"/>
      <c r="H1001" s="257">
        <v>166.3</v>
      </c>
      <c r="I1001" s="258"/>
      <c r="J1001" s="254"/>
      <c r="K1001" s="254"/>
      <c r="L1001" s="259"/>
      <c r="M1001" s="260"/>
      <c r="N1001" s="261"/>
      <c r="O1001" s="261"/>
      <c r="P1001" s="261"/>
      <c r="Q1001" s="261"/>
      <c r="R1001" s="261"/>
      <c r="S1001" s="261"/>
      <c r="T1001" s="262"/>
      <c r="AT1001" s="263" t="s">
        <v>186</v>
      </c>
      <c r="AU1001" s="263" t="s">
        <v>85</v>
      </c>
      <c r="AV1001" s="16" t="s">
        <v>195</v>
      </c>
      <c r="AW1001" s="16" t="s">
        <v>37</v>
      </c>
      <c r="AX1001" s="16" t="s">
        <v>75</v>
      </c>
      <c r="AY1001" s="263" t="s">
        <v>175</v>
      </c>
    </row>
    <row r="1002" spans="2:51" s="14" customFormat="1" ht="11.25">
      <c r="B1002" s="217"/>
      <c r="C1002" s="218"/>
      <c r="D1002" s="203" t="s">
        <v>186</v>
      </c>
      <c r="E1002" s="219" t="s">
        <v>19</v>
      </c>
      <c r="F1002" s="220" t="s">
        <v>2154</v>
      </c>
      <c r="G1002" s="218"/>
      <c r="H1002" s="221">
        <v>332.6</v>
      </c>
      <c r="I1002" s="222"/>
      <c r="J1002" s="218"/>
      <c r="K1002" s="218"/>
      <c r="L1002" s="223"/>
      <c r="M1002" s="224"/>
      <c r="N1002" s="225"/>
      <c r="O1002" s="225"/>
      <c r="P1002" s="225"/>
      <c r="Q1002" s="225"/>
      <c r="R1002" s="225"/>
      <c r="S1002" s="225"/>
      <c r="T1002" s="226"/>
      <c r="AT1002" s="227" t="s">
        <v>186</v>
      </c>
      <c r="AU1002" s="227" t="s">
        <v>85</v>
      </c>
      <c r="AV1002" s="14" t="s">
        <v>85</v>
      </c>
      <c r="AW1002" s="14" t="s">
        <v>37</v>
      </c>
      <c r="AX1002" s="14" t="s">
        <v>83</v>
      </c>
      <c r="AY1002" s="227" t="s">
        <v>175</v>
      </c>
    </row>
    <row r="1003" spans="1:65" s="2" customFormat="1" ht="21.75" customHeight="1">
      <c r="A1003" s="36"/>
      <c r="B1003" s="37"/>
      <c r="C1003" s="190" t="s">
        <v>2155</v>
      </c>
      <c r="D1003" s="190" t="s">
        <v>177</v>
      </c>
      <c r="E1003" s="191" t="s">
        <v>2156</v>
      </c>
      <c r="F1003" s="192" t="s">
        <v>2157</v>
      </c>
      <c r="G1003" s="193" t="s">
        <v>217</v>
      </c>
      <c r="H1003" s="194">
        <v>2.622</v>
      </c>
      <c r="I1003" s="195"/>
      <c r="J1003" s="196">
        <f>ROUND(I1003*H1003,2)</f>
        <v>0</v>
      </c>
      <c r="K1003" s="192" t="s">
        <v>181</v>
      </c>
      <c r="L1003" s="41"/>
      <c r="M1003" s="197" t="s">
        <v>19</v>
      </c>
      <c r="N1003" s="198" t="s">
        <v>48</v>
      </c>
      <c r="O1003" s="67"/>
      <c r="P1003" s="199">
        <f>O1003*H1003</f>
        <v>0</v>
      </c>
      <c r="Q1003" s="199">
        <v>0</v>
      </c>
      <c r="R1003" s="199">
        <f>Q1003*H1003</f>
        <v>0</v>
      </c>
      <c r="S1003" s="199">
        <v>0</v>
      </c>
      <c r="T1003" s="200">
        <f>S1003*H1003</f>
        <v>0</v>
      </c>
      <c r="U1003" s="36"/>
      <c r="V1003" s="36"/>
      <c r="W1003" s="36"/>
      <c r="X1003" s="36"/>
      <c r="Y1003" s="36"/>
      <c r="Z1003" s="36"/>
      <c r="AA1003" s="36"/>
      <c r="AB1003" s="36"/>
      <c r="AC1003" s="36"/>
      <c r="AD1003" s="36"/>
      <c r="AE1003" s="36"/>
      <c r="AR1003" s="201" t="s">
        <v>293</v>
      </c>
      <c r="AT1003" s="201" t="s">
        <v>177</v>
      </c>
      <c r="AU1003" s="201" t="s">
        <v>85</v>
      </c>
      <c r="AY1003" s="19" t="s">
        <v>175</v>
      </c>
      <c r="BE1003" s="202">
        <f>IF(N1003="základní",J1003,0)</f>
        <v>0</v>
      </c>
      <c r="BF1003" s="202">
        <f>IF(N1003="snížená",J1003,0)</f>
        <v>0</v>
      </c>
      <c r="BG1003" s="202">
        <f>IF(N1003="zákl. přenesená",J1003,0)</f>
        <v>0</v>
      </c>
      <c r="BH1003" s="202">
        <f>IF(N1003="sníž. přenesená",J1003,0)</f>
        <v>0</v>
      </c>
      <c r="BI1003" s="202">
        <f>IF(N1003="nulová",J1003,0)</f>
        <v>0</v>
      </c>
      <c r="BJ1003" s="19" t="s">
        <v>182</v>
      </c>
      <c r="BK1003" s="202">
        <f>ROUND(I1003*H1003,2)</f>
        <v>0</v>
      </c>
      <c r="BL1003" s="19" t="s">
        <v>293</v>
      </c>
      <c r="BM1003" s="201" t="s">
        <v>2158</v>
      </c>
    </row>
    <row r="1004" spans="1:47" s="2" customFormat="1" ht="78">
      <c r="A1004" s="36"/>
      <c r="B1004" s="37"/>
      <c r="C1004" s="38"/>
      <c r="D1004" s="203" t="s">
        <v>184</v>
      </c>
      <c r="E1004" s="38"/>
      <c r="F1004" s="204" t="s">
        <v>2159</v>
      </c>
      <c r="G1004" s="38"/>
      <c r="H1004" s="38"/>
      <c r="I1004" s="111"/>
      <c r="J1004" s="38"/>
      <c r="K1004" s="38"/>
      <c r="L1004" s="41"/>
      <c r="M1004" s="205"/>
      <c r="N1004" s="206"/>
      <c r="O1004" s="67"/>
      <c r="P1004" s="67"/>
      <c r="Q1004" s="67"/>
      <c r="R1004" s="67"/>
      <c r="S1004" s="67"/>
      <c r="T1004" s="68"/>
      <c r="U1004" s="36"/>
      <c r="V1004" s="36"/>
      <c r="W1004" s="36"/>
      <c r="X1004" s="36"/>
      <c r="Y1004" s="36"/>
      <c r="Z1004" s="36"/>
      <c r="AA1004" s="36"/>
      <c r="AB1004" s="36"/>
      <c r="AC1004" s="36"/>
      <c r="AD1004" s="36"/>
      <c r="AE1004" s="36"/>
      <c r="AT1004" s="19" t="s">
        <v>184</v>
      </c>
      <c r="AU1004" s="19" t="s">
        <v>85</v>
      </c>
    </row>
    <row r="1005" spans="2:63" s="12" customFormat="1" ht="22.9" customHeight="1">
      <c r="B1005" s="174"/>
      <c r="C1005" s="175"/>
      <c r="D1005" s="176" t="s">
        <v>74</v>
      </c>
      <c r="E1005" s="188" t="s">
        <v>2160</v>
      </c>
      <c r="F1005" s="188" t="s">
        <v>2161</v>
      </c>
      <c r="G1005" s="175"/>
      <c r="H1005" s="175"/>
      <c r="I1005" s="178"/>
      <c r="J1005" s="189">
        <f>BK1005</f>
        <v>0</v>
      </c>
      <c r="K1005" s="175"/>
      <c r="L1005" s="180"/>
      <c r="M1005" s="181"/>
      <c r="N1005" s="182"/>
      <c r="O1005" s="182"/>
      <c r="P1005" s="183">
        <f>SUM(P1006:P1087)</f>
        <v>0</v>
      </c>
      <c r="Q1005" s="182"/>
      <c r="R1005" s="183">
        <f>SUM(R1006:R1087)</f>
        <v>6.990605100000001</v>
      </c>
      <c r="S1005" s="182"/>
      <c r="T1005" s="184">
        <f>SUM(T1006:T1087)</f>
        <v>0.022</v>
      </c>
      <c r="AR1005" s="185" t="s">
        <v>85</v>
      </c>
      <c r="AT1005" s="186" t="s">
        <v>74</v>
      </c>
      <c r="AU1005" s="186" t="s">
        <v>83</v>
      </c>
      <c r="AY1005" s="185" t="s">
        <v>175</v>
      </c>
      <c r="BK1005" s="187">
        <f>SUM(BK1006:BK1087)</f>
        <v>0</v>
      </c>
    </row>
    <row r="1006" spans="1:65" s="2" customFormat="1" ht="21.75" customHeight="1">
      <c r="A1006" s="36"/>
      <c r="B1006" s="37"/>
      <c r="C1006" s="190" t="s">
        <v>2162</v>
      </c>
      <c r="D1006" s="190" t="s">
        <v>177</v>
      </c>
      <c r="E1006" s="191" t="s">
        <v>2163</v>
      </c>
      <c r="F1006" s="192" t="s">
        <v>2164</v>
      </c>
      <c r="G1006" s="193" t="s">
        <v>180</v>
      </c>
      <c r="H1006" s="194">
        <v>4.118</v>
      </c>
      <c r="I1006" s="195"/>
      <c r="J1006" s="196">
        <f>ROUND(I1006*H1006,2)</f>
        <v>0</v>
      </c>
      <c r="K1006" s="192" t="s">
        <v>181</v>
      </c>
      <c r="L1006" s="41"/>
      <c r="M1006" s="197" t="s">
        <v>19</v>
      </c>
      <c r="N1006" s="198" t="s">
        <v>48</v>
      </c>
      <c r="O1006" s="67"/>
      <c r="P1006" s="199">
        <f>O1006*H1006</f>
        <v>0</v>
      </c>
      <c r="Q1006" s="199">
        <v>0.02476</v>
      </c>
      <c r="R1006" s="199">
        <f>Q1006*H1006</f>
        <v>0.10196168000000001</v>
      </c>
      <c r="S1006" s="199">
        <v>0</v>
      </c>
      <c r="T1006" s="200">
        <f>S1006*H1006</f>
        <v>0</v>
      </c>
      <c r="U1006" s="36"/>
      <c r="V1006" s="36"/>
      <c r="W1006" s="36"/>
      <c r="X1006" s="36"/>
      <c r="Y1006" s="36"/>
      <c r="Z1006" s="36"/>
      <c r="AA1006" s="36"/>
      <c r="AB1006" s="36"/>
      <c r="AC1006" s="36"/>
      <c r="AD1006" s="36"/>
      <c r="AE1006" s="36"/>
      <c r="AR1006" s="201" t="s">
        <v>293</v>
      </c>
      <c r="AT1006" s="201" t="s">
        <v>177</v>
      </c>
      <c r="AU1006" s="201" t="s">
        <v>85</v>
      </c>
      <c r="AY1006" s="19" t="s">
        <v>175</v>
      </c>
      <c r="BE1006" s="202">
        <f>IF(N1006="základní",J1006,0)</f>
        <v>0</v>
      </c>
      <c r="BF1006" s="202">
        <f>IF(N1006="snížená",J1006,0)</f>
        <v>0</v>
      </c>
      <c r="BG1006" s="202">
        <f>IF(N1006="zákl. přenesená",J1006,0)</f>
        <v>0</v>
      </c>
      <c r="BH1006" s="202">
        <f>IF(N1006="sníž. přenesená",J1006,0)</f>
        <v>0</v>
      </c>
      <c r="BI1006" s="202">
        <f>IF(N1006="nulová",J1006,0)</f>
        <v>0</v>
      </c>
      <c r="BJ1006" s="19" t="s">
        <v>182</v>
      </c>
      <c r="BK1006" s="202">
        <f>ROUND(I1006*H1006,2)</f>
        <v>0</v>
      </c>
      <c r="BL1006" s="19" t="s">
        <v>293</v>
      </c>
      <c r="BM1006" s="201" t="s">
        <v>2165</v>
      </c>
    </row>
    <row r="1007" spans="1:47" s="2" customFormat="1" ht="97.5">
      <c r="A1007" s="36"/>
      <c r="B1007" s="37"/>
      <c r="C1007" s="38"/>
      <c r="D1007" s="203" t="s">
        <v>184</v>
      </c>
      <c r="E1007" s="38"/>
      <c r="F1007" s="204" t="s">
        <v>2166</v>
      </c>
      <c r="G1007" s="38"/>
      <c r="H1007" s="38"/>
      <c r="I1007" s="111"/>
      <c r="J1007" s="38"/>
      <c r="K1007" s="38"/>
      <c r="L1007" s="41"/>
      <c r="M1007" s="205"/>
      <c r="N1007" s="206"/>
      <c r="O1007" s="67"/>
      <c r="P1007" s="67"/>
      <c r="Q1007" s="67"/>
      <c r="R1007" s="67"/>
      <c r="S1007" s="67"/>
      <c r="T1007" s="68"/>
      <c r="U1007" s="36"/>
      <c r="V1007" s="36"/>
      <c r="W1007" s="36"/>
      <c r="X1007" s="36"/>
      <c r="Y1007" s="36"/>
      <c r="Z1007" s="36"/>
      <c r="AA1007" s="36"/>
      <c r="AB1007" s="36"/>
      <c r="AC1007" s="36"/>
      <c r="AD1007" s="36"/>
      <c r="AE1007" s="36"/>
      <c r="AT1007" s="19" t="s">
        <v>184</v>
      </c>
      <c r="AU1007" s="19" t="s">
        <v>85</v>
      </c>
    </row>
    <row r="1008" spans="2:51" s="13" customFormat="1" ht="11.25">
      <c r="B1008" s="207"/>
      <c r="C1008" s="208"/>
      <c r="D1008" s="203" t="s">
        <v>186</v>
      </c>
      <c r="E1008" s="209" t="s">
        <v>19</v>
      </c>
      <c r="F1008" s="210" t="s">
        <v>1174</v>
      </c>
      <c r="G1008" s="208"/>
      <c r="H1008" s="209" t="s">
        <v>19</v>
      </c>
      <c r="I1008" s="211"/>
      <c r="J1008" s="208"/>
      <c r="K1008" s="208"/>
      <c r="L1008" s="212"/>
      <c r="M1008" s="213"/>
      <c r="N1008" s="214"/>
      <c r="O1008" s="214"/>
      <c r="P1008" s="214"/>
      <c r="Q1008" s="214"/>
      <c r="R1008" s="214"/>
      <c r="S1008" s="214"/>
      <c r="T1008" s="215"/>
      <c r="AT1008" s="216" t="s">
        <v>186</v>
      </c>
      <c r="AU1008" s="216" t="s">
        <v>85</v>
      </c>
      <c r="AV1008" s="13" t="s">
        <v>83</v>
      </c>
      <c r="AW1008" s="13" t="s">
        <v>37</v>
      </c>
      <c r="AX1008" s="13" t="s">
        <v>75</v>
      </c>
      <c r="AY1008" s="216" t="s">
        <v>175</v>
      </c>
    </row>
    <row r="1009" spans="2:51" s="14" customFormat="1" ht="11.25">
      <c r="B1009" s="217"/>
      <c r="C1009" s="218"/>
      <c r="D1009" s="203" t="s">
        <v>186</v>
      </c>
      <c r="E1009" s="219" t="s">
        <v>19</v>
      </c>
      <c r="F1009" s="220" t="s">
        <v>2167</v>
      </c>
      <c r="G1009" s="218"/>
      <c r="H1009" s="221">
        <v>4.118</v>
      </c>
      <c r="I1009" s="222"/>
      <c r="J1009" s="218"/>
      <c r="K1009" s="218"/>
      <c r="L1009" s="223"/>
      <c r="M1009" s="224"/>
      <c r="N1009" s="225"/>
      <c r="O1009" s="225"/>
      <c r="P1009" s="225"/>
      <c r="Q1009" s="225"/>
      <c r="R1009" s="225"/>
      <c r="S1009" s="225"/>
      <c r="T1009" s="226"/>
      <c r="AT1009" s="227" t="s">
        <v>186</v>
      </c>
      <c r="AU1009" s="227" t="s">
        <v>85</v>
      </c>
      <c r="AV1009" s="14" t="s">
        <v>85</v>
      </c>
      <c r="AW1009" s="14" t="s">
        <v>37</v>
      </c>
      <c r="AX1009" s="14" t="s">
        <v>83</v>
      </c>
      <c r="AY1009" s="227" t="s">
        <v>175</v>
      </c>
    </row>
    <row r="1010" spans="1:65" s="2" customFormat="1" ht="21.75" customHeight="1">
      <c r="A1010" s="36"/>
      <c r="B1010" s="37"/>
      <c r="C1010" s="190" t="s">
        <v>2168</v>
      </c>
      <c r="D1010" s="190" t="s">
        <v>177</v>
      </c>
      <c r="E1010" s="191" t="s">
        <v>2169</v>
      </c>
      <c r="F1010" s="192" t="s">
        <v>2170</v>
      </c>
      <c r="G1010" s="193" t="s">
        <v>180</v>
      </c>
      <c r="H1010" s="194">
        <v>10.887</v>
      </c>
      <c r="I1010" s="195"/>
      <c r="J1010" s="196">
        <f>ROUND(I1010*H1010,2)</f>
        <v>0</v>
      </c>
      <c r="K1010" s="192" t="s">
        <v>181</v>
      </c>
      <c r="L1010" s="41"/>
      <c r="M1010" s="197" t="s">
        <v>19</v>
      </c>
      <c r="N1010" s="198" t="s">
        <v>48</v>
      </c>
      <c r="O1010" s="67"/>
      <c r="P1010" s="199">
        <f>O1010*H1010</f>
        <v>0</v>
      </c>
      <c r="Q1010" s="199">
        <v>0.02551</v>
      </c>
      <c r="R1010" s="199">
        <f>Q1010*H1010</f>
        <v>0.27772737000000003</v>
      </c>
      <c r="S1010" s="199">
        <v>0</v>
      </c>
      <c r="T1010" s="200">
        <f>S1010*H1010</f>
        <v>0</v>
      </c>
      <c r="U1010" s="36"/>
      <c r="V1010" s="36"/>
      <c r="W1010" s="36"/>
      <c r="X1010" s="36"/>
      <c r="Y1010" s="36"/>
      <c r="Z1010" s="36"/>
      <c r="AA1010" s="36"/>
      <c r="AB1010" s="36"/>
      <c r="AC1010" s="36"/>
      <c r="AD1010" s="36"/>
      <c r="AE1010" s="36"/>
      <c r="AR1010" s="201" t="s">
        <v>293</v>
      </c>
      <c r="AT1010" s="201" t="s">
        <v>177</v>
      </c>
      <c r="AU1010" s="201" t="s">
        <v>85</v>
      </c>
      <c r="AY1010" s="19" t="s">
        <v>175</v>
      </c>
      <c r="BE1010" s="202">
        <f>IF(N1010="základní",J1010,0)</f>
        <v>0</v>
      </c>
      <c r="BF1010" s="202">
        <f>IF(N1010="snížená",J1010,0)</f>
        <v>0</v>
      </c>
      <c r="BG1010" s="202">
        <f>IF(N1010="zákl. přenesená",J1010,0)</f>
        <v>0</v>
      </c>
      <c r="BH1010" s="202">
        <f>IF(N1010="sníž. přenesená",J1010,0)</f>
        <v>0</v>
      </c>
      <c r="BI1010" s="202">
        <f>IF(N1010="nulová",J1010,0)</f>
        <v>0</v>
      </c>
      <c r="BJ1010" s="19" t="s">
        <v>182</v>
      </c>
      <c r="BK1010" s="202">
        <f>ROUND(I1010*H1010,2)</f>
        <v>0</v>
      </c>
      <c r="BL1010" s="19" t="s">
        <v>293</v>
      </c>
      <c r="BM1010" s="201" t="s">
        <v>2171</v>
      </c>
    </row>
    <row r="1011" spans="1:47" s="2" customFormat="1" ht="97.5">
      <c r="A1011" s="36"/>
      <c r="B1011" s="37"/>
      <c r="C1011" s="38"/>
      <c r="D1011" s="203" t="s">
        <v>184</v>
      </c>
      <c r="E1011" s="38"/>
      <c r="F1011" s="204" t="s">
        <v>2166</v>
      </c>
      <c r="G1011" s="38"/>
      <c r="H1011" s="38"/>
      <c r="I1011" s="111"/>
      <c r="J1011" s="38"/>
      <c r="K1011" s="38"/>
      <c r="L1011" s="41"/>
      <c r="M1011" s="205"/>
      <c r="N1011" s="206"/>
      <c r="O1011" s="67"/>
      <c r="P1011" s="67"/>
      <c r="Q1011" s="67"/>
      <c r="R1011" s="67"/>
      <c r="S1011" s="67"/>
      <c r="T1011" s="68"/>
      <c r="U1011" s="36"/>
      <c r="V1011" s="36"/>
      <c r="W1011" s="36"/>
      <c r="X1011" s="36"/>
      <c r="Y1011" s="36"/>
      <c r="Z1011" s="36"/>
      <c r="AA1011" s="36"/>
      <c r="AB1011" s="36"/>
      <c r="AC1011" s="36"/>
      <c r="AD1011" s="36"/>
      <c r="AE1011" s="36"/>
      <c r="AT1011" s="19" t="s">
        <v>184</v>
      </c>
      <c r="AU1011" s="19" t="s">
        <v>85</v>
      </c>
    </row>
    <row r="1012" spans="2:51" s="13" customFormat="1" ht="11.25">
      <c r="B1012" s="207"/>
      <c r="C1012" s="208"/>
      <c r="D1012" s="203" t="s">
        <v>186</v>
      </c>
      <c r="E1012" s="209" t="s">
        <v>19</v>
      </c>
      <c r="F1012" s="210" t="s">
        <v>260</v>
      </c>
      <c r="G1012" s="208"/>
      <c r="H1012" s="209" t="s">
        <v>19</v>
      </c>
      <c r="I1012" s="211"/>
      <c r="J1012" s="208"/>
      <c r="K1012" s="208"/>
      <c r="L1012" s="212"/>
      <c r="M1012" s="213"/>
      <c r="N1012" s="214"/>
      <c r="O1012" s="214"/>
      <c r="P1012" s="214"/>
      <c r="Q1012" s="214"/>
      <c r="R1012" s="214"/>
      <c r="S1012" s="214"/>
      <c r="T1012" s="215"/>
      <c r="AT1012" s="216" t="s">
        <v>186</v>
      </c>
      <c r="AU1012" s="216" t="s">
        <v>85</v>
      </c>
      <c r="AV1012" s="13" t="s">
        <v>83</v>
      </c>
      <c r="AW1012" s="13" t="s">
        <v>37</v>
      </c>
      <c r="AX1012" s="13" t="s">
        <v>75</v>
      </c>
      <c r="AY1012" s="216" t="s">
        <v>175</v>
      </c>
    </row>
    <row r="1013" spans="2:51" s="14" customFormat="1" ht="11.25">
      <c r="B1013" s="217"/>
      <c r="C1013" s="218"/>
      <c r="D1013" s="203" t="s">
        <v>186</v>
      </c>
      <c r="E1013" s="219" t="s">
        <v>19</v>
      </c>
      <c r="F1013" s="220" t="s">
        <v>2172</v>
      </c>
      <c r="G1013" s="218"/>
      <c r="H1013" s="221">
        <v>2.925</v>
      </c>
      <c r="I1013" s="222"/>
      <c r="J1013" s="218"/>
      <c r="K1013" s="218"/>
      <c r="L1013" s="223"/>
      <c r="M1013" s="224"/>
      <c r="N1013" s="225"/>
      <c r="O1013" s="225"/>
      <c r="P1013" s="225"/>
      <c r="Q1013" s="225"/>
      <c r="R1013" s="225"/>
      <c r="S1013" s="225"/>
      <c r="T1013" s="226"/>
      <c r="AT1013" s="227" t="s">
        <v>186</v>
      </c>
      <c r="AU1013" s="227" t="s">
        <v>85</v>
      </c>
      <c r="AV1013" s="14" t="s">
        <v>85</v>
      </c>
      <c r="AW1013" s="14" t="s">
        <v>37</v>
      </c>
      <c r="AX1013" s="14" t="s">
        <v>75</v>
      </c>
      <c r="AY1013" s="227" t="s">
        <v>175</v>
      </c>
    </row>
    <row r="1014" spans="2:51" s="14" customFormat="1" ht="11.25">
      <c r="B1014" s="217"/>
      <c r="C1014" s="218"/>
      <c r="D1014" s="203" t="s">
        <v>186</v>
      </c>
      <c r="E1014" s="219" t="s">
        <v>19</v>
      </c>
      <c r="F1014" s="220" t="s">
        <v>2173</v>
      </c>
      <c r="G1014" s="218"/>
      <c r="H1014" s="221">
        <v>9.362</v>
      </c>
      <c r="I1014" s="222"/>
      <c r="J1014" s="218"/>
      <c r="K1014" s="218"/>
      <c r="L1014" s="223"/>
      <c r="M1014" s="224"/>
      <c r="N1014" s="225"/>
      <c r="O1014" s="225"/>
      <c r="P1014" s="225"/>
      <c r="Q1014" s="225"/>
      <c r="R1014" s="225"/>
      <c r="S1014" s="225"/>
      <c r="T1014" s="226"/>
      <c r="AT1014" s="227" t="s">
        <v>186</v>
      </c>
      <c r="AU1014" s="227" t="s">
        <v>85</v>
      </c>
      <c r="AV1014" s="14" t="s">
        <v>85</v>
      </c>
      <c r="AW1014" s="14" t="s">
        <v>37</v>
      </c>
      <c r="AX1014" s="14" t="s">
        <v>75</v>
      </c>
      <c r="AY1014" s="227" t="s">
        <v>175</v>
      </c>
    </row>
    <row r="1015" spans="2:51" s="14" customFormat="1" ht="11.25">
      <c r="B1015" s="217"/>
      <c r="C1015" s="218"/>
      <c r="D1015" s="203" t="s">
        <v>186</v>
      </c>
      <c r="E1015" s="219" t="s">
        <v>19</v>
      </c>
      <c r="F1015" s="220" t="s">
        <v>2174</v>
      </c>
      <c r="G1015" s="218"/>
      <c r="H1015" s="221">
        <v>-1.4</v>
      </c>
      <c r="I1015" s="222"/>
      <c r="J1015" s="218"/>
      <c r="K1015" s="218"/>
      <c r="L1015" s="223"/>
      <c r="M1015" s="224"/>
      <c r="N1015" s="225"/>
      <c r="O1015" s="225"/>
      <c r="P1015" s="225"/>
      <c r="Q1015" s="225"/>
      <c r="R1015" s="225"/>
      <c r="S1015" s="225"/>
      <c r="T1015" s="226"/>
      <c r="AT1015" s="227" t="s">
        <v>186</v>
      </c>
      <c r="AU1015" s="227" t="s">
        <v>85</v>
      </c>
      <c r="AV1015" s="14" t="s">
        <v>85</v>
      </c>
      <c r="AW1015" s="14" t="s">
        <v>37</v>
      </c>
      <c r="AX1015" s="14" t="s">
        <v>75</v>
      </c>
      <c r="AY1015" s="227" t="s">
        <v>175</v>
      </c>
    </row>
    <row r="1016" spans="2:51" s="15" customFormat="1" ht="11.25">
      <c r="B1016" s="228"/>
      <c r="C1016" s="229"/>
      <c r="D1016" s="203" t="s">
        <v>186</v>
      </c>
      <c r="E1016" s="230" t="s">
        <v>19</v>
      </c>
      <c r="F1016" s="231" t="s">
        <v>204</v>
      </c>
      <c r="G1016" s="229"/>
      <c r="H1016" s="232">
        <v>10.886999999999999</v>
      </c>
      <c r="I1016" s="233"/>
      <c r="J1016" s="229"/>
      <c r="K1016" s="229"/>
      <c r="L1016" s="234"/>
      <c r="M1016" s="235"/>
      <c r="N1016" s="236"/>
      <c r="O1016" s="236"/>
      <c r="P1016" s="236"/>
      <c r="Q1016" s="236"/>
      <c r="R1016" s="236"/>
      <c r="S1016" s="236"/>
      <c r="T1016" s="237"/>
      <c r="AT1016" s="238" t="s">
        <v>186</v>
      </c>
      <c r="AU1016" s="238" t="s">
        <v>85</v>
      </c>
      <c r="AV1016" s="15" t="s">
        <v>182</v>
      </c>
      <c r="AW1016" s="15" t="s">
        <v>37</v>
      </c>
      <c r="AX1016" s="15" t="s">
        <v>83</v>
      </c>
      <c r="AY1016" s="238" t="s">
        <v>175</v>
      </c>
    </row>
    <row r="1017" spans="1:65" s="2" customFormat="1" ht="21.75" customHeight="1">
      <c r="A1017" s="36"/>
      <c r="B1017" s="37"/>
      <c r="C1017" s="190" t="s">
        <v>2175</v>
      </c>
      <c r="D1017" s="190" t="s">
        <v>177</v>
      </c>
      <c r="E1017" s="191" t="s">
        <v>2176</v>
      </c>
      <c r="F1017" s="192" t="s">
        <v>2177</v>
      </c>
      <c r="G1017" s="193" t="s">
        <v>180</v>
      </c>
      <c r="H1017" s="194">
        <v>12.95</v>
      </c>
      <c r="I1017" s="195"/>
      <c r="J1017" s="196">
        <f>ROUND(I1017*H1017,2)</f>
        <v>0</v>
      </c>
      <c r="K1017" s="192" t="s">
        <v>181</v>
      </c>
      <c r="L1017" s="41"/>
      <c r="M1017" s="197" t="s">
        <v>19</v>
      </c>
      <c r="N1017" s="198" t="s">
        <v>48</v>
      </c>
      <c r="O1017" s="67"/>
      <c r="P1017" s="199">
        <f>O1017*H1017</f>
        <v>0</v>
      </c>
      <c r="Q1017" s="199">
        <v>0.02539</v>
      </c>
      <c r="R1017" s="199">
        <f>Q1017*H1017</f>
        <v>0.3288005</v>
      </c>
      <c r="S1017" s="199">
        <v>0</v>
      </c>
      <c r="T1017" s="200">
        <f>S1017*H1017</f>
        <v>0</v>
      </c>
      <c r="U1017" s="36"/>
      <c r="V1017" s="36"/>
      <c r="W1017" s="36"/>
      <c r="X1017" s="36"/>
      <c r="Y1017" s="36"/>
      <c r="Z1017" s="36"/>
      <c r="AA1017" s="36"/>
      <c r="AB1017" s="36"/>
      <c r="AC1017" s="36"/>
      <c r="AD1017" s="36"/>
      <c r="AE1017" s="36"/>
      <c r="AR1017" s="201" t="s">
        <v>293</v>
      </c>
      <c r="AT1017" s="201" t="s">
        <v>177</v>
      </c>
      <c r="AU1017" s="201" t="s">
        <v>85</v>
      </c>
      <c r="AY1017" s="19" t="s">
        <v>175</v>
      </c>
      <c r="BE1017" s="202">
        <f>IF(N1017="základní",J1017,0)</f>
        <v>0</v>
      </c>
      <c r="BF1017" s="202">
        <f>IF(N1017="snížená",J1017,0)</f>
        <v>0</v>
      </c>
      <c r="BG1017" s="202">
        <f>IF(N1017="zákl. přenesená",J1017,0)</f>
        <v>0</v>
      </c>
      <c r="BH1017" s="202">
        <f>IF(N1017="sníž. přenesená",J1017,0)</f>
        <v>0</v>
      </c>
      <c r="BI1017" s="202">
        <f>IF(N1017="nulová",J1017,0)</f>
        <v>0</v>
      </c>
      <c r="BJ1017" s="19" t="s">
        <v>182</v>
      </c>
      <c r="BK1017" s="202">
        <f>ROUND(I1017*H1017,2)</f>
        <v>0</v>
      </c>
      <c r="BL1017" s="19" t="s">
        <v>293</v>
      </c>
      <c r="BM1017" s="201" t="s">
        <v>2178</v>
      </c>
    </row>
    <row r="1018" spans="1:47" s="2" customFormat="1" ht="97.5">
      <c r="A1018" s="36"/>
      <c r="B1018" s="37"/>
      <c r="C1018" s="38"/>
      <c r="D1018" s="203" t="s">
        <v>184</v>
      </c>
      <c r="E1018" s="38"/>
      <c r="F1018" s="204" t="s">
        <v>2166</v>
      </c>
      <c r="G1018" s="38"/>
      <c r="H1018" s="38"/>
      <c r="I1018" s="111"/>
      <c r="J1018" s="38"/>
      <c r="K1018" s="38"/>
      <c r="L1018" s="41"/>
      <c r="M1018" s="205"/>
      <c r="N1018" s="206"/>
      <c r="O1018" s="67"/>
      <c r="P1018" s="67"/>
      <c r="Q1018" s="67"/>
      <c r="R1018" s="67"/>
      <c r="S1018" s="67"/>
      <c r="T1018" s="68"/>
      <c r="U1018" s="36"/>
      <c r="V1018" s="36"/>
      <c r="W1018" s="36"/>
      <c r="X1018" s="36"/>
      <c r="Y1018" s="36"/>
      <c r="Z1018" s="36"/>
      <c r="AA1018" s="36"/>
      <c r="AB1018" s="36"/>
      <c r="AC1018" s="36"/>
      <c r="AD1018" s="36"/>
      <c r="AE1018" s="36"/>
      <c r="AT1018" s="19" t="s">
        <v>184</v>
      </c>
      <c r="AU1018" s="19" t="s">
        <v>85</v>
      </c>
    </row>
    <row r="1019" spans="2:51" s="13" customFormat="1" ht="11.25">
      <c r="B1019" s="207"/>
      <c r="C1019" s="208"/>
      <c r="D1019" s="203" t="s">
        <v>186</v>
      </c>
      <c r="E1019" s="209" t="s">
        <v>19</v>
      </c>
      <c r="F1019" s="210" t="s">
        <v>260</v>
      </c>
      <c r="G1019" s="208"/>
      <c r="H1019" s="209" t="s">
        <v>19</v>
      </c>
      <c r="I1019" s="211"/>
      <c r="J1019" s="208"/>
      <c r="K1019" s="208"/>
      <c r="L1019" s="212"/>
      <c r="M1019" s="213"/>
      <c r="N1019" s="214"/>
      <c r="O1019" s="214"/>
      <c r="P1019" s="214"/>
      <c r="Q1019" s="214"/>
      <c r="R1019" s="214"/>
      <c r="S1019" s="214"/>
      <c r="T1019" s="215"/>
      <c r="AT1019" s="216" t="s">
        <v>186</v>
      </c>
      <c r="AU1019" s="216" t="s">
        <v>85</v>
      </c>
      <c r="AV1019" s="13" t="s">
        <v>83</v>
      </c>
      <c r="AW1019" s="13" t="s">
        <v>37</v>
      </c>
      <c r="AX1019" s="13" t="s">
        <v>75</v>
      </c>
      <c r="AY1019" s="216" t="s">
        <v>175</v>
      </c>
    </row>
    <row r="1020" spans="2:51" s="14" customFormat="1" ht="11.25">
      <c r="B1020" s="217"/>
      <c r="C1020" s="218"/>
      <c r="D1020" s="203" t="s">
        <v>186</v>
      </c>
      <c r="E1020" s="219" t="s">
        <v>19</v>
      </c>
      <c r="F1020" s="220" t="s">
        <v>2179</v>
      </c>
      <c r="G1020" s="218"/>
      <c r="H1020" s="221">
        <v>15.75</v>
      </c>
      <c r="I1020" s="222"/>
      <c r="J1020" s="218"/>
      <c r="K1020" s="218"/>
      <c r="L1020" s="223"/>
      <c r="M1020" s="224"/>
      <c r="N1020" s="225"/>
      <c r="O1020" s="225"/>
      <c r="P1020" s="225"/>
      <c r="Q1020" s="225"/>
      <c r="R1020" s="225"/>
      <c r="S1020" s="225"/>
      <c r="T1020" s="226"/>
      <c r="AT1020" s="227" t="s">
        <v>186</v>
      </c>
      <c r="AU1020" s="227" t="s">
        <v>85</v>
      </c>
      <c r="AV1020" s="14" t="s">
        <v>85</v>
      </c>
      <c r="AW1020" s="14" t="s">
        <v>37</v>
      </c>
      <c r="AX1020" s="14" t="s">
        <v>75</v>
      </c>
      <c r="AY1020" s="227" t="s">
        <v>175</v>
      </c>
    </row>
    <row r="1021" spans="2:51" s="14" customFormat="1" ht="11.25">
      <c r="B1021" s="217"/>
      <c r="C1021" s="218"/>
      <c r="D1021" s="203" t="s">
        <v>186</v>
      </c>
      <c r="E1021" s="219" t="s">
        <v>19</v>
      </c>
      <c r="F1021" s="220" t="s">
        <v>1238</v>
      </c>
      <c r="G1021" s="218"/>
      <c r="H1021" s="221">
        <v>-2.8</v>
      </c>
      <c r="I1021" s="222"/>
      <c r="J1021" s="218"/>
      <c r="K1021" s="218"/>
      <c r="L1021" s="223"/>
      <c r="M1021" s="224"/>
      <c r="N1021" s="225"/>
      <c r="O1021" s="225"/>
      <c r="P1021" s="225"/>
      <c r="Q1021" s="225"/>
      <c r="R1021" s="225"/>
      <c r="S1021" s="225"/>
      <c r="T1021" s="226"/>
      <c r="AT1021" s="227" t="s">
        <v>186</v>
      </c>
      <c r="AU1021" s="227" t="s">
        <v>85</v>
      </c>
      <c r="AV1021" s="14" t="s">
        <v>85</v>
      </c>
      <c r="AW1021" s="14" t="s">
        <v>37</v>
      </c>
      <c r="AX1021" s="14" t="s">
        <v>75</v>
      </c>
      <c r="AY1021" s="227" t="s">
        <v>175</v>
      </c>
    </row>
    <row r="1022" spans="2:51" s="15" customFormat="1" ht="11.25">
      <c r="B1022" s="228"/>
      <c r="C1022" s="229"/>
      <c r="D1022" s="203" t="s">
        <v>186</v>
      </c>
      <c r="E1022" s="230" t="s">
        <v>19</v>
      </c>
      <c r="F1022" s="231" t="s">
        <v>204</v>
      </c>
      <c r="G1022" s="229"/>
      <c r="H1022" s="232">
        <v>12.95</v>
      </c>
      <c r="I1022" s="233"/>
      <c r="J1022" s="229"/>
      <c r="K1022" s="229"/>
      <c r="L1022" s="234"/>
      <c r="M1022" s="235"/>
      <c r="N1022" s="236"/>
      <c r="O1022" s="236"/>
      <c r="P1022" s="236"/>
      <c r="Q1022" s="236"/>
      <c r="R1022" s="236"/>
      <c r="S1022" s="236"/>
      <c r="T1022" s="237"/>
      <c r="AT1022" s="238" t="s">
        <v>186</v>
      </c>
      <c r="AU1022" s="238" t="s">
        <v>85</v>
      </c>
      <c r="AV1022" s="15" t="s">
        <v>182</v>
      </c>
      <c r="AW1022" s="15" t="s">
        <v>37</v>
      </c>
      <c r="AX1022" s="15" t="s">
        <v>83</v>
      </c>
      <c r="AY1022" s="238" t="s">
        <v>175</v>
      </c>
    </row>
    <row r="1023" spans="1:65" s="2" customFormat="1" ht="21.75" customHeight="1">
      <c r="A1023" s="36"/>
      <c r="B1023" s="37"/>
      <c r="C1023" s="190" t="s">
        <v>2180</v>
      </c>
      <c r="D1023" s="190" t="s">
        <v>177</v>
      </c>
      <c r="E1023" s="191" t="s">
        <v>2181</v>
      </c>
      <c r="F1023" s="192" t="s">
        <v>2182</v>
      </c>
      <c r="G1023" s="193" t="s">
        <v>180</v>
      </c>
      <c r="H1023" s="194">
        <v>30.81</v>
      </c>
      <c r="I1023" s="195"/>
      <c r="J1023" s="196">
        <f>ROUND(I1023*H1023,2)</f>
        <v>0</v>
      </c>
      <c r="K1023" s="192" t="s">
        <v>181</v>
      </c>
      <c r="L1023" s="41"/>
      <c r="M1023" s="197" t="s">
        <v>19</v>
      </c>
      <c r="N1023" s="198" t="s">
        <v>48</v>
      </c>
      <c r="O1023" s="67"/>
      <c r="P1023" s="199">
        <f>O1023*H1023</f>
        <v>0</v>
      </c>
      <c r="Q1023" s="199">
        <v>0.02614</v>
      </c>
      <c r="R1023" s="199">
        <f>Q1023*H1023</f>
        <v>0.8053734</v>
      </c>
      <c r="S1023" s="199">
        <v>0</v>
      </c>
      <c r="T1023" s="200">
        <f>S1023*H1023</f>
        <v>0</v>
      </c>
      <c r="U1023" s="36"/>
      <c r="V1023" s="36"/>
      <c r="W1023" s="36"/>
      <c r="X1023" s="36"/>
      <c r="Y1023" s="36"/>
      <c r="Z1023" s="36"/>
      <c r="AA1023" s="36"/>
      <c r="AB1023" s="36"/>
      <c r="AC1023" s="36"/>
      <c r="AD1023" s="36"/>
      <c r="AE1023" s="36"/>
      <c r="AR1023" s="201" t="s">
        <v>293</v>
      </c>
      <c r="AT1023" s="201" t="s">
        <v>177</v>
      </c>
      <c r="AU1023" s="201" t="s">
        <v>85</v>
      </c>
      <c r="AY1023" s="19" t="s">
        <v>175</v>
      </c>
      <c r="BE1023" s="202">
        <f>IF(N1023="základní",J1023,0)</f>
        <v>0</v>
      </c>
      <c r="BF1023" s="202">
        <f>IF(N1023="snížená",J1023,0)</f>
        <v>0</v>
      </c>
      <c r="BG1023" s="202">
        <f>IF(N1023="zákl. přenesená",J1023,0)</f>
        <v>0</v>
      </c>
      <c r="BH1023" s="202">
        <f>IF(N1023="sníž. přenesená",J1023,0)</f>
        <v>0</v>
      </c>
      <c r="BI1023" s="202">
        <f>IF(N1023="nulová",J1023,0)</f>
        <v>0</v>
      </c>
      <c r="BJ1023" s="19" t="s">
        <v>182</v>
      </c>
      <c r="BK1023" s="202">
        <f>ROUND(I1023*H1023,2)</f>
        <v>0</v>
      </c>
      <c r="BL1023" s="19" t="s">
        <v>293</v>
      </c>
      <c r="BM1023" s="201" t="s">
        <v>2183</v>
      </c>
    </row>
    <row r="1024" spans="1:47" s="2" customFormat="1" ht="97.5">
      <c r="A1024" s="36"/>
      <c r="B1024" s="37"/>
      <c r="C1024" s="38"/>
      <c r="D1024" s="203" t="s">
        <v>184</v>
      </c>
      <c r="E1024" s="38"/>
      <c r="F1024" s="204" t="s">
        <v>2166</v>
      </c>
      <c r="G1024" s="38"/>
      <c r="H1024" s="38"/>
      <c r="I1024" s="111"/>
      <c r="J1024" s="38"/>
      <c r="K1024" s="38"/>
      <c r="L1024" s="41"/>
      <c r="M1024" s="205"/>
      <c r="N1024" s="206"/>
      <c r="O1024" s="67"/>
      <c r="P1024" s="67"/>
      <c r="Q1024" s="67"/>
      <c r="R1024" s="67"/>
      <c r="S1024" s="67"/>
      <c r="T1024" s="68"/>
      <c r="U1024" s="36"/>
      <c r="V1024" s="36"/>
      <c r="W1024" s="36"/>
      <c r="X1024" s="36"/>
      <c r="Y1024" s="36"/>
      <c r="Z1024" s="36"/>
      <c r="AA1024" s="36"/>
      <c r="AB1024" s="36"/>
      <c r="AC1024" s="36"/>
      <c r="AD1024" s="36"/>
      <c r="AE1024" s="36"/>
      <c r="AT1024" s="19" t="s">
        <v>184</v>
      </c>
      <c r="AU1024" s="19" t="s">
        <v>85</v>
      </c>
    </row>
    <row r="1025" spans="2:51" s="13" customFormat="1" ht="11.25">
      <c r="B1025" s="207"/>
      <c r="C1025" s="208"/>
      <c r="D1025" s="203" t="s">
        <v>186</v>
      </c>
      <c r="E1025" s="209" t="s">
        <v>19</v>
      </c>
      <c r="F1025" s="210" t="s">
        <v>260</v>
      </c>
      <c r="G1025" s="208"/>
      <c r="H1025" s="209" t="s">
        <v>19</v>
      </c>
      <c r="I1025" s="211"/>
      <c r="J1025" s="208"/>
      <c r="K1025" s="208"/>
      <c r="L1025" s="212"/>
      <c r="M1025" s="213"/>
      <c r="N1025" s="214"/>
      <c r="O1025" s="214"/>
      <c r="P1025" s="214"/>
      <c r="Q1025" s="214"/>
      <c r="R1025" s="214"/>
      <c r="S1025" s="214"/>
      <c r="T1025" s="215"/>
      <c r="AT1025" s="216" t="s">
        <v>186</v>
      </c>
      <c r="AU1025" s="216" t="s">
        <v>85</v>
      </c>
      <c r="AV1025" s="13" t="s">
        <v>83</v>
      </c>
      <c r="AW1025" s="13" t="s">
        <v>37</v>
      </c>
      <c r="AX1025" s="13" t="s">
        <v>75</v>
      </c>
      <c r="AY1025" s="216" t="s">
        <v>175</v>
      </c>
    </row>
    <row r="1026" spans="2:51" s="14" customFormat="1" ht="11.25">
      <c r="B1026" s="217"/>
      <c r="C1026" s="218"/>
      <c r="D1026" s="203" t="s">
        <v>186</v>
      </c>
      <c r="E1026" s="219" t="s">
        <v>19</v>
      </c>
      <c r="F1026" s="220" t="s">
        <v>2184</v>
      </c>
      <c r="G1026" s="218"/>
      <c r="H1026" s="221">
        <v>38.01</v>
      </c>
      <c r="I1026" s="222"/>
      <c r="J1026" s="218"/>
      <c r="K1026" s="218"/>
      <c r="L1026" s="223"/>
      <c r="M1026" s="224"/>
      <c r="N1026" s="225"/>
      <c r="O1026" s="225"/>
      <c r="P1026" s="225"/>
      <c r="Q1026" s="225"/>
      <c r="R1026" s="225"/>
      <c r="S1026" s="225"/>
      <c r="T1026" s="226"/>
      <c r="AT1026" s="227" t="s">
        <v>186</v>
      </c>
      <c r="AU1026" s="227" t="s">
        <v>85</v>
      </c>
      <c r="AV1026" s="14" t="s">
        <v>85</v>
      </c>
      <c r="AW1026" s="14" t="s">
        <v>37</v>
      </c>
      <c r="AX1026" s="14" t="s">
        <v>75</v>
      </c>
      <c r="AY1026" s="227" t="s">
        <v>175</v>
      </c>
    </row>
    <row r="1027" spans="2:51" s="14" customFormat="1" ht="11.25">
      <c r="B1027" s="217"/>
      <c r="C1027" s="218"/>
      <c r="D1027" s="203" t="s">
        <v>186</v>
      </c>
      <c r="E1027" s="219" t="s">
        <v>19</v>
      </c>
      <c r="F1027" s="220" t="s">
        <v>2185</v>
      </c>
      <c r="G1027" s="218"/>
      <c r="H1027" s="221">
        <v>-5.6</v>
      </c>
      <c r="I1027" s="222"/>
      <c r="J1027" s="218"/>
      <c r="K1027" s="218"/>
      <c r="L1027" s="223"/>
      <c r="M1027" s="224"/>
      <c r="N1027" s="225"/>
      <c r="O1027" s="225"/>
      <c r="P1027" s="225"/>
      <c r="Q1027" s="225"/>
      <c r="R1027" s="225"/>
      <c r="S1027" s="225"/>
      <c r="T1027" s="226"/>
      <c r="AT1027" s="227" t="s">
        <v>186</v>
      </c>
      <c r="AU1027" s="227" t="s">
        <v>85</v>
      </c>
      <c r="AV1027" s="14" t="s">
        <v>85</v>
      </c>
      <c r="AW1027" s="14" t="s">
        <v>37</v>
      </c>
      <c r="AX1027" s="14" t="s">
        <v>75</v>
      </c>
      <c r="AY1027" s="227" t="s">
        <v>175</v>
      </c>
    </row>
    <row r="1028" spans="2:51" s="14" customFormat="1" ht="11.25">
      <c r="B1028" s="217"/>
      <c r="C1028" s="218"/>
      <c r="D1028" s="203" t="s">
        <v>186</v>
      </c>
      <c r="E1028" s="219" t="s">
        <v>19</v>
      </c>
      <c r="F1028" s="220" t="s">
        <v>2186</v>
      </c>
      <c r="G1028" s="218"/>
      <c r="H1028" s="221">
        <v>-1.6</v>
      </c>
      <c r="I1028" s="222"/>
      <c r="J1028" s="218"/>
      <c r="K1028" s="218"/>
      <c r="L1028" s="223"/>
      <c r="M1028" s="224"/>
      <c r="N1028" s="225"/>
      <c r="O1028" s="225"/>
      <c r="P1028" s="225"/>
      <c r="Q1028" s="225"/>
      <c r="R1028" s="225"/>
      <c r="S1028" s="225"/>
      <c r="T1028" s="226"/>
      <c r="AT1028" s="227" t="s">
        <v>186</v>
      </c>
      <c r="AU1028" s="227" t="s">
        <v>85</v>
      </c>
      <c r="AV1028" s="14" t="s">
        <v>85</v>
      </c>
      <c r="AW1028" s="14" t="s">
        <v>37</v>
      </c>
      <c r="AX1028" s="14" t="s">
        <v>75</v>
      </c>
      <c r="AY1028" s="227" t="s">
        <v>175</v>
      </c>
    </row>
    <row r="1029" spans="2:51" s="15" customFormat="1" ht="11.25">
      <c r="B1029" s="228"/>
      <c r="C1029" s="229"/>
      <c r="D1029" s="203" t="s">
        <v>186</v>
      </c>
      <c r="E1029" s="230" t="s">
        <v>19</v>
      </c>
      <c r="F1029" s="231" t="s">
        <v>204</v>
      </c>
      <c r="G1029" s="229"/>
      <c r="H1029" s="232">
        <v>30.809999999999995</v>
      </c>
      <c r="I1029" s="233"/>
      <c r="J1029" s="229"/>
      <c r="K1029" s="229"/>
      <c r="L1029" s="234"/>
      <c r="M1029" s="235"/>
      <c r="N1029" s="236"/>
      <c r="O1029" s="236"/>
      <c r="P1029" s="236"/>
      <c r="Q1029" s="236"/>
      <c r="R1029" s="236"/>
      <c r="S1029" s="236"/>
      <c r="T1029" s="237"/>
      <c r="AT1029" s="238" t="s">
        <v>186</v>
      </c>
      <c r="AU1029" s="238" t="s">
        <v>85</v>
      </c>
      <c r="AV1029" s="15" t="s">
        <v>182</v>
      </c>
      <c r="AW1029" s="15" t="s">
        <v>37</v>
      </c>
      <c r="AX1029" s="15" t="s">
        <v>83</v>
      </c>
      <c r="AY1029" s="238" t="s">
        <v>175</v>
      </c>
    </row>
    <row r="1030" spans="1:65" s="2" customFormat="1" ht="21.75" customHeight="1">
      <c r="A1030" s="36"/>
      <c r="B1030" s="37"/>
      <c r="C1030" s="190" t="s">
        <v>2187</v>
      </c>
      <c r="D1030" s="190" t="s">
        <v>177</v>
      </c>
      <c r="E1030" s="191" t="s">
        <v>2188</v>
      </c>
      <c r="F1030" s="192" t="s">
        <v>2189</v>
      </c>
      <c r="G1030" s="193" t="s">
        <v>180</v>
      </c>
      <c r="H1030" s="194">
        <v>25.24</v>
      </c>
      <c r="I1030" s="195"/>
      <c r="J1030" s="196">
        <f>ROUND(I1030*H1030,2)</f>
        <v>0</v>
      </c>
      <c r="K1030" s="192" t="s">
        <v>181</v>
      </c>
      <c r="L1030" s="41"/>
      <c r="M1030" s="197" t="s">
        <v>19</v>
      </c>
      <c r="N1030" s="198" t="s">
        <v>48</v>
      </c>
      <c r="O1030" s="67"/>
      <c r="P1030" s="199">
        <f>O1030*H1030</f>
        <v>0</v>
      </c>
      <c r="Q1030" s="199">
        <v>0.0457</v>
      </c>
      <c r="R1030" s="199">
        <f>Q1030*H1030</f>
        <v>1.153468</v>
      </c>
      <c r="S1030" s="199">
        <v>0</v>
      </c>
      <c r="T1030" s="200">
        <f>S1030*H1030</f>
        <v>0</v>
      </c>
      <c r="U1030" s="36"/>
      <c r="V1030" s="36"/>
      <c r="W1030" s="36"/>
      <c r="X1030" s="36"/>
      <c r="Y1030" s="36"/>
      <c r="Z1030" s="36"/>
      <c r="AA1030" s="36"/>
      <c r="AB1030" s="36"/>
      <c r="AC1030" s="36"/>
      <c r="AD1030" s="36"/>
      <c r="AE1030" s="36"/>
      <c r="AR1030" s="201" t="s">
        <v>293</v>
      </c>
      <c r="AT1030" s="201" t="s">
        <v>177</v>
      </c>
      <c r="AU1030" s="201" t="s">
        <v>85</v>
      </c>
      <c r="AY1030" s="19" t="s">
        <v>175</v>
      </c>
      <c r="BE1030" s="202">
        <f>IF(N1030="základní",J1030,0)</f>
        <v>0</v>
      </c>
      <c r="BF1030" s="202">
        <f>IF(N1030="snížená",J1030,0)</f>
        <v>0</v>
      </c>
      <c r="BG1030" s="202">
        <f>IF(N1030="zákl. přenesená",J1030,0)</f>
        <v>0</v>
      </c>
      <c r="BH1030" s="202">
        <f>IF(N1030="sníž. přenesená",J1030,0)</f>
        <v>0</v>
      </c>
      <c r="BI1030" s="202">
        <f>IF(N1030="nulová",J1030,0)</f>
        <v>0</v>
      </c>
      <c r="BJ1030" s="19" t="s">
        <v>182</v>
      </c>
      <c r="BK1030" s="202">
        <f>ROUND(I1030*H1030,2)</f>
        <v>0</v>
      </c>
      <c r="BL1030" s="19" t="s">
        <v>293</v>
      </c>
      <c r="BM1030" s="201" t="s">
        <v>2190</v>
      </c>
    </row>
    <row r="1031" spans="1:47" s="2" customFormat="1" ht="97.5">
      <c r="A1031" s="36"/>
      <c r="B1031" s="37"/>
      <c r="C1031" s="38"/>
      <c r="D1031" s="203" t="s">
        <v>184</v>
      </c>
      <c r="E1031" s="38"/>
      <c r="F1031" s="204" t="s">
        <v>2166</v>
      </c>
      <c r="G1031" s="38"/>
      <c r="H1031" s="38"/>
      <c r="I1031" s="111"/>
      <c r="J1031" s="38"/>
      <c r="K1031" s="38"/>
      <c r="L1031" s="41"/>
      <c r="M1031" s="205"/>
      <c r="N1031" s="206"/>
      <c r="O1031" s="67"/>
      <c r="P1031" s="67"/>
      <c r="Q1031" s="67"/>
      <c r="R1031" s="67"/>
      <c r="S1031" s="67"/>
      <c r="T1031" s="68"/>
      <c r="U1031" s="36"/>
      <c r="V1031" s="36"/>
      <c r="W1031" s="36"/>
      <c r="X1031" s="36"/>
      <c r="Y1031" s="36"/>
      <c r="Z1031" s="36"/>
      <c r="AA1031" s="36"/>
      <c r="AB1031" s="36"/>
      <c r="AC1031" s="36"/>
      <c r="AD1031" s="36"/>
      <c r="AE1031" s="36"/>
      <c r="AT1031" s="19" t="s">
        <v>184</v>
      </c>
      <c r="AU1031" s="19" t="s">
        <v>85</v>
      </c>
    </row>
    <row r="1032" spans="2:51" s="13" customFormat="1" ht="11.25">
      <c r="B1032" s="207"/>
      <c r="C1032" s="208"/>
      <c r="D1032" s="203" t="s">
        <v>186</v>
      </c>
      <c r="E1032" s="209" t="s">
        <v>19</v>
      </c>
      <c r="F1032" s="210" t="s">
        <v>1174</v>
      </c>
      <c r="G1032" s="208"/>
      <c r="H1032" s="209" t="s">
        <v>19</v>
      </c>
      <c r="I1032" s="211"/>
      <c r="J1032" s="208"/>
      <c r="K1032" s="208"/>
      <c r="L1032" s="212"/>
      <c r="M1032" s="213"/>
      <c r="N1032" s="214"/>
      <c r="O1032" s="214"/>
      <c r="P1032" s="214"/>
      <c r="Q1032" s="214"/>
      <c r="R1032" s="214"/>
      <c r="S1032" s="214"/>
      <c r="T1032" s="215"/>
      <c r="AT1032" s="216" t="s">
        <v>186</v>
      </c>
      <c r="AU1032" s="216" t="s">
        <v>85</v>
      </c>
      <c r="AV1032" s="13" t="s">
        <v>83</v>
      </c>
      <c r="AW1032" s="13" t="s">
        <v>37</v>
      </c>
      <c r="AX1032" s="13" t="s">
        <v>75</v>
      </c>
      <c r="AY1032" s="216" t="s">
        <v>175</v>
      </c>
    </row>
    <row r="1033" spans="2:51" s="14" customFormat="1" ht="11.25">
      <c r="B1033" s="217"/>
      <c r="C1033" s="218"/>
      <c r="D1033" s="203" t="s">
        <v>186</v>
      </c>
      <c r="E1033" s="219" t="s">
        <v>19</v>
      </c>
      <c r="F1033" s="220" t="s">
        <v>2191</v>
      </c>
      <c r="G1033" s="218"/>
      <c r="H1033" s="221">
        <v>5.4</v>
      </c>
      <c r="I1033" s="222"/>
      <c r="J1033" s="218"/>
      <c r="K1033" s="218"/>
      <c r="L1033" s="223"/>
      <c r="M1033" s="224"/>
      <c r="N1033" s="225"/>
      <c r="O1033" s="225"/>
      <c r="P1033" s="225"/>
      <c r="Q1033" s="225"/>
      <c r="R1033" s="225"/>
      <c r="S1033" s="225"/>
      <c r="T1033" s="226"/>
      <c r="AT1033" s="227" t="s">
        <v>186</v>
      </c>
      <c r="AU1033" s="227" t="s">
        <v>85</v>
      </c>
      <c r="AV1033" s="14" t="s">
        <v>85</v>
      </c>
      <c r="AW1033" s="14" t="s">
        <v>37</v>
      </c>
      <c r="AX1033" s="14" t="s">
        <v>75</v>
      </c>
      <c r="AY1033" s="227" t="s">
        <v>175</v>
      </c>
    </row>
    <row r="1034" spans="2:51" s="14" customFormat="1" ht="11.25">
      <c r="B1034" s="217"/>
      <c r="C1034" s="218"/>
      <c r="D1034" s="203" t="s">
        <v>186</v>
      </c>
      <c r="E1034" s="219" t="s">
        <v>19</v>
      </c>
      <c r="F1034" s="220" t="s">
        <v>2186</v>
      </c>
      <c r="G1034" s="218"/>
      <c r="H1034" s="221">
        <v>-1.6</v>
      </c>
      <c r="I1034" s="222"/>
      <c r="J1034" s="218"/>
      <c r="K1034" s="218"/>
      <c r="L1034" s="223"/>
      <c r="M1034" s="224"/>
      <c r="N1034" s="225"/>
      <c r="O1034" s="225"/>
      <c r="P1034" s="225"/>
      <c r="Q1034" s="225"/>
      <c r="R1034" s="225"/>
      <c r="S1034" s="225"/>
      <c r="T1034" s="226"/>
      <c r="AT1034" s="227" t="s">
        <v>186</v>
      </c>
      <c r="AU1034" s="227" t="s">
        <v>85</v>
      </c>
      <c r="AV1034" s="14" t="s">
        <v>85</v>
      </c>
      <c r="AW1034" s="14" t="s">
        <v>37</v>
      </c>
      <c r="AX1034" s="14" t="s">
        <v>75</v>
      </c>
      <c r="AY1034" s="227" t="s">
        <v>175</v>
      </c>
    </row>
    <row r="1035" spans="2:51" s="14" customFormat="1" ht="11.25">
      <c r="B1035" s="217"/>
      <c r="C1035" s="218"/>
      <c r="D1035" s="203" t="s">
        <v>186</v>
      </c>
      <c r="E1035" s="219" t="s">
        <v>19</v>
      </c>
      <c r="F1035" s="220" t="s">
        <v>2192</v>
      </c>
      <c r="G1035" s="218"/>
      <c r="H1035" s="221">
        <v>21.44</v>
      </c>
      <c r="I1035" s="222"/>
      <c r="J1035" s="218"/>
      <c r="K1035" s="218"/>
      <c r="L1035" s="223"/>
      <c r="M1035" s="224"/>
      <c r="N1035" s="225"/>
      <c r="O1035" s="225"/>
      <c r="P1035" s="225"/>
      <c r="Q1035" s="225"/>
      <c r="R1035" s="225"/>
      <c r="S1035" s="225"/>
      <c r="T1035" s="226"/>
      <c r="AT1035" s="227" t="s">
        <v>186</v>
      </c>
      <c r="AU1035" s="227" t="s">
        <v>85</v>
      </c>
      <c r="AV1035" s="14" t="s">
        <v>85</v>
      </c>
      <c r="AW1035" s="14" t="s">
        <v>37</v>
      </c>
      <c r="AX1035" s="14" t="s">
        <v>75</v>
      </c>
      <c r="AY1035" s="227" t="s">
        <v>175</v>
      </c>
    </row>
    <row r="1036" spans="2:51" s="15" customFormat="1" ht="11.25">
      <c r="B1036" s="228"/>
      <c r="C1036" s="229"/>
      <c r="D1036" s="203" t="s">
        <v>186</v>
      </c>
      <c r="E1036" s="230" t="s">
        <v>19</v>
      </c>
      <c r="F1036" s="231" t="s">
        <v>204</v>
      </c>
      <c r="G1036" s="229"/>
      <c r="H1036" s="232">
        <v>25.240000000000002</v>
      </c>
      <c r="I1036" s="233"/>
      <c r="J1036" s="229"/>
      <c r="K1036" s="229"/>
      <c r="L1036" s="234"/>
      <c r="M1036" s="235"/>
      <c r="N1036" s="236"/>
      <c r="O1036" s="236"/>
      <c r="P1036" s="236"/>
      <c r="Q1036" s="236"/>
      <c r="R1036" s="236"/>
      <c r="S1036" s="236"/>
      <c r="T1036" s="237"/>
      <c r="AT1036" s="238" t="s">
        <v>186</v>
      </c>
      <c r="AU1036" s="238" t="s">
        <v>85</v>
      </c>
      <c r="AV1036" s="15" t="s">
        <v>182</v>
      </c>
      <c r="AW1036" s="15" t="s">
        <v>37</v>
      </c>
      <c r="AX1036" s="15" t="s">
        <v>83</v>
      </c>
      <c r="AY1036" s="238" t="s">
        <v>175</v>
      </c>
    </row>
    <row r="1037" spans="1:65" s="2" customFormat="1" ht="21.75" customHeight="1">
      <c r="A1037" s="36"/>
      <c r="B1037" s="37"/>
      <c r="C1037" s="190" t="s">
        <v>2193</v>
      </c>
      <c r="D1037" s="190" t="s">
        <v>177</v>
      </c>
      <c r="E1037" s="191" t="s">
        <v>2194</v>
      </c>
      <c r="F1037" s="192" t="s">
        <v>2195</v>
      </c>
      <c r="G1037" s="193" t="s">
        <v>180</v>
      </c>
      <c r="H1037" s="194">
        <v>84.005</v>
      </c>
      <c r="I1037" s="195"/>
      <c r="J1037" s="196">
        <f>ROUND(I1037*H1037,2)</f>
        <v>0</v>
      </c>
      <c r="K1037" s="192" t="s">
        <v>181</v>
      </c>
      <c r="L1037" s="41"/>
      <c r="M1037" s="197" t="s">
        <v>19</v>
      </c>
      <c r="N1037" s="198" t="s">
        <v>48</v>
      </c>
      <c r="O1037" s="67"/>
      <c r="P1037" s="199">
        <f>O1037*H1037</f>
        <v>0</v>
      </c>
      <c r="Q1037" s="199">
        <v>0.0002</v>
      </c>
      <c r="R1037" s="199">
        <f>Q1037*H1037</f>
        <v>0.016801</v>
      </c>
      <c r="S1037" s="199">
        <v>0</v>
      </c>
      <c r="T1037" s="200">
        <f>S1037*H1037</f>
        <v>0</v>
      </c>
      <c r="U1037" s="36"/>
      <c r="V1037" s="36"/>
      <c r="W1037" s="36"/>
      <c r="X1037" s="36"/>
      <c r="Y1037" s="36"/>
      <c r="Z1037" s="36"/>
      <c r="AA1037" s="36"/>
      <c r="AB1037" s="36"/>
      <c r="AC1037" s="36"/>
      <c r="AD1037" s="36"/>
      <c r="AE1037" s="36"/>
      <c r="AR1037" s="201" t="s">
        <v>293</v>
      </c>
      <c r="AT1037" s="201" t="s">
        <v>177</v>
      </c>
      <c r="AU1037" s="201" t="s">
        <v>85</v>
      </c>
      <c r="AY1037" s="19" t="s">
        <v>175</v>
      </c>
      <c r="BE1037" s="202">
        <f>IF(N1037="základní",J1037,0)</f>
        <v>0</v>
      </c>
      <c r="BF1037" s="202">
        <f>IF(N1037="snížená",J1037,0)</f>
        <v>0</v>
      </c>
      <c r="BG1037" s="202">
        <f>IF(N1037="zákl. přenesená",J1037,0)</f>
        <v>0</v>
      </c>
      <c r="BH1037" s="202">
        <f>IF(N1037="sníž. přenesená",J1037,0)</f>
        <v>0</v>
      </c>
      <c r="BI1037" s="202">
        <f>IF(N1037="nulová",J1037,0)</f>
        <v>0</v>
      </c>
      <c r="BJ1037" s="19" t="s">
        <v>182</v>
      </c>
      <c r="BK1037" s="202">
        <f>ROUND(I1037*H1037,2)</f>
        <v>0</v>
      </c>
      <c r="BL1037" s="19" t="s">
        <v>293</v>
      </c>
      <c r="BM1037" s="201" t="s">
        <v>2196</v>
      </c>
    </row>
    <row r="1038" spans="1:47" s="2" customFormat="1" ht="97.5">
      <c r="A1038" s="36"/>
      <c r="B1038" s="37"/>
      <c r="C1038" s="38"/>
      <c r="D1038" s="203" t="s">
        <v>184</v>
      </c>
      <c r="E1038" s="38"/>
      <c r="F1038" s="204" t="s">
        <v>2166</v>
      </c>
      <c r="G1038" s="38"/>
      <c r="H1038" s="38"/>
      <c r="I1038" s="111"/>
      <c r="J1038" s="38"/>
      <c r="K1038" s="38"/>
      <c r="L1038" s="41"/>
      <c r="M1038" s="205"/>
      <c r="N1038" s="206"/>
      <c r="O1038" s="67"/>
      <c r="P1038" s="67"/>
      <c r="Q1038" s="67"/>
      <c r="R1038" s="67"/>
      <c r="S1038" s="67"/>
      <c r="T1038" s="68"/>
      <c r="U1038" s="36"/>
      <c r="V1038" s="36"/>
      <c r="W1038" s="36"/>
      <c r="X1038" s="36"/>
      <c r="Y1038" s="36"/>
      <c r="Z1038" s="36"/>
      <c r="AA1038" s="36"/>
      <c r="AB1038" s="36"/>
      <c r="AC1038" s="36"/>
      <c r="AD1038" s="36"/>
      <c r="AE1038" s="36"/>
      <c r="AT1038" s="19" t="s">
        <v>184</v>
      </c>
      <c r="AU1038" s="19" t="s">
        <v>85</v>
      </c>
    </row>
    <row r="1039" spans="2:51" s="14" customFormat="1" ht="11.25">
      <c r="B1039" s="217"/>
      <c r="C1039" s="218"/>
      <c r="D1039" s="203" t="s">
        <v>186</v>
      </c>
      <c r="E1039" s="219" t="s">
        <v>19</v>
      </c>
      <c r="F1039" s="220" t="s">
        <v>2197</v>
      </c>
      <c r="G1039" s="218"/>
      <c r="H1039" s="221">
        <v>4.118</v>
      </c>
      <c r="I1039" s="222"/>
      <c r="J1039" s="218"/>
      <c r="K1039" s="218"/>
      <c r="L1039" s="223"/>
      <c r="M1039" s="224"/>
      <c r="N1039" s="225"/>
      <c r="O1039" s="225"/>
      <c r="P1039" s="225"/>
      <c r="Q1039" s="225"/>
      <c r="R1039" s="225"/>
      <c r="S1039" s="225"/>
      <c r="T1039" s="226"/>
      <c r="AT1039" s="227" t="s">
        <v>186</v>
      </c>
      <c r="AU1039" s="227" t="s">
        <v>85</v>
      </c>
      <c r="AV1039" s="14" t="s">
        <v>85</v>
      </c>
      <c r="AW1039" s="14" t="s">
        <v>37</v>
      </c>
      <c r="AX1039" s="14" t="s">
        <v>75</v>
      </c>
      <c r="AY1039" s="227" t="s">
        <v>175</v>
      </c>
    </row>
    <row r="1040" spans="2:51" s="14" customFormat="1" ht="11.25">
      <c r="B1040" s="217"/>
      <c r="C1040" s="218"/>
      <c r="D1040" s="203" t="s">
        <v>186</v>
      </c>
      <c r="E1040" s="219" t="s">
        <v>19</v>
      </c>
      <c r="F1040" s="220" t="s">
        <v>2198</v>
      </c>
      <c r="G1040" s="218"/>
      <c r="H1040" s="221">
        <v>10.887</v>
      </c>
      <c r="I1040" s="222"/>
      <c r="J1040" s="218"/>
      <c r="K1040" s="218"/>
      <c r="L1040" s="223"/>
      <c r="M1040" s="224"/>
      <c r="N1040" s="225"/>
      <c r="O1040" s="225"/>
      <c r="P1040" s="225"/>
      <c r="Q1040" s="225"/>
      <c r="R1040" s="225"/>
      <c r="S1040" s="225"/>
      <c r="T1040" s="226"/>
      <c r="AT1040" s="227" t="s">
        <v>186</v>
      </c>
      <c r="AU1040" s="227" t="s">
        <v>85</v>
      </c>
      <c r="AV1040" s="14" t="s">
        <v>85</v>
      </c>
      <c r="AW1040" s="14" t="s">
        <v>37</v>
      </c>
      <c r="AX1040" s="14" t="s">
        <v>75</v>
      </c>
      <c r="AY1040" s="227" t="s">
        <v>175</v>
      </c>
    </row>
    <row r="1041" spans="2:51" s="14" customFormat="1" ht="11.25">
      <c r="B1041" s="217"/>
      <c r="C1041" s="218"/>
      <c r="D1041" s="203" t="s">
        <v>186</v>
      </c>
      <c r="E1041" s="219" t="s">
        <v>19</v>
      </c>
      <c r="F1041" s="220" t="s">
        <v>2199</v>
      </c>
      <c r="G1041" s="218"/>
      <c r="H1041" s="221">
        <v>12.95</v>
      </c>
      <c r="I1041" s="222"/>
      <c r="J1041" s="218"/>
      <c r="K1041" s="218"/>
      <c r="L1041" s="223"/>
      <c r="M1041" s="224"/>
      <c r="N1041" s="225"/>
      <c r="O1041" s="225"/>
      <c r="P1041" s="225"/>
      <c r="Q1041" s="225"/>
      <c r="R1041" s="225"/>
      <c r="S1041" s="225"/>
      <c r="T1041" s="226"/>
      <c r="AT1041" s="227" t="s">
        <v>186</v>
      </c>
      <c r="AU1041" s="227" t="s">
        <v>85</v>
      </c>
      <c r="AV1041" s="14" t="s">
        <v>85</v>
      </c>
      <c r="AW1041" s="14" t="s">
        <v>37</v>
      </c>
      <c r="AX1041" s="14" t="s">
        <v>75</v>
      </c>
      <c r="AY1041" s="227" t="s">
        <v>175</v>
      </c>
    </row>
    <row r="1042" spans="2:51" s="14" customFormat="1" ht="11.25">
      <c r="B1042" s="217"/>
      <c r="C1042" s="218"/>
      <c r="D1042" s="203" t="s">
        <v>186</v>
      </c>
      <c r="E1042" s="219" t="s">
        <v>19</v>
      </c>
      <c r="F1042" s="220" t="s">
        <v>2200</v>
      </c>
      <c r="G1042" s="218"/>
      <c r="H1042" s="221">
        <v>30.81</v>
      </c>
      <c r="I1042" s="222"/>
      <c r="J1042" s="218"/>
      <c r="K1042" s="218"/>
      <c r="L1042" s="223"/>
      <c r="M1042" s="224"/>
      <c r="N1042" s="225"/>
      <c r="O1042" s="225"/>
      <c r="P1042" s="225"/>
      <c r="Q1042" s="225"/>
      <c r="R1042" s="225"/>
      <c r="S1042" s="225"/>
      <c r="T1042" s="226"/>
      <c r="AT1042" s="227" t="s">
        <v>186</v>
      </c>
      <c r="AU1042" s="227" t="s">
        <v>85</v>
      </c>
      <c r="AV1042" s="14" t="s">
        <v>85</v>
      </c>
      <c r="AW1042" s="14" t="s">
        <v>37</v>
      </c>
      <c r="AX1042" s="14" t="s">
        <v>75</v>
      </c>
      <c r="AY1042" s="227" t="s">
        <v>175</v>
      </c>
    </row>
    <row r="1043" spans="2:51" s="14" customFormat="1" ht="11.25">
      <c r="B1043" s="217"/>
      <c r="C1043" s="218"/>
      <c r="D1043" s="203" t="s">
        <v>186</v>
      </c>
      <c r="E1043" s="219" t="s">
        <v>19</v>
      </c>
      <c r="F1043" s="220" t="s">
        <v>2201</v>
      </c>
      <c r="G1043" s="218"/>
      <c r="H1043" s="221">
        <v>25.24</v>
      </c>
      <c r="I1043" s="222"/>
      <c r="J1043" s="218"/>
      <c r="K1043" s="218"/>
      <c r="L1043" s="223"/>
      <c r="M1043" s="224"/>
      <c r="N1043" s="225"/>
      <c r="O1043" s="225"/>
      <c r="P1043" s="225"/>
      <c r="Q1043" s="225"/>
      <c r="R1043" s="225"/>
      <c r="S1043" s="225"/>
      <c r="T1043" s="226"/>
      <c r="AT1043" s="227" t="s">
        <v>186</v>
      </c>
      <c r="AU1043" s="227" t="s">
        <v>85</v>
      </c>
      <c r="AV1043" s="14" t="s">
        <v>85</v>
      </c>
      <c r="AW1043" s="14" t="s">
        <v>37</v>
      </c>
      <c r="AX1043" s="14" t="s">
        <v>75</v>
      </c>
      <c r="AY1043" s="227" t="s">
        <v>175</v>
      </c>
    </row>
    <row r="1044" spans="2:51" s="15" customFormat="1" ht="11.25">
      <c r="B1044" s="228"/>
      <c r="C1044" s="229"/>
      <c r="D1044" s="203" t="s">
        <v>186</v>
      </c>
      <c r="E1044" s="230" t="s">
        <v>19</v>
      </c>
      <c r="F1044" s="231" t="s">
        <v>204</v>
      </c>
      <c r="G1044" s="229"/>
      <c r="H1044" s="232">
        <v>84.005</v>
      </c>
      <c r="I1044" s="233"/>
      <c r="J1044" s="229"/>
      <c r="K1044" s="229"/>
      <c r="L1044" s="234"/>
      <c r="M1044" s="235"/>
      <c r="N1044" s="236"/>
      <c r="O1044" s="236"/>
      <c r="P1044" s="236"/>
      <c r="Q1044" s="236"/>
      <c r="R1044" s="236"/>
      <c r="S1044" s="236"/>
      <c r="T1044" s="237"/>
      <c r="AT1044" s="238" t="s">
        <v>186</v>
      </c>
      <c r="AU1044" s="238" t="s">
        <v>85</v>
      </c>
      <c r="AV1044" s="15" t="s">
        <v>182</v>
      </c>
      <c r="AW1044" s="15" t="s">
        <v>37</v>
      </c>
      <c r="AX1044" s="15" t="s">
        <v>83</v>
      </c>
      <c r="AY1044" s="238" t="s">
        <v>175</v>
      </c>
    </row>
    <row r="1045" spans="1:65" s="2" customFormat="1" ht="21.75" customHeight="1">
      <c r="A1045" s="36"/>
      <c r="B1045" s="37"/>
      <c r="C1045" s="190" t="s">
        <v>2202</v>
      </c>
      <c r="D1045" s="190" t="s">
        <v>177</v>
      </c>
      <c r="E1045" s="191" t="s">
        <v>2203</v>
      </c>
      <c r="F1045" s="192" t="s">
        <v>2204</v>
      </c>
      <c r="G1045" s="193" t="s">
        <v>180</v>
      </c>
      <c r="H1045" s="194">
        <v>11.106</v>
      </c>
      <c r="I1045" s="195"/>
      <c r="J1045" s="196">
        <f>ROUND(I1045*H1045,2)</f>
        <v>0</v>
      </c>
      <c r="K1045" s="192" t="s">
        <v>181</v>
      </c>
      <c r="L1045" s="41"/>
      <c r="M1045" s="197" t="s">
        <v>19</v>
      </c>
      <c r="N1045" s="198" t="s">
        <v>48</v>
      </c>
      <c r="O1045" s="67"/>
      <c r="P1045" s="199">
        <f>O1045*H1045</f>
        <v>0</v>
      </c>
      <c r="Q1045" s="199">
        <v>0.0148</v>
      </c>
      <c r="R1045" s="199">
        <f>Q1045*H1045</f>
        <v>0.1643688</v>
      </c>
      <c r="S1045" s="199">
        <v>0</v>
      </c>
      <c r="T1045" s="200">
        <f>S1045*H1045</f>
        <v>0</v>
      </c>
      <c r="U1045" s="36"/>
      <c r="V1045" s="36"/>
      <c r="W1045" s="36"/>
      <c r="X1045" s="36"/>
      <c r="Y1045" s="36"/>
      <c r="Z1045" s="36"/>
      <c r="AA1045" s="36"/>
      <c r="AB1045" s="36"/>
      <c r="AC1045" s="36"/>
      <c r="AD1045" s="36"/>
      <c r="AE1045" s="36"/>
      <c r="AR1045" s="201" t="s">
        <v>293</v>
      </c>
      <c r="AT1045" s="201" t="s">
        <v>177</v>
      </c>
      <c r="AU1045" s="201" t="s">
        <v>85</v>
      </c>
      <c r="AY1045" s="19" t="s">
        <v>175</v>
      </c>
      <c r="BE1045" s="202">
        <f>IF(N1045="základní",J1045,0)</f>
        <v>0</v>
      </c>
      <c r="BF1045" s="202">
        <f>IF(N1045="snížená",J1045,0)</f>
        <v>0</v>
      </c>
      <c r="BG1045" s="202">
        <f>IF(N1045="zákl. přenesená",J1045,0)</f>
        <v>0</v>
      </c>
      <c r="BH1045" s="202">
        <f>IF(N1045="sníž. přenesená",J1045,0)</f>
        <v>0</v>
      </c>
      <c r="BI1045" s="202">
        <f>IF(N1045="nulová",J1045,0)</f>
        <v>0</v>
      </c>
      <c r="BJ1045" s="19" t="s">
        <v>182</v>
      </c>
      <c r="BK1045" s="202">
        <f>ROUND(I1045*H1045,2)</f>
        <v>0</v>
      </c>
      <c r="BL1045" s="19" t="s">
        <v>293</v>
      </c>
      <c r="BM1045" s="201" t="s">
        <v>2205</v>
      </c>
    </row>
    <row r="1046" spans="1:47" s="2" customFormat="1" ht="107.25">
      <c r="A1046" s="36"/>
      <c r="B1046" s="37"/>
      <c r="C1046" s="38"/>
      <c r="D1046" s="203" t="s">
        <v>184</v>
      </c>
      <c r="E1046" s="38"/>
      <c r="F1046" s="204" t="s">
        <v>2206</v>
      </c>
      <c r="G1046" s="38"/>
      <c r="H1046" s="38"/>
      <c r="I1046" s="111"/>
      <c r="J1046" s="38"/>
      <c r="K1046" s="38"/>
      <c r="L1046" s="41"/>
      <c r="M1046" s="205"/>
      <c r="N1046" s="206"/>
      <c r="O1046" s="67"/>
      <c r="P1046" s="67"/>
      <c r="Q1046" s="67"/>
      <c r="R1046" s="67"/>
      <c r="S1046" s="67"/>
      <c r="T1046" s="68"/>
      <c r="U1046" s="36"/>
      <c r="V1046" s="36"/>
      <c r="W1046" s="36"/>
      <c r="X1046" s="36"/>
      <c r="Y1046" s="36"/>
      <c r="Z1046" s="36"/>
      <c r="AA1046" s="36"/>
      <c r="AB1046" s="36"/>
      <c r="AC1046" s="36"/>
      <c r="AD1046" s="36"/>
      <c r="AE1046" s="36"/>
      <c r="AT1046" s="19" t="s">
        <v>184</v>
      </c>
      <c r="AU1046" s="19" t="s">
        <v>85</v>
      </c>
    </row>
    <row r="1047" spans="2:51" s="13" customFormat="1" ht="11.25">
      <c r="B1047" s="207"/>
      <c r="C1047" s="208"/>
      <c r="D1047" s="203" t="s">
        <v>186</v>
      </c>
      <c r="E1047" s="209" t="s">
        <v>19</v>
      </c>
      <c r="F1047" s="210" t="s">
        <v>1174</v>
      </c>
      <c r="G1047" s="208"/>
      <c r="H1047" s="209" t="s">
        <v>19</v>
      </c>
      <c r="I1047" s="211"/>
      <c r="J1047" s="208"/>
      <c r="K1047" s="208"/>
      <c r="L1047" s="212"/>
      <c r="M1047" s="213"/>
      <c r="N1047" s="214"/>
      <c r="O1047" s="214"/>
      <c r="P1047" s="214"/>
      <c r="Q1047" s="214"/>
      <c r="R1047" s="214"/>
      <c r="S1047" s="214"/>
      <c r="T1047" s="215"/>
      <c r="AT1047" s="216" t="s">
        <v>186</v>
      </c>
      <c r="AU1047" s="216" t="s">
        <v>85</v>
      </c>
      <c r="AV1047" s="13" t="s">
        <v>83</v>
      </c>
      <c r="AW1047" s="13" t="s">
        <v>37</v>
      </c>
      <c r="AX1047" s="13" t="s">
        <v>75</v>
      </c>
      <c r="AY1047" s="216" t="s">
        <v>175</v>
      </c>
    </row>
    <row r="1048" spans="2:51" s="14" customFormat="1" ht="11.25">
      <c r="B1048" s="217"/>
      <c r="C1048" s="218"/>
      <c r="D1048" s="203" t="s">
        <v>186</v>
      </c>
      <c r="E1048" s="219" t="s">
        <v>19</v>
      </c>
      <c r="F1048" s="220" t="s">
        <v>2207</v>
      </c>
      <c r="G1048" s="218"/>
      <c r="H1048" s="221">
        <v>7.018</v>
      </c>
      <c r="I1048" s="222"/>
      <c r="J1048" s="218"/>
      <c r="K1048" s="218"/>
      <c r="L1048" s="223"/>
      <c r="M1048" s="224"/>
      <c r="N1048" s="225"/>
      <c r="O1048" s="225"/>
      <c r="P1048" s="225"/>
      <c r="Q1048" s="225"/>
      <c r="R1048" s="225"/>
      <c r="S1048" s="225"/>
      <c r="T1048" s="226"/>
      <c r="AT1048" s="227" t="s">
        <v>186</v>
      </c>
      <c r="AU1048" s="227" t="s">
        <v>85</v>
      </c>
      <c r="AV1048" s="14" t="s">
        <v>85</v>
      </c>
      <c r="AW1048" s="14" t="s">
        <v>37</v>
      </c>
      <c r="AX1048" s="14" t="s">
        <v>75</v>
      </c>
      <c r="AY1048" s="227" t="s">
        <v>175</v>
      </c>
    </row>
    <row r="1049" spans="2:51" s="14" customFormat="1" ht="11.25">
      <c r="B1049" s="217"/>
      <c r="C1049" s="218"/>
      <c r="D1049" s="203" t="s">
        <v>186</v>
      </c>
      <c r="E1049" s="219" t="s">
        <v>19</v>
      </c>
      <c r="F1049" s="220" t="s">
        <v>2208</v>
      </c>
      <c r="G1049" s="218"/>
      <c r="H1049" s="221">
        <v>4.088</v>
      </c>
      <c r="I1049" s="222"/>
      <c r="J1049" s="218"/>
      <c r="K1049" s="218"/>
      <c r="L1049" s="223"/>
      <c r="M1049" s="224"/>
      <c r="N1049" s="225"/>
      <c r="O1049" s="225"/>
      <c r="P1049" s="225"/>
      <c r="Q1049" s="225"/>
      <c r="R1049" s="225"/>
      <c r="S1049" s="225"/>
      <c r="T1049" s="226"/>
      <c r="AT1049" s="227" t="s">
        <v>186</v>
      </c>
      <c r="AU1049" s="227" t="s">
        <v>85</v>
      </c>
      <c r="AV1049" s="14" t="s">
        <v>85</v>
      </c>
      <c r="AW1049" s="14" t="s">
        <v>37</v>
      </c>
      <c r="AX1049" s="14" t="s">
        <v>75</v>
      </c>
      <c r="AY1049" s="227" t="s">
        <v>175</v>
      </c>
    </row>
    <row r="1050" spans="2:51" s="15" customFormat="1" ht="11.25">
      <c r="B1050" s="228"/>
      <c r="C1050" s="229"/>
      <c r="D1050" s="203" t="s">
        <v>186</v>
      </c>
      <c r="E1050" s="230" t="s">
        <v>19</v>
      </c>
      <c r="F1050" s="231" t="s">
        <v>204</v>
      </c>
      <c r="G1050" s="229"/>
      <c r="H1050" s="232">
        <v>11.106</v>
      </c>
      <c r="I1050" s="233"/>
      <c r="J1050" s="229"/>
      <c r="K1050" s="229"/>
      <c r="L1050" s="234"/>
      <c r="M1050" s="235"/>
      <c r="N1050" s="236"/>
      <c r="O1050" s="236"/>
      <c r="P1050" s="236"/>
      <c r="Q1050" s="236"/>
      <c r="R1050" s="236"/>
      <c r="S1050" s="236"/>
      <c r="T1050" s="237"/>
      <c r="AT1050" s="238" t="s">
        <v>186</v>
      </c>
      <c r="AU1050" s="238" t="s">
        <v>85</v>
      </c>
      <c r="AV1050" s="15" t="s">
        <v>182</v>
      </c>
      <c r="AW1050" s="15" t="s">
        <v>37</v>
      </c>
      <c r="AX1050" s="15" t="s">
        <v>83</v>
      </c>
      <c r="AY1050" s="238" t="s">
        <v>175</v>
      </c>
    </row>
    <row r="1051" spans="1:65" s="2" customFormat="1" ht="21.75" customHeight="1">
      <c r="A1051" s="36"/>
      <c r="B1051" s="37"/>
      <c r="C1051" s="190" t="s">
        <v>2209</v>
      </c>
      <c r="D1051" s="190" t="s">
        <v>177</v>
      </c>
      <c r="E1051" s="191" t="s">
        <v>2210</v>
      </c>
      <c r="F1051" s="192" t="s">
        <v>2211</v>
      </c>
      <c r="G1051" s="193" t="s">
        <v>180</v>
      </c>
      <c r="H1051" s="194">
        <v>11.106</v>
      </c>
      <c r="I1051" s="195"/>
      <c r="J1051" s="196">
        <f>ROUND(I1051*H1051,2)</f>
        <v>0</v>
      </c>
      <c r="K1051" s="192" t="s">
        <v>181</v>
      </c>
      <c r="L1051" s="41"/>
      <c r="M1051" s="197" t="s">
        <v>19</v>
      </c>
      <c r="N1051" s="198" t="s">
        <v>48</v>
      </c>
      <c r="O1051" s="67"/>
      <c r="P1051" s="199">
        <f>O1051*H1051</f>
        <v>0</v>
      </c>
      <c r="Q1051" s="199">
        <v>0.0001</v>
      </c>
      <c r="R1051" s="199">
        <f>Q1051*H1051</f>
        <v>0.0011106</v>
      </c>
      <c r="S1051" s="199">
        <v>0</v>
      </c>
      <c r="T1051" s="200">
        <f>S1051*H1051</f>
        <v>0</v>
      </c>
      <c r="U1051" s="36"/>
      <c r="V1051" s="36"/>
      <c r="W1051" s="36"/>
      <c r="X1051" s="36"/>
      <c r="Y1051" s="36"/>
      <c r="Z1051" s="36"/>
      <c r="AA1051" s="36"/>
      <c r="AB1051" s="36"/>
      <c r="AC1051" s="36"/>
      <c r="AD1051" s="36"/>
      <c r="AE1051" s="36"/>
      <c r="AR1051" s="201" t="s">
        <v>293</v>
      </c>
      <c r="AT1051" s="201" t="s">
        <v>177</v>
      </c>
      <c r="AU1051" s="201" t="s">
        <v>85</v>
      </c>
      <c r="AY1051" s="19" t="s">
        <v>175</v>
      </c>
      <c r="BE1051" s="202">
        <f>IF(N1051="základní",J1051,0)</f>
        <v>0</v>
      </c>
      <c r="BF1051" s="202">
        <f>IF(N1051="snížená",J1051,0)</f>
        <v>0</v>
      </c>
      <c r="BG1051" s="202">
        <f>IF(N1051="zákl. přenesená",J1051,0)</f>
        <v>0</v>
      </c>
      <c r="BH1051" s="202">
        <f>IF(N1051="sníž. přenesená",J1051,0)</f>
        <v>0</v>
      </c>
      <c r="BI1051" s="202">
        <f>IF(N1051="nulová",J1051,0)</f>
        <v>0</v>
      </c>
      <c r="BJ1051" s="19" t="s">
        <v>182</v>
      </c>
      <c r="BK1051" s="202">
        <f>ROUND(I1051*H1051,2)</f>
        <v>0</v>
      </c>
      <c r="BL1051" s="19" t="s">
        <v>293</v>
      </c>
      <c r="BM1051" s="201" t="s">
        <v>2212</v>
      </c>
    </row>
    <row r="1052" spans="1:47" s="2" customFormat="1" ht="107.25">
      <c r="A1052" s="36"/>
      <c r="B1052" s="37"/>
      <c r="C1052" s="38"/>
      <c r="D1052" s="203" t="s">
        <v>184</v>
      </c>
      <c r="E1052" s="38"/>
      <c r="F1052" s="204" t="s">
        <v>2206</v>
      </c>
      <c r="G1052" s="38"/>
      <c r="H1052" s="38"/>
      <c r="I1052" s="111"/>
      <c r="J1052" s="38"/>
      <c r="K1052" s="38"/>
      <c r="L1052" s="41"/>
      <c r="M1052" s="205"/>
      <c r="N1052" s="206"/>
      <c r="O1052" s="67"/>
      <c r="P1052" s="67"/>
      <c r="Q1052" s="67"/>
      <c r="R1052" s="67"/>
      <c r="S1052" s="67"/>
      <c r="T1052" s="68"/>
      <c r="U1052" s="36"/>
      <c r="V1052" s="36"/>
      <c r="W1052" s="36"/>
      <c r="X1052" s="36"/>
      <c r="Y1052" s="36"/>
      <c r="Z1052" s="36"/>
      <c r="AA1052" s="36"/>
      <c r="AB1052" s="36"/>
      <c r="AC1052" s="36"/>
      <c r="AD1052" s="36"/>
      <c r="AE1052" s="36"/>
      <c r="AT1052" s="19" t="s">
        <v>184</v>
      </c>
      <c r="AU1052" s="19" t="s">
        <v>85</v>
      </c>
    </row>
    <row r="1053" spans="2:51" s="14" customFormat="1" ht="11.25">
      <c r="B1053" s="217"/>
      <c r="C1053" s="218"/>
      <c r="D1053" s="203" t="s">
        <v>186</v>
      </c>
      <c r="E1053" s="219" t="s">
        <v>19</v>
      </c>
      <c r="F1053" s="220" t="s">
        <v>2213</v>
      </c>
      <c r="G1053" s="218"/>
      <c r="H1053" s="221">
        <v>11.106</v>
      </c>
      <c r="I1053" s="222"/>
      <c r="J1053" s="218"/>
      <c r="K1053" s="218"/>
      <c r="L1053" s="223"/>
      <c r="M1053" s="224"/>
      <c r="N1053" s="225"/>
      <c r="O1053" s="225"/>
      <c r="P1053" s="225"/>
      <c r="Q1053" s="225"/>
      <c r="R1053" s="225"/>
      <c r="S1053" s="225"/>
      <c r="T1053" s="226"/>
      <c r="AT1053" s="227" t="s">
        <v>186</v>
      </c>
      <c r="AU1053" s="227" t="s">
        <v>85</v>
      </c>
      <c r="AV1053" s="14" t="s">
        <v>85</v>
      </c>
      <c r="AW1053" s="14" t="s">
        <v>37</v>
      </c>
      <c r="AX1053" s="14" t="s">
        <v>83</v>
      </c>
      <c r="AY1053" s="227" t="s">
        <v>175</v>
      </c>
    </row>
    <row r="1054" spans="1:65" s="2" customFormat="1" ht="21.75" customHeight="1">
      <c r="A1054" s="36"/>
      <c r="B1054" s="37"/>
      <c r="C1054" s="190" t="s">
        <v>2214</v>
      </c>
      <c r="D1054" s="190" t="s">
        <v>177</v>
      </c>
      <c r="E1054" s="191" t="s">
        <v>2215</v>
      </c>
      <c r="F1054" s="192" t="s">
        <v>2216</v>
      </c>
      <c r="G1054" s="193" t="s">
        <v>180</v>
      </c>
      <c r="H1054" s="194">
        <v>130.16</v>
      </c>
      <c r="I1054" s="195"/>
      <c r="J1054" s="196">
        <f>ROUND(I1054*H1054,2)</f>
        <v>0</v>
      </c>
      <c r="K1054" s="192" t="s">
        <v>181</v>
      </c>
      <c r="L1054" s="41"/>
      <c r="M1054" s="197" t="s">
        <v>19</v>
      </c>
      <c r="N1054" s="198" t="s">
        <v>48</v>
      </c>
      <c r="O1054" s="67"/>
      <c r="P1054" s="199">
        <f>O1054*H1054</f>
        <v>0</v>
      </c>
      <c r="Q1054" s="199">
        <v>0.01577</v>
      </c>
      <c r="R1054" s="199">
        <f>Q1054*H1054</f>
        <v>2.0526231999999998</v>
      </c>
      <c r="S1054" s="199">
        <v>0</v>
      </c>
      <c r="T1054" s="200">
        <f>S1054*H1054</f>
        <v>0</v>
      </c>
      <c r="U1054" s="36"/>
      <c r="V1054" s="36"/>
      <c r="W1054" s="36"/>
      <c r="X1054" s="36"/>
      <c r="Y1054" s="36"/>
      <c r="Z1054" s="36"/>
      <c r="AA1054" s="36"/>
      <c r="AB1054" s="36"/>
      <c r="AC1054" s="36"/>
      <c r="AD1054" s="36"/>
      <c r="AE1054" s="36"/>
      <c r="AR1054" s="201" t="s">
        <v>293</v>
      </c>
      <c r="AT1054" s="201" t="s">
        <v>177</v>
      </c>
      <c r="AU1054" s="201" t="s">
        <v>85</v>
      </c>
      <c r="AY1054" s="19" t="s">
        <v>175</v>
      </c>
      <c r="BE1054" s="202">
        <f>IF(N1054="základní",J1054,0)</f>
        <v>0</v>
      </c>
      <c r="BF1054" s="202">
        <f>IF(N1054="snížená",J1054,0)</f>
        <v>0</v>
      </c>
      <c r="BG1054" s="202">
        <f>IF(N1054="zákl. přenesená",J1054,0)</f>
        <v>0</v>
      </c>
      <c r="BH1054" s="202">
        <f>IF(N1054="sníž. přenesená",J1054,0)</f>
        <v>0</v>
      </c>
      <c r="BI1054" s="202">
        <f>IF(N1054="nulová",J1054,0)</f>
        <v>0</v>
      </c>
      <c r="BJ1054" s="19" t="s">
        <v>182</v>
      </c>
      <c r="BK1054" s="202">
        <f>ROUND(I1054*H1054,2)</f>
        <v>0</v>
      </c>
      <c r="BL1054" s="19" t="s">
        <v>293</v>
      </c>
      <c r="BM1054" s="201" t="s">
        <v>2217</v>
      </c>
    </row>
    <row r="1055" spans="1:47" s="2" customFormat="1" ht="87.75">
      <c r="A1055" s="36"/>
      <c r="B1055" s="37"/>
      <c r="C1055" s="38"/>
      <c r="D1055" s="203" t="s">
        <v>184</v>
      </c>
      <c r="E1055" s="38"/>
      <c r="F1055" s="204" t="s">
        <v>2218</v>
      </c>
      <c r="G1055" s="38"/>
      <c r="H1055" s="38"/>
      <c r="I1055" s="111"/>
      <c r="J1055" s="38"/>
      <c r="K1055" s="38"/>
      <c r="L1055" s="41"/>
      <c r="M1055" s="205"/>
      <c r="N1055" s="206"/>
      <c r="O1055" s="67"/>
      <c r="P1055" s="67"/>
      <c r="Q1055" s="67"/>
      <c r="R1055" s="67"/>
      <c r="S1055" s="67"/>
      <c r="T1055" s="68"/>
      <c r="U1055" s="36"/>
      <c r="V1055" s="36"/>
      <c r="W1055" s="36"/>
      <c r="X1055" s="36"/>
      <c r="Y1055" s="36"/>
      <c r="Z1055" s="36"/>
      <c r="AA1055" s="36"/>
      <c r="AB1055" s="36"/>
      <c r="AC1055" s="36"/>
      <c r="AD1055" s="36"/>
      <c r="AE1055" s="36"/>
      <c r="AT1055" s="19" t="s">
        <v>184</v>
      </c>
      <c r="AU1055" s="19" t="s">
        <v>85</v>
      </c>
    </row>
    <row r="1056" spans="2:51" s="13" customFormat="1" ht="11.25">
      <c r="B1056" s="207"/>
      <c r="C1056" s="208"/>
      <c r="D1056" s="203" t="s">
        <v>186</v>
      </c>
      <c r="E1056" s="209" t="s">
        <v>19</v>
      </c>
      <c r="F1056" s="210" t="s">
        <v>2219</v>
      </c>
      <c r="G1056" s="208"/>
      <c r="H1056" s="209" t="s">
        <v>19</v>
      </c>
      <c r="I1056" s="211"/>
      <c r="J1056" s="208"/>
      <c r="K1056" s="208"/>
      <c r="L1056" s="212"/>
      <c r="M1056" s="213"/>
      <c r="N1056" s="214"/>
      <c r="O1056" s="214"/>
      <c r="P1056" s="214"/>
      <c r="Q1056" s="214"/>
      <c r="R1056" s="214"/>
      <c r="S1056" s="214"/>
      <c r="T1056" s="215"/>
      <c r="AT1056" s="216" t="s">
        <v>186</v>
      </c>
      <c r="AU1056" s="216" t="s">
        <v>85</v>
      </c>
      <c r="AV1056" s="13" t="s">
        <v>83</v>
      </c>
      <c r="AW1056" s="13" t="s">
        <v>37</v>
      </c>
      <c r="AX1056" s="13" t="s">
        <v>75</v>
      </c>
      <c r="AY1056" s="216" t="s">
        <v>175</v>
      </c>
    </row>
    <row r="1057" spans="2:51" s="14" customFormat="1" ht="11.25">
      <c r="B1057" s="217"/>
      <c r="C1057" s="218"/>
      <c r="D1057" s="203" t="s">
        <v>186</v>
      </c>
      <c r="E1057" s="219" t="s">
        <v>19</v>
      </c>
      <c r="F1057" s="220" t="s">
        <v>2220</v>
      </c>
      <c r="G1057" s="218"/>
      <c r="H1057" s="221">
        <v>71.29</v>
      </c>
      <c r="I1057" s="222"/>
      <c r="J1057" s="218"/>
      <c r="K1057" s="218"/>
      <c r="L1057" s="223"/>
      <c r="M1057" s="224"/>
      <c r="N1057" s="225"/>
      <c r="O1057" s="225"/>
      <c r="P1057" s="225"/>
      <c r="Q1057" s="225"/>
      <c r="R1057" s="225"/>
      <c r="S1057" s="225"/>
      <c r="T1057" s="226"/>
      <c r="AT1057" s="227" t="s">
        <v>186</v>
      </c>
      <c r="AU1057" s="227" t="s">
        <v>85</v>
      </c>
      <c r="AV1057" s="14" t="s">
        <v>85</v>
      </c>
      <c r="AW1057" s="14" t="s">
        <v>37</v>
      </c>
      <c r="AX1057" s="14" t="s">
        <v>75</v>
      </c>
      <c r="AY1057" s="227" t="s">
        <v>175</v>
      </c>
    </row>
    <row r="1058" spans="2:51" s="14" customFormat="1" ht="11.25">
      <c r="B1058" s="217"/>
      <c r="C1058" s="218"/>
      <c r="D1058" s="203" t="s">
        <v>186</v>
      </c>
      <c r="E1058" s="219" t="s">
        <v>19</v>
      </c>
      <c r="F1058" s="220" t="s">
        <v>2221</v>
      </c>
      <c r="G1058" s="218"/>
      <c r="H1058" s="221">
        <v>58.87</v>
      </c>
      <c r="I1058" s="222"/>
      <c r="J1058" s="218"/>
      <c r="K1058" s="218"/>
      <c r="L1058" s="223"/>
      <c r="M1058" s="224"/>
      <c r="N1058" s="225"/>
      <c r="O1058" s="225"/>
      <c r="P1058" s="225"/>
      <c r="Q1058" s="225"/>
      <c r="R1058" s="225"/>
      <c r="S1058" s="225"/>
      <c r="T1058" s="226"/>
      <c r="AT1058" s="227" t="s">
        <v>186</v>
      </c>
      <c r="AU1058" s="227" t="s">
        <v>85</v>
      </c>
      <c r="AV1058" s="14" t="s">
        <v>85</v>
      </c>
      <c r="AW1058" s="14" t="s">
        <v>37</v>
      </c>
      <c r="AX1058" s="14" t="s">
        <v>75</v>
      </c>
      <c r="AY1058" s="227" t="s">
        <v>175</v>
      </c>
    </row>
    <row r="1059" spans="2:51" s="15" customFormat="1" ht="11.25">
      <c r="B1059" s="228"/>
      <c r="C1059" s="229"/>
      <c r="D1059" s="203" t="s">
        <v>186</v>
      </c>
      <c r="E1059" s="230" t="s">
        <v>19</v>
      </c>
      <c r="F1059" s="231" t="s">
        <v>204</v>
      </c>
      <c r="G1059" s="229"/>
      <c r="H1059" s="232">
        <v>130.16</v>
      </c>
      <c r="I1059" s="233"/>
      <c r="J1059" s="229"/>
      <c r="K1059" s="229"/>
      <c r="L1059" s="234"/>
      <c r="M1059" s="235"/>
      <c r="N1059" s="236"/>
      <c r="O1059" s="236"/>
      <c r="P1059" s="236"/>
      <c r="Q1059" s="236"/>
      <c r="R1059" s="236"/>
      <c r="S1059" s="236"/>
      <c r="T1059" s="237"/>
      <c r="AT1059" s="238" t="s">
        <v>186</v>
      </c>
      <c r="AU1059" s="238" t="s">
        <v>85</v>
      </c>
      <c r="AV1059" s="15" t="s">
        <v>182</v>
      </c>
      <c r="AW1059" s="15" t="s">
        <v>37</v>
      </c>
      <c r="AX1059" s="15" t="s">
        <v>83</v>
      </c>
      <c r="AY1059" s="238" t="s">
        <v>175</v>
      </c>
    </row>
    <row r="1060" spans="1:65" s="2" customFormat="1" ht="21.75" customHeight="1">
      <c r="A1060" s="36"/>
      <c r="B1060" s="37"/>
      <c r="C1060" s="190" t="s">
        <v>2222</v>
      </c>
      <c r="D1060" s="190" t="s">
        <v>177</v>
      </c>
      <c r="E1060" s="191" t="s">
        <v>2223</v>
      </c>
      <c r="F1060" s="192" t="s">
        <v>2224</v>
      </c>
      <c r="G1060" s="193" t="s">
        <v>180</v>
      </c>
      <c r="H1060" s="194">
        <v>43.76</v>
      </c>
      <c r="I1060" s="195"/>
      <c r="J1060" s="196">
        <f>ROUND(I1060*H1060,2)</f>
        <v>0</v>
      </c>
      <c r="K1060" s="192" t="s">
        <v>181</v>
      </c>
      <c r="L1060" s="41"/>
      <c r="M1060" s="197" t="s">
        <v>19</v>
      </c>
      <c r="N1060" s="198" t="s">
        <v>48</v>
      </c>
      <c r="O1060" s="67"/>
      <c r="P1060" s="199">
        <f>O1060*H1060</f>
        <v>0</v>
      </c>
      <c r="Q1060" s="199">
        <v>0.0145</v>
      </c>
      <c r="R1060" s="199">
        <f>Q1060*H1060</f>
        <v>0.63452</v>
      </c>
      <c r="S1060" s="199">
        <v>0</v>
      </c>
      <c r="T1060" s="200">
        <f>S1060*H1060</f>
        <v>0</v>
      </c>
      <c r="U1060" s="36"/>
      <c r="V1060" s="36"/>
      <c r="W1060" s="36"/>
      <c r="X1060" s="36"/>
      <c r="Y1060" s="36"/>
      <c r="Z1060" s="36"/>
      <c r="AA1060" s="36"/>
      <c r="AB1060" s="36"/>
      <c r="AC1060" s="36"/>
      <c r="AD1060" s="36"/>
      <c r="AE1060" s="36"/>
      <c r="AR1060" s="201" t="s">
        <v>293</v>
      </c>
      <c r="AT1060" s="201" t="s">
        <v>177</v>
      </c>
      <c r="AU1060" s="201" t="s">
        <v>85</v>
      </c>
      <c r="AY1060" s="19" t="s">
        <v>175</v>
      </c>
      <c r="BE1060" s="202">
        <f>IF(N1060="základní",J1060,0)</f>
        <v>0</v>
      </c>
      <c r="BF1060" s="202">
        <f>IF(N1060="snížená",J1060,0)</f>
        <v>0</v>
      </c>
      <c r="BG1060" s="202">
        <f>IF(N1060="zákl. přenesená",J1060,0)</f>
        <v>0</v>
      </c>
      <c r="BH1060" s="202">
        <f>IF(N1060="sníž. přenesená",J1060,0)</f>
        <v>0</v>
      </c>
      <c r="BI1060" s="202">
        <f>IF(N1060="nulová",J1060,0)</f>
        <v>0</v>
      </c>
      <c r="BJ1060" s="19" t="s">
        <v>182</v>
      </c>
      <c r="BK1060" s="202">
        <f>ROUND(I1060*H1060,2)</f>
        <v>0</v>
      </c>
      <c r="BL1060" s="19" t="s">
        <v>293</v>
      </c>
      <c r="BM1060" s="201" t="s">
        <v>2225</v>
      </c>
    </row>
    <row r="1061" spans="1:47" s="2" customFormat="1" ht="87.75">
      <c r="A1061" s="36"/>
      <c r="B1061" s="37"/>
      <c r="C1061" s="38"/>
      <c r="D1061" s="203" t="s">
        <v>184</v>
      </c>
      <c r="E1061" s="38"/>
      <c r="F1061" s="204" t="s">
        <v>2218</v>
      </c>
      <c r="G1061" s="38"/>
      <c r="H1061" s="38"/>
      <c r="I1061" s="111"/>
      <c r="J1061" s="38"/>
      <c r="K1061" s="38"/>
      <c r="L1061" s="41"/>
      <c r="M1061" s="205"/>
      <c r="N1061" s="206"/>
      <c r="O1061" s="67"/>
      <c r="P1061" s="67"/>
      <c r="Q1061" s="67"/>
      <c r="R1061" s="67"/>
      <c r="S1061" s="67"/>
      <c r="T1061" s="68"/>
      <c r="U1061" s="36"/>
      <c r="V1061" s="36"/>
      <c r="W1061" s="36"/>
      <c r="X1061" s="36"/>
      <c r="Y1061" s="36"/>
      <c r="Z1061" s="36"/>
      <c r="AA1061" s="36"/>
      <c r="AB1061" s="36"/>
      <c r="AC1061" s="36"/>
      <c r="AD1061" s="36"/>
      <c r="AE1061" s="36"/>
      <c r="AT1061" s="19" t="s">
        <v>184</v>
      </c>
      <c r="AU1061" s="19" t="s">
        <v>85</v>
      </c>
    </row>
    <row r="1062" spans="2:51" s="13" customFormat="1" ht="11.25">
      <c r="B1062" s="207"/>
      <c r="C1062" s="208"/>
      <c r="D1062" s="203" t="s">
        <v>186</v>
      </c>
      <c r="E1062" s="209" t="s">
        <v>19</v>
      </c>
      <c r="F1062" s="210" t="s">
        <v>260</v>
      </c>
      <c r="G1062" s="208"/>
      <c r="H1062" s="209" t="s">
        <v>19</v>
      </c>
      <c r="I1062" s="211"/>
      <c r="J1062" s="208"/>
      <c r="K1062" s="208"/>
      <c r="L1062" s="212"/>
      <c r="M1062" s="213"/>
      <c r="N1062" s="214"/>
      <c r="O1062" s="214"/>
      <c r="P1062" s="214"/>
      <c r="Q1062" s="214"/>
      <c r="R1062" s="214"/>
      <c r="S1062" s="214"/>
      <c r="T1062" s="215"/>
      <c r="AT1062" s="216" t="s">
        <v>186</v>
      </c>
      <c r="AU1062" s="216" t="s">
        <v>85</v>
      </c>
      <c r="AV1062" s="13" t="s">
        <v>83</v>
      </c>
      <c r="AW1062" s="13" t="s">
        <v>37</v>
      </c>
      <c r="AX1062" s="13" t="s">
        <v>75</v>
      </c>
      <c r="AY1062" s="216" t="s">
        <v>175</v>
      </c>
    </row>
    <row r="1063" spans="2:51" s="14" customFormat="1" ht="11.25">
      <c r="B1063" s="217"/>
      <c r="C1063" s="218"/>
      <c r="D1063" s="203" t="s">
        <v>186</v>
      </c>
      <c r="E1063" s="219" t="s">
        <v>19</v>
      </c>
      <c r="F1063" s="220" t="s">
        <v>2226</v>
      </c>
      <c r="G1063" s="218"/>
      <c r="H1063" s="221">
        <v>43.76</v>
      </c>
      <c r="I1063" s="222"/>
      <c r="J1063" s="218"/>
      <c r="K1063" s="218"/>
      <c r="L1063" s="223"/>
      <c r="M1063" s="224"/>
      <c r="N1063" s="225"/>
      <c r="O1063" s="225"/>
      <c r="P1063" s="225"/>
      <c r="Q1063" s="225"/>
      <c r="R1063" s="225"/>
      <c r="S1063" s="225"/>
      <c r="T1063" s="226"/>
      <c r="AT1063" s="227" t="s">
        <v>186</v>
      </c>
      <c r="AU1063" s="227" t="s">
        <v>85</v>
      </c>
      <c r="AV1063" s="14" t="s">
        <v>85</v>
      </c>
      <c r="AW1063" s="14" t="s">
        <v>37</v>
      </c>
      <c r="AX1063" s="14" t="s">
        <v>83</v>
      </c>
      <c r="AY1063" s="227" t="s">
        <v>175</v>
      </c>
    </row>
    <row r="1064" spans="1:65" s="2" customFormat="1" ht="21.75" customHeight="1">
      <c r="A1064" s="36"/>
      <c r="B1064" s="37"/>
      <c r="C1064" s="190" t="s">
        <v>2227</v>
      </c>
      <c r="D1064" s="190" t="s">
        <v>177</v>
      </c>
      <c r="E1064" s="191" t="s">
        <v>2228</v>
      </c>
      <c r="F1064" s="192" t="s">
        <v>2229</v>
      </c>
      <c r="G1064" s="193" t="s">
        <v>180</v>
      </c>
      <c r="H1064" s="194">
        <v>98.51</v>
      </c>
      <c r="I1064" s="195"/>
      <c r="J1064" s="196">
        <f>ROUND(I1064*H1064,2)</f>
        <v>0</v>
      </c>
      <c r="K1064" s="192" t="s">
        <v>181</v>
      </c>
      <c r="L1064" s="41"/>
      <c r="M1064" s="197" t="s">
        <v>19</v>
      </c>
      <c r="N1064" s="198" t="s">
        <v>48</v>
      </c>
      <c r="O1064" s="67"/>
      <c r="P1064" s="199">
        <f>O1064*H1064</f>
        <v>0</v>
      </c>
      <c r="Q1064" s="199">
        <v>0.01259</v>
      </c>
      <c r="R1064" s="199">
        <f>Q1064*H1064</f>
        <v>1.2402409</v>
      </c>
      <c r="S1064" s="199">
        <v>0</v>
      </c>
      <c r="T1064" s="200">
        <f>S1064*H1064</f>
        <v>0</v>
      </c>
      <c r="U1064" s="36"/>
      <c r="V1064" s="36"/>
      <c r="W1064" s="36"/>
      <c r="X1064" s="36"/>
      <c r="Y1064" s="36"/>
      <c r="Z1064" s="36"/>
      <c r="AA1064" s="36"/>
      <c r="AB1064" s="36"/>
      <c r="AC1064" s="36"/>
      <c r="AD1064" s="36"/>
      <c r="AE1064" s="36"/>
      <c r="AR1064" s="201" t="s">
        <v>293</v>
      </c>
      <c r="AT1064" s="201" t="s">
        <v>177</v>
      </c>
      <c r="AU1064" s="201" t="s">
        <v>85</v>
      </c>
      <c r="AY1064" s="19" t="s">
        <v>175</v>
      </c>
      <c r="BE1064" s="202">
        <f>IF(N1064="základní",J1064,0)</f>
        <v>0</v>
      </c>
      <c r="BF1064" s="202">
        <f>IF(N1064="snížená",J1064,0)</f>
        <v>0</v>
      </c>
      <c r="BG1064" s="202">
        <f>IF(N1064="zákl. přenesená",J1064,0)</f>
        <v>0</v>
      </c>
      <c r="BH1064" s="202">
        <f>IF(N1064="sníž. přenesená",J1064,0)</f>
        <v>0</v>
      </c>
      <c r="BI1064" s="202">
        <f>IF(N1064="nulová",J1064,0)</f>
        <v>0</v>
      </c>
      <c r="BJ1064" s="19" t="s">
        <v>182</v>
      </c>
      <c r="BK1064" s="202">
        <f>ROUND(I1064*H1064,2)</f>
        <v>0</v>
      </c>
      <c r="BL1064" s="19" t="s">
        <v>293</v>
      </c>
      <c r="BM1064" s="201" t="s">
        <v>2230</v>
      </c>
    </row>
    <row r="1065" spans="1:47" s="2" customFormat="1" ht="87.75">
      <c r="A1065" s="36"/>
      <c r="B1065" s="37"/>
      <c r="C1065" s="38"/>
      <c r="D1065" s="203" t="s">
        <v>184</v>
      </c>
      <c r="E1065" s="38"/>
      <c r="F1065" s="204" t="s">
        <v>2218</v>
      </c>
      <c r="G1065" s="38"/>
      <c r="H1065" s="38"/>
      <c r="I1065" s="111"/>
      <c r="J1065" s="38"/>
      <c r="K1065" s="38"/>
      <c r="L1065" s="41"/>
      <c r="M1065" s="205"/>
      <c r="N1065" s="206"/>
      <c r="O1065" s="67"/>
      <c r="P1065" s="67"/>
      <c r="Q1065" s="67"/>
      <c r="R1065" s="67"/>
      <c r="S1065" s="67"/>
      <c r="T1065" s="68"/>
      <c r="U1065" s="36"/>
      <c r="V1065" s="36"/>
      <c r="W1065" s="36"/>
      <c r="X1065" s="36"/>
      <c r="Y1065" s="36"/>
      <c r="Z1065" s="36"/>
      <c r="AA1065" s="36"/>
      <c r="AB1065" s="36"/>
      <c r="AC1065" s="36"/>
      <c r="AD1065" s="36"/>
      <c r="AE1065" s="36"/>
      <c r="AT1065" s="19" t="s">
        <v>184</v>
      </c>
      <c r="AU1065" s="19" t="s">
        <v>85</v>
      </c>
    </row>
    <row r="1066" spans="2:51" s="13" customFormat="1" ht="11.25">
      <c r="B1066" s="207"/>
      <c r="C1066" s="208"/>
      <c r="D1066" s="203" t="s">
        <v>186</v>
      </c>
      <c r="E1066" s="209" t="s">
        <v>19</v>
      </c>
      <c r="F1066" s="210" t="s">
        <v>260</v>
      </c>
      <c r="G1066" s="208"/>
      <c r="H1066" s="209" t="s">
        <v>19</v>
      </c>
      <c r="I1066" s="211"/>
      <c r="J1066" s="208"/>
      <c r="K1066" s="208"/>
      <c r="L1066" s="212"/>
      <c r="M1066" s="213"/>
      <c r="N1066" s="214"/>
      <c r="O1066" s="214"/>
      <c r="P1066" s="214"/>
      <c r="Q1066" s="214"/>
      <c r="R1066" s="214"/>
      <c r="S1066" s="214"/>
      <c r="T1066" s="215"/>
      <c r="AT1066" s="216" t="s">
        <v>186</v>
      </c>
      <c r="AU1066" s="216" t="s">
        <v>85</v>
      </c>
      <c r="AV1066" s="13" t="s">
        <v>83</v>
      </c>
      <c r="AW1066" s="13" t="s">
        <v>37</v>
      </c>
      <c r="AX1066" s="13" t="s">
        <v>75</v>
      </c>
      <c r="AY1066" s="216" t="s">
        <v>175</v>
      </c>
    </row>
    <row r="1067" spans="2:51" s="14" customFormat="1" ht="11.25">
      <c r="B1067" s="217"/>
      <c r="C1067" s="218"/>
      <c r="D1067" s="203" t="s">
        <v>186</v>
      </c>
      <c r="E1067" s="219" t="s">
        <v>19</v>
      </c>
      <c r="F1067" s="220" t="s">
        <v>2231</v>
      </c>
      <c r="G1067" s="218"/>
      <c r="H1067" s="221">
        <v>88.35</v>
      </c>
      <c r="I1067" s="222"/>
      <c r="J1067" s="218"/>
      <c r="K1067" s="218"/>
      <c r="L1067" s="223"/>
      <c r="M1067" s="224"/>
      <c r="N1067" s="225"/>
      <c r="O1067" s="225"/>
      <c r="P1067" s="225"/>
      <c r="Q1067" s="225"/>
      <c r="R1067" s="225"/>
      <c r="S1067" s="225"/>
      <c r="T1067" s="226"/>
      <c r="AT1067" s="227" t="s">
        <v>186</v>
      </c>
      <c r="AU1067" s="227" t="s">
        <v>85</v>
      </c>
      <c r="AV1067" s="14" t="s">
        <v>85</v>
      </c>
      <c r="AW1067" s="14" t="s">
        <v>37</v>
      </c>
      <c r="AX1067" s="14" t="s">
        <v>75</v>
      </c>
      <c r="AY1067" s="227" t="s">
        <v>175</v>
      </c>
    </row>
    <row r="1068" spans="2:51" s="13" customFormat="1" ht="11.25">
      <c r="B1068" s="207"/>
      <c r="C1068" s="208"/>
      <c r="D1068" s="203" t="s">
        <v>186</v>
      </c>
      <c r="E1068" s="209" t="s">
        <v>19</v>
      </c>
      <c r="F1068" s="210" t="s">
        <v>1227</v>
      </c>
      <c r="G1068" s="208"/>
      <c r="H1068" s="209" t="s">
        <v>19</v>
      </c>
      <c r="I1068" s="211"/>
      <c r="J1068" s="208"/>
      <c r="K1068" s="208"/>
      <c r="L1068" s="212"/>
      <c r="M1068" s="213"/>
      <c r="N1068" s="214"/>
      <c r="O1068" s="214"/>
      <c r="P1068" s="214"/>
      <c r="Q1068" s="214"/>
      <c r="R1068" s="214"/>
      <c r="S1068" s="214"/>
      <c r="T1068" s="215"/>
      <c r="AT1068" s="216" t="s">
        <v>186</v>
      </c>
      <c r="AU1068" s="216" t="s">
        <v>85</v>
      </c>
      <c r="AV1068" s="13" t="s">
        <v>83</v>
      </c>
      <c r="AW1068" s="13" t="s">
        <v>37</v>
      </c>
      <c r="AX1068" s="13" t="s">
        <v>75</v>
      </c>
      <c r="AY1068" s="216" t="s">
        <v>175</v>
      </c>
    </row>
    <row r="1069" spans="2:51" s="14" customFormat="1" ht="11.25">
      <c r="B1069" s="217"/>
      <c r="C1069" s="218"/>
      <c r="D1069" s="203" t="s">
        <v>186</v>
      </c>
      <c r="E1069" s="219" t="s">
        <v>19</v>
      </c>
      <c r="F1069" s="220" t="s">
        <v>2232</v>
      </c>
      <c r="G1069" s="218"/>
      <c r="H1069" s="221">
        <v>10.16</v>
      </c>
      <c r="I1069" s="222"/>
      <c r="J1069" s="218"/>
      <c r="K1069" s="218"/>
      <c r="L1069" s="223"/>
      <c r="M1069" s="224"/>
      <c r="N1069" s="225"/>
      <c r="O1069" s="225"/>
      <c r="P1069" s="225"/>
      <c r="Q1069" s="225"/>
      <c r="R1069" s="225"/>
      <c r="S1069" s="225"/>
      <c r="T1069" s="226"/>
      <c r="AT1069" s="227" t="s">
        <v>186</v>
      </c>
      <c r="AU1069" s="227" t="s">
        <v>85</v>
      </c>
      <c r="AV1069" s="14" t="s">
        <v>85</v>
      </c>
      <c r="AW1069" s="14" t="s">
        <v>37</v>
      </c>
      <c r="AX1069" s="14" t="s">
        <v>75</v>
      </c>
      <c r="AY1069" s="227" t="s">
        <v>175</v>
      </c>
    </row>
    <row r="1070" spans="2:51" s="15" customFormat="1" ht="11.25">
      <c r="B1070" s="228"/>
      <c r="C1070" s="229"/>
      <c r="D1070" s="203" t="s">
        <v>186</v>
      </c>
      <c r="E1070" s="230" t="s">
        <v>19</v>
      </c>
      <c r="F1070" s="231" t="s">
        <v>204</v>
      </c>
      <c r="G1070" s="229"/>
      <c r="H1070" s="232">
        <v>98.50999999999999</v>
      </c>
      <c r="I1070" s="233"/>
      <c r="J1070" s="229"/>
      <c r="K1070" s="229"/>
      <c r="L1070" s="234"/>
      <c r="M1070" s="235"/>
      <c r="N1070" s="236"/>
      <c r="O1070" s="236"/>
      <c r="P1070" s="236"/>
      <c r="Q1070" s="236"/>
      <c r="R1070" s="236"/>
      <c r="S1070" s="236"/>
      <c r="T1070" s="237"/>
      <c r="AT1070" s="238" t="s">
        <v>186</v>
      </c>
      <c r="AU1070" s="238" t="s">
        <v>85</v>
      </c>
      <c r="AV1070" s="15" t="s">
        <v>182</v>
      </c>
      <c r="AW1070" s="15" t="s">
        <v>37</v>
      </c>
      <c r="AX1070" s="15" t="s">
        <v>83</v>
      </c>
      <c r="AY1070" s="238" t="s">
        <v>175</v>
      </c>
    </row>
    <row r="1071" spans="1:65" s="2" customFormat="1" ht="21.75" customHeight="1">
      <c r="A1071" s="36"/>
      <c r="B1071" s="37"/>
      <c r="C1071" s="190" t="s">
        <v>2233</v>
      </c>
      <c r="D1071" s="190" t="s">
        <v>177</v>
      </c>
      <c r="E1071" s="191" t="s">
        <v>2234</v>
      </c>
      <c r="F1071" s="192" t="s">
        <v>2235</v>
      </c>
      <c r="G1071" s="193" t="s">
        <v>180</v>
      </c>
      <c r="H1071" s="194">
        <v>10.29</v>
      </c>
      <c r="I1071" s="195"/>
      <c r="J1071" s="196">
        <f>ROUND(I1071*H1071,2)</f>
        <v>0</v>
      </c>
      <c r="K1071" s="192" t="s">
        <v>181</v>
      </c>
      <c r="L1071" s="41"/>
      <c r="M1071" s="197" t="s">
        <v>19</v>
      </c>
      <c r="N1071" s="198" t="s">
        <v>48</v>
      </c>
      <c r="O1071" s="67"/>
      <c r="P1071" s="199">
        <f>O1071*H1071</f>
        <v>0</v>
      </c>
      <c r="Q1071" s="199">
        <v>0.01608</v>
      </c>
      <c r="R1071" s="199">
        <f>Q1071*H1071</f>
        <v>0.1654632</v>
      </c>
      <c r="S1071" s="199">
        <v>0</v>
      </c>
      <c r="T1071" s="200">
        <f>S1071*H1071</f>
        <v>0</v>
      </c>
      <c r="U1071" s="36"/>
      <c r="V1071" s="36"/>
      <c r="W1071" s="36"/>
      <c r="X1071" s="36"/>
      <c r="Y1071" s="36"/>
      <c r="Z1071" s="36"/>
      <c r="AA1071" s="36"/>
      <c r="AB1071" s="36"/>
      <c r="AC1071" s="36"/>
      <c r="AD1071" s="36"/>
      <c r="AE1071" s="36"/>
      <c r="AR1071" s="201" t="s">
        <v>293</v>
      </c>
      <c r="AT1071" s="201" t="s">
        <v>177</v>
      </c>
      <c r="AU1071" s="201" t="s">
        <v>85</v>
      </c>
      <c r="AY1071" s="19" t="s">
        <v>175</v>
      </c>
      <c r="BE1071" s="202">
        <f>IF(N1071="základní",J1071,0)</f>
        <v>0</v>
      </c>
      <c r="BF1071" s="202">
        <f>IF(N1071="snížená",J1071,0)</f>
        <v>0</v>
      </c>
      <c r="BG1071" s="202">
        <f>IF(N1071="zákl. přenesená",J1071,0)</f>
        <v>0</v>
      </c>
      <c r="BH1071" s="202">
        <f>IF(N1071="sníž. přenesená",J1071,0)</f>
        <v>0</v>
      </c>
      <c r="BI1071" s="202">
        <f>IF(N1071="nulová",J1071,0)</f>
        <v>0</v>
      </c>
      <c r="BJ1071" s="19" t="s">
        <v>182</v>
      </c>
      <c r="BK1071" s="202">
        <f>ROUND(I1071*H1071,2)</f>
        <v>0</v>
      </c>
      <c r="BL1071" s="19" t="s">
        <v>293</v>
      </c>
      <c r="BM1071" s="201" t="s">
        <v>2236</v>
      </c>
    </row>
    <row r="1072" spans="1:47" s="2" customFormat="1" ht="87.75">
      <c r="A1072" s="36"/>
      <c r="B1072" s="37"/>
      <c r="C1072" s="38"/>
      <c r="D1072" s="203" t="s">
        <v>184</v>
      </c>
      <c r="E1072" s="38"/>
      <c r="F1072" s="204" t="s">
        <v>2218</v>
      </c>
      <c r="G1072" s="38"/>
      <c r="H1072" s="38"/>
      <c r="I1072" s="111"/>
      <c r="J1072" s="38"/>
      <c r="K1072" s="38"/>
      <c r="L1072" s="41"/>
      <c r="M1072" s="205"/>
      <c r="N1072" s="206"/>
      <c r="O1072" s="67"/>
      <c r="P1072" s="67"/>
      <c r="Q1072" s="67"/>
      <c r="R1072" s="67"/>
      <c r="S1072" s="67"/>
      <c r="T1072" s="68"/>
      <c r="U1072" s="36"/>
      <c r="V1072" s="36"/>
      <c r="W1072" s="36"/>
      <c r="X1072" s="36"/>
      <c r="Y1072" s="36"/>
      <c r="Z1072" s="36"/>
      <c r="AA1072" s="36"/>
      <c r="AB1072" s="36"/>
      <c r="AC1072" s="36"/>
      <c r="AD1072" s="36"/>
      <c r="AE1072" s="36"/>
      <c r="AT1072" s="19" t="s">
        <v>184</v>
      </c>
      <c r="AU1072" s="19" t="s">
        <v>85</v>
      </c>
    </row>
    <row r="1073" spans="2:51" s="13" customFormat="1" ht="11.25">
      <c r="B1073" s="207"/>
      <c r="C1073" s="208"/>
      <c r="D1073" s="203" t="s">
        <v>186</v>
      </c>
      <c r="E1073" s="209" t="s">
        <v>19</v>
      </c>
      <c r="F1073" s="210" t="s">
        <v>1174</v>
      </c>
      <c r="G1073" s="208"/>
      <c r="H1073" s="209" t="s">
        <v>19</v>
      </c>
      <c r="I1073" s="211"/>
      <c r="J1073" s="208"/>
      <c r="K1073" s="208"/>
      <c r="L1073" s="212"/>
      <c r="M1073" s="213"/>
      <c r="N1073" s="214"/>
      <c r="O1073" s="214"/>
      <c r="P1073" s="214"/>
      <c r="Q1073" s="214"/>
      <c r="R1073" s="214"/>
      <c r="S1073" s="214"/>
      <c r="T1073" s="215"/>
      <c r="AT1073" s="216" t="s">
        <v>186</v>
      </c>
      <c r="AU1073" s="216" t="s">
        <v>85</v>
      </c>
      <c r="AV1073" s="13" t="s">
        <v>83</v>
      </c>
      <c r="AW1073" s="13" t="s">
        <v>37</v>
      </c>
      <c r="AX1073" s="13" t="s">
        <v>75</v>
      </c>
      <c r="AY1073" s="216" t="s">
        <v>175</v>
      </c>
    </row>
    <row r="1074" spans="2:51" s="14" customFormat="1" ht="11.25">
      <c r="B1074" s="217"/>
      <c r="C1074" s="218"/>
      <c r="D1074" s="203" t="s">
        <v>186</v>
      </c>
      <c r="E1074" s="219" t="s">
        <v>19</v>
      </c>
      <c r="F1074" s="220" t="s">
        <v>2237</v>
      </c>
      <c r="G1074" s="218"/>
      <c r="H1074" s="221">
        <v>10.29</v>
      </c>
      <c r="I1074" s="222"/>
      <c r="J1074" s="218"/>
      <c r="K1074" s="218"/>
      <c r="L1074" s="223"/>
      <c r="M1074" s="224"/>
      <c r="N1074" s="225"/>
      <c r="O1074" s="225"/>
      <c r="P1074" s="225"/>
      <c r="Q1074" s="225"/>
      <c r="R1074" s="225"/>
      <c r="S1074" s="225"/>
      <c r="T1074" s="226"/>
      <c r="AT1074" s="227" t="s">
        <v>186</v>
      </c>
      <c r="AU1074" s="227" t="s">
        <v>85</v>
      </c>
      <c r="AV1074" s="14" t="s">
        <v>85</v>
      </c>
      <c r="AW1074" s="14" t="s">
        <v>37</v>
      </c>
      <c r="AX1074" s="14" t="s">
        <v>83</v>
      </c>
      <c r="AY1074" s="227" t="s">
        <v>175</v>
      </c>
    </row>
    <row r="1075" spans="1:65" s="2" customFormat="1" ht="21.75" customHeight="1">
      <c r="A1075" s="36"/>
      <c r="B1075" s="37"/>
      <c r="C1075" s="190" t="s">
        <v>2238</v>
      </c>
      <c r="D1075" s="190" t="s">
        <v>177</v>
      </c>
      <c r="E1075" s="191" t="s">
        <v>2239</v>
      </c>
      <c r="F1075" s="192" t="s">
        <v>2240</v>
      </c>
      <c r="G1075" s="193" t="s">
        <v>180</v>
      </c>
      <c r="H1075" s="194">
        <v>282.72</v>
      </c>
      <c r="I1075" s="195"/>
      <c r="J1075" s="196">
        <f>ROUND(I1075*H1075,2)</f>
        <v>0</v>
      </c>
      <c r="K1075" s="192" t="s">
        <v>181</v>
      </c>
      <c r="L1075" s="41"/>
      <c r="M1075" s="197" t="s">
        <v>19</v>
      </c>
      <c r="N1075" s="198" t="s">
        <v>48</v>
      </c>
      <c r="O1075" s="67"/>
      <c r="P1075" s="199">
        <f>O1075*H1075</f>
        <v>0</v>
      </c>
      <c r="Q1075" s="199">
        <v>0.0001</v>
      </c>
      <c r="R1075" s="199">
        <f>Q1075*H1075</f>
        <v>0.028272000000000005</v>
      </c>
      <c r="S1075" s="199">
        <v>0</v>
      </c>
      <c r="T1075" s="200">
        <f>S1075*H1075</f>
        <v>0</v>
      </c>
      <c r="U1075" s="36"/>
      <c r="V1075" s="36"/>
      <c r="W1075" s="36"/>
      <c r="X1075" s="36"/>
      <c r="Y1075" s="36"/>
      <c r="Z1075" s="36"/>
      <c r="AA1075" s="36"/>
      <c r="AB1075" s="36"/>
      <c r="AC1075" s="36"/>
      <c r="AD1075" s="36"/>
      <c r="AE1075" s="36"/>
      <c r="AR1075" s="201" t="s">
        <v>293</v>
      </c>
      <c r="AT1075" s="201" t="s">
        <v>177</v>
      </c>
      <c r="AU1075" s="201" t="s">
        <v>85</v>
      </c>
      <c r="AY1075" s="19" t="s">
        <v>175</v>
      </c>
      <c r="BE1075" s="202">
        <f>IF(N1075="základní",J1075,0)</f>
        <v>0</v>
      </c>
      <c r="BF1075" s="202">
        <f>IF(N1075="snížená",J1075,0)</f>
        <v>0</v>
      </c>
      <c r="BG1075" s="202">
        <f>IF(N1075="zákl. přenesená",J1075,0)</f>
        <v>0</v>
      </c>
      <c r="BH1075" s="202">
        <f>IF(N1075="sníž. přenesená",J1075,0)</f>
        <v>0</v>
      </c>
      <c r="BI1075" s="202">
        <f>IF(N1075="nulová",J1075,0)</f>
        <v>0</v>
      </c>
      <c r="BJ1075" s="19" t="s">
        <v>182</v>
      </c>
      <c r="BK1075" s="202">
        <f>ROUND(I1075*H1075,2)</f>
        <v>0</v>
      </c>
      <c r="BL1075" s="19" t="s">
        <v>293</v>
      </c>
      <c r="BM1075" s="201" t="s">
        <v>2241</v>
      </c>
    </row>
    <row r="1076" spans="1:47" s="2" customFormat="1" ht="87.75">
      <c r="A1076" s="36"/>
      <c r="B1076" s="37"/>
      <c r="C1076" s="38"/>
      <c r="D1076" s="203" t="s">
        <v>184</v>
      </c>
      <c r="E1076" s="38"/>
      <c r="F1076" s="204" t="s">
        <v>2218</v>
      </c>
      <c r="G1076" s="38"/>
      <c r="H1076" s="38"/>
      <c r="I1076" s="111"/>
      <c r="J1076" s="38"/>
      <c r="K1076" s="38"/>
      <c r="L1076" s="41"/>
      <c r="M1076" s="205"/>
      <c r="N1076" s="206"/>
      <c r="O1076" s="67"/>
      <c r="P1076" s="67"/>
      <c r="Q1076" s="67"/>
      <c r="R1076" s="67"/>
      <c r="S1076" s="67"/>
      <c r="T1076" s="68"/>
      <c r="U1076" s="36"/>
      <c r="V1076" s="36"/>
      <c r="W1076" s="36"/>
      <c r="X1076" s="36"/>
      <c r="Y1076" s="36"/>
      <c r="Z1076" s="36"/>
      <c r="AA1076" s="36"/>
      <c r="AB1076" s="36"/>
      <c r="AC1076" s="36"/>
      <c r="AD1076" s="36"/>
      <c r="AE1076" s="36"/>
      <c r="AT1076" s="19" t="s">
        <v>184</v>
      </c>
      <c r="AU1076" s="19" t="s">
        <v>85</v>
      </c>
    </row>
    <row r="1077" spans="2:51" s="14" customFormat="1" ht="11.25">
      <c r="B1077" s="217"/>
      <c r="C1077" s="218"/>
      <c r="D1077" s="203" t="s">
        <v>186</v>
      </c>
      <c r="E1077" s="219" t="s">
        <v>19</v>
      </c>
      <c r="F1077" s="220" t="s">
        <v>2242</v>
      </c>
      <c r="G1077" s="218"/>
      <c r="H1077" s="221">
        <v>282.72</v>
      </c>
      <c r="I1077" s="222"/>
      <c r="J1077" s="218"/>
      <c r="K1077" s="218"/>
      <c r="L1077" s="223"/>
      <c r="M1077" s="224"/>
      <c r="N1077" s="225"/>
      <c r="O1077" s="225"/>
      <c r="P1077" s="225"/>
      <c r="Q1077" s="225"/>
      <c r="R1077" s="225"/>
      <c r="S1077" s="225"/>
      <c r="T1077" s="226"/>
      <c r="AT1077" s="227" t="s">
        <v>186</v>
      </c>
      <c r="AU1077" s="227" t="s">
        <v>85</v>
      </c>
      <c r="AV1077" s="14" t="s">
        <v>85</v>
      </c>
      <c r="AW1077" s="14" t="s">
        <v>37</v>
      </c>
      <c r="AX1077" s="14" t="s">
        <v>83</v>
      </c>
      <c r="AY1077" s="227" t="s">
        <v>175</v>
      </c>
    </row>
    <row r="1078" spans="1:65" s="2" customFormat="1" ht="21.75" customHeight="1">
      <c r="A1078" s="36"/>
      <c r="B1078" s="37"/>
      <c r="C1078" s="190" t="s">
        <v>2243</v>
      </c>
      <c r="D1078" s="190" t="s">
        <v>177</v>
      </c>
      <c r="E1078" s="191" t="s">
        <v>2244</v>
      </c>
      <c r="F1078" s="192" t="s">
        <v>2245</v>
      </c>
      <c r="G1078" s="193" t="s">
        <v>180</v>
      </c>
      <c r="H1078" s="194">
        <v>140.45</v>
      </c>
      <c r="I1078" s="195"/>
      <c r="J1078" s="196">
        <f>ROUND(I1078*H1078,2)</f>
        <v>0</v>
      </c>
      <c r="K1078" s="192" t="s">
        <v>181</v>
      </c>
      <c r="L1078" s="41"/>
      <c r="M1078" s="197" t="s">
        <v>19</v>
      </c>
      <c r="N1078" s="198" t="s">
        <v>48</v>
      </c>
      <c r="O1078" s="67"/>
      <c r="P1078" s="199">
        <f>O1078*H1078</f>
        <v>0</v>
      </c>
      <c r="Q1078" s="199">
        <v>0</v>
      </c>
      <c r="R1078" s="199">
        <f>Q1078*H1078</f>
        <v>0</v>
      </c>
      <c r="S1078" s="199">
        <v>0</v>
      </c>
      <c r="T1078" s="200">
        <f>S1078*H1078</f>
        <v>0</v>
      </c>
      <c r="U1078" s="36"/>
      <c r="V1078" s="36"/>
      <c r="W1078" s="36"/>
      <c r="X1078" s="36"/>
      <c r="Y1078" s="36"/>
      <c r="Z1078" s="36"/>
      <c r="AA1078" s="36"/>
      <c r="AB1078" s="36"/>
      <c r="AC1078" s="36"/>
      <c r="AD1078" s="36"/>
      <c r="AE1078" s="36"/>
      <c r="AR1078" s="201" t="s">
        <v>293</v>
      </c>
      <c r="AT1078" s="201" t="s">
        <v>177</v>
      </c>
      <c r="AU1078" s="201" t="s">
        <v>85</v>
      </c>
      <c r="AY1078" s="19" t="s">
        <v>175</v>
      </c>
      <c r="BE1078" s="202">
        <f>IF(N1078="základní",J1078,0)</f>
        <v>0</v>
      </c>
      <c r="BF1078" s="202">
        <f>IF(N1078="snížená",J1078,0)</f>
        <v>0</v>
      </c>
      <c r="BG1078" s="202">
        <f>IF(N1078="zákl. přenesená",J1078,0)</f>
        <v>0</v>
      </c>
      <c r="BH1078" s="202">
        <f>IF(N1078="sníž. přenesená",J1078,0)</f>
        <v>0</v>
      </c>
      <c r="BI1078" s="202">
        <f>IF(N1078="nulová",J1078,0)</f>
        <v>0</v>
      </c>
      <c r="BJ1078" s="19" t="s">
        <v>182</v>
      </c>
      <c r="BK1078" s="202">
        <f>ROUND(I1078*H1078,2)</f>
        <v>0</v>
      </c>
      <c r="BL1078" s="19" t="s">
        <v>293</v>
      </c>
      <c r="BM1078" s="201" t="s">
        <v>2246</v>
      </c>
    </row>
    <row r="1079" spans="1:47" s="2" customFormat="1" ht="87.75">
      <c r="A1079" s="36"/>
      <c r="B1079" s="37"/>
      <c r="C1079" s="38"/>
      <c r="D1079" s="203" t="s">
        <v>184</v>
      </c>
      <c r="E1079" s="38"/>
      <c r="F1079" s="204" t="s">
        <v>2218</v>
      </c>
      <c r="G1079" s="38"/>
      <c r="H1079" s="38"/>
      <c r="I1079" s="111"/>
      <c r="J1079" s="38"/>
      <c r="K1079" s="38"/>
      <c r="L1079" s="41"/>
      <c r="M1079" s="205"/>
      <c r="N1079" s="206"/>
      <c r="O1079" s="67"/>
      <c r="P1079" s="67"/>
      <c r="Q1079" s="67"/>
      <c r="R1079" s="67"/>
      <c r="S1079" s="67"/>
      <c r="T1079" s="68"/>
      <c r="U1079" s="36"/>
      <c r="V1079" s="36"/>
      <c r="W1079" s="36"/>
      <c r="X1079" s="36"/>
      <c r="Y1079" s="36"/>
      <c r="Z1079" s="36"/>
      <c r="AA1079" s="36"/>
      <c r="AB1079" s="36"/>
      <c r="AC1079" s="36"/>
      <c r="AD1079" s="36"/>
      <c r="AE1079" s="36"/>
      <c r="AT1079" s="19" t="s">
        <v>184</v>
      </c>
      <c r="AU1079" s="19" t="s">
        <v>85</v>
      </c>
    </row>
    <row r="1080" spans="2:51" s="14" customFormat="1" ht="11.25">
      <c r="B1080" s="217"/>
      <c r="C1080" s="218"/>
      <c r="D1080" s="203" t="s">
        <v>186</v>
      </c>
      <c r="E1080" s="219" t="s">
        <v>19</v>
      </c>
      <c r="F1080" s="220" t="s">
        <v>2247</v>
      </c>
      <c r="G1080" s="218"/>
      <c r="H1080" s="221">
        <v>140.45</v>
      </c>
      <c r="I1080" s="222"/>
      <c r="J1080" s="218"/>
      <c r="K1080" s="218"/>
      <c r="L1080" s="223"/>
      <c r="M1080" s="224"/>
      <c r="N1080" s="225"/>
      <c r="O1080" s="225"/>
      <c r="P1080" s="225"/>
      <c r="Q1080" s="225"/>
      <c r="R1080" s="225"/>
      <c r="S1080" s="225"/>
      <c r="T1080" s="226"/>
      <c r="AT1080" s="227" t="s">
        <v>186</v>
      </c>
      <c r="AU1080" s="227" t="s">
        <v>85</v>
      </c>
      <c r="AV1080" s="14" t="s">
        <v>85</v>
      </c>
      <c r="AW1080" s="14" t="s">
        <v>37</v>
      </c>
      <c r="AX1080" s="14" t="s">
        <v>75</v>
      </c>
      <c r="AY1080" s="227" t="s">
        <v>175</v>
      </c>
    </row>
    <row r="1081" spans="2:51" s="15" customFormat="1" ht="11.25">
      <c r="B1081" s="228"/>
      <c r="C1081" s="229"/>
      <c r="D1081" s="203" t="s">
        <v>186</v>
      </c>
      <c r="E1081" s="230" t="s">
        <v>19</v>
      </c>
      <c r="F1081" s="231" t="s">
        <v>204</v>
      </c>
      <c r="G1081" s="229"/>
      <c r="H1081" s="232">
        <v>140.45</v>
      </c>
      <c r="I1081" s="233"/>
      <c r="J1081" s="229"/>
      <c r="K1081" s="229"/>
      <c r="L1081" s="234"/>
      <c r="M1081" s="235"/>
      <c r="N1081" s="236"/>
      <c r="O1081" s="236"/>
      <c r="P1081" s="236"/>
      <c r="Q1081" s="236"/>
      <c r="R1081" s="236"/>
      <c r="S1081" s="236"/>
      <c r="T1081" s="237"/>
      <c r="AT1081" s="238" t="s">
        <v>186</v>
      </c>
      <c r="AU1081" s="238" t="s">
        <v>85</v>
      </c>
      <c r="AV1081" s="15" t="s">
        <v>182</v>
      </c>
      <c r="AW1081" s="15" t="s">
        <v>37</v>
      </c>
      <c r="AX1081" s="15" t="s">
        <v>83</v>
      </c>
      <c r="AY1081" s="238" t="s">
        <v>175</v>
      </c>
    </row>
    <row r="1082" spans="1:65" s="2" customFormat="1" ht="16.5" customHeight="1">
      <c r="A1082" s="36"/>
      <c r="B1082" s="37"/>
      <c r="C1082" s="239" t="s">
        <v>2248</v>
      </c>
      <c r="D1082" s="239" t="s">
        <v>238</v>
      </c>
      <c r="E1082" s="240" t="s">
        <v>2249</v>
      </c>
      <c r="F1082" s="241" t="s">
        <v>2250</v>
      </c>
      <c r="G1082" s="242" t="s">
        <v>180</v>
      </c>
      <c r="H1082" s="243">
        <v>154.495</v>
      </c>
      <c r="I1082" s="244"/>
      <c r="J1082" s="245">
        <f>ROUND(I1082*H1082,2)</f>
        <v>0</v>
      </c>
      <c r="K1082" s="241" t="s">
        <v>181</v>
      </c>
      <c r="L1082" s="246"/>
      <c r="M1082" s="247" t="s">
        <v>19</v>
      </c>
      <c r="N1082" s="248" t="s">
        <v>48</v>
      </c>
      <c r="O1082" s="67"/>
      <c r="P1082" s="199">
        <f>O1082*H1082</f>
        <v>0</v>
      </c>
      <c r="Q1082" s="199">
        <v>0.00011</v>
      </c>
      <c r="R1082" s="199">
        <f>Q1082*H1082</f>
        <v>0.01699445</v>
      </c>
      <c r="S1082" s="199">
        <v>0</v>
      </c>
      <c r="T1082" s="200">
        <f>S1082*H1082</f>
        <v>0</v>
      </c>
      <c r="U1082" s="36"/>
      <c r="V1082" s="36"/>
      <c r="W1082" s="36"/>
      <c r="X1082" s="36"/>
      <c r="Y1082" s="36"/>
      <c r="Z1082" s="36"/>
      <c r="AA1082" s="36"/>
      <c r="AB1082" s="36"/>
      <c r="AC1082" s="36"/>
      <c r="AD1082" s="36"/>
      <c r="AE1082" s="36"/>
      <c r="AR1082" s="201" t="s">
        <v>522</v>
      </c>
      <c r="AT1082" s="201" t="s">
        <v>238</v>
      </c>
      <c r="AU1082" s="201" t="s">
        <v>85</v>
      </c>
      <c r="AY1082" s="19" t="s">
        <v>175</v>
      </c>
      <c r="BE1082" s="202">
        <f>IF(N1082="základní",J1082,0)</f>
        <v>0</v>
      </c>
      <c r="BF1082" s="202">
        <f>IF(N1082="snížená",J1082,0)</f>
        <v>0</v>
      </c>
      <c r="BG1082" s="202">
        <f>IF(N1082="zákl. přenesená",J1082,0)</f>
        <v>0</v>
      </c>
      <c r="BH1082" s="202">
        <f>IF(N1082="sníž. přenesená",J1082,0)</f>
        <v>0</v>
      </c>
      <c r="BI1082" s="202">
        <f>IF(N1082="nulová",J1082,0)</f>
        <v>0</v>
      </c>
      <c r="BJ1082" s="19" t="s">
        <v>182</v>
      </c>
      <c r="BK1082" s="202">
        <f>ROUND(I1082*H1082,2)</f>
        <v>0</v>
      </c>
      <c r="BL1082" s="19" t="s">
        <v>293</v>
      </c>
      <c r="BM1082" s="201" t="s">
        <v>2251</v>
      </c>
    </row>
    <row r="1083" spans="2:51" s="14" customFormat="1" ht="11.25">
      <c r="B1083" s="217"/>
      <c r="C1083" s="218"/>
      <c r="D1083" s="203" t="s">
        <v>186</v>
      </c>
      <c r="E1083" s="219" t="s">
        <v>19</v>
      </c>
      <c r="F1083" s="220" t="s">
        <v>2252</v>
      </c>
      <c r="G1083" s="218"/>
      <c r="H1083" s="221">
        <v>154.495</v>
      </c>
      <c r="I1083" s="222"/>
      <c r="J1083" s="218"/>
      <c r="K1083" s="218"/>
      <c r="L1083" s="223"/>
      <c r="M1083" s="224"/>
      <c r="N1083" s="225"/>
      <c r="O1083" s="225"/>
      <c r="P1083" s="225"/>
      <c r="Q1083" s="225"/>
      <c r="R1083" s="225"/>
      <c r="S1083" s="225"/>
      <c r="T1083" s="226"/>
      <c r="AT1083" s="227" t="s">
        <v>186</v>
      </c>
      <c r="AU1083" s="227" t="s">
        <v>85</v>
      </c>
      <c r="AV1083" s="14" t="s">
        <v>85</v>
      </c>
      <c r="AW1083" s="14" t="s">
        <v>37</v>
      </c>
      <c r="AX1083" s="14" t="s">
        <v>83</v>
      </c>
      <c r="AY1083" s="227" t="s">
        <v>175</v>
      </c>
    </row>
    <row r="1084" spans="1:65" s="2" customFormat="1" ht="21.75" customHeight="1">
      <c r="A1084" s="36"/>
      <c r="B1084" s="37"/>
      <c r="C1084" s="190" t="s">
        <v>2253</v>
      </c>
      <c r="D1084" s="190" t="s">
        <v>177</v>
      </c>
      <c r="E1084" s="191" t="s">
        <v>2254</v>
      </c>
      <c r="F1084" s="192" t="s">
        <v>2255</v>
      </c>
      <c r="G1084" s="193" t="s">
        <v>400</v>
      </c>
      <c r="H1084" s="194">
        <v>2</v>
      </c>
      <c r="I1084" s="195"/>
      <c r="J1084" s="196">
        <f>ROUND(I1084*H1084,2)</f>
        <v>0</v>
      </c>
      <c r="K1084" s="192" t="s">
        <v>181</v>
      </c>
      <c r="L1084" s="41"/>
      <c r="M1084" s="197" t="s">
        <v>19</v>
      </c>
      <c r="N1084" s="198" t="s">
        <v>48</v>
      </c>
      <c r="O1084" s="67"/>
      <c r="P1084" s="199">
        <f>O1084*H1084</f>
        <v>0</v>
      </c>
      <c r="Q1084" s="199">
        <v>0.00144</v>
      </c>
      <c r="R1084" s="199">
        <f>Q1084*H1084</f>
        <v>0.00288</v>
      </c>
      <c r="S1084" s="199">
        <v>0.011</v>
      </c>
      <c r="T1084" s="200">
        <f>S1084*H1084</f>
        <v>0.022</v>
      </c>
      <c r="U1084" s="36"/>
      <c r="V1084" s="36"/>
      <c r="W1084" s="36"/>
      <c r="X1084" s="36"/>
      <c r="Y1084" s="36"/>
      <c r="Z1084" s="36"/>
      <c r="AA1084" s="36"/>
      <c r="AB1084" s="36"/>
      <c r="AC1084" s="36"/>
      <c r="AD1084" s="36"/>
      <c r="AE1084" s="36"/>
      <c r="AR1084" s="201" t="s">
        <v>293</v>
      </c>
      <c r="AT1084" s="201" t="s">
        <v>177</v>
      </c>
      <c r="AU1084" s="201" t="s">
        <v>85</v>
      </c>
      <c r="AY1084" s="19" t="s">
        <v>175</v>
      </c>
      <c r="BE1084" s="202">
        <f>IF(N1084="základní",J1084,0)</f>
        <v>0</v>
      </c>
      <c r="BF1084" s="202">
        <f>IF(N1084="snížená",J1084,0)</f>
        <v>0</v>
      </c>
      <c r="BG1084" s="202">
        <f>IF(N1084="zákl. přenesená",J1084,0)</f>
        <v>0</v>
      </c>
      <c r="BH1084" s="202">
        <f>IF(N1084="sníž. přenesená",J1084,0)</f>
        <v>0</v>
      </c>
      <c r="BI1084" s="202">
        <f>IF(N1084="nulová",J1084,0)</f>
        <v>0</v>
      </c>
      <c r="BJ1084" s="19" t="s">
        <v>182</v>
      </c>
      <c r="BK1084" s="202">
        <f>ROUND(I1084*H1084,2)</f>
        <v>0</v>
      </c>
      <c r="BL1084" s="19" t="s">
        <v>293</v>
      </c>
      <c r="BM1084" s="201" t="s">
        <v>2256</v>
      </c>
    </row>
    <row r="1085" spans="1:47" s="2" customFormat="1" ht="29.25">
      <c r="A1085" s="36"/>
      <c r="B1085" s="37"/>
      <c r="C1085" s="38"/>
      <c r="D1085" s="203" t="s">
        <v>184</v>
      </c>
      <c r="E1085" s="38"/>
      <c r="F1085" s="204" t="s">
        <v>2257</v>
      </c>
      <c r="G1085" s="38"/>
      <c r="H1085" s="38"/>
      <c r="I1085" s="111"/>
      <c r="J1085" s="38"/>
      <c r="K1085" s="38"/>
      <c r="L1085" s="41"/>
      <c r="M1085" s="205"/>
      <c r="N1085" s="206"/>
      <c r="O1085" s="67"/>
      <c r="P1085" s="67"/>
      <c r="Q1085" s="67"/>
      <c r="R1085" s="67"/>
      <c r="S1085" s="67"/>
      <c r="T1085" s="68"/>
      <c r="U1085" s="36"/>
      <c r="V1085" s="36"/>
      <c r="W1085" s="36"/>
      <c r="X1085" s="36"/>
      <c r="Y1085" s="36"/>
      <c r="Z1085" s="36"/>
      <c r="AA1085" s="36"/>
      <c r="AB1085" s="36"/>
      <c r="AC1085" s="36"/>
      <c r="AD1085" s="36"/>
      <c r="AE1085" s="36"/>
      <c r="AT1085" s="19" t="s">
        <v>184</v>
      </c>
      <c r="AU1085" s="19" t="s">
        <v>85</v>
      </c>
    </row>
    <row r="1086" spans="1:65" s="2" customFormat="1" ht="21.75" customHeight="1">
      <c r="A1086" s="36"/>
      <c r="B1086" s="37"/>
      <c r="C1086" s="190" t="s">
        <v>2258</v>
      </c>
      <c r="D1086" s="190" t="s">
        <v>177</v>
      </c>
      <c r="E1086" s="191" t="s">
        <v>2259</v>
      </c>
      <c r="F1086" s="192" t="s">
        <v>2260</v>
      </c>
      <c r="G1086" s="193" t="s">
        <v>217</v>
      </c>
      <c r="H1086" s="194">
        <v>6.991</v>
      </c>
      <c r="I1086" s="195"/>
      <c r="J1086" s="196">
        <f>ROUND(I1086*H1086,2)</f>
        <v>0</v>
      </c>
      <c r="K1086" s="192" t="s">
        <v>181</v>
      </c>
      <c r="L1086" s="41"/>
      <c r="M1086" s="197" t="s">
        <v>19</v>
      </c>
      <c r="N1086" s="198" t="s">
        <v>48</v>
      </c>
      <c r="O1086" s="67"/>
      <c r="P1086" s="199">
        <f>O1086*H1086</f>
        <v>0</v>
      </c>
      <c r="Q1086" s="199">
        <v>0</v>
      </c>
      <c r="R1086" s="199">
        <f>Q1086*H1086</f>
        <v>0</v>
      </c>
      <c r="S1086" s="199">
        <v>0</v>
      </c>
      <c r="T1086" s="200">
        <f>S1086*H1086</f>
        <v>0</v>
      </c>
      <c r="U1086" s="36"/>
      <c r="V1086" s="36"/>
      <c r="W1086" s="36"/>
      <c r="X1086" s="36"/>
      <c r="Y1086" s="36"/>
      <c r="Z1086" s="36"/>
      <c r="AA1086" s="36"/>
      <c r="AB1086" s="36"/>
      <c r="AC1086" s="36"/>
      <c r="AD1086" s="36"/>
      <c r="AE1086" s="36"/>
      <c r="AR1086" s="201" t="s">
        <v>293</v>
      </c>
      <c r="AT1086" s="201" t="s">
        <v>177</v>
      </c>
      <c r="AU1086" s="201" t="s">
        <v>85</v>
      </c>
      <c r="AY1086" s="19" t="s">
        <v>175</v>
      </c>
      <c r="BE1086" s="202">
        <f>IF(N1086="základní",J1086,0)</f>
        <v>0</v>
      </c>
      <c r="BF1086" s="202">
        <f>IF(N1086="snížená",J1086,0)</f>
        <v>0</v>
      </c>
      <c r="BG1086" s="202">
        <f>IF(N1086="zákl. přenesená",J1086,0)</f>
        <v>0</v>
      </c>
      <c r="BH1086" s="202">
        <f>IF(N1086="sníž. přenesená",J1086,0)</f>
        <v>0</v>
      </c>
      <c r="BI1086" s="202">
        <f>IF(N1086="nulová",J1086,0)</f>
        <v>0</v>
      </c>
      <c r="BJ1086" s="19" t="s">
        <v>182</v>
      </c>
      <c r="BK1086" s="202">
        <f>ROUND(I1086*H1086,2)</f>
        <v>0</v>
      </c>
      <c r="BL1086" s="19" t="s">
        <v>293</v>
      </c>
      <c r="BM1086" s="201" t="s">
        <v>2261</v>
      </c>
    </row>
    <row r="1087" spans="1:47" s="2" customFormat="1" ht="78">
      <c r="A1087" s="36"/>
      <c r="B1087" s="37"/>
      <c r="C1087" s="38"/>
      <c r="D1087" s="203" t="s">
        <v>184</v>
      </c>
      <c r="E1087" s="38"/>
      <c r="F1087" s="204" t="s">
        <v>2262</v>
      </c>
      <c r="G1087" s="38"/>
      <c r="H1087" s="38"/>
      <c r="I1087" s="111"/>
      <c r="J1087" s="38"/>
      <c r="K1087" s="38"/>
      <c r="L1087" s="41"/>
      <c r="M1087" s="205"/>
      <c r="N1087" s="206"/>
      <c r="O1087" s="67"/>
      <c r="P1087" s="67"/>
      <c r="Q1087" s="67"/>
      <c r="R1087" s="67"/>
      <c r="S1087" s="67"/>
      <c r="T1087" s="68"/>
      <c r="U1087" s="36"/>
      <c r="V1087" s="36"/>
      <c r="W1087" s="36"/>
      <c r="X1087" s="36"/>
      <c r="Y1087" s="36"/>
      <c r="Z1087" s="36"/>
      <c r="AA1087" s="36"/>
      <c r="AB1087" s="36"/>
      <c r="AC1087" s="36"/>
      <c r="AD1087" s="36"/>
      <c r="AE1087" s="36"/>
      <c r="AT1087" s="19" t="s">
        <v>184</v>
      </c>
      <c r="AU1087" s="19" t="s">
        <v>85</v>
      </c>
    </row>
    <row r="1088" spans="2:63" s="12" customFormat="1" ht="22.9" customHeight="1">
      <c r="B1088" s="174"/>
      <c r="C1088" s="175"/>
      <c r="D1088" s="176" t="s">
        <v>74</v>
      </c>
      <c r="E1088" s="188" t="s">
        <v>2263</v>
      </c>
      <c r="F1088" s="188" t="s">
        <v>2264</v>
      </c>
      <c r="G1088" s="175"/>
      <c r="H1088" s="175"/>
      <c r="I1088" s="178"/>
      <c r="J1088" s="189">
        <f>BK1088</f>
        <v>0</v>
      </c>
      <c r="K1088" s="175"/>
      <c r="L1088" s="180"/>
      <c r="M1088" s="181"/>
      <c r="N1088" s="182"/>
      <c r="O1088" s="182"/>
      <c r="P1088" s="183">
        <f>SUM(P1089:P1162)</f>
        <v>0</v>
      </c>
      <c r="Q1088" s="182"/>
      <c r="R1088" s="183">
        <f>SUM(R1089:R1162)</f>
        <v>0.7865268000000001</v>
      </c>
      <c r="S1088" s="182"/>
      <c r="T1088" s="184">
        <f>SUM(T1089:T1162)</f>
        <v>0</v>
      </c>
      <c r="AR1088" s="185" t="s">
        <v>85</v>
      </c>
      <c r="AT1088" s="186" t="s">
        <v>74</v>
      </c>
      <c r="AU1088" s="186" t="s">
        <v>83</v>
      </c>
      <c r="AY1088" s="185" t="s">
        <v>175</v>
      </c>
      <c r="BK1088" s="187">
        <f>SUM(BK1089:BK1162)</f>
        <v>0</v>
      </c>
    </row>
    <row r="1089" spans="1:65" s="2" customFormat="1" ht="16.5" customHeight="1">
      <c r="A1089" s="36"/>
      <c r="B1089" s="37"/>
      <c r="C1089" s="190" t="s">
        <v>2265</v>
      </c>
      <c r="D1089" s="190" t="s">
        <v>177</v>
      </c>
      <c r="E1089" s="191" t="s">
        <v>2266</v>
      </c>
      <c r="F1089" s="192" t="s">
        <v>2267</v>
      </c>
      <c r="G1089" s="193" t="s">
        <v>400</v>
      </c>
      <c r="H1089" s="194">
        <v>1</v>
      </c>
      <c r="I1089" s="195"/>
      <c r="J1089" s="196">
        <f>ROUND(I1089*H1089,2)</f>
        <v>0</v>
      </c>
      <c r="K1089" s="192" t="s">
        <v>181</v>
      </c>
      <c r="L1089" s="41"/>
      <c r="M1089" s="197" t="s">
        <v>19</v>
      </c>
      <c r="N1089" s="198" t="s">
        <v>48</v>
      </c>
      <c r="O1089" s="67"/>
      <c r="P1089" s="199">
        <f>O1089*H1089</f>
        <v>0</v>
      </c>
      <c r="Q1089" s="199">
        <v>0.00044</v>
      </c>
      <c r="R1089" s="199">
        <f>Q1089*H1089</f>
        <v>0.00044</v>
      </c>
      <c r="S1089" s="199">
        <v>0</v>
      </c>
      <c r="T1089" s="200">
        <f>S1089*H1089</f>
        <v>0</v>
      </c>
      <c r="U1089" s="36"/>
      <c r="V1089" s="36"/>
      <c r="W1089" s="36"/>
      <c r="X1089" s="36"/>
      <c r="Y1089" s="36"/>
      <c r="Z1089" s="36"/>
      <c r="AA1089" s="36"/>
      <c r="AB1089" s="36"/>
      <c r="AC1089" s="36"/>
      <c r="AD1089" s="36"/>
      <c r="AE1089" s="36"/>
      <c r="AR1089" s="201" t="s">
        <v>293</v>
      </c>
      <c r="AT1089" s="201" t="s">
        <v>177</v>
      </c>
      <c r="AU1089" s="201" t="s">
        <v>85</v>
      </c>
      <c r="AY1089" s="19" t="s">
        <v>175</v>
      </c>
      <c r="BE1089" s="202">
        <f>IF(N1089="základní",J1089,0)</f>
        <v>0</v>
      </c>
      <c r="BF1089" s="202">
        <f>IF(N1089="snížená",J1089,0)</f>
        <v>0</v>
      </c>
      <c r="BG1089" s="202">
        <f>IF(N1089="zákl. přenesená",J1089,0)</f>
        <v>0</v>
      </c>
      <c r="BH1089" s="202">
        <f>IF(N1089="sníž. přenesená",J1089,0)</f>
        <v>0</v>
      </c>
      <c r="BI1089" s="202">
        <f>IF(N1089="nulová",J1089,0)</f>
        <v>0</v>
      </c>
      <c r="BJ1089" s="19" t="s">
        <v>182</v>
      </c>
      <c r="BK1089" s="202">
        <f>ROUND(I1089*H1089,2)</f>
        <v>0</v>
      </c>
      <c r="BL1089" s="19" t="s">
        <v>293</v>
      </c>
      <c r="BM1089" s="201" t="s">
        <v>2268</v>
      </c>
    </row>
    <row r="1090" spans="1:47" s="2" customFormat="1" ht="39">
      <c r="A1090" s="36"/>
      <c r="B1090" s="37"/>
      <c r="C1090" s="38"/>
      <c r="D1090" s="203" t="s">
        <v>184</v>
      </c>
      <c r="E1090" s="38"/>
      <c r="F1090" s="204" t="s">
        <v>2269</v>
      </c>
      <c r="G1090" s="38"/>
      <c r="H1090" s="38"/>
      <c r="I1090" s="111"/>
      <c r="J1090" s="38"/>
      <c r="K1090" s="38"/>
      <c r="L1090" s="41"/>
      <c r="M1090" s="205"/>
      <c r="N1090" s="206"/>
      <c r="O1090" s="67"/>
      <c r="P1090" s="67"/>
      <c r="Q1090" s="67"/>
      <c r="R1090" s="67"/>
      <c r="S1090" s="67"/>
      <c r="T1090" s="68"/>
      <c r="U1090" s="36"/>
      <c r="V1090" s="36"/>
      <c r="W1090" s="36"/>
      <c r="X1090" s="36"/>
      <c r="Y1090" s="36"/>
      <c r="Z1090" s="36"/>
      <c r="AA1090" s="36"/>
      <c r="AB1090" s="36"/>
      <c r="AC1090" s="36"/>
      <c r="AD1090" s="36"/>
      <c r="AE1090" s="36"/>
      <c r="AT1090" s="19" t="s">
        <v>184</v>
      </c>
      <c r="AU1090" s="19" t="s">
        <v>85</v>
      </c>
    </row>
    <row r="1091" spans="1:65" s="2" customFormat="1" ht="21.75" customHeight="1">
      <c r="A1091" s="36"/>
      <c r="B1091" s="37"/>
      <c r="C1091" s="239" t="s">
        <v>2270</v>
      </c>
      <c r="D1091" s="239" t="s">
        <v>238</v>
      </c>
      <c r="E1091" s="240" t="s">
        <v>2271</v>
      </c>
      <c r="F1091" s="241" t="s">
        <v>2272</v>
      </c>
      <c r="G1091" s="242" t="s">
        <v>400</v>
      </c>
      <c r="H1091" s="243">
        <v>1</v>
      </c>
      <c r="I1091" s="244"/>
      <c r="J1091" s="245">
        <f>ROUND(I1091*H1091,2)</f>
        <v>0</v>
      </c>
      <c r="K1091" s="241" t="s">
        <v>181</v>
      </c>
      <c r="L1091" s="246"/>
      <c r="M1091" s="247" t="s">
        <v>19</v>
      </c>
      <c r="N1091" s="248" t="s">
        <v>48</v>
      </c>
      <c r="O1091" s="67"/>
      <c r="P1091" s="199">
        <f>O1091*H1091</f>
        <v>0</v>
      </c>
      <c r="Q1091" s="199">
        <v>0.03</v>
      </c>
      <c r="R1091" s="199">
        <f>Q1091*H1091</f>
        <v>0.03</v>
      </c>
      <c r="S1091" s="199">
        <v>0</v>
      </c>
      <c r="T1091" s="200">
        <f>S1091*H1091</f>
        <v>0</v>
      </c>
      <c r="U1091" s="36"/>
      <c r="V1091" s="36"/>
      <c r="W1091" s="36"/>
      <c r="X1091" s="36"/>
      <c r="Y1091" s="36"/>
      <c r="Z1091" s="36"/>
      <c r="AA1091" s="36"/>
      <c r="AB1091" s="36"/>
      <c r="AC1091" s="36"/>
      <c r="AD1091" s="36"/>
      <c r="AE1091" s="36"/>
      <c r="AR1091" s="201" t="s">
        <v>522</v>
      </c>
      <c r="AT1091" s="201" t="s">
        <v>238</v>
      </c>
      <c r="AU1091" s="201" t="s">
        <v>85</v>
      </c>
      <c r="AY1091" s="19" t="s">
        <v>175</v>
      </c>
      <c r="BE1091" s="202">
        <f>IF(N1091="základní",J1091,0)</f>
        <v>0</v>
      </c>
      <c r="BF1091" s="202">
        <f>IF(N1091="snížená",J1091,0)</f>
        <v>0</v>
      </c>
      <c r="BG1091" s="202">
        <f>IF(N1091="zákl. přenesená",J1091,0)</f>
        <v>0</v>
      </c>
      <c r="BH1091" s="202">
        <f>IF(N1091="sníž. přenesená",J1091,0)</f>
        <v>0</v>
      </c>
      <c r="BI1091" s="202">
        <f>IF(N1091="nulová",J1091,0)</f>
        <v>0</v>
      </c>
      <c r="BJ1091" s="19" t="s">
        <v>182</v>
      </c>
      <c r="BK1091" s="202">
        <f>ROUND(I1091*H1091,2)</f>
        <v>0</v>
      </c>
      <c r="BL1091" s="19" t="s">
        <v>293</v>
      </c>
      <c r="BM1091" s="201" t="s">
        <v>2273</v>
      </c>
    </row>
    <row r="1092" spans="1:65" s="2" customFormat="1" ht="16.5" customHeight="1">
      <c r="A1092" s="36"/>
      <c r="B1092" s="37"/>
      <c r="C1092" s="190" t="s">
        <v>2274</v>
      </c>
      <c r="D1092" s="190" t="s">
        <v>177</v>
      </c>
      <c r="E1092" s="191" t="s">
        <v>2275</v>
      </c>
      <c r="F1092" s="192" t="s">
        <v>2276</v>
      </c>
      <c r="G1092" s="193" t="s">
        <v>180</v>
      </c>
      <c r="H1092" s="194">
        <v>25.48</v>
      </c>
      <c r="I1092" s="195"/>
      <c r="J1092" s="196">
        <f>ROUND(I1092*H1092,2)</f>
        <v>0</v>
      </c>
      <c r="K1092" s="192" t="s">
        <v>181</v>
      </c>
      <c r="L1092" s="41"/>
      <c r="M1092" s="197" t="s">
        <v>19</v>
      </c>
      <c r="N1092" s="198" t="s">
        <v>48</v>
      </c>
      <c r="O1092" s="67"/>
      <c r="P1092" s="199">
        <f>O1092*H1092</f>
        <v>0</v>
      </c>
      <c r="Q1092" s="199">
        <v>0</v>
      </c>
      <c r="R1092" s="199">
        <f>Q1092*H1092</f>
        <v>0</v>
      </c>
      <c r="S1092" s="199">
        <v>0</v>
      </c>
      <c r="T1092" s="200">
        <f>S1092*H1092</f>
        <v>0</v>
      </c>
      <c r="U1092" s="36"/>
      <c r="V1092" s="36"/>
      <c r="W1092" s="36"/>
      <c r="X1092" s="36"/>
      <c r="Y1092" s="36"/>
      <c r="Z1092" s="36"/>
      <c r="AA1092" s="36"/>
      <c r="AB1092" s="36"/>
      <c r="AC1092" s="36"/>
      <c r="AD1092" s="36"/>
      <c r="AE1092" s="36"/>
      <c r="AR1092" s="201" t="s">
        <v>293</v>
      </c>
      <c r="AT1092" s="201" t="s">
        <v>177</v>
      </c>
      <c r="AU1092" s="201" t="s">
        <v>85</v>
      </c>
      <c r="AY1092" s="19" t="s">
        <v>175</v>
      </c>
      <c r="BE1092" s="202">
        <f>IF(N1092="základní",J1092,0)</f>
        <v>0</v>
      </c>
      <c r="BF1092" s="202">
        <f>IF(N1092="snížená",J1092,0)</f>
        <v>0</v>
      </c>
      <c r="BG1092" s="202">
        <f>IF(N1092="zákl. přenesená",J1092,0)</f>
        <v>0</v>
      </c>
      <c r="BH1092" s="202">
        <f>IF(N1092="sníž. přenesená",J1092,0)</f>
        <v>0</v>
      </c>
      <c r="BI1092" s="202">
        <f>IF(N1092="nulová",J1092,0)</f>
        <v>0</v>
      </c>
      <c r="BJ1092" s="19" t="s">
        <v>182</v>
      </c>
      <c r="BK1092" s="202">
        <f>ROUND(I1092*H1092,2)</f>
        <v>0</v>
      </c>
      <c r="BL1092" s="19" t="s">
        <v>293</v>
      </c>
      <c r="BM1092" s="201" t="s">
        <v>2277</v>
      </c>
    </row>
    <row r="1093" spans="1:47" s="2" customFormat="1" ht="68.25">
      <c r="A1093" s="36"/>
      <c r="B1093" s="37"/>
      <c r="C1093" s="38"/>
      <c r="D1093" s="203" t="s">
        <v>184</v>
      </c>
      <c r="E1093" s="38"/>
      <c r="F1093" s="204" t="s">
        <v>2278</v>
      </c>
      <c r="G1093" s="38"/>
      <c r="H1093" s="38"/>
      <c r="I1093" s="111"/>
      <c r="J1093" s="38"/>
      <c r="K1093" s="38"/>
      <c r="L1093" s="41"/>
      <c r="M1093" s="205"/>
      <c r="N1093" s="206"/>
      <c r="O1093" s="67"/>
      <c r="P1093" s="67"/>
      <c r="Q1093" s="67"/>
      <c r="R1093" s="67"/>
      <c r="S1093" s="67"/>
      <c r="T1093" s="68"/>
      <c r="U1093" s="36"/>
      <c r="V1093" s="36"/>
      <c r="W1093" s="36"/>
      <c r="X1093" s="36"/>
      <c r="Y1093" s="36"/>
      <c r="Z1093" s="36"/>
      <c r="AA1093" s="36"/>
      <c r="AB1093" s="36"/>
      <c r="AC1093" s="36"/>
      <c r="AD1093" s="36"/>
      <c r="AE1093" s="36"/>
      <c r="AT1093" s="19" t="s">
        <v>184</v>
      </c>
      <c r="AU1093" s="19" t="s">
        <v>85</v>
      </c>
    </row>
    <row r="1094" spans="2:51" s="13" customFormat="1" ht="11.25">
      <c r="B1094" s="207"/>
      <c r="C1094" s="208"/>
      <c r="D1094" s="203" t="s">
        <v>186</v>
      </c>
      <c r="E1094" s="209" t="s">
        <v>19</v>
      </c>
      <c r="F1094" s="210" t="s">
        <v>1373</v>
      </c>
      <c r="G1094" s="208"/>
      <c r="H1094" s="209" t="s">
        <v>19</v>
      </c>
      <c r="I1094" s="211"/>
      <c r="J1094" s="208"/>
      <c r="K1094" s="208"/>
      <c r="L1094" s="212"/>
      <c r="M1094" s="213"/>
      <c r="N1094" s="214"/>
      <c r="O1094" s="214"/>
      <c r="P1094" s="214"/>
      <c r="Q1094" s="214"/>
      <c r="R1094" s="214"/>
      <c r="S1094" s="214"/>
      <c r="T1094" s="215"/>
      <c r="AT1094" s="216" t="s">
        <v>186</v>
      </c>
      <c r="AU1094" s="216" t="s">
        <v>85</v>
      </c>
      <c r="AV1094" s="13" t="s">
        <v>83</v>
      </c>
      <c r="AW1094" s="13" t="s">
        <v>37</v>
      </c>
      <c r="AX1094" s="13" t="s">
        <v>75</v>
      </c>
      <c r="AY1094" s="216" t="s">
        <v>175</v>
      </c>
    </row>
    <row r="1095" spans="2:51" s="14" customFormat="1" ht="11.25">
      <c r="B1095" s="217"/>
      <c r="C1095" s="218"/>
      <c r="D1095" s="203" t="s">
        <v>186</v>
      </c>
      <c r="E1095" s="219" t="s">
        <v>19</v>
      </c>
      <c r="F1095" s="220" t="s">
        <v>2279</v>
      </c>
      <c r="G1095" s="218"/>
      <c r="H1095" s="221">
        <v>11.925</v>
      </c>
      <c r="I1095" s="222"/>
      <c r="J1095" s="218"/>
      <c r="K1095" s="218"/>
      <c r="L1095" s="223"/>
      <c r="M1095" s="224"/>
      <c r="N1095" s="225"/>
      <c r="O1095" s="225"/>
      <c r="P1095" s="225"/>
      <c r="Q1095" s="225"/>
      <c r="R1095" s="225"/>
      <c r="S1095" s="225"/>
      <c r="T1095" s="226"/>
      <c r="AT1095" s="227" t="s">
        <v>186</v>
      </c>
      <c r="AU1095" s="227" t="s">
        <v>85</v>
      </c>
      <c r="AV1095" s="14" t="s">
        <v>85</v>
      </c>
      <c r="AW1095" s="14" t="s">
        <v>37</v>
      </c>
      <c r="AX1095" s="14" t="s">
        <v>75</v>
      </c>
      <c r="AY1095" s="227" t="s">
        <v>175</v>
      </c>
    </row>
    <row r="1096" spans="2:51" s="13" customFormat="1" ht="11.25">
      <c r="B1096" s="207"/>
      <c r="C1096" s="208"/>
      <c r="D1096" s="203" t="s">
        <v>186</v>
      </c>
      <c r="E1096" s="209" t="s">
        <v>19</v>
      </c>
      <c r="F1096" s="210" t="s">
        <v>1391</v>
      </c>
      <c r="G1096" s="208"/>
      <c r="H1096" s="209" t="s">
        <v>19</v>
      </c>
      <c r="I1096" s="211"/>
      <c r="J1096" s="208"/>
      <c r="K1096" s="208"/>
      <c r="L1096" s="212"/>
      <c r="M1096" s="213"/>
      <c r="N1096" s="214"/>
      <c r="O1096" s="214"/>
      <c r="P1096" s="214"/>
      <c r="Q1096" s="214"/>
      <c r="R1096" s="214"/>
      <c r="S1096" s="214"/>
      <c r="T1096" s="215"/>
      <c r="AT1096" s="216" t="s">
        <v>186</v>
      </c>
      <c r="AU1096" s="216" t="s">
        <v>85</v>
      </c>
      <c r="AV1096" s="13" t="s">
        <v>83</v>
      </c>
      <c r="AW1096" s="13" t="s">
        <v>37</v>
      </c>
      <c r="AX1096" s="13" t="s">
        <v>75</v>
      </c>
      <c r="AY1096" s="216" t="s">
        <v>175</v>
      </c>
    </row>
    <row r="1097" spans="2:51" s="14" customFormat="1" ht="11.25">
      <c r="B1097" s="217"/>
      <c r="C1097" s="218"/>
      <c r="D1097" s="203" t="s">
        <v>186</v>
      </c>
      <c r="E1097" s="219" t="s">
        <v>19</v>
      </c>
      <c r="F1097" s="220" t="s">
        <v>2280</v>
      </c>
      <c r="G1097" s="218"/>
      <c r="H1097" s="221">
        <v>19.925</v>
      </c>
      <c r="I1097" s="222"/>
      <c r="J1097" s="218"/>
      <c r="K1097" s="218"/>
      <c r="L1097" s="223"/>
      <c r="M1097" s="224"/>
      <c r="N1097" s="225"/>
      <c r="O1097" s="225"/>
      <c r="P1097" s="225"/>
      <c r="Q1097" s="225"/>
      <c r="R1097" s="225"/>
      <c r="S1097" s="225"/>
      <c r="T1097" s="226"/>
      <c r="AT1097" s="227" t="s">
        <v>186</v>
      </c>
      <c r="AU1097" s="227" t="s">
        <v>85</v>
      </c>
      <c r="AV1097" s="14" t="s">
        <v>85</v>
      </c>
      <c r="AW1097" s="14" t="s">
        <v>37</v>
      </c>
      <c r="AX1097" s="14" t="s">
        <v>75</v>
      </c>
      <c r="AY1097" s="227" t="s">
        <v>175</v>
      </c>
    </row>
    <row r="1098" spans="2:51" s="16" customFormat="1" ht="11.25">
      <c r="B1098" s="253"/>
      <c r="C1098" s="254"/>
      <c r="D1098" s="203" t="s">
        <v>186</v>
      </c>
      <c r="E1098" s="255" t="s">
        <v>19</v>
      </c>
      <c r="F1098" s="256" t="s">
        <v>365</v>
      </c>
      <c r="G1098" s="254"/>
      <c r="H1098" s="257">
        <v>31.85</v>
      </c>
      <c r="I1098" s="258"/>
      <c r="J1098" s="254"/>
      <c r="K1098" s="254"/>
      <c r="L1098" s="259"/>
      <c r="M1098" s="260"/>
      <c r="N1098" s="261"/>
      <c r="O1098" s="261"/>
      <c r="P1098" s="261"/>
      <c r="Q1098" s="261"/>
      <c r="R1098" s="261"/>
      <c r="S1098" s="261"/>
      <c r="T1098" s="262"/>
      <c r="AT1098" s="263" t="s">
        <v>186</v>
      </c>
      <c r="AU1098" s="263" t="s">
        <v>85</v>
      </c>
      <c r="AV1098" s="16" t="s">
        <v>195</v>
      </c>
      <c r="AW1098" s="16" t="s">
        <v>37</v>
      </c>
      <c r="AX1098" s="16" t="s">
        <v>75</v>
      </c>
      <c r="AY1098" s="263" t="s">
        <v>175</v>
      </c>
    </row>
    <row r="1099" spans="2:51" s="14" customFormat="1" ht="11.25">
      <c r="B1099" s="217"/>
      <c r="C1099" s="218"/>
      <c r="D1099" s="203" t="s">
        <v>186</v>
      </c>
      <c r="E1099" s="219" t="s">
        <v>19</v>
      </c>
      <c r="F1099" s="220" t="s">
        <v>2281</v>
      </c>
      <c r="G1099" s="218"/>
      <c r="H1099" s="221">
        <v>25.48</v>
      </c>
      <c r="I1099" s="222"/>
      <c r="J1099" s="218"/>
      <c r="K1099" s="218"/>
      <c r="L1099" s="223"/>
      <c r="M1099" s="224"/>
      <c r="N1099" s="225"/>
      <c r="O1099" s="225"/>
      <c r="P1099" s="225"/>
      <c r="Q1099" s="225"/>
      <c r="R1099" s="225"/>
      <c r="S1099" s="225"/>
      <c r="T1099" s="226"/>
      <c r="AT1099" s="227" t="s">
        <v>186</v>
      </c>
      <c r="AU1099" s="227" t="s">
        <v>85</v>
      </c>
      <c r="AV1099" s="14" t="s">
        <v>85</v>
      </c>
      <c r="AW1099" s="14" t="s">
        <v>37</v>
      </c>
      <c r="AX1099" s="14" t="s">
        <v>83</v>
      </c>
      <c r="AY1099" s="227" t="s">
        <v>175</v>
      </c>
    </row>
    <row r="1100" spans="1:65" s="2" customFormat="1" ht="16.5" customHeight="1">
      <c r="A1100" s="36"/>
      <c r="B1100" s="37"/>
      <c r="C1100" s="239" t="s">
        <v>2282</v>
      </c>
      <c r="D1100" s="239" t="s">
        <v>238</v>
      </c>
      <c r="E1100" s="240" t="s">
        <v>2283</v>
      </c>
      <c r="F1100" s="241" t="s">
        <v>2284</v>
      </c>
      <c r="G1100" s="242" t="s">
        <v>180</v>
      </c>
      <c r="H1100" s="243">
        <v>28.028</v>
      </c>
      <c r="I1100" s="244"/>
      <c r="J1100" s="245">
        <f>ROUND(I1100*H1100,2)</f>
        <v>0</v>
      </c>
      <c r="K1100" s="241" t="s">
        <v>181</v>
      </c>
      <c r="L1100" s="246"/>
      <c r="M1100" s="247" t="s">
        <v>19</v>
      </c>
      <c r="N1100" s="248" t="s">
        <v>48</v>
      </c>
      <c r="O1100" s="67"/>
      <c r="P1100" s="199">
        <f>O1100*H1100</f>
        <v>0</v>
      </c>
      <c r="Q1100" s="199">
        <v>0.0081</v>
      </c>
      <c r="R1100" s="199">
        <f>Q1100*H1100</f>
        <v>0.22702679999999997</v>
      </c>
      <c r="S1100" s="199">
        <v>0</v>
      </c>
      <c r="T1100" s="200">
        <f>S1100*H1100</f>
        <v>0</v>
      </c>
      <c r="U1100" s="36"/>
      <c r="V1100" s="36"/>
      <c r="W1100" s="36"/>
      <c r="X1100" s="36"/>
      <c r="Y1100" s="36"/>
      <c r="Z1100" s="36"/>
      <c r="AA1100" s="36"/>
      <c r="AB1100" s="36"/>
      <c r="AC1100" s="36"/>
      <c r="AD1100" s="36"/>
      <c r="AE1100" s="36"/>
      <c r="AR1100" s="201" t="s">
        <v>522</v>
      </c>
      <c r="AT1100" s="201" t="s">
        <v>238</v>
      </c>
      <c r="AU1100" s="201" t="s">
        <v>85</v>
      </c>
      <c r="AY1100" s="19" t="s">
        <v>175</v>
      </c>
      <c r="BE1100" s="202">
        <f>IF(N1100="základní",J1100,0)</f>
        <v>0</v>
      </c>
      <c r="BF1100" s="202">
        <f>IF(N1100="snížená",J1100,0)</f>
        <v>0</v>
      </c>
      <c r="BG1100" s="202">
        <f>IF(N1100="zákl. přenesená",J1100,0)</f>
        <v>0</v>
      </c>
      <c r="BH1100" s="202">
        <f>IF(N1100="sníž. přenesená",J1100,0)</f>
        <v>0</v>
      </c>
      <c r="BI1100" s="202">
        <f>IF(N1100="nulová",J1100,0)</f>
        <v>0</v>
      </c>
      <c r="BJ1100" s="19" t="s">
        <v>182</v>
      </c>
      <c r="BK1100" s="202">
        <f>ROUND(I1100*H1100,2)</f>
        <v>0</v>
      </c>
      <c r="BL1100" s="19" t="s">
        <v>293</v>
      </c>
      <c r="BM1100" s="201" t="s">
        <v>2285</v>
      </c>
    </row>
    <row r="1101" spans="2:51" s="14" customFormat="1" ht="11.25">
      <c r="B1101" s="217"/>
      <c r="C1101" s="218"/>
      <c r="D1101" s="203" t="s">
        <v>186</v>
      </c>
      <c r="E1101" s="219" t="s">
        <v>19</v>
      </c>
      <c r="F1101" s="220" t="s">
        <v>2286</v>
      </c>
      <c r="G1101" s="218"/>
      <c r="H1101" s="221">
        <v>28.028</v>
      </c>
      <c r="I1101" s="222"/>
      <c r="J1101" s="218"/>
      <c r="K1101" s="218"/>
      <c r="L1101" s="223"/>
      <c r="M1101" s="224"/>
      <c r="N1101" s="225"/>
      <c r="O1101" s="225"/>
      <c r="P1101" s="225"/>
      <c r="Q1101" s="225"/>
      <c r="R1101" s="225"/>
      <c r="S1101" s="225"/>
      <c r="T1101" s="226"/>
      <c r="AT1101" s="227" t="s">
        <v>186</v>
      </c>
      <c r="AU1101" s="227" t="s">
        <v>85</v>
      </c>
      <c r="AV1101" s="14" t="s">
        <v>85</v>
      </c>
      <c r="AW1101" s="14" t="s">
        <v>37</v>
      </c>
      <c r="AX1101" s="14" t="s">
        <v>83</v>
      </c>
      <c r="AY1101" s="227" t="s">
        <v>175</v>
      </c>
    </row>
    <row r="1102" spans="1:65" s="2" customFormat="1" ht="16.5" customHeight="1">
      <c r="A1102" s="36"/>
      <c r="B1102" s="37"/>
      <c r="C1102" s="190" t="s">
        <v>2287</v>
      </c>
      <c r="D1102" s="190" t="s">
        <v>177</v>
      </c>
      <c r="E1102" s="191" t="s">
        <v>2288</v>
      </c>
      <c r="F1102" s="192" t="s">
        <v>2289</v>
      </c>
      <c r="G1102" s="193" t="s">
        <v>247</v>
      </c>
      <c r="H1102" s="194">
        <v>127.4</v>
      </c>
      <c r="I1102" s="195"/>
      <c r="J1102" s="196">
        <f>ROUND(I1102*H1102,2)</f>
        <v>0</v>
      </c>
      <c r="K1102" s="192" t="s">
        <v>181</v>
      </c>
      <c r="L1102" s="41"/>
      <c r="M1102" s="197" t="s">
        <v>19</v>
      </c>
      <c r="N1102" s="198" t="s">
        <v>48</v>
      </c>
      <c r="O1102" s="67"/>
      <c r="P1102" s="199">
        <f>O1102*H1102</f>
        <v>0</v>
      </c>
      <c r="Q1102" s="199">
        <v>0</v>
      </c>
      <c r="R1102" s="199">
        <f>Q1102*H1102</f>
        <v>0</v>
      </c>
      <c r="S1102" s="199">
        <v>0</v>
      </c>
      <c r="T1102" s="200">
        <f>S1102*H1102</f>
        <v>0</v>
      </c>
      <c r="U1102" s="36"/>
      <c r="V1102" s="36"/>
      <c r="W1102" s="36"/>
      <c r="X1102" s="36"/>
      <c r="Y1102" s="36"/>
      <c r="Z1102" s="36"/>
      <c r="AA1102" s="36"/>
      <c r="AB1102" s="36"/>
      <c r="AC1102" s="36"/>
      <c r="AD1102" s="36"/>
      <c r="AE1102" s="36"/>
      <c r="AR1102" s="201" t="s">
        <v>293</v>
      </c>
      <c r="AT1102" s="201" t="s">
        <v>177</v>
      </c>
      <c r="AU1102" s="201" t="s">
        <v>85</v>
      </c>
      <c r="AY1102" s="19" t="s">
        <v>175</v>
      </c>
      <c r="BE1102" s="202">
        <f>IF(N1102="základní",J1102,0)</f>
        <v>0</v>
      </c>
      <c r="BF1102" s="202">
        <f>IF(N1102="snížená",J1102,0)</f>
        <v>0</v>
      </c>
      <c r="BG1102" s="202">
        <f>IF(N1102="zákl. přenesená",J1102,0)</f>
        <v>0</v>
      </c>
      <c r="BH1102" s="202">
        <f>IF(N1102="sníž. přenesená",J1102,0)</f>
        <v>0</v>
      </c>
      <c r="BI1102" s="202">
        <f>IF(N1102="nulová",J1102,0)</f>
        <v>0</v>
      </c>
      <c r="BJ1102" s="19" t="s">
        <v>182</v>
      </c>
      <c r="BK1102" s="202">
        <f>ROUND(I1102*H1102,2)</f>
        <v>0</v>
      </c>
      <c r="BL1102" s="19" t="s">
        <v>293</v>
      </c>
      <c r="BM1102" s="201" t="s">
        <v>2290</v>
      </c>
    </row>
    <row r="1103" spans="1:47" s="2" customFormat="1" ht="68.25">
      <c r="A1103" s="36"/>
      <c r="B1103" s="37"/>
      <c r="C1103" s="38"/>
      <c r="D1103" s="203" t="s">
        <v>184</v>
      </c>
      <c r="E1103" s="38"/>
      <c r="F1103" s="204" t="s">
        <v>2278</v>
      </c>
      <c r="G1103" s="38"/>
      <c r="H1103" s="38"/>
      <c r="I1103" s="111"/>
      <c r="J1103" s="38"/>
      <c r="K1103" s="38"/>
      <c r="L1103" s="41"/>
      <c r="M1103" s="205"/>
      <c r="N1103" s="206"/>
      <c r="O1103" s="67"/>
      <c r="P1103" s="67"/>
      <c r="Q1103" s="67"/>
      <c r="R1103" s="67"/>
      <c r="S1103" s="67"/>
      <c r="T1103" s="68"/>
      <c r="U1103" s="36"/>
      <c r="V1103" s="36"/>
      <c r="W1103" s="36"/>
      <c r="X1103" s="36"/>
      <c r="Y1103" s="36"/>
      <c r="Z1103" s="36"/>
      <c r="AA1103" s="36"/>
      <c r="AB1103" s="36"/>
      <c r="AC1103" s="36"/>
      <c r="AD1103" s="36"/>
      <c r="AE1103" s="36"/>
      <c r="AT1103" s="19" t="s">
        <v>184</v>
      </c>
      <c r="AU1103" s="19" t="s">
        <v>85</v>
      </c>
    </row>
    <row r="1104" spans="2:51" s="13" customFormat="1" ht="11.25">
      <c r="B1104" s="207"/>
      <c r="C1104" s="208"/>
      <c r="D1104" s="203" t="s">
        <v>186</v>
      </c>
      <c r="E1104" s="209" t="s">
        <v>19</v>
      </c>
      <c r="F1104" s="210" t="s">
        <v>1373</v>
      </c>
      <c r="G1104" s="208"/>
      <c r="H1104" s="209" t="s">
        <v>19</v>
      </c>
      <c r="I1104" s="211"/>
      <c r="J1104" s="208"/>
      <c r="K1104" s="208"/>
      <c r="L1104" s="212"/>
      <c r="M1104" s="213"/>
      <c r="N1104" s="214"/>
      <c r="O1104" s="214"/>
      <c r="P1104" s="214"/>
      <c r="Q1104" s="214"/>
      <c r="R1104" s="214"/>
      <c r="S1104" s="214"/>
      <c r="T1104" s="215"/>
      <c r="AT1104" s="216" t="s">
        <v>186</v>
      </c>
      <c r="AU1104" s="216" t="s">
        <v>85</v>
      </c>
      <c r="AV1104" s="13" t="s">
        <v>83</v>
      </c>
      <c r="AW1104" s="13" t="s">
        <v>37</v>
      </c>
      <c r="AX1104" s="13" t="s">
        <v>75</v>
      </c>
      <c r="AY1104" s="216" t="s">
        <v>175</v>
      </c>
    </row>
    <row r="1105" spans="2:51" s="14" customFormat="1" ht="11.25">
      <c r="B1105" s="217"/>
      <c r="C1105" s="218"/>
      <c r="D1105" s="203" t="s">
        <v>186</v>
      </c>
      <c r="E1105" s="219" t="s">
        <v>19</v>
      </c>
      <c r="F1105" s="220" t="s">
        <v>2279</v>
      </c>
      <c r="G1105" s="218"/>
      <c r="H1105" s="221">
        <v>11.925</v>
      </c>
      <c r="I1105" s="222"/>
      <c r="J1105" s="218"/>
      <c r="K1105" s="218"/>
      <c r="L1105" s="223"/>
      <c r="M1105" s="224"/>
      <c r="N1105" s="225"/>
      <c r="O1105" s="225"/>
      <c r="P1105" s="225"/>
      <c r="Q1105" s="225"/>
      <c r="R1105" s="225"/>
      <c r="S1105" s="225"/>
      <c r="T1105" s="226"/>
      <c r="AT1105" s="227" t="s">
        <v>186</v>
      </c>
      <c r="AU1105" s="227" t="s">
        <v>85</v>
      </c>
      <c r="AV1105" s="14" t="s">
        <v>85</v>
      </c>
      <c r="AW1105" s="14" t="s">
        <v>37</v>
      </c>
      <c r="AX1105" s="14" t="s">
        <v>75</v>
      </c>
      <c r="AY1105" s="227" t="s">
        <v>175</v>
      </c>
    </row>
    <row r="1106" spans="2:51" s="13" customFormat="1" ht="11.25">
      <c r="B1106" s="207"/>
      <c r="C1106" s="208"/>
      <c r="D1106" s="203" t="s">
        <v>186</v>
      </c>
      <c r="E1106" s="209" t="s">
        <v>19</v>
      </c>
      <c r="F1106" s="210" t="s">
        <v>1391</v>
      </c>
      <c r="G1106" s="208"/>
      <c r="H1106" s="209" t="s">
        <v>19</v>
      </c>
      <c r="I1106" s="211"/>
      <c r="J1106" s="208"/>
      <c r="K1106" s="208"/>
      <c r="L1106" s="212"/>
      <c r="M1106" s="213"/>
      <c r="N1106" s="214"/>
      <c r="O1106" s="214"/>
      <c r="P1106" s="214"/>
      <c r="Q1106" s="214"/>
      <c r="R1106" s="214"/>
      <c r="S1106" s="214"/>
      <c r="T1106" s="215"/>
      <c r="AT1106" s="216" t="s">
        <v>186</v>
      </c>
      <c r="AU1106" s="216" t="s">
        <v>85</v>
      </c>
      <c r="AV1106" s="13" t="s">
        <v>83</v>
      </c>
      <c r="AW1106" s="13" t="s">
        <v>37</v>
      </c>
      <c r="AX1106" s="13" t="s">
        <v>75</v>
      </c>
      <c r="AY1106" s="216" t="s">
        <v>175</v>
      </c>
    </row>
    <row r="1107" spans="2:51" s="14" customFormat="1" ht="11.25">
      <c r="B1107" s="217"/>
      <c r="C1107" s="218"/>
      <c r="D1107" s="203" t="s">
        <v>186</v>
      </c>
      <c r="E1107" s="219" t="s">
        <v>19</v>
      </c>
      <c r="F1107" s="220" t="s">
        <v>2280</v>
      </c>
      <c r="G1107" s="218"/>
      <c r="H1107" s="221">
        <v>19.925</v>
      </c>
      <c r="I1107" s="222"/>
      <c r="J1107" s="218"/>
      <c r="K1107" s="218"/>
      <c r="L1107" s="223"/>
      <c r="M1107" s="224"/>
      <c r="N1107" s="225"/>
      <c r="O1107" s="225"/>
      <c r="P1107" s="225"/>
      <c r="Q1107" s="225"/>
      <c r="R1107" s="225"/>
      <c r="S1107" s="225"/>
      <c r="T1107" s="226"/>
      <c r="AT1107" s="227" t="s">
        <v>186</v>
      </c>
      <c r="AU1107" s="227" t="s">
        <v>85</v>
      </c>
      <c r="AV1107" s="14" t="s">
        <v>85</v>
      </c>
      <c r="AW1107" s="14" t="s">
        <v>37</v>
      </c>
      <c r="AX1107" s="14" t="s">
        <v>75</v>
      </c>
      <c r="AY1107" s="227" t="s">
        <v>175</v>
      </c>
    </row>
    <row r="1108" spans="2:51" s="16" customFormat="1" ht="11.25">
      <c r="B1108" s="253"/>
      <c r="C1108" s="254"/>
      <c r="D1108" s="203" t="s">
        <v>186</v>
      </c>
      <c r="E1108" s="255" t="s">
        <v>19</v>
      </c>
      <c r="F1108" s="256" t="s">
        <v>365</v>
      </c>
      <c r="G1108" s="254"/>
      <c r="H1108" s="257">
        <v>31.85</v>
      </c>
      <c r="I1108" s="258"/>
      <c r="J1108" s="254"/>
      <c r="K1108" s="254"/>
      <c r="L1108" s="259"/>
      <c r="M1108" s="260"/>
      <c r="N1108" s="261"/>
      <c r="O1108" s="261"/>
      <c r="P1108" s="261"/>
      <c r="Q1108" s="261"/>
      <c r="R1108" s="261"/>
      <c r="S1108" s="261"/>
      <c r="T1108" s="262"/>
      <c r="AT1108" s="263" t="s">
        <v>186</v>
      </c>
      <c r="AU1108" s="263" t="s">
        <v>85</v>
      </c>
      <c r="AV1108" s="16" t="s">
        <v>195</v>
      </c>
      <c r="AW1108" s="16" t="s">
        <v>37</v>
      </c>
      <c r="AX1108" s="16" t="s">
        <v>75</v>
      </c>
      <c r="AY1108" s="263" t="s">
        <v>175</v>
      </c>
    </row>
    <row r="1109" spans="2:51" s="14" customFormat="1" ht="11.25">
      <c r="B1109" s="217"/>
      <c r="C1109" s="218"/>
      <c r="D1109" s="203" t="s">
        <v>186</v>
      </c>
      <c r="E1109" s="219" t="s">
        <v>19</v>
      </c>
      <c r="F1109" s="220" t="s">
        <v>2291</v>
      </c>
      <c r="G1109" s="218"/>
      <c r="H1109" s="221">
        <v>63.7</v>
      </c>
      <c r="I1109" s="222"/>
      <c r="J1109" s="218"/>
      <c r="K1109" s="218"/>
      <c r="L1109" s="223"/>
      <c r="M1109" s="224"/>
      <c r="N1109" s="225"/>
      <c r="O1109" s="225"/>
      <c r="P1109" s="225"/>
      <c r="Q1109" s="225"/>
      <c r="R1109" s="225"/>
      <c r="S1109" s="225"/>
      <c r="T1109" s="226"/>
      <c r="AT1109" s="227" t="s">
        <v>186</v>
      </c>
      <c r="AU1109" s="227" t="s">
        <v>85</v>
      </c>
      <c r="AV1109" s="14" t="s">
        <v>85</v>
      </c>
      <c r="AW1109" s="14" t="s">
        <v>37</v>
      </c>
      <c r="AX1109" s="14" t="s">
        <v>75</v>
      </c>
      <c r="AY1109" s="227" t="s">
        <v>175</v>
      </c>
    </row>
    <row r="1110" spans="2:51" s="14" customFormat="1" ht="11.25">
      <c r="B1110" s="217"/>
      <c r="C1110" s="218"/>
      <c r="D1110" s="203" t="s">
        <v>186</v>
      </c>
      <c r="E1110" s="219" t="s">
        <v>19</v>
      </c>
      <c r="F1110" s="220" t="s">
        <v>2292</v>
      </c>
      <c r="G1110" s="218"/>
      <c r="H1110" s="221">
        <v>31.85</v>
      </c>
      <c r="I1110" s="222"/>
      <c r="J1110" s="218"/>
      <c r="K1110" s="218"/>
      <c r="L1110" s="223"/>
      <c r="M1110" s="224"/>
      <c r="N1110" s="225"/>
      <c r="O1110" s="225"/>
      <c r="P1110" s="225"/>
      <c r="Q1110" s="225"/>
      <c r="R1110" s="225"/>
      <c r="S1110" s="225"/>
      <c r="T1110" s="226"/>
      <c r="AT1110" s="227" t="s">
        <v>186</v>
      </c>
      <c r="AU1110" s="227" t="s">
        <v>85</v>
      </c>
      <c r="AV1110" s="14" t="s">
        <v>85</v>
      </c>
      <c r="AW1110" s="14" t="s">
        <v>37</v>
      </c>
      <c r="AX1110" s="14" t="s">
        <v>75</v>
      </c>
      <c r="AY1110" s="227" t="s">
        <v>175</v>
      </c>
    </row>
    <row r="1111" spans="2:51" s="15" customFormat="1" ht="11.25">
      <c r="B1111" s="228"/>
      <c r="C1111" s="229"/>
      <c r="D1111" s="203" t="s">
        <v>186</v>
      </c>
      <c r="E1111" s="230" t="s">
        <v>19</v>
      </c>
      <c r="F1111" s="231" t="s">
        <v>204</v>
      </c>
      <c r="G1111" s="229"/>
      <c r="H1111" s="232">
        <v>127.4</v>
      </c>
      <c r="I1111" s="233"/>
      <c r="J1111" s="229"/>
      <c r="K1111" s="229"/>
      <c r="L1111" s="234"/>
      <c r="M1111" s="235"/>
      <c r="N1111" s="236"/>
      <c r="O1111" s="236"/>
      <c r="P1111" s="236"/>
      <c r="Q1111" s="236"/>
      <c r="R1111" s="236"/>
      <c r="S1111" s="236"/>
      <c r="T1111" s="237"/>
      <c r="AT1111" s="238" t="s">
        <v>186</v>
      </c>
      <c r="AU1111" s="238" t="s">
        <v>85</v>
      </c>
      <c r="AV1111" s="15" t="s">
        <v>182</v>
      </c>
      <c r="AW1111" s="15" t="s">
        <v>37</v>
      </c>
      <c r="AX1111" s="15" t="s">
        <v>83</v>
      </c>
      <c r="AY1111" s="238" t="s">
        <v>175</v>
      </c>
    </row>
    <row r="1112" spans="1:65" s="2" customFormat="1" ht="16.5" customHeight="1">
      <c r="A1112" s="36"/>
      <c r="B1112" s="37"/>
      <c r="C1112" s="239" t="s">
        <v>2293</v>
      </c>
      <c r="D1112" s="239" t="s">
        <v>238</v>
      </c>
      <c r="E1112" s="240" t="s">
        <v>2294</v>
      </c>
      <c r="F1112" s="241" t="s">
        <v>2295</v>
      </c>
      <c r="G1112" s="242" t="s">
        <v>191</v>
      </c>
      <c r="H1112" s="243">
        <v>0.174</v>
      </c>
      <c r="I1112" s="244"/>
      <c r="J1112" s="245">
        <f>ROUND(I1112*H1112,2)</f>
        <v>0</v>
      </c>
      <c r="K1112" s="241" t="s">
        <v>181</v>
      </c>
      <c r="L1112" s="246"/>
      <c r="M1112" s="247" t="s">
        <v>19</v>
      </c>
      <c r="N1112" s="248" t="s">
        <v>48</v>
      </c>
      <c r="O1112" s="67"/>
      <c r="P1112" s="199">
        <f>O1112*H1112</f>
        <v>0</v>
      </c>
      <c r="Q1112" s="199">
        <v>0.55</v>
      </c>
      <c r="R1112" s="199">
        <f>Q1112*H1112</f>
        <v>0.09570000000000001</v>
      </c>
      <c r="S1112" s="199">
        <v>0</v>
      </c>
      <c r="T1112" s="200">
        <f>S1112*H1112</f>
        <v>0</v>
      </c>
      <c r="U1112" s="36"/>
      <c r="V1112" s="36"/>
      <c r="W1112" s="36"/>
      <c r="X1112" s="36"/>
      <c r="Y1112" s="36"/>
      <c r="Z1112" s="36"/>
      <c r="AA1112" s="36"/>
      <c r="AB1112" s="36"/>
      <c r="AC1112" s="36"/>
      <c r="AD1112" s="36"/>
      <c r="AE1112" s="36"/>
      <c r="AR1112" s="201" t="s">
        <v>522</v>
      </c>
      <c r="AT1112" s="201" t="s">
        <v>238</v>
      </c>
      <c r="AU1112" s="201" t="s">
        <v>85</v>
      </c>
      <c r="AY1112" s="19" t="s">
        <v>175</v>
      </c>
      <c r="BE1112" s="202">
        <f>IF(N1112="základní",J1112,0)</f>
        <v>0</v>
      </c>
      <c r="BF1112" s="202">
        <f>IF(N1112="snížená",J1112,0)</f>
        <v>0</v>
      </c>
      <c r="BG1112" s="202">
        <f>IF(N1112="zákl. přenesená",J1112,0)</f>
        <v>0</v>
      </c>
      <c r="BH1112" s="202">
        <f>IF(N1112="sníž. přenesená",J1112,0)</f>
        <v>0</v>
      </c>
      <c r="BI1112" s="202">
        <f>IF(N1112="nulová",J1112,0)</f>
        <v>0</v>
      </c>
      <c r="BJ1112" s="19" t="s">
        <v>182</v>
      </c>
      <c r="BK1112" s="202">
        <f>ROUND(I1112*H1112,2)</f>
        <v>0</v>
      </c>
      <c r="BL1112" s="19" t="s">
        <v>293</v>
      </c>
      <c r="BM1112" s="201" t="s">
        <v>2296</v>
      </c>
    </row>
    <row r="1113" spans="2:51" s="14" customFormat="1" ht="11.25">
      <c r="B1113" s="217"/>
      <c r="C1113" s="218"/>
      <c r="D1113" s="203" t="s">
        <v>186</v>
      </c>
      <c r="E1113" s="219" t="s">
        <v>19</v>
      </c>
      <c r="F1113" s="220" t="s">
        <v>2297</v>
      </c>
      <c r="G1113" s="218"/>
      <c r="H1113" s="221">
        <v>0.174</v>
      </c>
      <c r="I1113" s="222"/>
      <c r="J1113" s="218"/>
      <c r="K1113" s="218"/>
      <c r="L1113" s="223"/>
      <c r="M1113" s="224"/>
      <c r="N1113" s="225"/>
      <c r="O1113" s="225"/>
      <c r="P1113" s="225"/>
      <c r="Q1113" s="225"/>
      <c r="R1113" s="225"/>
      <c r="S1113" s="225"/>
      <c r="T1113" s="226"/>
      <c r="AT1113" s="227" t="s">
        <v>186</v>
      </c>
      <c r="AU1113" s="227" t="s">
        <v>85</v>
      </c>
      <c r="AV1113" s="14" t="s">
        <v>85</v>
      </c>
      <c r="AW1113" s="14" t="s">
        <v>37</v>
      </c>
      <c r="AX1113" s="14" t="s">
        <v>83</v>
      </c>
      <c r="AY1113" s="227" t="s">
        <v>175</v>
      </c>
    </row>
    <row r="1114" spans="1:65" s="2" customFormat="1" ht="21.75" customHeight="1">
      <c r="A1114" s="36"/>
      <c r="B1114" s="37"/>
      <c r="C1114" s="190" t="s">
        <v>2298</v>
      </c>
      <c r="D1114" s="190" t="s">
        <v>177</v>
      </c>
      <c r="E1114" s="191" t="s">
        <v>2299</v>
      </c>
      <c r="F1114" s="192" t="s">
        <v>2300</v>
      </c>
      <c r="G1114" s="193" t="s">
        <v>400</v>
      </c>
      <c r="H1114" s="194">
        <v>1</v>
      </c>
      <c r="I1114" s="195"/>
      <c r="J1114" s="196">
        <f>ROUND(I1114*H1114,2)</f>
        <v>0</v>
      </c>
      <c r="K1114" s="192" t="s">
        <v>181</v>
      </c>
      <c r="L1114" s="41"/>
      <c r="M1114" s="197" t="s">
        <v>19</v>
      </c>
      <c r="N1114" s="198" t="s">
        <v>48</v>
      </c>
      <c r="O1114" s="67"/>
      <c r="P1114" s="199">
        <f>O1114*H1114</f>
        <v>0</v>
      </c>
      <c r="Q1114" s="199">
        <v>0</v>
      </c>
      <c r="R1114" s="199">
        <f>Q1114*H1114</f>
        <v>0</v>
      </c>
      <c r="S1114" s="199">
        <v>0</v>
      </c>
      <c r="T1114" s="200">
        <f>S1114*H1114</f>
        <v>0</v>
      </c>
      <c r="U1114" s="36"/>
      <c r="V1114" s="36"/>
      <c r="W1114" s="36"/>
      <c r="X1114" s="36"/>
      <c r="Y1114" s="36"/>
      <c r="Z1114" s="36"/>
      <c r="AA1114" s="36"/>
      <c r="AB1114" s="36"/>
      <c r="AC1114" s="36"/>
      <c r="AD1114" s="36"/>
      <c r="AE1114" s="36"/>
      <c r="AR1114" s="201" t="s">
        <v>293</v>
      </c>
      <c r="AT1114" s="201" t="s">
        <v>177</v>
      </c>
      <c r="AU1114" s="201" t="s">
        <v>85</v>
      </c>
      <c r="AY1114" s="19" t="s">
        <v>175</v>
      </c>
      <c r="BE1114" s="202">
        <f>IF(N1114="základní",J1114,0)</f>
        <v>0</v>
      </c>
      <c r="BF1114" s="202">
        <f>IF(N1114="snížená",J1114,0)</f>
        <v>0</v>
      </c>
      <c r="BG1114" s="202">
        <f>IF(N1114="zákl. přenesená",J1114,0)</f>
        <v>0</v>
      </c>
      <c r="BH1114" s="202">
        <f>IF(N1114="sníž. přenesená",J1114,0)</f>
        <v>0</v>
      </c>
      <c r="BI1114" s="202">
        <f>IF(N1114="nulová",J1114,0)</f>
        <v>0</v>
      </c>
      <c r="BJ1114" s="19" t="s">
        <v>182</v>
      </c>
      <c r="BK1114" s="202">
        <f>ROUND(I1114*H1114,2)</f>
        <v>0</v>
      </c>
      <c r="BL1114" s="19" t="s">
        <v>293</v>
      </c>
      <c r="BM1114" s="201" t="s">
        <v>2301</v>
      </c>
    </row>
    <row r="1115" spans="1:47" s="2" customFormat="1" ht="87.75">
      <c r="A1115" s="36"/>
      <c r="B1115" s="37"/>
      <c r="C1115" s="38"/>
      <c r="D1115" s="203" t="s">
        <v>184</v>
      </c>
      <c r="E1115" s="38"/>
      <c r="F1115" s="204" t="s">
        <v>2302</v>
      </c>
      <c r="G1115" s="38"/>
      <c r="H1115" s="38"/>
      <c r="I1115" s="111"/>
      <c r="J1115" s="38"/>
      <c r="K1115" s="38"/>
      <c r="L1115" s="41"/>
      <c r="M1115" s="205"/>
      <c r="N1115" s="206"/>
      <c r="O1115" s="67"/>
      <c r="P1115" s="67"/>
      <c r="Q1115" s="67"/>
      <c r="R1115" s="67"/>
      <c r="S1115" s="67"/>
      <c r="T1115" s="68"/>
      <c r="U1115" s="36"/>
      <c r="V1115" s="36"/>
      <c r="W1115" s="36"/>
      <c r="X1115" s="36"/>
      <c r="Y1115" s="36"/>
      <c r="Z1115" s="36"/>
      <c r="AA1115" s="36"/>
      <c r="AB1115" s="36"/>
      <c r="AC1115" s="36"/>
      <c r="AD1115" s="36"/>
      <c r="AE1115" s="36"/>
      <c r="AT1115" s="19" t="s">
        <v>184</v>
      </c>
      <c r="AU1115" s="19" t="s">
        <v>85</v>
      </c>
    </row>
    <row r="1116" spans="2:51" s="14" customFormat="1" ht="11.25">
      <c r="B1116" s="217"/>
      <c r="C1116" s="218"/>
      <c r="D1116" s="203" t="s">
        <v>186</v>
      </c>
      <c r="E1116" s="219" t="s">
        <v>19</v>
      </c>
      <c r="F1116" s="220" t="s">
        <v>2303</v>
      </c>
      <c r="G1116" s="218"/>
      <c r="H1116" s="221">
        <v>1</v>
      </c>
      <c r="I1116" s="222"/>
      <c r="J1116" s="218"/>
      <c r="K1116" s="218"/>
      <c r="L1116" s="223"/>
      <c r="M1116" s="224"/>
      <c r="N1116" s="225"/>
      <c r="O1116" s="225"/>
      <c r="P1116" s="225"/>
      <c r="Q1116" s="225"/>
      <c r="R1116" s="225"/>
      <c r="S1116" s="225"/>
      <c r="T1116" s="226"/>
      <c r="AT1116" s="227" t="s">
        <v>186</v>
      </c>
      <c r="AU1116" s="227" t="s">
        <v>85</v>
      </c>
      <c r="AV1116" s="14" t="s">
        <v>85</v>
      </c>
      <c r="AW1116" s="14" t="s">
        <v>37</v>
      </c>
      <c r="AX1116" s="14" t="s">
        <v>83</v>
      </c>
      <c r="AY1116" s="227" t="s">
        <v>175</v>
      </c>
    </row>
    <row r="1117" spans="1:65" s="2" customFormat="1" ht="16.5" customHeight="1">
      <c r="A1117" s="36"/>
      <c r="B1117" s="37"/>
      <c r="C1117" s="239" t="s">
        <v>2304</v>
      </c>
      <c r="D1117" s="239" t="s">
        <v>238</v>
      </c>
      <c r="E1117" s="240" t="s">
        <v>2305</v>
      </c>
      <c r="F1117" s="241" t="s">
        <v>2306</v>
      </c>
      <c r="G1117" s="242" t="s">
        <v>400</v>
      </c>
      <c r="H1117" s="243">
        <v>1</v>
      </c>
      <c r="I1117" s="244"/>
      <c r="J1117" s="245">
        <f>ROUND(I1117*H1117,2)</f>
        <v>0</v>
      </c>
      <c r="K1117" s="241" t="s">
        <v>181</v>
      </c>
      <c r="L1117" s="246"/>
      <c r="M1117" s="247" t="s">
        <v>19</v>
      </c>
      <c r="N1117" s="248" t="s">
        <v>48</v>
      </c>
      <c r="O1117" s="67"/>
      <c r="P1117" s="199">
        <f>O1117*H1117</f>
        <v>0</v>
      </c>
      <c r="Q1117" s="199">
        <v>0.016</v>
      </c>
      <c r="R1117" s="199">
        <f>Q1117*H1117</f>
        <v>0.016</v>
      </c>
      <c r="S1117" s="199">
        <v>0</v>
      </c>
      <c r="T1117" s="200">
        <f>S1117*H1117</f>
        <v>0</v>
      </c>
      <c r="U1117" s="36"/>
      <c r="V1117" s="36"/>
      <c r="W1117" s="36"/>
      <c r="X1117" s="36"/>
      <c r="Y1117" s="36"/>
      <c r="Z1117" s="36"/>
      <c r="AA1117" s="36"/>
      <c r="AB1117" s="36"/>
      <c r="AC1117" s="36"/>
      <c r="AD1117" s="36"/>
      <c r="AE1117" s="36"/>
      <c r="AR1117" s="201" t="s">
        <v>522</v>
      </c>
      <c r="AT1117" s="201" t="s">
        <v>238</v>
      </c>
      <c r="AU1117" s="201" t="s">
        <v>85</v>
      </c>
      <c r="AY1117" s="19" t="s">
        <v>175</v>
      </c>
      <c r="BE1117" s="202">
        <f>IF(N1117="základní",J1117,0)</f>
        <v>0</v>
      </c>
      <c r="BF1117" s="202">
        <f>IF(N1117="snížená",J1117,0)</f>
        <v>0</v>
      </c>
      <c r="BG1117" s="202">
        <f>IF(N1117="zákl. přenesená",J1117,0)</f>
        <v>0</v>
      </c>
      <c r="BH1117" s="202">
        <f>IF(N1117="sníž. přenesená",J1117,0)</f>
        <v>0</v>
      </c>
      <c r="BI1117" s="202">
        <f>IF(N1117="nulová",J1117,0)</f>
        <v>0</v>
      </c>
      <c r="BJ1117" s="19" t="s">
        <v>182</v>
      </c>
      <c r="BK1117" s="202">
        <f>ROUND(I1117*H1117,2)</f>
        <v>0</v>
      </c>
      <c r="BL1117" s="19" t="s">
        <v>293</v>
      </c>
      <c r="BM1117" s="201" t="s">
        <v>2307</v>
      </c>
    </row>
    <row r="1118" spans="2:51" s="14" customFormat="1" ht="11.25">
      <c r="B1118" s="217"/>
      <c r="C1118" s="218"/>
      <c r="D1118" s="203" t="s">
        <v>186</v>
      </c>
      <c r="E1118" s="219" t="s">
        <v>19</v>
      </c>
      <c r="F1118" s="220" t="s">
        <v>1314</v>
      </c>
      <c r="G1118" s="218"/>
      <c r="H1118" s="221">
        <v>1</v>
      </c>
      <c r="I1118" s="222"/>
      <c r="J1118" s="218"/>
      <c r="K1118" s="218"/>
      <c r="L1118" s="223"/>
      <c r="M1118" s="224"/>
      <c r="N1118" s="225"/>
      <c r="O1118" s="225"/>
      <c r="P1118" s="225"/>
      <c r="Q1118" s="225"/>
      <c r="R1118" s="225"/>
      <c r="S1118" s="225"/>
      <c r="T1118" s="226"/>
      <c r="AT1118" s="227" t="s">
        <v>186</v>
      </c>
      <c r="AU1118" s="227" t="s">
        <v>85</v>
      </c>
      <c r="AV1118" s="14" t="s">
        <v>85</v>
      </c>
      <c r="AW1118" s="14" t="s">
        <v>37</v>
      </c>
      <c r="AX1118" s="14" t="s">
        <v>83</v>
      </c>
      <c r="AY1118" s="227" t="s">
        <v>175</v>
      </c>
    </row>
    <row r="1119" spans="1:65" s="2" customFormat="1" ht="21.75" customHeight="1">
      <c r="A1119" s="36"/>
      <c r="B1119" s="37"/>
      <c r="C1119" s="190" t="s">
        <v>2308</v>
      </c>
      <c r="D1119" s="190" t="s">
        <v>177</v>
      </c>
      <c r="E1119" s="191" t="s">
        <v>2309</v>
      </c>
      <c r="F1119" s="192" t="s">
        <v>2310</v>
      </c>
      <c r="G1119" s="193" t="s">
        <v>400</v>
      </c>
      <c r="H1119" s="194">
        <v>25</v>
      </c>
      <c r="I1119" s="195"/>
      <c r="J1119" s="196">
        <f>ROUND(I1119*H1119,2)</f>
        <v>0</v>
      </c>
      <c r="K1119" s="192" t="s">
        <v>181</v>
      </c>
      <c r="L1119" s="41"/>
      <c r="M1119" s="197" t="s">
        <v>19</v>
      </c>
      <c r="N1119" s="198" t="s">
        <v>48</v>
      </c>
      <c r="O1119" s="67"/>
      <c r="P1119" s="199">
        <f>O1119*H1119</f>
        <v>0</v>
      </c>
      <c r="Q1119" s="199">
        <v>0</v>
      </c>
      <c r="R1119" s="199">
        <f>Q1119*H1119</f>
        <v>0</v>
      </c>
      <c r="S1119" s="199">
        <v>0</v>
      </c>
      <c r="T1119" s="200">
        <f>S1119*H1119</f>
        <v>0</v>
      </c>
      <c r="U1119" s="36"/>
      <c r="V1119" s="36"/>
      <c r="W1119" s="36"/>
      <c r="X1119" s="36"/>
      <c r="Y1119" s="36"/>
      <c r="Z1119" s="36"/>
      <c r="AA1119" s="36"/>
      <c r="AB1119" s="36"/>
      <c r="AC1119" s="36"/>
      <c r="AD1119" s="36"/>
      <c r="AE1119" s="36"/>
      <c r="AR1119" s="201" t="s">
        <v>293</v>
      </c>
      <c r="AT1119" s="201" t="s">
        <v>177</v>
      </c>
      <c r="AU1119" s="201" t="s">
        <v>85</v>
      </c>
      <c r="AY1119" s="19" t="s">
        <v>175</v>
      </c>
      <c r="BE1119" s="202">
        <f>IF(N1119="základní",J1119,0)</f>
        <v>0</v>
      </c>
      <c r="BF1119" s="202">
        <f>IF(N1119="snížená",J1119,0)</f>
        <v>0</v>
      </c>
      <c r="BG1119" s="202">
        <f>IF(N1119="zákl. přenesená",J1119,0)</f>
        <v>0</v>
      </c>
      <c r="BH1119" s="202">
        <f>IF(N1119="sníž. přenesená",J1119,0)</f>
        <v>0</v>
      </c>
      <c r="BI1119" s="202">
        <f>IF(N1119="nulová",J1119,0)</f>
        <v>0</v>
      </c>
      <c r="BJ1119" s="19" t="s">
        <v>182</v>
      </c>
      <c r="BK1119" s="202">
        <f>ROUND(I1119*H1119,2)</f>
        <v>0</v>
      </c>
      <c r="BL1119" s="19" t="s">
        <v>293</v>
      </c>
      <c r="BM1119" s="201" t="s">
        <v>2311</v>
      </c>
    </row>
    <row r="1120" spans="1:47" s="2" customFormat="1" ht="87.75">
      <c r="A1120" s="36"/>
      <c r="B1120" s="37"/>
      <c r="C1120" s="38"/>
      <c r="D1120" s="203" t="s">
        <v>184</v>
      </c>
      <c r="E1120" s="38"/>
      <c r="F1120" s="204" t="s">
        <v>2302</v>
      </c>
      <c r="G1120" s="38"/>
      <c r="H1120" s="38"/>
      <c r="I1120" s="111"/>
      <c r="J1120" s="38"/>
      <c r="K1120" s="38"/>
      <c r="L1120" s="41"/>
      <c r="M1120" s="205"/>
      <c r="N1120" s="206"/>
      <c r="O1120" s="67"/>
      <c r="P1120" s="67"/>
      <c r="Q1120" s="67"/>
      <c r="R1120" s="67"/>
      <c r="S1120" s="67"/>
      <c r="T1120" s="68"/>
      <c r="U1120" s="36"/>
      <c r="V1120" s="36"/>
      <c r="W1120" s="36"/>
      <c r="X1120" s="36"/>
      <c r="Y1120" s="36"/>
      <c r="Z1120" s="36"/>
      <c r="AA1120" s="36"/>
      <c r="AB1120" s="36"/>
      <c r="AC1120" s="36"/>
      <c r="AD1120" s="36"/>
      <c r="AE1120" s="36"/>
      <c r="AT1120" s="19" t="s">
        <v>184</v>
      </c>
      <c r="AU1120" s="19" t="s">
        <v>85</v>
      </c>
    </row>
    <row r="1121" spans="2:51" s="14" customFormat="1" ht="11.25">
      <c r="B1121" s="217"/>
      <c r="C1121" s="218"/>
      <c r="D1121" s="203" t="s">
        <v>186</v>
      </c>
      <c r="E1121" s="219" t="s">
        <v>19</v>
      </c>
      <c r="F1121" s="220" t="s">
        <v>2312</v>
      </c>
      <c r="G1121" s="218"/>
      <c r="H1121" s="221">
        <v>3</v>
      </c>
      <c r="I1121" s="222"/>
      <c r="J1121" s="218"/>
      <c r="K1121" s="218"/>
      <c r="L1121" s="223"/>
      <c r="M1121" s="224"/>
      <c r="N1121" s="225"/>
      <c r="O1121" s="225"/>
      <c r="P1121" s="225"/>
      <c r="Q1121" s="225"/>
      <c r="R1121" s="225"/>
      <c r="S1121" s="225"/>
      <c r="T1121" s="226"/>
      <c r="AT1121" s="227" t="s">
        <v>186</v>
      </c>
      <c r="AU1121" s="227" t="s">
        <v>85</v>
      </c>
      <c r="AV1121" s="14" t="s">
        <v>85</v>
      </c>
      <c r="AW1121" s="14" t="s">
        <v>37</v>
      </c>
      <c r="AX1121" s="14" t="s">
        <v>75</v>
      </c>
      <c r="AY1121" s="227" t="s">
        <v>175</v>
      </c>
    </row>
    <row r="1122" spans="2:51" s="14" customFormat="1" ht="11.25">
      <c r="B1122" s="217"/>
      <c r="C1122" s="218"/>
      <c r="D1122" s="203" t="s">
        <v>186</v>
      </c>
      <c r="E1122" s="219" t="s">
        <v>19</v>
      </c>
      <c r="F1122" s="220" t="s">
        <v>2313</v>
      </c>
      <c r="G1122" s="218"/>
      <c r="H1122" s="221">
        <v>13</v>
      </c>
      <c r="I1122" s="222"/>
      <c r="J1122" s="218"/>
      <c r="K1122" s="218"/>
      <c r="L1122" s="223"/>
      <c r="M1122" s="224"/>
      <c r="N1122" s="225"/>
      <c r="O1122" s="225"/>
      <c r="P1122" s="225"/>
      <c r="Q1122" s="225"/>
      <c r="R1122" s="225"/>
      <c r="S1122" s="225"/>
      <c r="T1122" s="226"/>
      <c r="AT1122" s="227" t="s">
        <v>186</v>
      </c>
      <c r="AU1122" s="227" t="s">
        <v>85</v>
      </c>
      <c r="AV1122" s="14" t="s">
        <v>85</v>
      </c>
      <c r="AW1122" s="14" t="s">
        <v>37</v>
      </c>
      <c r="AX1122" s="14" t="s">
        <v>75</v>
      </c>
      <c r="AY1122" s="227" t="s">
        <v>175</v>
      </c>
    </row>
    <row r="1123" spans="2:51" s="14" customFormat="1" ht="11.25">
      <c r="B1123" s="217"/>
      <c r="C1123" s="218"/>
      <c r="D1123" s="203" t="s">
        <v>186</v>
      </c>
      <c r="E1123" s="219" t="s">
        <v>19</v>
      </c>
      <c r="F1123" s="220" t="s">
        <v>2314</v>
      </c>
      <c r="G1123" s="218"/>
      <c r="H1123" s="221">
        <v>6</v>
      </c>
      <c r="I1123" s="222"/>
      <c r="J1123" s="218"/>
      <c r="K1123" s="218"/>
      <c r="L1123" s="223"/>
      <c r="M1123" s="224"/>
      <c r="N1123" s="225"/>
      <c r="O1123" s="225"/>
      <c r="P1123" s="225"/>
      <c r="Q1123" s="225"/>
      <c r="R1123" s="225"/>
      <c r="S1123" s="225"/>
      <c r="T1123" s="226"/>
      <c r="AT1123" s="227" t="s">
        <v>186</v>
      </c>
      <c r="AU1123" s="227" t="s">
        <v>85</v>
      </c>
      <c r="AV1123" s="14" t="s">
        <v>85</v>
      </c>
      <c r="AW1123" s="14" t="s">
        <v>37</v>
      </c>
      <c r="AX1123" s="14" t="s">
        <v>75</v>
      </c>
      <c r="AY1123" s="227" t="s">
        <v>175</v>
      </c>
    </row>
    <row r="1124" spans="2:51" s="14" customFormat="1" ht="11.25">
      <c r="B1124" s="217"/>
      <c r="C1124" s="218"/>
      <c r="D1124" s="203" t="s">
        <v>186</v>
      </c>
      <c r="E1124" s="219" t="s">
        <v>19</v>
      </c>
      <c r="F1124" s="220" t="s">
        <v>2315</v>
      </c>
      <c r="G1124" s="218"/>
      <c r="H1124" s="221">
        <v>1</v>
      </c>
      <c r="I1124" s="222"/>
      <c r="J1124" s="218"/>
      <c r="K1124" s="218"/>
      <c r="L1124" s="223"/>
      <c r="M1124" s="224"/>
      <c r="N1124" s="225"/>
      <c r="O1124" s="225"/>
      <c r="P1124" s="225"/>
      <c r="Q1124" s="225"/>
      <c r="R1124" s="225"/>
      <c r="S1124" s="225"/>
      <c r="T1124" s="226"/>
      <c r="AT1124" s="227" t="s">
        <v>186</v>
      </c>
      <c r="AU1124" s="227" t="s">
        <v>85</v>
      </c>
      <c r="AV1124" s="14" t="s">
        <v>85</v>
      </c>
      <c r="AW1124" s="14" t="s">
        <v>37</v>
      </c>
      <c r="AX1124" s="14" t="s">
        <v>75</v>
      </c>
      <c r="AY1124" s="227" t="s">
        <v>175</v>
      </c>
    </row>
    <row r="1125" spans="2:51" s="14" customFormat="1" ht="11.25">
      <c r="B1125" s="217"/>
      <c r="C1125" s="218"/>
      <c r="D1125" s="203" t="s">
        <v>186</v>
      </c>
      <c r="E1125" s="219" t="s">
        <v>19</v>
      </c>
      <c r="F1125" s="220" t="s">
        <v>2316</v>
      </c>
      <c r="G1125" s="218"/>
      <c r="H1125" s="221">
        <v>1</v>
      </c>
      <c r="I1125" s="222"/>
      <c r="J1125" s="218"/>
      <c r="K1125" s="218"/>
      <c r="L1125" s="223"/>
      <c r="M1125" s="224"/>
      <c r="N1125" s="225"/>
      <c r="O1125" s="225"/>
      <c r="P1125" s="225"/>
      <c r="Q1125" s="225"/>
      <c r="R1125" s="225"/>
      <c r="S1125" s="225"/>
      <c r="T1125" s="226"/>
      <c r="AT1125" s="227" t="s">
        <v>186</v>
      </c>
      <c r="AU1125" s="227" t="s">
        <v>85</v>
      </c>
      <c r="AV1125" s="14" t="s">
        <v>85</v>
      </c>
      <c r="AW1125" s="14" t="s">
        <v>37</v>
      </c>
      <c r="AX1125" s="14" t="s">
        <v>75</v>
      </c>
      <c r="AY1125" s="227" t="s">
        <v>175</v>
      </c>
    </row>
    <row r="1126" spans="2:51" s="14" customFormat="1" ht="11.25">
      <c r="B1126" s="217"/>
      <c r="C1126" s="218"/>
      <c r="D1126" s="203" t="s">
        <v>186</v>
      </c>
      <c r="E1126" s="219" t="s">
        <v>19</v>
      </c>
      <c r="F1126" s="220" t="s">
        <v>2317</v>
      </c>
      <c r="G1126" s="218"/>
      <c r="H1126" s="221">
        <v>1</v>
      </c>
      <c r="I1126" s="222"/>
      <c r="J1126" s="218"/>
      <c r="K1126" s="218"/>
      <c r="L1126" s="223"/>
      <c r="M1126" s="224"/>
      <c r="N1126" s="225"/>
      <c r="O1126" s="225"/>
      <c r="P1126" s="225"/>
      <c r="Q1126" s="225"/>
      <c r="R1126" s="225"/>
      <c r="S1126" s="225"/>
      <c r="T1126" s="226"/>
      <c r="AT1126" s="227" t="s">
        <v>186</v>
      </c>
      <c r="AU1126" s="227" t="s">
        <v>85</v>
      </c>
      <c r="AV1126" s="14" t="s">
        <v>85</v>
      </c>
      <c r="AW1126" s="14" t="s">
        <v>37</v>
      </c>
      <c r="AX1126" s="14" t="s">
        <v>75</v>
      </c>
      <c r="AY1126" s="227" t="s">
        <v>175</v>
      </c>
    </row>
    <row r="1127" spans="2:51" s="15" customFormat="1" ht="11.25">
      <c r="B1127" s="228"/>
      <c r="C1127" s="229"/>
      <c r="D1127" s="203" t="s">
        <v>186</v>
      </c>
      <c r="E1127" s="230" t="s">
        <v>19</v>
      </c>
      <c r="F1127" s="231" t="s">
        <v>204</v>
      </c>
      <c r="G1127" s="229"/>
      <c r="H1127" s="232">
        <v>25</v>
      </c>
      <c r="I1127" s="233"/>
      <c r="J1127" s="229"/>
      <c r="K1127" s="229"/>
      <c r="L1127" s="234"/>
      <c r="M1127" s="235"/>
      <c r="N1127" s="236"/>
      <c r="O1127" s="236"/>
      <c r="P1127" s="236"/>
      <c r="Q1127" s="236"/>
      <c r="R1127" s="236"/>
      <c r="S1127" s="236"/>
      <c r="T1127" s="237"/>
      <c r="AT1127" s="238" t="s">
        <v>186</v>
      </c>
      <c r="AU1127" s="238" t="s">
        <v>85</v>
      </c>
      <c r="AV1127" s="15" t="s">
        <v>182</v>
      </c>
      <c r="AW1127" s="15" t="s">
        <v>37</v>
      </c>
      <c r="AX1127" s="15" t="s">
        <v>83</v>
      </c>
      <c r="AY1127" s="238" t="s">
        <v>175</v>
      </c>
    </row>
    <row r="1128" spans="1:65" s="2" customFormat="1" ht="16.5" customHeight="1">
      <c r="A1128" s="36"/>
      <c r="B1128" s="37"/>
      <c r="C1128" s="239" t="s">
        <v>2318</v>
      </c>
      <c r="D1128" s="239" t="s">
        <v>238</v>
      </c>
      <c r="E1128" s="240" t="s">
        <v>2319</v>
      </c>
      <c r="F1128" s="241" t="s">
        <v>2320</v>
      </c>
      <c r="G1128" s="242" t="s">
        <v>400</v>
      </c>
      <c r="H1128" s="243">
        <v>3</v>
      </c>
      <c r="I1128" s="244"/>
      <c r="J1128" s="245">
        <f>ROUND(I1128*H1128,2)</f>
        <v>0</v>
      </c>
      <c r="K1128" s="241" t="s">
        <v>1291</v>
      </c>
      <c r="L1128" s="246"/>
      <c r="M1128" s="247" t="s">
        <v>19</v>
      </c>
      <c r="N1128" s="248" t="s">
        <v>48</v>
      </c>
      <c r="O1128" s="67"/>
      <c r="P1128" s="199">
        <f>O1128*H1128</f>
        <v>0</v>
      </c>
      <c r="Q1128" s="199">
        <v>0</v>
      </c>
      <c r="R1128" s="199">
        <f>Q1128*H1128</f>
        <v>0</v>
      </c>
      <c r="S1128" s="199">
        <v>0</v>
      </c>
      <c r="T1128" s="200">
        <f>S1128*H1128</f>
        <v>0</v>
      </c>
      <c r="U1128" s="36"/>
      <c r="V1128" s="36"/>
      <c r="W1128" s="36"/>
      <c r="X1128" s="36"/>
      <c r="Y1128" s="36"/>
      <c r="Z1128" s="36"/>
      <c r="AA1128" s="36"/>
      <c r="AB1128" s="36"/>
      <c r="AC1128" s="36"/>
      <c r="AD1128" s="36"/>
      <c r="AE1128" s="36"/>
      <c r="AR1128" s="201" t="s">
        <v>522</v>
      </c>
      <c r="AT1128" s="201" t="s">
        <v>238</v>
      </c>
      <c r="AU1128" s="201" t="s">
        <v>85</v>
      </c>
      <c r="AY1128" s="19" t="s">
        <v>175</v>
      </c>
      <c r="BE1128" s="202">
        <f>IF(N1128="základní",J1128,0)</f>
        <v>0</v>
      </c>
      <c r="BF1128" s="202">
        <f>IF(N1128="snížená",J1128,0)</f>
        <v>0</v>
      </c>
      <c r="BG1128" s="202">
        <f>IF(N1128="zákl. přenesená",J1128,0)</f>
        <v>0</v>
      </c>
      <c r="BH1128" s="202">
        <f>IF(N1128="sníž. přenesená",J1128,0)</f>
        <v>0</v>
      </c>
      <c r="BI1128" s="202">
        <f>IF(N1128="nulová",J1128,0)</f>
        <v>0</v>
      </c>
      <c r="BJ1128" s="19" t="s">
        <v>182</v>
      </c>
      <c r="BK1128" s="202">
        <f>ROUND(I1128*H1128,2)</f>
        <v>0</v>
      </c>
      <c r="BL1128" s="19" t="s">
        <v>293</v>
      </c>
      <c r="BM1128" s="201" t="s">
        <v>2321</v>
      </c>
    </row>
    <row r="1129" spans="1:65" s="2" customFormat="1" ht="16.5" customHeight="1">
      <c r="A1129" s="36"/>
      <c r="B1129" s="37"/>
      <c r="C1129" s="239" t="s">
        <v>2322</v>
      </c>
      <c r="D1129" s="239" t="s">
        <v>238</v>
      </c>
      <c r="E1129" s="240" t="s">
        <v>2323</v>
      </c>
      <c r="F1129" s="241" t="s">
        <v>2324</v>
      </c>
      <c r="G1129" s="242" t="s">
        <v>400</v>
      </c>
      <c r="H1129" s="243">
        <v>6</v>
      </c>
      <c r="I1129" s="244"/>
      <c r="J1129" s="245">
        <f>ROUND(I1129*H1129,2)</f>
        <v>0</v>
      </c>
      <c r="K1129" s="241" t="s">
        <v>1291</v>
      </c>
      <c r="L1129" s="246"/>
      <c r="M1129" s="247" t="s">
        <v>19</v>
      </c>
      <c r="N1129" s="248" t="s">
        <v>48</v>
      </c>
      <c r="O1129" s="67"/>
      <c r="P1129" s="199">
        <f>O1129*H1129</f>
        <v>0</v>
      </c>
      <c r="Q1129" s="199">
        <v>0</v>
      </c>
      <c r="R1129" s="199">
        <f>Q1129*H1129</f>
        <v>0</v>
      </c>
      <c r="S1129" s="199">
        <v>0</v>
      </c>
      <c r="T1129" s="200">
        <f>S1129*H1129</f>
        <v>0</v>
      </c>
      <c r="U1129" s="36"/>
      <c r="V1129" s="36"/>
      <c r="W1129" s="36"/>
      <c r="X1129" s="36"/>
      <c r="Y1129" s="36"/>
      <c r="Z1129" s="36"/>
      <c r="AA1129" s="36"/>
      <c r="AB1129" s="36"/>
      <c r="AC1129" s="36"/>
      <c r="AD1129" s="36"/>
      <c r="AE1129" s="36"/>
      <c r="AR1129" s="201" t="s">
        <v>522</v>
      </c>
      <c r="AT1129" s="201" t="s">
        <v>238</v>
      </c>
      <c r="AU1129" s="201" t="s">
        <v>85</v>
      </c>
      <c r="AY1129" s="19" t="s">
        <v>175</v>
      </c>
      <c r="BE1129" s="202">
        <f>IF(N1129="základní",J1129,0)</f>
        <v>0</v>
      </c>
      <c r="BF1129" s="202">
        <f>IF(N1129="snížená",J1129,0)</f>
        <v>0</v>
      </c>
      <c r="BG1129" s="202">
        <f>IF(N1129="zákl. přenesená",J1129,0)</f>
        <v>0</v>
      </c>
      <c r="BH1129" s="202">
        <f>IF(N1129="sníž. přenesená",J1129,0)</f>
        <v>0</v>
      </c>
      <c r="BI1129" s="202">
        <f>IF(N1129="nulová",J1129,0)</f>
        <v>0</v>
      </c>
      <c r="BJ1129" s="19" t="s">
        <v>182</v>
      </c>
      <c r="BK1129" s="202">
        <f>ROUND(I1129*H1129,2)</f>
        <v>0</v>
      </c>
      <c r="BL1129" s="19" t="s">
        <v>293</v>
      </c>
      <c r="BM1129" s="201" t="s">
        <v>2325</v>
      </c>
    </row>
    <row r="1130" spans="1:65" s="2" customFormat="1" ht="16.5" customHeight="1">
      <c r="A1130" s="36"/>
      <c r="B1130" s="37"/>
      <c r="C1130" s="239" t="s">
        <v>2326</v>
      </c>
      <c r="D1130" s="239" t="s">
        <v>238</v>
      </c>
      <c r="E1130" s="240" t="s">
        <v>2327</v>
      </c>
      <c r="F1130" s="241" t="s">
        <v>2328</v>
      </c>
      <c r="G1130" s="242" t="s">
        <v>400</v>
      </c>
      <c r="H1130" s="243">
        <v>6</v>
      </c>
      <c r="I1130" s="244"/>
      <c r="J1130" s="245">
        <f>ROUND(I1130*H1130,2)</f>
        <v>0</v>
      </c>
      <c r="K1130" s="241" t="s">
        <v>1291</v>
      </c>
      <c r="L1130" s="246"/>
      <c r="M1130" s="247" t="s">
        <v>19</v>
      </c>
      <c r="N1130" s="248" t="s">
        <v>48</v>
      </c>
      <c r="O1130" s="67"/>
      <c r="P1130" s="199">
        <f>O1130*H1130</f>
        <v>0</v>
      </c>
      <c r="Q1130" s="199">
        <v>0</v>
      </c>
      <c r="R1130" s="199">
        <f>Q1130*H1130</f>
        <v>0</v>
      </c>
      <c r="S1130" s="199">
        <v>0</v>
      </c>
      <c r="T1130" s="200">
        <f>S1130*H1130</f>
        <v>0</v>
      </c>
      <c r="U1130" s="36"/>
      <c r="V1130" s="36"/>
      <c r="W1130" s="36"/>
      <c r="X1130" s="36"/>
      <c r="Y1130" s="36"/>
      <c r="Z1130" s="36"/>
      <c r="AA1130" s="36"/>
      <c r="AB1130" s="36"/>
      <c r="AC1130" s="36"/>
      <c r="AD1130" s="36"/>
      <c r="AE1130" s="36"/>
      <c r="AR1130" s="201" t="s">
        <v>522</v>
      </c>
      <c r="AT1130" s="201" t="s">
        <v>238</v>
      </c>
      <c r="AU1130" s="201" t="s">
        <v>85</v>
      </c>
      <c r="AY1130" s="19" t="s">
        <v>175</v>
      </c>
      <c r="BE1130" s="202">
        <f>IF(N1130="základní",J1130,0)</f>
        <v>0</v>
      </c>
      <c r="BF1130" s="202">
        <f>IF(N1130="snížená",J1130,0)</f>
        <v>0</v>
      </c>
      <c r="BG1130" s="202">
        <f>IF(N1130="zákl. přenesená",J1130,0)</f>
        <v>0</v>
      </c>
      <c r="BH1130" s="202">
        <f>IF(N1130="sníž. přenesená",J1130,0)</f>
        <v>0</v>
      </c>
      <c r="BI1130" s="202">
        <f>IF(N1130="nulová",J1130,0)</f>
        <v>0</v>
      </c>
      <c r="BJ1130" s="19" t="s">
        <v>182</v>
      </c>
      <c r="BK1130" s="202">
        <f>ROUND(I1130*H1130,2)</f>
        <v>0</v>
      </c>
      <c r="BL1130" s="19" t="s">
        <v>293</v>
      </c>
      <c r="BM1130" s="201" t="s">
        <v>2329</v>
      </c>
    </row>
    <row r="1131" spans="2:51" s="14" customFormat="1" ht="11.25">
      <c r="B1131" s="217"/>
      <c r="C1131" s="218"/>
      <c r="D1131" s="203" t="s">
        <v>186</v>
      </c>
      <c r="E1131" s="219" t="s">
        <v>19</v>
      </c>
      <c r="F1131" s="220" t="s">
        <v>2330</v>
      </c>
      <c r="G1131" s="218"/>
      <c r="H1131" s="221">
        <v>6</v>
      </c>
      <c r="I1131" s="222"/>
      <c r="J1131" s="218"/>
      <c r="K1131" s="218"/>
      <c r="L1131" s="223"/>
      <c r="M1131" s="224"/>
      <c r="N1131" s="225"/>
      <c r="O1131" s="225"/>
      <c r="P1131" s="225"/>
      <c r="Q1131" s="225"/>
      <c r="R1131" s="225"/>
      <c r="S1131" s="225"/>
      <c r="T1131" s="226"/>
      <c r="AT1131" s="227" t="s">
        <v>186</v>
      </c>
      <c r="AU1131" s="227" t="s">
        <v>85</v>
      </c>
      <c r="AV1131" s="14" t="s">
        <v>85</v>
      </c>
      <c r="AW1131" s="14" t="s">
        <v>37</v>
      </c>
      <c r="AX1131" s="14" t="s">
        <v>83</v>
      </c>
      <c r="AY1131" s="227" t="s">
        <v>175</v>
      </c>
    </row>
    <row r="1132" spans="1:65" s="2" customFormat="1" ht="21.75" customHeight="1">
      <c r="A1132" s="36"/>
      <c r="B1132" s="37"/>
      <c r="C1132" s="239" t="s">
        <v>2331</v>
      </c>
      <c r="D1132" s="239" t="s">
        <v>238</v>
      </c>
      <c r="E1132" s="240" t="s">
        <v>2332</v>
      </c>
      <c r="F1132" s="241" t="s">
        <v>2333</v>
      </c>
      <c r="G1132" s="242" t="s">
        <v>400</v>
      </c>
      <c r="H1132" s="243">
        <v>1</v>
      </c>
      <c r="I1132" s="244"/>
      <c r="J1132" s="245">
        <f>ROUND(I1132*H1132,2)</f>
        <v>0</v>
      </c>
      <c r="K1132" s="241" t="s">
        <v>1291</v>
      </c>
      <c r="L1132" s="246"/>
      <c r="M1132" s="247" t="s">
        <v>19</v>
      </c>
      <c r="N1132" s="248" t="s">
        <v>48</v>
      </c>
      <c r="O1132" s="67"/>
      <c r="P1132" s="199">
        <f>O1132*H1132</f>
        <v>0</v>
      </c>
      <c r="Q1132" s="199">
        <v>0</v>
      </c>
      <c r="R1132" s="199">
        <f>Q1132*H1132</f>
        <v>0</v>
      </c>
      <c r="S1132" s="199">
        <v>0</v>
      </c>
      <c r="T1132" s="200">
        <f>S1132*H1132</f>
        <v>0</v>
      </c>
      <c r="U1132" s="36"/>
      <c r="V1132" s="36"/>
      <c r="W1132" s="36"/>
      <c r="X1132" s="36"/>
      <c r="Y1132" s="36"/>
      <c r="Z1132" s="36"/>
      <c r="AA1132" s="36"/>
      <c r="AB1132" s="36"/>
      <c r="AC1132" s="36"/>
      <c r="AD1132" s="36"/>
      <c r="AE1132" s="36"/>
      <c r="AR1132" s="201" t="s">
        <v>522</v>
      </c>
      <c r="AT1132" s="201" t="s">
        <v>238</v>
      </c>
      <c r="AU1132" s="201" t="s">
        <v>85</v>
      </c>
      <c r="AY1132" s="19" t="s">
        <v>175</v>
      </c>
      <c r="BE1132" s="202">
        <f>IF(N1132="základní",J1132,0)</f>
        <v>0</v>
      </c>
      <c r="BF1132" s="202">
        <f>IF(N1132="snížená",J1132,0)</f>
        <v>0</v>
      </c>
      <c r="BG1132" s="202">
        <f>IF(N1132="zákl. přenesená",J1132,0)</f>
        <v>0</v>
      </c>
      <c r="BH1132" s="202">
        <f>IF(N1132="sníž. přenesená",J1132,0)</f>
        <v>0</v>
      </c>
      <c r="BI1132" s="202">
        <f>IF(N1132="nulová",J1132,0)</f>
        <v>0</v>
      </c>
      <c r="BJ1132" s="19" t="s">
        <v>182</v>
      </c>
      <c r="BK1132" s="202">
        <f>ROUND(I1132*H1132,2)</f>
        <v>0</v>
      </c>
      <c r="BL1132" s="19" t="s">
        <v>293</v>
      </c>
      <c r="BM1132" s="201" t="s">
        <v>2334</v>
      </c>
    </row>
    <row r="1133" spans="1:65" s="2" customFormat="1" ht="21.75" customHeight="1">
      <c r="A1133" s="36"/>
      <c r="B1133" s="37"/>
      <c r="C1133" s="239" t="s">
        <v>2335</v>
      </c>
      <c r="D1133" s="239" t="s">
        <v>238</v>
      </c>
      <c r="E1133" s="240" t="s">
        <v>2336</v>
      </c>
      <c r="F1133" s="241" t="s">
        <v>2337</v>
      </c>
      <c r="G1133" s="242" t="s">
        <v>400</v>
      </c>
      <c r="H1133" s="243">
        <v>1</v>
      </c>
      <c r="I1133" s="244"/>
      <c r="J1133" s="245">
        <f>ROUND(I1133*H1133,2)</f>
        <v>0</v>
      </c>
      <c r="K1133" s="241" t="s">
        <v>1291</v>
      </c>
      <c r="L1133" s="246"/>
      <c r="M1133" s="247" t="s">
        <v>19</v>
      </c>
      <c r="N1133" s="248" t="s">
        <v>48</v>
      </c>
      <c r="O1133" s="67"/>
      <c r="P1133" s="199">
        <f>O1133*H1133</f>
        <v>0</v>
      </c>
      <c r="Q1133" s="199">
        <v>0</v>
      </c>
      <c r="R1133" s="199">
        <f>Q1133*H1133</f>
        <v>0</v>
      </c>
      <c r="S1133" s="199">
        <v>0</v>
      </c>
      <c r="T1133" s="200">
        <f>S1133*H1133</f>
        <v>0</v>
      </c>
      <c r="U1133" s="36"/>
      <c r="V1133" s="36"/>
      <c r="W1133" s="36"/>
      <c r="X1133" s="36"/>
      <c r="Y1133" s="36"/>
      <c r="Z1133" s="36"/>
      <c r="AA1133" s="36"/>
      <c r="AB1133" s="36"/>
      <c r="AC1133" s="36"/>
      <c r="AD1133" s="36"/>
      <c r="AE1133" s="36"/>
      <c r="AR1133" s="201" t="s">
        <v>522</v>
      </c>
      <c r="AT1133" s="201" t="s">
        <v>238</v>
      </c>
      <c r="AU1133" s="201" t="s">
        <v>85</v>
      </c>
      <c r="AY1133" s="19" t="s">
        <v>175</v>
      </c>
      <c r="BE1133" s="202">
        <f>IF(N1133="základní",J1133,0)</f>
        <v>0</v>
      </c>
      <c r="BF1133" s="202">
        <f>IF(N1133="snížená",J1133,0)</f>
        <v>0</v>
      </c>
      <c r="BG1133" s="202">
        <f>IF(N1133="zákl. přenesená",J1133,0)</f>
        <v>0</v>
      </c>
      <c r="BH1133" s="202">
        <f>IF(N1133="sníž. přenesená",J1133,0)</f>
        <v>0</v>
      </c>
      <c r="BI1133" s="202">
        <f>IF(N1133="nulová",J1133,0)</f>
        <v>0</v>
      </c>
      <c r="BJ1133" s="19" t="s">
        <v>182</v>
      </c>
      <c r="BK1133" s="202">
        <f>ROUND(I1133*H1133,2)</f>
        <v>0</v>
      </c>
      <c r="BL1133" s="19" t="s">
        <v>293</v>
      </c>
      <c r="BM1133" s="201" t="s">
        <v>2338</v>
      </c>
    </row>
    <row r="1134" spans="1:65" s="2" customFormat="1" ht="16.5" customHeight="1">
      <c r="A1134" s="36"/>
      <c r="B1134" s="37"/>
      <c r="C1134" s="239" t="s">
        <v>2339</v>
      </c>
      <c r="D1134" s="239" t="s">
        <v>238</v>
      </c>
      <c r="E1134" s="240" t="s">
        <v>2340</v>
      </c>
      <c r="F1134" s="241" t="s">
        <v>2341</v>
      </c>
      <c r="G1134" s="242" t="s">
        <v>400</v>
      </c>
      <c r="H1134" s="243">
        <v>1</v>
      </c>
      <c r="I1134" s="244"/>
      <c r="J1134" s="245">
        <f>ROUND(I1134*H1134,2)</f>
        <v>0</v>
      </c>
      <c r="K1134" s="241" t="s">
        <v>1291</v>
      </c>
      <c r="L1134" s="246"/>
      <c r="M1134" s="247" t="s">
        <v>19</v>
      </c>
      <c r="N1134" s="248" t="s">
        <v>48</v>
      </c>
      <c r="O1134" s="67"/>
      <c r="P1134" s="199">
        <f>O1134*H1134</f>
        <v>0</v>
      </c>
      <c r="Q1134" s="199">
        <v>0</v>
      </c>
      <c r="R1134" s="199">
        <f>Q1134*H1134</f>
        <v>0</v>
      </c>
      <c r="S1134" s="199">
        <v>0</v>
      </c>
      <c r="T1134" s="200">
        <f>S1134*H1134</f>
        <v>0</v>
      </c>
      <c r="U1134" s="36"/>
      <c r="V1134" s="36"/>
      <c r="W1134" s="36"/>
      <c r="X1134" s="36"/>
      <c r="Y1134" s="36"/>
      <c r="Z1134" s="36"/>
      <c r="AA1134" s="36"/>
      <c r="AB1134" s="36"/>
      <c r="AC1134" s="36"/>
      <c r="AD1134" s="36"/>
      <c r="AE1134" s="36"/>
      <c r="AR1134" s="201" t="s">
        <v>522</v>
      </c>
      <c r="AT1134" s="201" t="s">
        <v>238</v>
      </c>
      <c r="AU1134" s="201" t="s">
        <v>85</v>
      </c>
      <c r="AY1134" s="19" t="s">
        <v>175</v>
      </c>
      <c r="BE1134" s="202">
        <f>IF(N1134="základní",J1134,0)</f>
        <v>0</v>
      </c>
      <c r="BF1134" s="202">
        <f>IF(N1134="snížená",J1134,0)</f>
        <v>0</v>
      </c>
      <c r="BG1134" s="202">
        <f>IF(N1134="zákl. přenesená",J1134,0)</f>
        <v>0</v>
      </c>
      <c r="BH1134" s="202">
        <f>IF(N1134="sníž. přenesená",J1134,0)</f>
        <v>0</v>
      </c>
      <c r="BI1134" s="202">
        <f>IF(N1134="nulová",J1134,0)</f>
        <v>0</v>
      </c>
      <c r="BJ1134" s="19" t="s">
        <v>182</v>
      </c>
      <c r="BK1134" s="202">
        <f>ROUND(I1134*H1134,2)</f>
        <v>0</v>
      </c>
      <c r="BL1134" s="19" t="s">
        <v>293</v>
      </c>
      <c r="BM1134" s="201" t="s">
        <v>2342</v>
      </c>
    </row>
    <row r="1135" spans="1:65" s="2" customFormat="1" ht="16.5" customHeight="1">
      <c r="A1135" s="36"/>
      <c r="B1135" s="37"/>
      <c r="C1135" s="239" t="s">
        <v>2343</v>
      </c>
      <c r="D1135" s="239" t="s">
        <v>238</v>
      </c>
      <c r="E1135" s="240" t="s">
        <v>2344</v>
      </c>
      <c r="F1135" s="241" t="s">
        <v>2345</v>
      </c>
      <c r="G1135" s="242" t="s">
        <v>400</v>
      </c>
      <c r="H1135" s="243">
        <v>1</v>
      </c>
      <c r="I1135" s="244"/>
      <c r="J1135" s="245">
        <f>ROUND(I1135*H1135,2)</f>
        <v>0</v>
      </c>
      <c r="K1135" s="241" t="s">
        <v>1291</v>
      </c>
      <c r="L1135" s="246"/>
      <c r="M1135" s="247" t="s">
        <v>19</v>
      </c>
      <c r="N1135" s="248" t="s">
        <v>48</v>
      </c>
      <c r="O1135" s="67"/>
      <c r="P1135" s="199">
        <f>O1135*H1135</f>
        <v>0</v>
      </c>
      <c r="Q1135" s="199">
        <v>0</v>
      </c>
      <c r="R1135" s="199">
        <f>Q1135*H1135</f>
        <v>0</v>
      </c>
      <c r="S1135" s="199">
        <v>0</v>
      </c>
      <c r="T1135" s="200">
        <f>S1135*H1135</f>
        <v>0</v>
      </c>
      <c r="U1135" s="36"/>
      <c r="V1135" s="36"/>
      <c r="W1135" s="36"/>
      <c r="X1135" s="36"/>
      <c r="Y1135" s="36"/>
      <c r="Z1135" s="36"/>
      <c r="AA1135" s="36"/>
      <c r="AB1135" s="36"/>
      <c r="AC1135" s="36"/>
      <c r="AD1135" s="36"/>
      <c r="AE1135" s="36"/>
      <c r="AR1135" s="201" t="s">
        <v>522</v>
      </c>
      <c r="AT1135" s="201" t="s">
        <v>238</v>
      </c>
      <c r="AU1135" s="201" t="s">
        <v>85</v>
      </c>
      <c r="AY1135" s="19" t="s">
        <v>175</v>
      </c>
      <c r="BE1135" s="202">
        <f>IF(N1135="základní",J1135,0)</f>
        <v>0</v>
      </c>
      <c r="BF1135" s="202">
        <f>IF(N1135="snížená",J1135,0)</f>
        <v>0</v>
      </c>
      <c r="BG1135" s="202">
        <f>IF(N1135="zákl. přenesená",J1135,0)</f>
        <v>0</v>
      </c>
      <c r="BH1135" s="202">
        <f>IF(N1135="sníž. přenesená",J1135,0)</f>
        <v>0</v>
      </c>
      <c r="BI1135" s="202">
        <f>IF(N1135="nulová",J1135,0)</f>
        <v>0</v>
      </c>
      <c r="BJ1135" s="19" t="s">
        <v>182</v>
      </c>
      <c r="BK1135" s="202">
        <f>ROUND(I1135*H1135,2)</f>
        <v>0</v>
      </c>
      <c r="BL1135" s="19" t="s">
        <v>293</v>
      </c>
      <c r="BM1135" s="201" t="s">
        <v>2346</v>
      </c>
    </row>
    <row r="1136" spans="1:65" s="2" customFormat="1" ht="21.75" customHeight="1">
      <c r="A1136" s="36"/>
      <c r="B1136" s="37"/>
      <c r="C1136" s="190" t="s">
        <v>2347</v>
      </c>
      <c r="D1136" s="190" t="s">
        <v>177</v>
      </c>
      <c r="E1136" s="191" t="s">
        <v>2348</v>
      </c>
      <c r="F1136" s="192" t="s">
        <v>2349</v>
      </c>
      <c r="G1136" s="193" t="s">
        <v>400</v>
      </c>
      <c r="H1136" s="194">
        <v>4</v>
      </c>
      <c r="I1136" s="195"/>
      <c r="J1136" s="196">
        <f>ROUND(I1136*H1136,2)</f>
        <v>0</v>
      </c>
      <c r="K1136" s="192" t="s">
        <v>181</v>
      </c>
      <c r="L1136" s="41"/>
      <c r="M1136" s="197" t="s">
        <v>19</v>
      </c>
      <c r="N1136" s="198" t="s">
        <v>48</v>
      </c>
      <c r="O1136" s="67"/>
      <c r="P1136" s="199">
        <f>O1136*H1136</f>
        <v>0</v>
      </c>
      <c r="Q1136" s="199">
        <v>0</v>
      </c>
      <c r="R1136" s="199">
        <f>Q1136*H1136</f>
        <v>0</v>
      </c>
      <c r="S1136" s="199">
        <v>0</v>
      </c>
      <c r="T1136" s="200">
        <f>S1136*H1136</f>
        <v>0</v>
      </c>
      <c r="U1136" s="36"/>
      <c r="V1136" s="36"/>
      <c r="W1136" s="36"/>
      <c r="X1136" s="36"/>
      <c r="Y1136" s="36"/>
      <c r="Z1136" s="36"/>
      <c r="AA1136" s="36"/>
      <c r="AB1136" s="36"/>
      <c r="AC1136" s="36"/>
      <c r="AD1136" s="36"/>
      <c r="AE1136" s="36"/>
      <c r="AR1136" s="201" t="s">
        <v>293</v>
      </c>
      <c r="AT1136" s="201" t="s">
        <v>177</v>
      </c>
      <c r="AU1136" s="201" t="s">
        <v>85</v>
      </c>
      <c r="AY1136" s="19" t="s">
        <v>175</v>
      </c>
      <c r="BE1136" s="202">
        <f>IF(N1136="základní",J1136,0)</f>
        <v>0</v>
      </c>
      <c r="BF1136" s="202">
        <f>IF(N1136="snížená",J1136,0)</f>
        <v>0</v>
      </c>
      <c r="BG1136" s="202">
        <f>IF(N1136="zákl. přenesená",J1136,0)</f>
        <v>0</v>
      </c>
      <c r="BH1136" s="202">
        <f>IF(N1136="sníž. přenesená",J1136,0)</f>
        <v>0</v>
      </c>
      <c r="BI1136" s="202">
        <f>IF(N1136="nulová",J1136,0)</f>
        <v>0</v>
      </c>
      <c r="BJ1136" s="19" t="s">
        <v>182</v>
      </c>
      <c r="BK1136" s="202">
        <f>ROUND(I1136*H1136,2)</f>
        <v>0</v>
      </c>
      <c r="BL1136" s="19" t="s">
        <v>293</v>
      </c>
      <c r="BM1136" s="201" t="s">
        <v>2350</v>
      </c>
    </row>
    <row r="1137" spans="1:47" s="2" customFormat="1" ht="87.75">
      <c r="A1137" s="36"/>
      <c r="B1137" s="37"/>
      <c r="C1137" s="38"/>
      <c r="D1137" s="203" t="s">
        <v>184</v>
      </c>
      <c r="E1137" s="38"/>
      <c r="F1137" s="204" t="s">
        <v>2302</v>
      </c>
      <c r="G1137" s="38"/>
      <c r="H1137" s="38"/>
      <c r="I1137" s="111"/>
      <c r="J1137" s="38"/>
      <c r="K1137" s="38"/>
      <c r="L1137" s="41"/>
      <c r="M1137" s="205"/>
      <c r="N1137" s="206"/>
      <c r="O1137" s="67"/>
      <c r="P1137" s="67"/>
      <c r="Q1137" s="67"/>
      <c r="R1137" s="67"/>
      <c r="S1137" s="67"/>
      <c r="T1137" s="68"/>
      <c r="U1137" s="36"/>
      <c r="V1137" s="36"/>
      <c r="W1137" s="36"/>
      <c r="X1137" s="36"/>
      <c r="Y1137" s="36"/>
      <c r="Z1137" s="36"/>
      <c r="AA1137" s="36"/>
      <c r="AB1137" s="36"/>
      <c r="AC1137" s="36"/>
      <c r="AD1137" s="36"/>
      <c r="AE1137" s="36"/>
      <c r="AT1137" s="19" t="s">
        <v>184</v>
      </c>
      <c r="AU1137" s="19" t="s">
        <v>85</v>
      </c>
    </row>
    <row r="1138" spans="2:51" s="14" customFormat="1" ht="11.25">
      <c r="B1138" s="217"/>
      <c r="C1138" s="218"/>
      <c r="D1138" s="203" t="s">
        <v>186</v>
      </c>
      <c r="E1138" s="219" t="s">
        <v>19</v>
      </c>
      <c r="F1138" s="220" t="s">
        <v>2351</v>
      </c>
      <c r="G1138" s="218"/>
      <c r="H1138" s="221">
        <v>3</v>
      </c>
      <c r="I1138" s="222"/>
      <c r="J1138" s="218"/>
      <c r="K1138" s="218"/>
      <c r="L1138" s="223"/>
      <c r="M1138" s="224"/>
      <c r="N1138" s="225"/>
      <c r="O1138" s="225"/>
      <c r="P1138" s="225"/>
      <c r="Q1138" s="225"/>
      <c r="R1138" s="225"/>
      <c r="S1138" s="225"/>
      <c r="T1138" s="226"/>
      <c r="AT1138" s="227" t="s">
        <v>186</v>
      </c>
      <c r="AU1138" s="227" t="s">
        <v>85</v>
      </c>
      <c r="AV1138" s="14" t="s">
        <v>85</v>
      </c>
      <c r="AW1138" s="14" t="s">
        <v>37</v>
      </c>
      <c r="AX1138" s="14" t="s">
        <v>75</v>
      </c>
      <c r="AY1138" s="227" t="s">
        <v>175</v>
      </c>
    </row>
    <row r="1139" spans="2:51" s="14" customFormat="1" ht="11.25">
      <c r="B1139" s="217"/>
      <c r="C1139" s="218"/>
      <c r="D1139" s="203" t="s">
        <v>186</v>
      </c>
      <c r="E1139" s="219" t="s">
        <v>19</v>
      </c>
      <c r="F1139" s="220" t="s">
        <v>2352</v>
      </c>
      <c r="G1139" s="218"/>
      <c r="H1139" s="221">
        <v>1</v>
      </c>
      <c r="I1139" s="222"/>
      <c r="J1139" s="218"/>
      <c r="K1139" s="218"/>
      <c r="L1139" s="223"/>
      <c r="M1139" s="224"/>
      <c r="N1139" s="225"/>
      <c r="O1139" s="225"/>
      <c r="P1139" s="225"/>
      <c r="Q1139" s="225"/>
      <c r="R1139" s="225"/>
      <c r="S1139" s="225"/>
      <c r="T1139" s="226"/>
      <c r="AT1139" s="227" t="s">
        <v>186</v>
      </c>
      <c r="AU1139" s="227" t="s">
        <v>85</v>
      </c>
      <c r="AV1139" s="14" t="s">
        <v>85</v>
      </c>
      <c r="AW1139" s="14" t="s">
        <v>37</v>
      </c>
      <c r="AX1139" s="14" t="s">
        <v>75</v>
      </c>
      <c r="AY1139" s="227" t="s">
        <v>175</v>
      </c>
    </row>
    <row r="1140" spans="2:51" s="15" customFormat="1" ht="11.25">
      <c r="B1140" s="228"/>
      <c r="C1140" s="229"/>
      <c r="D1140" s="203" t="s">
        <v>186</v>
      </c>
      <c r="E1140" s="230" t="s">
        <v>19</v>
      </c>
      <c r="F1140" s="231" t="s">
        <v>204</v>
      </c>
      <c r="G1140" s="229"/>
      <c r="H1140" s="232">
        <v>4</v>
      </c>
      <c r="I1140" s="233"/>
      <c r="J1140" s="229"/>
      <c r="K1140" s="229"/>
      <c r="L1140" s="234"/>
      <c r="M1140" s="235"/>
      <c r="N1140" s="236"/>
      <c r="O1140" s="236"/>
      <c r="P1140" s="236"/>
      <c r="Q1140" s="236"/>
      <c r="R1140" s="236"/>
      <c r="S1140" s="236"/>
      <c r="T1140" s="237"/>
      <c r="AT1140" s="238" t="s">
        <v>186</v>
      </c>
      <c r="AU1140" s="238" t="s">
        <v>85</v>
      </c>
      <c r="AV1140" s="15" t="s">
        <v>182</v>
      </c>
      <c r="AW1140" s="15" t="s">
        <v>37</v>
      </c>
      <c r="AX1140" s="15" t="s">
        <v>83</v>
      </c>
      <c r="AY1140" s="238" t="s">
        <v>175</v>
      </c>
    </row>
    <row r="1141" spans="1:65" s="2" customFormat="1" ht="16.5" customHeight="1">
      <c r="A1141" s="36"/>
      <c r="B1141" s="37"/>
      <c r="C1141" s="190" t="s">
        <v>2353</v>
      </c>
      <c r="D1141" s="190" t="s">
        <v>177</v>
      </c>
      <c r="E1141" s="191" t="s">
        <v>2354</v>
      </c>
      <c r="F1141" s="192" t="s">
        <v>2355</v>
      </c>
      <c r="G1141" s="193" t="s">
        <v>400</v>
      </c>
      <c r="H1141" s="194">
        <v>3</v>
      </c>
      <c r="I1141" s="195"/>
      <c r="J1141" s="196">
        <f>ROUND(I1141*H1141,2)</f>
        <v>0</v>
      </c>
      <c r="K1141" s="192" t="s">
        <v>181</v>
      </c>
      <c r="L1141" s="41"/>
      <c r="M1141" s="197" t="s">
        <v>19</v>
      </c>
      <c r="N1141" s="198" t="s">
        <v>48</v>
      </c>
      <c r="O1141" s="67"/>
      <c r="P1141" s="199">
        <f>O1141*H1141</f>
        <v>0</v>
      </c>
      <c r="Q1141" s="199">
        <v>0</v>
      </c>
      <c r="R1141" s="199">
        <f>Q1141*H1141</f>
        <v>0</v>
      </c>
      <c r="S1141" s="199">
        <v>0</v>
      </c>
      <c r="T1141" s="200">
        <f>S1141*H1141</f>
        <v>0</v>
      </c>
      <c r="U1141" s="36"/>
      <c r="V1141" s="36"/>
      <c r="W1141" s="36"/>
      <c r="X1141" s="36"/>
      <c r="Y1141" s="36"/>
      <c r="Z1141" s="36"/>
      <c r="AA1141" s="36"/>
      <c r="AB1141" s="36"/>
      <c r="AC1141" s="36"/>
      <c r="AD1141" s="36"/>
      <c r="AE1141" s="36"/>
      <c r="AR1141" s="201" t="s">
        <v>293</v>
      </c>
      <c r="AT1141" s="201" t="s">
        <v>177</v>
      </c>
      <c r="AU1141" s="201" t="s">
        <v>85</v>
      </c>
      <c r="AY1141" s="19" t="s">
        <v>175</v>
      </c>
      <c r="BE1141" s="202">
        <f>IF(N1141="základní",J1141,0)</f>
        <v>0</v>
      </c>
      <c r="BF1141" s="202">
        <f>IF(N1141="snížená",J1141,0)</f>
        <v>0</v>
      </c>
      <c r="BG1141" s="202">
        <f>IF(N1141="zákl. přenesená",J1141,0)</f>
        <v>0</v>
      </c>
      <c r="BH1141" s="202">
        <f>IF(N1141="sníž. přenesená",J1141,0)</f>
        <v>0</v>
      </c>
      <c r="BI1141" s="202">
        <f>IF(N1141="nulová",J1141,0)</f>
        <v>0</v>
      </c>
      <c r="BJ1141" s="19" t="s">
        <v>182</v>
      </c>
      <c r="BK1141" s="202">
        <f>ROUND(I1141*H1141,2)</f>
        <v>0</v>
      </c>
      <c r="BL1141" s="19" t="s">
        <v>293</v>
      </c>
      <c r="BM1141" s="201" t="s">
        <v>2356</v>
      </c>
    </row>
    <row r="1142" spans="1:65" s="2" customFormat="1" ht="16.5" customHeight="1">
      <c r="A1142" s="36"/>
      <c r="B1142" s="37"/>
      <c r="C1142" s="239" t="s">
        <v>2357</v>
      </c>
      <c r="D1142" s="239" t="s">
        <v>238</v>
      </c>
      <c r="E1142" s="240" t="s">
        <v>2358</v>
      </c>
      <c r="F1142" s="241" t="s">
        <v>2359</v>
      </c>
      <c r="G1142" s="242" t="s">
        <v>400</v>
      </c>
      <c r="H1142" s="243">
        <v>3</v>
      </c>
      <c r="I1142" s="244"/>
      <c r="J1142" s="245">
        <f>ROUND(I1142*H1142,2)</f>
        <v>0</v>
      </c>
      <c r="K1142" s="241" t="s">
        <v>181</v>
      </c>
      <c r="L1142" s="246"/>
      <c r="M1142" s="247" t="s">
        <v>19</v>
      </c>
      <c r="N1142" s="248" t="s">
        <v>48</v>
      </c>
      <c r="O1142" s="67"/>
      <c r="P1142" s="199">
        <f>O1142*H1142</f>
        <v>0</v>
      </c>
      <c r="Q1142" s="199">
        <v>0.0047</v>
      </c>
      <c r="R1142" s="199">
        <f>Q1142*H1142</f>
        <v>0.014100000000000001</v>
      </c>
      <c r="S1142" s="199">
        <v>0</v>
      </c>
      <c r="T1142" s="200">
        <f>S1142*H1142</f>
        <v>0</v>
      </c>
      <c r="U1142" s="36"/>
      <c r="V1142" s="36"/>
      <c r="W1142" s="36"/>
      <c r="X1142" s="36"/>
      <c r="Y1142" s="36"/>
      <c r="Z1142" s="36"/>
      <c r="AA1142" s="36"/>
      <c r="AB1142" s="36"/>
      <c r="AC1142" s="36"/>
      <c r="AD1142" s="36"/>
      <c r="AE1142" s="36"/>
      <c r="AR1142" s="201" t="s">
        <v>522</v>
      </c>
      <c r="AT1142" s="201" t="s">
        <v>238</v>
      </c>
      <c r="AU1142" s="201" t="s">
        <v>85</v>
      </c>
      <c r="AY1142" s="19" t="s">
        <v>175</v>
      </c>
      <c r="BE1142" s="202">
        <f>IF(N1142="základní",J1142,0)</f>
        <v>0</v>
      </c>
      <c r="BF1142" s="202">
        <f>IF(N1142="snížená",J1142,0)</f>
        <v>0</v>
      </c>
      <c r="BG1142" s="202">
        <f>IF(N1142="zákl. přenesená",J1142,0)</f>
        <v>0</v>
      </c>
      <c r="BH1142" s="202">
        <f>IF(N1142="sníž. přenesená",J1142,0)</f>
        <v>0</v>
      </c>
      <c r="BI1142" s="202">
        <f>IF(N1142="nulová",J1142,0)</f>
        <v>0</v>
      </c>
      <c r="BJ1142" s="19" t="s">
        <v>182</v>
      </c>
      <c r="BK1142" s="202">
        <f>ROUND(I1142*H1142,2)</f>
        <v>0</v>
      </c>
      <c r="BL1142" s="19" t="s">
        <v>293</v>
      </c>
      <c r="BM1142" s="201" t="s">
        <v>2360</v>
      </c>
    </row>
    <row r="1143" spans="1:65" s="2" customFormat="1" ht="21.75" customHeight="1">
      <c r="A1143" s="36"/>
      <c r="B1143" s="37"/>
      <c r="C1143" s="190" t="s">
        <v>2361</v>
      </c>
      <c r="D1143" s="190" t="s">
        <v>177</v>
      </c>
      <c r="E1143" s="191" t="s">
        <v>2362</v>
      </c>
      <c r="F1143" s="192" t="s">
        <v>2363</v>
      </c>
      <c r="G1143" s="193" t="s">
        <v>400</v>
      </c>
      <c r="H1143" s="194">
        <v>23</v>
      </c>
      <c r="I1143" s="195"/>
      <c r="J1143" s="196">
        <f>ROUND(I1143*H1143,2)</f>
        <v>0</v>
      </c>
      <c r="K1143" s="192" t="s">
        <v>181</v>
      </c>
      <c r="L1143" s="41"/>
      <c r="M1143" s="197" t="s">
        <v>19</v>
      </c>
      <c r="N1143" s="198" t="s">
        <v>48</v>
      </c>
      <c r="O1143" s="67"/>
      <c r="P1143" s="199">
        <f>O1143*H1143</f>
        <v>0</v>
      </c>
      <c r="Q1143" s="199">
        <v>0.00047</v>
      </c>
      <c r="R1143" s="199">
        <f>Q1143*H1143</f>
        <v>0.01081</v>
      </c>
      <c r="S1143" s="199">
        <v>0</v>
      </c>
      <c r="T1143" s="200">
        <f>S1143*H1143</f>
        <v>0</v>
      </c>
      <c r="U1143" s="36"/>
      <c r="V1143" s="36"/>
      <c r="W1143" s="36"/>
      <c r="X1143" s="36"/>
      <c r="Y1143" s="36"/>
      <c r="Z1143" s="36"/>
      <c r="AA1143" s="36"/>
      <c r="AB1143" s="36"/>
      <c r="AC1143" s="36"/>
      <c r="AD1143" s="36"/>
      <c r="AE1143" s="36"/>
      <c r="AR1143" s="201" t="s">
        <v>293</v>
      </c>
      <c r="AT1143" s="201" t="s">
        <v>177</v>
      </c>
      <c r="AU1143" s="201" t="s">
        <v>85</v>
      </c>
      <c r="AY1143" s="19" t="s">
        <v>175</v>
      </c>
      <c r="BE1143" s="202">
        <f>IF(N1143="základní",J1143,0)</f>
        <v>0</v>
      </c>
      <c r="BF1143" s="202">
        <f>IF(N1143="snížená",J1143,0)</f>
        <v>0</v>
      </c>
      <c r="BG1143" s="202">
        <f>IF(N1143="zákl. přenesená",J1143,0)</f>
        <v>0</v>
      </c>
      <c r="BH1143" s="202">
        <f>IF(N1143="sníž. přenesená",J1143,0)</f>
        <v>0</v>
      </c>
      <c r="BI1143" s="202">
        <f>IF(N1143="nulová",J1143,0)</f>
        <v>0</v>
      </c>
      <c r="BJ1143" s="19" t="s">
        <v>182</v>
      </c>
      <c r="BK1143" s="202">
        <f>ROUND(I1143*H1143,2)</f>
        <v>0</v>
      </c>
      <c r="BL1143" s="19" t="s">
        <v>293</v>
      </c>
      <c r="BM1143" s="201" t="s">
        <v>2364</v>
      </c>
    </row>
    <row r="1144" spans="1:47" s="2" customFormat="1" ht="39">
      <c r="A1144" s="36"/>
      <c r="B1144" s="37"/>
      <c r="C1144" s="38"/>
      <c r="D1144" s="203" t="s">
        <v>184</v>
      </c>
      <c r="E1144" s="38"/>
      <c r="F1144" s="204" t="s">
        <v>2365</v>
      </c>
      <c r="G1144" s="38"/>
      <c r="H1144" s="38"/>
      <c r="I1144" s="111"/>
      <c r="J1144" s="38"/>
      <c r="K1144" s="38"/>
      <c r="L1144" s="41"/>
      <c r="M1144" s="205"/>
      <c r="N1144" s="206"/>
      <c r="O1144" s="67"/>
      <c r="P1144" s="67"/>
      <c r="Q1144" s="67"/>
      <c r="R1144" s="67"/>
      <c r="S1144" s="67"/>
      <c r="T1144" s="68"/>
      <c r="U1144" s="36"/>
      <c r="V1144" s="36"/>
      <c r="W1144" s="36"/>
      <c r="X1144" s="36"/>
      <c r="Y1144" s="36"/>
      <c r="Z1144" s="36"/>
      <c r="AA1144" s="36"/>
      <c r="AB1144" s="36"/>
      <c r="AC1144" s="36"/>
      <c r="AD1144" s="36"/>
      <c r="AE1144" s="36"/>
      <c r="AT1144" s="19" t="s">
        <v>184</v>
      </c>
      <c r="AU1144" s="19" t="s">
        <v>85</v>
      </c>
    </row>
    <row r="1145" spans="1:65" s="2" customFormat="1" ht="16.5" customHeight="1">
      <c r="A1145" s="36"/>
      <c r="B1145" s="37"/>
      <c r="C1145" s="239" t="s">
        <v>2366</v>
      </c>
      <c r="D1145" s="239" t="s">
        <v>238</v>
      </c>
      <c r="E1145" s="240" t="s">
        <v>2367</v>
      </c>
      <c r="F1145" s="241" t="s">
        <v>2368</v>
      </c>
      <c r="G1145" s="242" t="s">
        <v>400</v>
      </c>
      <c r="H1145" s="243">
        <v>23</v>
      </c>
      <c r="I1145" s="244"/>
      <c r="J1145" s="245">
        <f>ROUND(I1145*H1145,2)</f>
        <v>0</v>
      </c>
      <c r="K1145" s="241" t="s">
        <v>181</v>
      </c>
      <c r="L1145" s="246"/>
      <c r="M1145" s="247" t="s">
        <v>19</v>
      </c>
      <c r="N1145" s="248" t="s">
        <v>48</v>
      </c>
      <c r="O1145" s="67"/>
      <c r="P1145" s="199">
        <f>O1145*H1145</f>
        <v>0</v>
      </c>
      <c r="Q1145" s="199">
        <v>0.016</v>
      </c>
      <c r="R1145" s="199">
        <f>Q1145*H1145</f>
        <v>0.368</v>
      </c>
      <c r="S1145" s="199">
        <v>0</v>
      </c>
      <c r="T1145" s="200">
        <f>S1145*H1145</f>
        <v>0</v>
      </c>
      <c r="U1145" s="36"/>
      <c r="V1145" s="36"/>
      <c r="W1145" s="36"/>
      <c r="X1145" s="36"/>
      <c r="Y1145" s="36"/>
      <c r="Z1145" s="36"/>
      <c r="AA1145" s="36"/>
      <c r="AB1145" s="36"/>
      <c r="AC1145" s="36"/>
      <c r="AD1145" s="36"/>
      <c r="AE1145" s="36"/>
      <c r="AR1145" s="201" t="s">
        <v>522</v>
      </c>
      <c r="AT1145" s="201" t="s">
        <v>238</v>
      </c>
      <c r="AU1145" s="201" t="s">
        <v>85</v>
      </c>
      <c r="AY1145" s="19" t="s">
        <v>175</v>
      </c>
      <c r="BE1145" s="202">
        <f>IF(N1145="základní",J1145,0)</f>
        <v>0</v>
      </c>
      <c r="BF1145" s="202">
        <f>IF(N1145="snížená",J1145,0)</f>
        <v>0</v>
      </c>
      <c r="BG1145" s="202">
        <f>IF(N1145="zákl. přenesená",J1145,0)</f>
        <v>0</v>
      </c>
      <c r="BH1145" s="202">
        <f>IF(N1145="sníž. přenesená",J1145,0)</f>
        <v>0</v>
      </c>
      <c r="BI1145" s="202">
        <f>IF(N1145="nulová",J1145,0)</f>
        <v>0</v>
      </c>
      <c r="BJ1145" s="19" t="s">
        <v>182</v>
      </c>
      <c r="BK1145" s="202">
        <f>ROUND(I1145*H1145,2)</f>
        <v>0</v>
      </c>
      <c r="BL1145" s="19" t="s">
        <v>293</v>
      </c>
      <c r="BM1145" s="201" t="s">
        <v>2369</v>
      </c>
    </row>
    <row r="1146" spans="1:65" s="2" customFormat="1" ht="16.5" customHeight="1">
      <c r="A1146" s="36"/>
      <c r="B1146" s="37"/>
      <c r="C1146" s="190" t="s">
        <v>2370</v>
      </c>
      <c r="D1146" s="190" t="s">
        <v>177</v>
      </c>
      <c r="E1146" s="191" t="s">
        <v>2371</v>
      </c>
      <c r="F1146" s="192" t="s">
        <v>2372</v>
      </c>
      <c r="G1146" s="193" t="s">
        <v>400</v>
      </c>
      <c r="H1146" s="194">
        <v>23</v>
      </c>
      <c r="I1146" s="195"/>
      <c r="J1146" s="196">
        <f>ROUND(I1146*H1146,2)</f>
        <v>0</v>
      </c>
      <c r="K1146" s="192" t="s">
        <v>181</v>
      </c>
      <c r="L1146" s="41"/>
      <c r="M1146" s="197" t="s">
        <v>19</v>
      </c>
      <c r="N1146" s="198" t="s">
        <v>48</v>
      </c>
      <c r="O1146" s="67"/>
      <c r="P1146" s="199">
        <f>O1146*H1146</f>
        <v>0</v>
      </c>
      <c r="Q1146" s="199">
        <v>0</v>
      </c>
      <c r="R1146" s="199">
        <f>Q1146*H1146</f>
        <v>0</v>
      </c>
      <c r="S1146" s="199">
        <v>0</v>
      </c>
      <c r="T1146" s="200">
        <f>S1146*H1146</f>
        <v>0</v>
      </c>
      <c r="U1146" s="36"/>
      <c r="V1146" s="36"/>
      <c r="W1146" s="36"/>
      <c r="X1146" s="36"/>
      <c r="Y1146" s="36"/>
      <c r="Z1146" s="36"/>
      <c r="AA1146" s="36"/>
      <c r="AB1146" s="36"/>
      <c r="AC1146" s="36"/>
      <c r="AD1146" s="36"/>
      <c r="AE1146" s="36"/>
      <c r="AR1146" s="201" t="s">
        <v>293</v>
      </c>
      <c r="AT1146" s="201" t="s">
        <v>177</v>
      </c>
      <c r="AU1146" s="201" t="s">
        <v>85</v>
      </c>
      <c r="AY1146" s="19" t="s">
        <v>175</v>
      </c>
      <c r="BE1146" s="202">
        <f>IF(N1146="základní",J1146,0)</f>
        <v>0</v>
      </c>
      <c r="BF1146" s="202">
        <f>IF(N1146="snížená",J1146,0)</f>
        <v>0</v>
      </c>
      <c r="BG1146" s="202">
        <f>IF(N1146="zákl. přenesená",J1146,0)</f>
        <v>0</v>
      </c>
      <c r="BH1146" s="202">
        <f>IF(N1146="sníž. přenesená",J1146,0)</f>
        <v>0</v>
      </c>
      <c r="BI1146" s="202">
        <f>IF(N1146="nulová",J1146,0)</f>
        <v>0</v>
      </c>
      <c r="BJ1146" s="19" t="s">
        <v>182</v>
      </c>
      <c r="BK1146" s="202">
        <f>ROUND(I1146*H1146,2)</f>
        <v>0</v>
      </c>
      <c r="BL1146" s="19" t="s">
        <v>293</v>
      </c>
      <c r="BM1146" s="201" t="s">
        <v>2373</v>
      </c>
    </row>
    <row r="1147" spans="1:47" s="2" customFormat="1" ht="58.5">
      <c r="A1147" s="36"/>
      <c r="B1147" s="37"/>
      <c r="C1147" s="38"/>
      <c r="D1147" s="203" t="s">
        <v>184</v>
      </c>
      <c r="E1147" s="38"/>
      <c r="F1147" s="204" t="s">
        <v>2374</v>
      </c>
      <c r="G1147" s="38"/>
      <c r="H1147" s="38"/>
      <c r="I1147" s="111"/>
      <c r="J1147" s="38"/>
      <c r="K1147" s="38"/>
      <c r="L1147" s="41"/>
      <c r="M1147" s="205"/>
      <c r="N1147" s="206"/>
      <c r="O1147" s="67"/>
      <c r="P1147" s="67"/>
      <c r="Q1147" s="67"/>
      <c r="R1147" s="67"/>
      <c r="S1147" s="67"/>
      <c r="T1147" s="68"/>
      <c r="U1147" s="36"/>
      <c r="V1147" s="36"/>
      <c r="W1147" s="36"/>
      <c r="X1147" s="36"/>
      <c r="Y1147" s="36"/>
      <c r="Z1147" s="36"/>
      <c r="AA1147" s="36"/>
      <c r="AB1147" s="36"/>
      <c r="AC1147" s="36"/>
      <c r="AD1147" s="36"/>
      <c r="AE1147" s="36"/>
      <c r="AT1147" s="19" t="s">
        <v>184</v>
      </c>
      <c r="AU1147" s="19" t="s">
        <v>85</v>
      </c>
    </row>
    <row r="1148" spans="2:51" s="14" customFormat="1" ht="11.25">
      <c r="B1148" s="217"/>
      <c r="C1148" s="218"/>
      <c r="D1148" s="203" t="s">
        <v>186</v>
      </c>
      <c r="E1148" s="219" t="s">
        <v>19</v>
      </c>
      <c r="F1148" s="220" t="s">
        <v>2312</v>
      </c>
      <c r="G1148" s="218"/>
      <c r="H1148" s="221">
        <v>3</v>
      </c>
      <c r="I1148" s="222"/>
      <c r="J1148" s="218"/>
      <c r="K1148" s="218"/>
      <c r="L1148" s="223"/>
      <c r="M1148" s="224"/>
      <c r="N1148" s="225"/>
      <c r="O1148" s="225"/>
      <c r="P1148" s="225"/>
      <c r="Q1148" s="225"/>
      <c r="R1148" s="225"/>
      <c r="S1148" s="225"/>
      <c r="T1148" s="226"/>
      <c r="AT1148" s="227" t="s">
        <v>186</v>
      </c>
      <c r="AU1148" s="227" t="s">
        <v>85</v>
      </c>
      <c r="AV1148" s="14" t="s">
        <v>85</v>
      </c>
      <c r="AW1148" s="14" t="s">
        <v>37</v>
      </c>
      <c r="AX1148" s="14" t="s">
        <v>75</v>
      </c>
      <c r="AY1148" s="227" t="s">
        <v>175</v>
      </c>
    </row>
    <row r="1149" spans="2:51" s="14" customFormat="1" ht="11.25">
      <c r="B1149" s="217"/>
      <c r="C1149" s="218"/>
      <c r="D1149" s="203" t="s">
        <v>186</v>
      </c>
      <c r="E1149" s="219" t="s">
        <v>19</v>
      </c>
      <c r="F1149" s="220" t="s">
        <v>2313</v>
      </c>
      <c r="G1149" s="218"/>
      <c r="H1149" s="221">
        <v>13</v>
      </c>
      <c r="I1149" s="222"/>
      <c r="J1149" s="218"/>
      <c r="K1149" s="218"/>
      <c r="L1149" s="223"/>
      <c r="M1149" s="224"/>
      <c r="N1149" s="225"/>
      <c r="O1149" s="225"/>
      <c r="P1149" s="225"/>
      <c r="Q1149" s="225"/>
      <c r="R1149" s="225"/>
      <c r="S1149" s="225"/>
      <c r="T1149" s="226"/>
      <c r="AT1149" s="227" t="s">
        <v>186</v>
      </c>
      <c r="AU1149" s="227" t="s">
        <v>85</v>
      </c>
      <c r="AV1149" s="14" t="s">
        <v>85</v>
      </c>
      <c r="AW1149" s="14" t="s">
        <v>37</v>
      </c>
      <c r="AX1149" s="14" t="s">
        <v>75</v>
      </c>
      <c r="AY1149" s="227" t="s">
        <v>175</v>
      </c>
    </row>
    <row r="1150" spans="2:51" s="14" customFormat="1" ht="11.25">
      <c r="B1150" s="217"/>
      <c r="C1150" s="218"/>
      <c r="D1150" s="203" t="s">
        <v>186</v>
      </c>
      <c r="E1150" s="219" t="s">
        <v>19</v>
      </c>
      <c r="F1150" s="220" t="s">
        <v>2314</v>
      </c>
      <c r="G1150" s="218"/>
      <c r="H1150" s="221">
        <v>6</v>
      </c>
      <c r="I1150" s="222"/>
      <c r="J1150" s="218"/>
      <c r="K1150" s="218"/>
      <c r="L1150" s="223"/>
      <c r="M1150" s="224"/>
      <c r="N1150" s="225"/>
      <c r="O1150" s="225"/>
      <c r="P1150" s="225"/>
      <c r="Q1150" s="225"/>
      <c r="R1150" s="225"/>
      <c r="S1150" s="225"/>
      <c r="T1150" s="226"/>
      <c r="AT1150" s="227" t="s">
        <v>186</v>
      </c>
      <c r="AU1150" s="227" t="s">
        <v>85</v>
      </c>
      <c r="AV1150" s="14" t="s">
        <v>85</v>
      </c>
      <c r="AW1150" s="14" t="s">
        <v>37</v>
      </c>
      <c r="AX1150" s="14" t="s">
        <v>75</v>
      </c>
      <c r="AY1150" s="227" t="s">
        <v>175</v>
      </c>
    </row>
    <row r="1151" spans="2:51" s="14" customFormat="1" ht="11.25">
      <c r="B1151" s="217"/>
      <c r="C1151" s="218"/>
      <c r="D1151" s="203" t="s">
        <v>186</v>
      </c>
      <c r="E1151" s="219" t="s">
        <v>19</v>
      </c>
      <c r="F1151" s="220" t="s">
        <v>2375</v>
      </c>
      <c r="G1151" s="218"/>
      <c r="H1151" s="221">
        <v>1</v>
      </c>
      <c r="I1151" s="222"/>
      <c r="J1151" s="218"/>
      <c r="K1151" s="218"/>
      <c r="L1151" s="223"/>
      <c r="M1151" s="224"/>
      <c r="N1151" s="225"/>
      <c r="O1151" s="225"/>
      <c r="P1151" s="225"/>
      <c r="Q1151" s="225"/>
      <c r="R1151" s="225"/>
      <c r="S1151" s="225"/>
      <c r="T1151" s="226"/>
      <c r="AT1151" s="227" t="s">
        <v>186</v>
      </c>
      <c r="AU1151" s="227" t="s">
        <v>85</v>
      </c>
      <c r="AV1151" s="14" t="s">
        <v>85</v>
      </c>
      <c r="AW1151" s="14" t="s">
        <v>37</v>
      </c>
      <c r="AX1151" s="14" t="s">
        <v>75</v>
      </c>
      <c r="AY1151" s="227" t="s">
        <v>175</v>
      </c>
    </row>
    <row r="1152" spans="2:51" s="15" customFormat="1" ht="11.25">
      <c r="B1152" s="228"/>
      <c r="C1152" s="229"/>
      <c r="D1152" s="203" t="s">
        <v>186</v>
      </c>
      <c r="E1152" s="230" t="s">
        <v>19</v>
      </c>
      <c r="F1152" s="231" t="s">
        <v>204</v>
      </c>
      <c r="G1152" s="229"/>
      <c r="H1152" s="232">
        <v>23</v>
      </c>
      <c r="I1152" s="233"/>
      <c r="J1152" s="229"/>
      <c r="K1152" s="229"/>
      <c r="L1152" s="234"/>
      <c r="M1152" s="235"/>
      <c r="N1152" s="236"/>
      <c r="O1152" s="236"/>
      <c r="P1152" s="236"/>
      <c r="Q1152" s="236"/>
      <c r="R1152" s="236"/>
      <c r="S1152" s="236"/>
      <c r="T1152" s="237"/>
      <c r="AT1152" s="238" t="s">
        <v>186</v>
      </c>
      <c r="AU1152" s="238" t="s">
        <v>85</v>
      </c>
      <c r="AV1152" s="15" t="s">
        <v>182</v>
      </c>
      <c r="AW1152" s="15" t="s">
        <v>37</v>
      </c>
      <c r="AX1152" s="15" t="s">
        <v>83</v>
      </c>
      <c r="AY1152" s="238" t="s">
        <v>175</v>
      </c>
    </row>
    <row r="1153" spans="1:65" s="2" customFormat="1" ht="16.5" customHeight="1">
      <c r="A1153" s="36"/>
      <c r="B1153" s="37"/>
      <c r="C1153" s="239" t="s">
        <v>2376</v>
      </c>
      <c r="D1153" s="239" t="s">
        <v>238</v>
      </c>
      <c r="E1153" s="240" t="s">
        <v>2377</v>
      </c>
      <c r="F1153" s="241" t="s">
        <v>2378</v>
      </c>
      <c r="G1153" s="242" t="s">
        <v>400</v>
      </c>
      <c r="H1153" s="243">
        <v>4</v>
      </c>
      <c r="I1153" s="244"/>
      <c r="J1153" s="245">
        <f>ROUND(I1153*H1153,2)</f>
        <v>0</v>
      </c>
      <c r="K1153" s="241" t="s">
        <v>181</v>
      </c>
      <c r="L1153" s="246"/>
      <c r="M1153" s="247" t="s">
        <v>19</v>
      </c>
      <c r="N1153" s="248" t="s">
        <v>48</v>
      </c>
      <c r="O1153" s="67"/>
      <c r="P1153" s="199">
        <f>O1153*H1153</f>
        <v>0</v>
      </c>
      <c r="Q1153" s="199">
        <v>0.0009</v>
      </c>
      <c r="R1153" s="199">
        <f>Q1153*H1153</f>
        <v>0.0036</v>
      </c>
      <c r="S1153" s="199">
        <v>0</v>
      </c>
      <c r="T1153" s="200">
        <f>S1153*H1153</f>
        <v>0</v>
      </c>
      <c r="U1153" s="36"/>
      <c r="V1153" s="36"/>
      <c r="W1153" s="36"/>
      <c r="X1153" s="36"/>
      <c r="Y1153" s="36"/>
      <c r="Z1153" s="36"/>
      <c r="AA1153" s="36"/>
      <c r="AB1153" s="36"/>
      <c r="AC1153" s="36"/>
      <c r="AD1153" s="36"/>
      <c r="AE1153" s="36"/>
      <c r="AR1153" s="201" t="s">
        <v>522</v>
      </c>
      <c r="AT1153" s="201" t="s">
        <v>238</v>
      </c>
      <c r="AU1153" s="201" t="s">
        <v>85</v>
      </c>
      <c r="AY1153" s="19" t="s">
        <v>175</v>
      </c>
      <c r="BE1153" s="202">
        <f>IF(N1153="základní",J1153,0)</f>
        <v>0</v>
      </c>
      <c r="BF1153" s="202">
        <f>IF(N1153="snížená",J1153,0)</f>
        <v>0</v>
      </c>
      <c r="BG1153" s="202">
        <f>IF(N1153="zákl. přenesená",J1153,0)</f>
        <v>0</v>
      </c>
      <c r="BH1153" s="202">
        <f>IF(N1153="sníž. přenesená",J1153,0)</f>
        <v>0</v>
      </c>
      <c r="BI1153" s="202">
        <f>IF(N1153="nulová",J1153,0)</f>
        <v>0</v>
      </c>
      <c r="BJ1153" s="19" t="s">
        <v>182</v>
      </c>
      <c r="BK1153" s="202">
        <f>ROUND(I1153*H1153,2)</f>
        <v>0</v>
      </c>
      <c r="BL1153" s="19" t="s">
        <v>293</v>
      </c>
      <c r="BM1153" s="201" t="s">
        <v>2379</v>
      </c>
    </row>
    <row r="1154" spans="2:51" s="14" customFormat="1" ht="11.25">
      <c r="B1154" s="217"/>
      <c r="C1154" s="218"/>
      <c r="D1154" s="203" t="s">
        <v>186</v>
      </c>
      <c r="E1154" s="219" t="s">
        <v>19</v>
      </c>
      <c r="F1154" s="220" t="s">
        <v>2312</v>
      </c>
      <c r="G1154" s="218"/>
      <c r="H1154" s="221">
        <v>3</v>
      </c>
      <c r="I1154" s="222"/>
      <c r="J1154" s="218"/>
      <c r="K1154" s="218"/>
      <c r="L1154" s="223"/>
      <c r="M1154" s="224"/>
      <c r="N1154" s="225"/>
      <c r="O1154" s="225"/>
      <c r="P1154" s="225"/>
      <c r="Q1154" s="225"/>
      <c r="R1154" s="225"/>
      <c r="S1154" s="225"/>
      <c r="T1154" s="226"/>
      <c r="AT1154" s="227" t="s">
        <v>186</v>
      </c>
      <c r="AU1154" s="227" t="s">
        <v>85</v>
      </c>
      <c r="AV1154" s="14" t="s">
        <v>85</v>
      </c>
      <c r="AW1154" s="14" t="s">
        <v>37</v>
      </c>
      <c r="AX1154" s="14" t="s">
        <v>75</v>
      </c>
      <c r="AY1154" s="227" t="s">
        <v>175</v>
      </c>
    </row>
    <row r="1155" spans="2:51" s="14" customFormat="1" ht="11.25">
      <c r="B1155" s="217"/>
      <c r="C1155" s="218"/>
      <c r="D1155" s="203" t="s">
        <v>186</v>
      </c>
      <c r="E1155" s="219" t="s">
        <v>19</v>
      </c>
      <c r="F1155" s="220" t="s">
        <v>2375</v>
      </c>
      <c r="G1155" s="218"/>
      <c r="H1155" s="221">
        <v>1</v>
      </c>
      <c r="I1155" s="222"/>
      <c r="J1155" s="218"/>
      <c r="K1155" s="218"/>
      <c r="L1155" s="223"/>
      <c r="M1155" s="224"/>
      <c r="N1155" s="225"/>
      <c r="O1155" s="225"/>
      <c r="P1155" s="225"/>
      <c r="Q1155" s="225"/>
      <c r="R1155" s="225"/>
      <c r="S1155" s="225"/>
      <c r="T1155" s="226"/>
      <c r="AT1155" s="227" t="s">
        <v>186</v>
      </c>
      <c r="AU1155" s="227" t="s">
        <v>85</v>
      </c>
      <c r="AV1155" s="14" t="s">
        <v>85</v>
      </c>
      <c r="AW1155" s="14" t="s">
        <v>37</v>
      </c>
      <c r="AX1155" s="14" t="s">
        <v>75</v>
      </c>
      <c r="AY1155" s="227" t="s">
        <v>175</v>
      </c>
    </row>
    <row r="1156" spans="2:51" s="15" customFormat="1" ht="11.25">
      <c r="B1156" s="228"/>
      <c r="C1156" s="229"/>
      <c r="D1156" s="203" t="s">
        <v>186</v>
      </c>
      <c r="E1156" s="230" t="s">
        <v>19</v>
      </c>
      <c r="F1156" s="231" t="s">
        <v>204</v>
      </c>
      <c r="G1156" s="229"/>
      <c r="H1156" s="232">
        <v>4</v>
      </c>
      <c r="I1156" s="233"/>
      <c r="J1156" s="229"/>
      <c r="K1156" s="229"/>
      <c r="L1156" s="234"/>
      <c r="M1156" s="235"/>
      <c r="N1156" s="236"/>
      <c r="O1156" s="236"/>
      <c r="P1156" s="236"/>
      <c r="Q1156" s="236"/>
      <c r="R1156" s="236"/>
      <c r="S1156" s="236"/>
      <c r="T1156" s="237"/>
      <c r="AT1156" s="238" t="s">
        <v>186</v>
      </c>
      <c r="AU1156" s="238" t="s">
        <v>85</v>
      </c>
      <c r="AV1156" s="15" t="s">
        <v>182</v>
      </c>
      <c r="AW1156" s="15" t="s">
        <v>37</v>
      </c>
      <c r="AX1156" s="15" t="s">
        <v>83</v>
      </c>
      <c r="AY1156" s="238" t="s">
        <v>175</v>
      </c>
    </row>
    <row r="1157" spans="1:65" s="2" customFormat="1" ht="16.5" customHeight="1">
      <c r="A1157" s="36"/>
      <c r="B1157" s="37"/>
      <c r="C1157" s="239" t="s">
        <v>2380</v>
      </c>
      <c r="D1157" s="239" t="s">
        <v>238</v>
      </c>
      <c r="E1157" s="240" t="s">
        <v>2381</v>
      </c>
      <c r="F1157" s="241" t="s">
        <v>2382</v>
      </c>
      <c r="G1157" s="242" t="s">
        <v>400</v>
      </c>
      <c r="H1157" s="243">
        <v>13</v>
      </c>
      <c r="I1157" s="244"/>
      <c r="J1157" s="245">
        <f>ROUND(I1157*H1157,2)</f>
        <v>0</v>
      </c>
      <c r="K1157" s="241" t="s">
        <v>181</v>
      </c>
      <c r="L1157" s="246"/>
      <c r="M1157" s="247" t="s">
        <v>19</v>
      </c>
      <c r="N1157" s="248" t="s">
        <v>48</v>
      </c>
      <c r="O1157" s="67"/>
      <c r="P1157" s="199">
        <f>O1157*H1157</f>
        <v>0</v>
      </c>
      <c r="Q1157" s="199">
        <v>0.00105</v>
      </c>
      <c r="R1157" s="199">
        <f>Q1157*H1157</f>
        <v>0.013649999999999999</v>
      </c>
      <c r="S1157" s="199">
        <v>0</v>
      </c>
      <c r="T1157" s="200">
        <f>S1157*H1157</f>
        <v>0</v>
      </c>
      <c r="U1157" s="36"/>
      <c r="V1157" s="36"/>
      <c r="W1157" s="36"/>
      <c r="X1157" s="36"/>
      <c r="Y1157" s="36"/>
      <c r="Z1157" s="36"/>
      <c r="AA1157" s="36"/>
      <c r="AB1157" s="36"/>
      <c r="AC1157" s="36"/>
      <c r="AD1157" s="36"/>
      <c r="AE1157" s="36"/>
      <c r="AR1157" s="201" t="s">
        <v>522</v>
      </c>
      <c r="AT1157" s="201" t="s">
        <v>238</v>
      </c>
      <c r="AU1157" s="201" t="s">
        <v>85</v>
      </c>
      <c r="AY1157" s="19" t="s">
        <v>175</v>
      </c>
      <c r="BE1157" s="202">
        <f>IF(N1157="základní",J1157,0)</f>
        <v>0</v>
      </c>
      <c r="BF1157" s="202">
        <f>IF(N1157="snížená",J1157,0)</f>
        <v>0</v>
      </c>
      <c r="BG1157" s="202">
        <f>IF(N1157="zákl. přenesená",J1157,0)</f>
        <v>0</v>
      </c>
      <c r="BH1157" s="202">
        <f>IF(N1157="sníž. přenesená",J1157,0)</f>
        <v>0</v>
      </c>
      <c r="BI1157" s="202">
        <f>IF(N1157="nulová",J1157,0)</f>
        <v>0</v>
      </c>
      <c r="BJ1157" s="19" t="s">
        <v>182</v>
      </c>
      <c r="BK1157" s="202">
        <f>ROUND(I1157*H1157,2)</f>
        <v>0</v>
      </c>
      <c r="BL1157" s="19" t="s">
        <v>293</v>
      </c>
      <c r="BM1157" s="201" t="s">
        <v>2383</v>
      </c>
    </row>
    <row r="1158" spans="2:51" s="14" customFormat="1" ht="11.25">
      <c r="B1158" s="217"/>
      <c r="C1158" s="218"/>
      <c r="D1158" s="203" t="s">
        <v>186</v>
      </c>
      <c r="E1158" s="219" t="s">
        <v>19</v>
      </c>
      <c r="F1158" s="220" t="s">
        <v>2313</v>
      </c>
      <c r="G1158" s="218"/>
      <c r="H1158" s="221">
        <v>13</v>
      </c>
      <c r="I1158" s="222"/>
      <c r="J1158" s="218"/>
      <c r="K1158" s="218"/>
      <c r="L1158" s="223"/>
      <c r="M1158" s="224"/>
      <c r="N1158" s="225"/>
      <c r="O1158" s="225"/>
      <c r="P1158" s="225"/>
      <c r="Q1158" s="225"/>
      <c r="R1158" s="225"/>
      <c r="S1158" s="225"/>
      <c r="T1158" s="226"/>
      <c r="AT1158" s="227" t="s">
        <v>186</v>
      </c>
      <c r="AU1158" s="227" t="s">
        <v>85</v>
      </c>
      <c r="AV1158" s="14" t="s">
        <v>85</v>
      </c>
      <c r="AW1158" s="14" t="s">
        <v>37</v>
      </c>
      <c r="AX1158" s="14" t="s">
        <v>83</v>
      </c>
      <c r="AY1158" s="227" t="s">
        <v>175</v>
      </c>
    </row>
    <row r="1159" spans="1:65" s="2" customFormat="1" ht="16.5" customHeight="1">
      <c r="A1159" s="36"/>
      <c r="B1159" s="37"/>
      <c r="C1159" s="239" t="s">
        <v>2384</v>
      </c>
      <c r="D1159" s="239" t="s">
        <v>238</v>
      </c>
      <c r="E1159" s="240" t="s">
        <v>2385</v>
      </c>
      <c r="F1159" s="241" t="s">
        <v>2386</v>
      </c>
      <c r="G1159" s="242" t="s">
        <v>400</v>
      </c>
      <c r="H1159" s="243">
        <v>6</v>
      </c>
      <c r="I1159" s="244"/>
      <c r="J1159" s="245">
        <f>ROUND(I1159*H1159,2)</f>
        <v>0</v>
      </c>
      <c r="K1159" s="241" t="s">
        <v>181</v>
      </c>
      <c r="L1159" s="246"/>
      <c r="M1159" s="247" t="s">
        <v>19</v>
      </c>
      <c r="N1159" s="248" t="s">
        <v>48</v>
      </c>
      <c r="O1159" s="67"/>
      <c r="P1159" s="199">
        <f>O1159*H1159</f>
        <v>0</v>
      </c>
      <c r="Q1159" s="199">
        <v>0.0012</v>
      </c>
      <c r="R1159" s="199">
        <f>Q1159*H1159</f>
        <v>0.0072</v>
      </c>
      <c r="S1159" s="199">
        <v>0</v>
      </c>
      <c r="T1159" s="200">
        <f>S1159*H1159</f>
        <v>0</v>
      </c>
      <c r="U1159" s="36"/>
      <c r="V1159" s="36"/>
      <c r="W1159" s="36"/>
      <c r="X1159" s="36"/>
      <c r="Y1159" s="36"/>
      <c r="Z1159" s="36"/>
      <c r="AA1159" s="36"/>
      <c r="AB1159" s="36"/>
      <c r="AC1159" s="36"/>
      <c r="AD1159" s="36"/>
      <c r="AE1159" s="36"/>
      <c r="AR1159" s="201" t="s">
        <v>522</v>
      </c>
      <c r="AT1159" s="201" t="s">
        <v>238</v>
      </c>
      <c r="AU1159" s="201" t="s">
        <v>85</v>
      </c>
      <c r="AY1159" s="19" t="s">
        <v>175</v>
      </c>
      <c r="BE1159" s="202">
        <f>IF(N1159="základní",J1159,0)</f>
        <v>0</v>
      </c>
      <c r="BF1159" s="202">
        <f>IF(N1159="snížená",J1159,0)</f>
        <v>0</v>
      </c>
      <c r="BG1159" s="202">
        <f>IF(N1159="zákl. přenesená",J1159,0)</f>
        <v>0</v>
      </c>
      <c r="BH1159" s="202">
        <f>IF(N1159="sníž. přenesená",J1159,0)</f>
        <v>0</v>
      </c>
      <c r="BI1159" s="202">
        <f>IF(N1159="nulová",J1159,0)</f>
        <v>0</v>
      </c>
      <c r="BJ1159" s="19" t="s">
        <v>182</v>
      </c>
      <c r="BK1159" s="202">
        <f>ROUND(I1159*H1159,2)</f>
        <v>0</v>
      </c>
      <c r="BL1159" s="19" t="s">
        <v>293</v>
      </c>
      <c r="BM1159" s="201" t="s">
        <v>2387</v>
      </c>
    </row>
    <row r="1160" spans="2:51" s="14" customFormat="1" ht="11.25">
      <c r="B1160" s="217"/>
      <c r="C1160" s="218"/>
      <c r="D1160" s="203" t="s">
        <v>186</v>
      </c>
      <c r="E1160" s="219" t="s">
        <v>19</v>
      </c>
      <c r="F1160" s="220" t="s">
        <v>2314</v>
      </c>
      <c r="G1160" s="218"/>
      <c r="H1160" s="221">
        <v>6</v>
      </c>
      <c r="I1160" s="222"/>
      <c r="J1160" s="218"/>
      <c r="K1160" s="218"/>
      <c r="L1160" s="223"/>
      <c r="M1160" s="224"/>
      <c r="N1160" s="225"/>
      <c r="O1160" s="225"/>
      <c r="P1160" s="225"/>
      <c r="Q1160" s="225"/>
      <c r="R1160" s="225"/>
      <c r="S1160" s="225"/>
      <c r="T1160" s="226"/>
      <c r="AT1160" s="227" t="s">
        <v>186</v>
      </c>
      <c r="AU1160" s="227" t="s">
        <v>85</v>
      </c>
      <c r="AV1160" s="14" t="s">
        <v>85</v>
      </c>
      <c r="AW1160" s="14" t="s">
        <v>37</v>
      </c>
      <c r="AX1160" s="14" t="s">
        <v>83</v>
      </c>
      <c r="AY1160" s="227" t="s">
        <v>175</v>
      </c>
    </row>
    <row r="1161" spans="1:65" s="2" customFormat="1" ht="21.75" customHeight="1">
      <c r="A1161" s="36"/>
      <c r="B1161" s="37"/>
      <c r="C1161" s="190" t="s">
        <v>2388</v>
      </c>
      <c r="D1161" s="190" t="s">
        <v>177</v>
      </c>
      <c r="E1161" s="191" t="s">
        <v>2389</v>
      </c>
      <c r="F1161" s="192" t="s">
        <v>2390</v>
      </c>
      <c r="G1161" s="193" t="s">
        <v>217</v>
      </c>
      <c r="H1161" s="194">
        <v>0.787</v>
      </c>
      <c r="I1161" s="195"/>
      <c r="J1161" s="196">
        <f>ROUND(I1161*H1161,2)</f>
        <v>0</v>
      </c>
      <c r="K1161" s="192" t="s">
        <v>181</v>
      </c>
      <c r="L1161" s="41"/>
      <c r="M1161" s="197" t="s">
        <v>19</v>
      </c>
      <c r="N1161" s="198" t="s">
        <v>48</v>
      </c>
      <c r="O1161" s="67"/>
      <c r="P1161" s="199">
        <f>O1161*H1161</f>
        <v>0</v>
      </c>
      <c r="Q1161" s="199">
        <v>0</v>
      </c>
      <c r="R1161" s="199">
        <f>Q1161*H1161</f>
        <v>0</v>
      </c>
      <c r="S1161" s="199">
        <v>0</v>
      </c>
      <c r="T1161" s="200">
        <f>S1161*H1161</f>
        <v>0</v>
      </c>
      <c r="U1161" s="36"/>
      <c r="V1161" s="36"/>
      <c r="W1161" s="36"/>
      <c r="X1161" s="36"/>
      <c r="Y1161" s="36"/>
      <c r="Z1161" s="36"/>
      <c r="AA1161" s="36"/>
      <c r="AB1161" s="36"/>
      <c r="AC1161" s="36"/>
      <c r="AD1161" s="36"/>
      <c r="AE1161" s="36"/>
      <c r="AR1161" s="201" t="s">
        <v>293</v>
      </c>
      <c r="AT1161" s="201" t="s">
        <v>177</v>
      </c>
      <c r="AU1161" s="201" t="s">
        <v>85</v>
      </c>
      <c r="AY1161" s="19" t="s">
        <v>175</v>
      </c>
      <c r="BE1161" s="202">
        <f>IF(N1161="základní",J1161,0)</f>
        <v>0</v>
      </c>
      <c r="BF1161" s="202">
        <f>IF(N1161="snížená",J1161,0)</f>
        <v>0</v>
      </c>
      <c r="BG1161" s="202">
        <f>IF(N1161="zákl. přenesená",J1161,0)</f>
        <v>0</v>
      </c>
      <c r="BH1161" s="202">
        <f>IF(N1161="sníž. přenesená",J1161,0)</f>
        <v>0</v>
      </c>
      <c r="BI1161" s="202">
        <f>IF(N1161="nulová",J1161,0)</f>
        <v>0</v>
      </c>
      <c r="BJ1161" s="19" t="s">
        <v>182</v>
      </c>
      <c r="BK1161" s="202">
        <f>ROUND(I1161*H1161,2)</f>
        <v>0</v>
      </c>
      <c r="BL1161" s="19" t="s">
        <v>293</v>
      </c>
      <c r="BM1161" s="201" t="s">
        <v>2391</v>
      </c>
    </row>
    <row r="1162" spans="1:47" s="2" customFormat="1" ht="78">
      <c r="A1162" s="36"/>
      <c r="B1162" s="37"/>
      <c r="C1162" s="38"/>
      <c r="D1162" s="203" t="s">
        <v>184</v>
      </c>
      <c r="E1162" s="38"/>
      <c r="F1162" s="204" t="s">
        <v>2392</v>
      </c>
      <c r="G1162" s="38"/>
      <c r="H1162" s="38"/>
      <c r="I1162" s="111"/>
      <c r="J1162" s="38"/>
      <c r="K1162" s="38"/>
      <c r="L1162" s="41"/>
      <c r="M1162" s="205"/>
      <c r="N1162" s="206"/>
      <c r="O1162" s="67"/>
      <c r="P1162" s="67"/>
      <c r="Q1162" s="67"/>
      <c r="R1162" s="67"/>
      <c r="S1162" s="67"/>
      <c r="T1162" s="68"/>
      <c r="U1162" s="36"/>
      <c r="V1162" s="36"/>
      <c r="W1162" s="36"/>
      <c r="X1162" s="36"/>
      <c r="Y1162" s="36"/>
      <c r="Z1162" s="36"/>
      <c r="AA1162" s="36"/>
      <c r="AB1162" s="36"/>
      <c r="AC1162" s="36"/>
      <c r="AD1162" s="36"/>
      <c r="AE1162" s="36"/>
      <c r="AT1162" s="19" t="s">
        <v>184</v>
      </c>
      <c r="AU1162" s="19" t="s">
        <v>85</v>
      </c>
    </row>
    <row r="1163" spans="2:63" s="12" customFormat="1" ht="22.9" customHeight="1">
      <c r="B1163" s="174"/>
      <c r="C1163" s="175"/>
      <c r="D1163" s="176" t="s">
        <v>74</v>
      </c>
      <c r="E1163" s="188" t="s">
        <v>381</v>
      </c>
      <c r="F1163" s="188" t="s">
        <v>382</v>
      </c>
      <c r="G1163" s="175"/>
      <c r="H1163" s="175"/>
      <c r="I1163" s="178"/>
      <c r="J1163" s="189">
        <f>BK1163</f>
        <v>0</v>
      </c>
      <c r="K1163" s="175"/>
      <c r="L1163" s="180"/>
      <c r="M1163" s="181"/>
      <c r="N1163" s="182"/>
      <c r="O1163" s="182"/>
      <c r="P1163" s="183">
        <f>SUM(P1164:P1174)</f>
        <v>0</v>
      </c>
      <c r="Q1163" s="182"/>
      <c r="R1163" s="183">
        <f>SUM(R1164:R1174)</f>
        <v>0.0132</v>
      </c>
      <c r="S1163" s="182"/>
      <c r="T1163" s="184">
        <f>SUM(T1164:T1174)</f>
        <v>0</v>
      </c>
      <c r="AR1163" s="185" t="s">
        <v>85</v>
      </c>
      <c r="AT1163" s="186" t="s">
        <v>74</v>
      </c>
      <c r="AU1163" s="186" t="s">
        <v>83</v>
      </c>
      <c r="AY1163" s="185" t="s">
        <v>175</v>
      </c>
      <c r="BK1163" s="187">
        <f>SUM(BK1164:BK1174)</f>
        <v>0</v>
      </c>
    </row>
    <row r="1164" spans="1:65" s="2" customFormat="1" ht="21.75" customHeight="1">
      <c r="A1164" s="36"/>
      <c r="B1164" s="37"/>
      <c r="C1164" s="190" t="s">
        <v>2393</v>
      </c>
      <c r="D1164" s="190" t="s">
        <v>177</v>
      </c>
      <c r="E1164" s="191" t="s">
        <v>2394</v>
      </c>
      <c r="F1164" s="192" t="s">
        <v>2395</v>
      </c>
      <c r="G1164" s="193" t="s">
        <v>247</v>
      </c>
      <c r="H1164" s="194">
        <v>20</v>
      </c>
      <c r="I1164" s="195"/>
      <c r="J1164" s="196">
        <f>ROUND(I1164*H1164,2)</f>
        <v>0</v>
      </c>
      <c r="K1164" s="192" t="s">
        <v>181</v>
      </c>
      <c r="L1164" s="41"/>
      <c r="M1164" s="197" t="s">
        <v>19</v>
      </c>
      <c r="N1164" s="198" t="s">
        <v>48</v>
      </c>
      <c r="O1164" s="67"/>
      <c r="P1164" s="199">
        <f>O1164*H1164</f>
        <v>0</v>
      </c>
      <c r="Q1164" s="199">
        <v>0.0004</v>
      </c>
      <c r="R1164" s="199">
        <f>Q1164*H1164</f>
        <v>0.008</v>
      </c>
      <c r="S1164" s="199">
        <v>0</v>
      </c>
      <c r="T1164" s="200">
        <f>S1164*H1164</f>
        <v>0</v>
      </c>
      <c r="U1164" s="36"/>
      <c r="V1164" s="36"/>
      <c r="W1164" s="36"/>
      <c r="X1164" s="36"/>
      <c r="Y1164" s="36"/>
      <c r="Z1164" s="36"/>
      <c r="AA1164" s="36"/>
      <c r="AB1164" s="36"/>
      <c r="AC1164" s="36"/>
      <c r="AD1164" s="36"/>
      <c r="AE1164" s="36"/>
      <c r="AR1164" s="201" t="s">
        <v>293</v>
      </c>
      <c r="AT1164" s="201" t="s">
        <v>177</v>
      </c>
      <c r="AU1164" s="201" t="s">
        <v>85</v>
      </c>
      <c r="AY1164" s="19" t="s">
        <v>175</v>
      </c>
      <c r="BE1164" s="202">
        <f>IF(N1164="základní",J1164,0)</f>
        <v>0</v>
      </c>
      <c r="BF1164" s="202">
        <f>IF(N1164="snížená",J1164,0)</f>
        <v>0</v>
      </c>
      <c r="BG1164" s="202">
        <f>IF(N1164="zákl. přenesená",J1164,0)</f>
        <v>0</v>
      </c>
      <c r="BH1164" s="202">
        <f>IF(N1164="sníž. přenesená",J1164,0)</f>
        <v>0</v>
      </c>
      <c r="BI1164" s="202">
        <f>IF(N1164="nulová",J1164,0)</f>
        <v>0</v>
      </c>
      <c r="BJ1164" s="19" t="s">
        <v>182</v>
      </c>
      <c r="BK1164" s="202">
        <f>ROUND(I1164*H1164,2)</f>
        <v>0</v>
      </c>
      <c r="BL1164" s="19" t="s">
        <v>293</v>
      </c>
      <c r="BM1164" s="201" t="s">
        <v>2396</v>
      </c>
    </row>
    <row r="1165" spans="1:47" s="2" customFormat="1" ht="29.25">
      <c r="A1165" s="36"/>
      <c r="B1165" s="37"/>
      <c r="C1165" s="38"/>
      <c r="D1165" s="203" t="s">
        <v>184</v>
      </c>
      <c r="E1165" s="38"/>
      <c r="F1165" s="204" t="s">
        <v>2397</v>
      </c>
      <c r="G1165" s="38"/>
      <c r="H1165" s="38"/>
      <c r="I1165" s="111"/>
      <c r="J1165" s="38"/>
      <c r="K1165" s="38"/>
      <c r="L1165" s="41"/>
      <c r="M1165" s="205"/>
      <c r="N1165" s="206"/>
      <c r="O1165" s="67"/>
      <c r="P1165" s="67"/>
      <c r="Q1165" s="67"/>
      <c r="R1165" s="67"/>
      <c r="S1165" s="67"/>
      <c r="T1165" s="68"/>
      <c r="U1165" s="36"/>
      <c r="V1165" s="36"/>
      <c r="W1165" s="36"/>
      <c r="X1165" s="36"/>
      <c r="Y1165" s="36"/>
      <c r="Z1165" s="36"/>
      <c r="AA1165" s="36"/>
      <c r="AB1165" s="36"/>
      <c r="AC1165" s="36"/>
      <c r="AD1165" s="36"/>
      <c r="AE1165" s="36"/>
      <c r="AT1165" s="19" t="s">
        <v>184</v>
      </c>
      <c r="AU1165" s="19" t="s">
        <v>85</v>
      </c>
    </row>
    <row r="1166" spans="1:65" s="2" customFormat="1" ht="16.5" customHeight="1">
      <c r="A1166" s="36"/>
      <c r="B1166" s="37"/>
      <c r="C1166" s="239" t="s">
        <v>2398</v>
      </c>
      <c r="D1166" s="239" t="s">
        <v>238</v>
      </c>
      <c r="E1166" s="240" t="s">
        <v>2399</v>
      </c>
      <c r="F1166" s="241" t="s">
        <v>2400</v>
      </c>
      <c r="G1166" s="242" t="s">
        <v>247</v>
      </c>
      <c r="H1166" s="243">
        <v>20</v>
      </c>
      <c r="I1166" s="244"/>
      <c r="J1166" s="245">
        <f>ROUND(I1166*H1166,2)</f>
        <v>0</v>
      </c>
      <c r="K1166" s="241" t="s">
        <v>181</v>
      </c>
      <c r="L1166" s="246"/>
      <c r="M1166" s="247" t="s">
        <v>19</v>
      </c>
      <c r="N1166" s="248" t="s">
        <v>48</v>
      </c>
      <c r="O1166" s="67"/>
      <c r="P1166" s="199">
        <f>O1166*H1166</f>
        <v>0</v>
      </c>
      <c r="Q1166" s="199">
        <v>0</v>
      </c>
      <c r="R1166" s="199">
        <f>Q1166*H1166</f>
        <v>0</v>
      </c>
      <c r="S1166" s="199">
        <v>0</v>
      </c>
      <c r="T1166" s="200">
        <f>S1166*H1166</f>
        <v>0</v>
      </c>
      <c r="U1166" s="36"/>
      <c r="V1166" s="36"/>
      <c r="W1166" s="36"/>
      <c r="X1166" s="36"/>
      <c r="Y1166" s="36"/>
      <c r="Z1166" s="36"/>
      <c r="AA1166" s="36"/>
      <c r="AB1166" s="36"/>
      <c r="AC1166" s="36"/>
      <c r="AD1166" s="36"/>
      <c r="AE1166" s="36"/>
      <c r="AR1166" s="201" t="s">
        <v>522</v>
      </c>
      <c r="AT1166" s="201" t="s">
        <v>238</v>
      </c>
      <c r="AU1166" s="201" t="s">
        <v>85</v>
      </c>
      <c r="AY1166" s="19" t="s">
        <v>175</v>
      </c>
      <c r="BE1166" s="202">
        <f>IF(N1166="základní",J1166,0)</f>
        <v>0</v>
      </c>
      <c r="BF1166" s="202">
        <f>IF(N1166="snížená",J1166,0)</f>
        <v>0</v>
      </c>
      <c r="BG1166" s="202">
        <f>IF(N1166="zákl. přenesená",J1166,0)</f>
        <v>0</v>
      </c>
      <c r="BH1166" s="202">
        <f>IF(N1166="sníž. přenesená",J1166,0)</f>
        <v>0</v>
      </c>
      <c r="BI1166" s="202">
        <f>IF(N1166="nulová",J1166,0)</f>
        <v>0</v>
      </c>
      <c r="BJ1166" s="19" t="s">
        <v>182</v>
      </c>
      <c r="BK1166" s="202">
        <f>ROUND(I1166*H1166,2)</f>
        <v>0</v>
      </c>
      <c r="BL1166" s="19" t="s">
        <v>293</v>
      </c>
      <c r="BM1166" s="201" t="s">
        <v>2401</v>
      </c>
    </row>
    <row r="1167" spans="1:65" s="2" customFormat="1" ht="16.5" customHeight="1">
      <c r="A1167" s="36"/>
      <c r="B1167" s="37"/>
      <c r="C1167" s="190" t="s">
        <v>2402</v>
      </c>
      <c r="D1167" s="190" t="s">
        <v>177</v>
      </c>
      <c r="E1167" s="191" t="s">
        <v>2403</v>
      </c>
      <c r="F1167" s="192" t="s">
        <v>2404</v>
      </c>
      <c r="G1167" s="193" t="s">
        <v>247</v>
      </c>
      <c r="H1167" s="194">
        <v>0.6</v>
      </c>
      <c r="I1167" s="195"/>
      <c r="J1167" s="196">
        <f>ROUND(I1167*H1167,2)</f>
        <v>0</v>
      </c>
      <c r="K1167" s="192" t="s">
        <v>181</v>
      </c>
      <c r="L1167" s="41"/>
      <c r="M1167" s="197" t="s">
        <v>19</v>
      </c>
      <c r="N1167" s="198" t="s">
        <v>48</v>
      </c>
      <c r="O1167" s="67"/>
      <c r="P1167" s="199">
        <f>O1167*H1167</f>
        <v>0</v>
      </c>
      <c r="Q1167" s="199">
        <v>0</v>
      </c>
      <c r="R1167" s="199">
        <f>Q1167*H1167</f>
        <v>0</v>
      </c>
      <c r="S1167" s="199">
        <v>0</v>
      </c>
      <c r="T1167" s="200">
        <f>S1167*H1167</f>
        <v>0</v>
      </c>
      <c r="U1167" s="36"/>
      <c r="V1167" s="36"/>
      <c r="W1167" s="36"/>
      <c r="X1167" s="36"/>
      <c r="Y1167" s="36"/>
      <c r="Z1167" s="36"/>
      <c r="AA1167" s="36"/>
      <c r="AB1167" s="36"/>
      <c r="AC1167" s="36"/>
      <c r="AD1167" s="36"/>
      <c r="AE1167" s="36"/>
      <c r="AR1167" s="201" t="s">
        <v>293</v>
      </c>
      <c r="AT1167" s="201" t="s">
        <v>177</v>
      </c>
      <c r="AU1167" s="201" t="s">
        <v>85</v>
      </c>
      <c r="AY1167" s="19" t="s">
        <v>175</v>
      </c>
      <c r="BE1167" s="202">
        <f>IF(N1167="základní",J1167,0)</f>
        <v>0</v>
      </c>
      <c r="BF1167" s="202">
        <f>IF(N1167="snížená",J1167,0)</f>
        <v>0</v>
      </c>
      <c r="BG1167" s="202">
        <f>IF(N1167="zákl. přenesená",J1167,0)</f>
        <v>0</v>
      </c>
      <c r="BH1167" s="202">
        <f>IF(N1167="sníž. přenesená",J1167,0)</f>
        <v>0</v>
      </c>
      <c r="BI1167" s="202">
        <f>IF(N1167="nulová",J1167,0)</f>
        <v>0</v>
      </c>
      <c r="BJ1167" s="19" t="s">
        <v>182</v>
      </c>
      <c r="BK1167" s="202">
        <f>ROUND(I1167*H1167,2)</f>
        <v>0</v>
      </c>
      <c r="BL1167" s="19" t="s">
        <v>293</v>
      </c>
      <c r="BM1167" s="201" t="s">
        <v>2405</v>
      </c>
    </row>
    <row r="1168" spans="2:51" s="14" customFormat="1" ht="11.25">
      <c r="B1168" s="217"/>
      <c r="C1168" s="218"/>
      <c r="D1168" s="203" t="s">
        <v>186</v>
      </c>
      <c r="E1168" s="219" t="s">
        <v>19</v>
      </c>
      <c r="F1168" s="220" t="s">
        <v>2406</v>
      </c>
      <c r="G1168" s="218"/>
      <c r="H1168" s="221">
        <v>0.6</v>
      </c>
      <c r="I1168" s="222"/>
      <c r="J1168" s="218"/>
      <c r="K1168" s="218"/>
      <c r="L1168" s="223"/>
      <c r="M1168" s="224"/>
      <c r="N1168" s="225"/>
      <c r="O1168" s="225"/>
      <c r="P1168" s="225"/>
      <c r="Q1168" s="225"/>
      <c r="R1168" s="225"/>
      <c r="S1168" s="225"/>
      <c r="T1168" s="226"/>
      <c r="AT1168" s="227" t="s">
        <v>186</v>
      </c>
      <c r="AU1168" s="227" t="s">
        <v>85</v>
      </c>
      <c r="AV1168" s="14" t="s">
        <v>85</v>
      </c>
      <c r="AW1168" s="14" t="s">
        <v>37</v>
      </c>
      <c r="AX1168" s="14" t="s">
        <v>83</v>
      </c>
      <c r="AY1168" s="227" t="s">
        <v>175</v>
      </c>
    </row>
    <row r="1169" spans="1:65" s="2" customFormat="1" ht="16.5" customHeight="1">
      <c r="A1169" s="36"/>
      <c r="B1169" s="37"/>
      <c r="C1169" s="239" t="s">
        <v>2407</v>
      </c>
      <c r="D1169" s="239" t="s">
        <v>238</v>
      </c>
      <c r="E1169" s="240" t="s">
        <v>2408</v>
      </c>
      <c r="F1169" s="241" t="s">
        <v>2409</v>
      </c>
      <c r="G1169" s="242" t="s">
        <v>400</v>
      </c>
      <c r="H1169" s="243">
        <v>1</v>
      </c>
      <c r="I1169" s="244"/>
      <c r="J1169" s="245">
        <f>ROUND(I1169*H1169,2)</f>
        <v>0</v>
      </c>
      <c r="K1169" s="241" t="s">
        <v>181</v>
      </c>
      <c r="L1169" s="246"/>
      <c r="M1169" s="247" t="s">
        <v>19</v>
      </c>
      <c r="N1169" s="248" t="s">
        <v>48</v>
      </c>
      <c r="O1169" s="67"/>
      <c r="P1169" s="199">
        <f>O1169*H1169</f>
        <v>0</v>
      </c>
      <c r="Q1169" s="199">
        <v>0.0004</v>
      </c>
      <c r="R1169" s="199">
        <f>Q1169*H1169</f>
        <v>0.0004</v>
      </c>
      <c r="S1169" s="199">
        <v>0</v>
      </c>
      <c r="T1169" s="200">
        <f>S1169*H1169</f>
        <v>0</v>
      </c>
      <c r="U1169" s="36"/>
      <c r="V1169" s="36"/>
      <c r="W1169" s="36"/>
      <c r="X1169" s="36"/>
      <c r="Y1169" s="36"/>
      <c r="Z1169" s="36"/>
      <c r="AA1169" s="36"/>
      <c r="AB1169" s="36"/>
      <c r="AC1169" s="36"/>
      <c r="AD1169" s="36"/>
      <c r="AE1169" s="36"/>
      <c r="AR1169" s="201" t="s">
        <v>522</v>
      </c>
      <c r="AT1169" s="201" t="s">
        <v>238</v>
      </c>
      <c r="AU1169" s="201" t="s">
        <v>85</v>
      </c>
      <c r="AY1169" s="19" t="s">
        <v>175</v>
      </c>
      <c r="BE1169" s="202">
        <f>IF(N1169="základní",J1169,0)</f>
        <v>0</v>
      </c>
      <c r="BF1169" s="202">
        <f>IF(N1169="snížená",J1169,0)</f>
        <v>0</v>
      </c>
      <c r="BG1169" s="202">
        <f>IF(N1169="zákl. přenesená",J1169,0)</f>
        <v>0</v>
      </c>
      <c r="BH1169" s="202">
        <f>IF(N1169="sníž. přenesená",J1169,0)</f>
        <v>0</v>
      </c>
      <c r="BI1169" s="202">
        <f>IF(N1169="nulová",J1169,0)</f>
        <v>0</v>
      </c>
      <c r="BJ1169" s="19" t="s">
        <v>182</v>
      </c>
      <c r="BK1169" s="202">
        <f>ROUND(I1169*H1169,2)</f>
        <v>0</v>
      </c>
      <c r="BL1169" s="19" t="s">
        <v>293</v>
      </c>
      <c r="BM1169" s="201" t="s">
        <v>2410</v>
      </c>
    </row>
    <row r="1170" spans="1:65" s="2" customFormat="1" ht="16.5" customHeight="1">
      <c r="A1170" s="36"/>
      <c r="B1170" s="37"/>
      <c r="C1170" s="190" t="s">
        <v>2411</v>
      </c>
      <c r="D1170" s="190" t="s">
        <v>177</v>
      </c>
      <c r="E1170" s="191" t="s">
        <v>2412</v>
      </c>
      <c r="F1170" s="192" t="s">
        <v>2413</v>
      </c>
      <c r="G1170" s="193" t="s">
        <v>247</v>
      </c>
      <c r="H1170" s="194">
        <v>20</v>
      </c>
      <c r="I1170" s="195"/>
      <c r="J1170" s="196">
        <f>ROUND(I1170*H1170,2)</f>
        <v>0</v>
      </c>
      <c r="K1170" s="192" t="s">
        <v>181</v>
      </c>
      <c r="L1170" s="41"/>
      <c r="M1170" s="197" t="s">
        <v>19</v>
      </c>
      <c r="N1170" s="198" t="s">
        <v>48</v>
      </c>
      <c r="O1170" s="67"/>
      <c r="P1170" s="199">
        <f>O1170*H1170</f>
        <v>0</v>
      </c>
      <c r="Q1170" s="199">
        <v>0.00024</v>
      </c>
      <c r="R1170" s="199">
        <f>Q1170*H1170</f>
        <v>0.0048000000000000004</v>
      </c>
      <c r="S1170" s="199">
        <v>0</v>
      </c>
      <c r="T1170" s="200">
        <f>S1170*H1170</f>
        <v>0</v>
      </c>
      <c r="U1170" s="36"/>
      <c r="V1170" s="36"/>
      <c r="W1170" s="36"/>
      <c r="X1170" s="36"/>
      <c r="Y1170" s="36"/>
      <c r="Z1170" s="36"/>
      <c r="AA1170" s="36"/>
      <c r="AB1170" s="36"/>
      <c r="AC1170" s="36"/>
      <c r="AD1170" s="36"/>
      <c r="AE1170" s="36"/>
      <c r="AR1170" s="201" t="s">
        <v>293</v>
      </c>
      <c r="AT1170" s="201" t="s">
        <v>177</v>
      </c>
      <c r="AU1170" s="201" t="s">
        <v>85</v>
      </c>
      <c r="AY1170" s="19" t="s">
        <v>175</v>
      </c>
      <c r="BE1170" s="202">
        <f>IF(N1170="základní",J1170,0)</f>
        <v>0</v>
      </c>
      <c r="BF1170" s="202">
        <f>IF(N1170="snížená",J1170,0)</f>
        <v>0</v>
      </c>
      <c r="BG1170" s="202">
        <f>IF(N1170="zákl. přenesená",J1170,0)</f>
        <v>0</v>
      </c>
      <c r="BH1170" s="202">
        <f>IF(N1170="sníž. přenesená",J1170,0)</f>
        <v>0</v>
      </c>
      <c r="BI1170" s="202">
        <f>IF(N1170="nulová",J1170,0)</f>
        <v>0</v>
      </c>
      <c r="BJ1170" s="19" t="s">
        <v>182</v>
      </c>
      <c r="BK1170" s="202">
        <f>ROUND(I1170*H1170,2)</f>
        <v>0</v>
      </c>
      <c r="BL1170" s="19" t="s">
        <v>293</v>
      </c>
      <c r="BM1170" s="201" t="s">
        <v>2414</v>
      </c>
    </row>
    <row r="1171" spans="1:47" s="2" customFormat="1" ht="48.75">
      <c r="A1171" s="36"/>
      <c r="B1171" s="37"/>
      <c r="C1171" s="38"/>
      <c r="D1171" s="203" t="s">
        <v>184</v>
      </c>
      <c r="E1171" s="38"/>
      <c r="F1171" s="204" t="s">
        <v>2415</v>
      </c>
      <c r="G1171" s="38"/>
      <c r="H1171" s="38"/>
      <c r="I1171" s="111"/>
      <c r="J1171" s="38"/>
      <c r="K1171" s="38"/>
      <c r="L1171" s="41"/>
      <c r="M1171" s="205"/>
      <c r="N1171" s="206"/>
      <c r="O1171" s="67"/>
      <c r="P1171" s="67"/>
      <c r="Q1171" s="67"/>
      <c r="R1171" s="67"/>
      <c r="S1171" s="67"/>
      <c r="T1171" s="68"/>
      <c r="U1171" s="36"/>
      <c r="V1171" s="36"/>
      <c r="W1171" s="36"/>
      <c r="X1171" s="36"/>
      <c r="Y1171" s="36"/>
      <c r="Z1171" s="36"/>
      <c r="AA1171" s="36"/>
      <c r="AB1171" s="36"/>
      <c r="AC1171" s="36"/>
      <c r="AD1171" s="36"/>
      <c r="AE1171" s="36"/>
      <c r="AT1171" s="19" t="s">
        <v>184</v>
      </c>
      <c r="AU1171" s="19" t="s">
        <v>85</v>
      </c>
    </row>
    <row r="1172" spans="1:47" s="2" customFormat="1" ht="19.5">
      <c r="A1172" s="36"/>
      <c r="B1172" s="37"/>
      <c r="C1172" s="38"/>
      <c r="D1172" s="203" t="s">
        <v>255</v>
      </c>
      <c r="E1172" s="38"/>
      <c r="F1172" s="204" t="s">
        <v>2416</v>
      </c>
      <c r="G1172" s="38"/>
      <c r="H1172" s="38"/>
      <c r="I1172" s="111"/>
      <c r="J1172" s="38"/>
      <c r="K1172" s="38"/>
      <c r="L1172" s="41"/>
      <c r="M1172" s="205"/>
      <c r="N1172" s="206"/>
      <c r="O1172" s="67"/>
      <c r="P1172" s="67"/>
      <c r="Q1172" s="67"/>
      <c r="R1172" s="67"/>
      <c r="S1172" s="67"/>
      <c r="T1172" s="68"/>
      <c r="U1172" s="36"/>
      <c r="V1172" s="36"/>
      <c r="W1172" s="36"/>
      <c r="X1172" s="36"/>
      <c r="Y1172" s="36"/>
      <c r="Z1172" s="36"/>
      <c r="AA1172" s="36"/>
      <c r="AB1172" s="36"/>
      <c r="AC1172" s="36"/>
      <c r="AD1172" s="36"/>
      <c r="AE1172" s="36"/>
      <c r="AT1172" s="19" t="s">
        <v>255</v>
      </c>
      <c r="AU1172" s="19" t="s">
        <v>85</v>
      </c>
    </row>
    <row r="1173" spans="1:65" s="2" customFormat="1" ht="21.75" customHeight="1">
      <c r="A1173" s="36"/>
      <c r="B1173" s="37"/>
      <c r="C1173" s="190" t="s">
        <v>2417</v>
      </c>
      <c r="D1173" s="190" t="s">
        <v>177</v>
      </c>
      <c r="E1173" s="191" t="s">
        <v>633</v>
      </c>
      <c r="F1173" s="192" t="s">
        <v>634</v>
      </c>
      <c r="G1173" s="193" t="s">
        <v>217</v>
      </c>
      <c r="H1173" s="194">
        <v>0.013</v>
      </c>
      <c r="I1173" s="195"/>
      <c r="J1173" s="196">
        <f>ROUND(I1173*H1173,2)</f>
        <v>0</v>
      </c>
      <c r="K1173" s="192" t="s">
        <v>181</v>
      </c>
      <c r="L1173" s="41"/>
      <c r="M1173" s="197" t="s">
        <v>19</v>
      </c>
      <c r="N1173" s="198" t="s">
        <v>48</v>
      </c>
      <c r="O1173" s="67"/>
      <c r="P1173" s="199">
        <f>O1173*H1173</f>
        <v>0</v>
      </c>
      <c r="Q1173" s="199">
        <v>0</v>
      </c>
      <c r="R1173" s="199">
        <f>Q1173*H1173</f>
        <v>0</v>
      </c>
      <c r="S1173" s="199">
        <v>0</v>
      </c>
      <c r="T1173" s="200">
        <f>S1173*H1173</f>
        <v>0</v>
      </c>
      <c r="U1173" s="36"/>
      <c r="V1173" s="36"/>
      <c r="W1173" s="36"/>
      <c r="X1173" s="36"/>
      <c r="Y1173" s="36"/>
      <c r="Z1173" s="36"/>
      <c r="AA1173" s="36"/>
      <c r="AB1173" s="36"/>
      <c r="AC1173" s="36"/>
      <c r="AD1173" s="36"/>
      <c r="AE1173" s="36"/>
      <c r="AR1173" s="201" t="s">
        <v>293</v>
      </c>
      <c r="AT1173" s="201" t="s">
        <v>177</v>
      </c>
      <c r="AU1173" s="201" t="s">
        <v>85</v>
      </c>
      <c r="AY1173" s="19" t="s">
        <v>175</v>
      </c>
      <c r="BE1173" s="202">
        <f>IF(N1173="základní",J1173,0)</f>
        <v>0</v>
      </c>
      <c r="BF1173" s="202">
        <f>IF(N1173="snížená",J1173,0)</f>
        <v>0</v>
      </c>
      <c r="BG1173" s="202">
        <f>IF(N1173="zákl. přenesená",J1173,0)</f>
        <v>0</v>
      </c>
      <c r="BH1173" s="202">
        <f>IF(N1173="sníž. přenesená",J1173,0)</f>
        <v>0</v>
      </c>
      <c r="BI1173" s="202">
        <f>IF(N1173="nulová",J1173,0)</f>
        <v>0</v>
      </c>
      <c r="BJ1173" s="19" t="s">
        <v>182</v>
      </c>
      <c r="BK1173" s="202">
        <f>ROUND(I1173*H1173,2)</f>
        <v>0</v>
      </c>
      <c r="BL1173" s="19" t="s">
        <v>293</v>
      </c>
      <c r="BM1173" s="201" t="s">
        <v>2418</v>
      </c>
    </row>
    <row r="1174" spans="1:47" s="2" customFormat="1" ht="78">
      <c r="A1174" s="36"/>
      <c r="B1174" s="37"/>
      <c r="C1174" s="38"/>
      <c r="D1174" s="203" t="s">
        <v>184</v>
      </c>
      <c r="E1174" s="38"/>
      <c r="F1174" s="204" t="s">
        <v>636</v>
      </c>
      <c r="G1174" s="38"/>
      <c r="H1174" s="38"/>
      <c r="I1174" s="111"/>
      <c r="J1174" s="38"/>
      <c r="K1174" s="38"/>
      <c r="L1174" s="41"/>
      <c r="M1174" s="205"/>
      <c r="N1174" s="206"/>
      <c r="O1174" s="67"/>
      <c r="P1174" s="67"/>
      <c r="Q1174" s="67"/>
      <c r="R1174" s="67"/>
      <c r="S1174" s="67"/>
      <c r="T1174" s="68"/>
      <c r="U1174" s="36"/>
      <c r="V1174" s="36"/>
      <c r="W1174" s="36"/>
      <c r="X1174" s="36"/>
      <c r="Y1174" s="36"/>
      <c r="Z1174" s="36"/>
      <c r="AA1174" s="36"/>
      <c r="AB1174" s="36"/>
      <c r="AC1174" s="36"/>
      <c r="AD1174" s="36"/>
      <c r="AE1174" s="36"/>
      <c r="AT1174" s="19" t="s">
        <v>184</v>
      </c>
      <c r="AU1174" s="19" t="s">
        <v>85</v>
      </c>
    </row>
    <row r="1175" spans="2:63" s="12" customFormat="1" ht="22.9" customHeight="1">
      <c r="B1175" s="174"/>
      <c r="C1175" s="175"/>
      <c r="D1175" s="176" t="s">
        <v>74</v>
      </c>
      <c r="E1175" s="188" t="s">
        <v>2419</v>
      </c>
      <c r="F1175" s="188" t="s">
        <v>2420</v>
      </c>
      <c r="G1175" s="175"/>
      <c r="H1175" s="175"/>
      <c r="I1175" s="178"/>
      <c r="J1175" s="189">
        <f>BK1175</f>
        <v>0</v>
      </c>
      <c r="K1175" s="175"/>
      <c r="L1175" s="180"/>
      <c r="M1175" s="181"/>
      <c r="N1175" s="182"/>
      <c r="O1175" s="182"/>
      <c r="P1175" s="183">
        <f>P1176+SUM(P1177:P1208)</f>
        <v>0</v>
      </c>
      <c r="Q1175" s="182"/>
      <c r="R1175" s="183">
        <f>R1176+SUM(R1177:R1208)</f>
        <v>8.637501</v>
      </c>
      <c r="S1175" s="182"/>
      <c r="T1175" s="184">
        <f>T1176+SUM(T1177:T1208)</f>
        <v>0</v>
      </c>
      <c r="AR1175" s="185" t="s">
        <v>85</v>
      </c>
      <c r="AT1175" s="186" t="s">
        <v>74</v>
      </c>
      <c r="AU1175" s="186" t="s">
        <v>83</v>
      </c>
      <c r="AY1175" s="185" t="s">
        <v>175</v>
      </c>
      <c r="BK1175" s="187">
        <f>BK1176+SUM(BK1177:BK1208)</f>
        <v>0</v>
      </c>
    </row>
    <row r="1176" spans="1:65" s="2" customFormat="1" ht="16.5" customHeight="1">
      <c r="A1176" s="36"/>
      <c r="B1176" s="37"/>
      <c r="C1176" s="190" t="s">
        <v>2421</v>
      </c>
      <c r="D1176" s="190" t="s">
        <v>177</v>
      </c>
      <c r="E1176" s="191" t="s">
        <v>2422</v>
      </c>
      <c r="F1176" s="192" t="s">
        <v>2423</v>
      </c>
      <c r="G1176" s="193" t="s">
        <v>180</v>
      </c>
      <c r="H1176" s="194">
        <v>358.389</v>
      </c>
      <c r="I1176" s="195"/>
      <c r="J1176" s="196">
        <f>ROUND(I1176*H1176,2)</f>
        <v>0</v>
      </c>
      <c r="K1176" s="192" t="s">
        <v>181</v>
      </c>
      <c r="L1176" s="41"/>
      <c r="M1176" s="197" t="s">
        <v>19</v>
      </c>
      <c r="N1176" s="198" t="s">
        <v>48</v>
      </c>
      <c r="O1176" s="67"/>
      <c r="P1176" s="199">
        <f>O1176*H1176</f>
        <v>0</v>
      </c>
      <c r="Q1176" s="199">
        <v>0</v>
      </c>
      <c r="R1176" s="199">
        <f>Q1176*H1176</f>
        <v>0</v>
      </c>
      <c r="S1176" s="199">
        <v>0</v>
      </c>
      <c r="T1176" s="200">
        <f>S1176*H1176</f>
        <v>0</v>
      </c>
      <c r="U1176" s="36"/>
      <c r="V1176" s="36"/>
      <c r="W1176" s="36"/>
      <c r="X1176" s="36"/>
      <c r="Y1176" s="36"/>
      <c r="Z1176" s="36"/>
      <c r="AA1176" s="36"/>
      <c r="AB1176" s="36"/>
      <c r="AC1176" s="36"/>
      <c r="AD1176" s="36"/>
      <c r="AE1176" s="36"/>
      <c r="AR1176" s="201" t="s">
        <v>293</v>
      </c>
      <c r="AT1176" s="201" t="s">
        <v>177</v>
      </c>
      <c r="AU1176" s="201" t="s">
        <v>85</v>
      </c>
      <c r="AY1176" s="19" t="s">
        <v>175</v>
      </c>
      <c r="BE1176" s="202">
        <f>IF(N1176="základní",J1176,0)</f>
        <v>0</v>
      </c>
      <c r="BF1176" s="202">
        <f>IF(N1176="snížená",J1176,0)</f>
        <v>0</v>
      </c>
      <c r="BG1176" s="202">
        <f>IF(N1176="zákl. přenesená",J1176,0)</f>
        <v>0</v>
      </c>
      <c r="BH1176" s="202">
        <f>IF(N1176="sníž. přenesená",J1176,0)</f>
        <v>0</v>
      </c>
      <c r="BI1176" s="202">
        <f>IF(N1176="nulová",J1176,0)</f>
        <v>0</v>
      </c>
      <c r="BJ1176" s="19" t="s">
        <v>182</v>
      </c>
      <c r="BK1176" s="202">
        <f>ROUND(I1176*H1176,2)</f>
        <v>0</v>
      </c>
      <c r="BL1176" s="19" t="s">
        <v>293</v>
      </c>
      <c r="BM1176" s="201" t="s">
        <v>2424</v>
      </c>
    </row>
    <row r="1177" spans="1:47" s="2" customFormat="1" ht="48.75">
      <c r="A1177" s="36"/>
      <c r="B1177" s="37"/>
      <c r="C1177" s="38"/>
      <c r="D1177" s="203" t="s">
        <v>184</v>
      </c>
      <c r="E1177" s="38"/>
      <c r="F1177" s="204" t="s">
        <v>2425</v>
      </c>
      <c r="G1177" s="38"/>
      <c r="H1177" s="38"/>
      <c r="I1177" s="111"/>
      <c r="J1177" s="38"/>
      <c r="K1177" s="38"/>
      <c r="L1177" s="41"/>
      <c r="M1177" s="205"/>
      <c r="N1177" s="206"/>
      <c r="O1177" s="67"/>
      <c r="P1177" s="67"/>
      <c r="Q1177" s="67"/>
      <c r="R1177" s="67"/>
      <c r="S1177" s="67"/>
      <c r="T1177" s="68"/>
      <c r="U1177" s="36"/>
      <c r="V1177" s="36"/>
      <c r="W1177" s="36"/>
      <c r="X1177" s="36"/>
      <c r="Y1177" s="36"/>
      <c r="Z1177" s="36"/>
      <c r="AA1177" s="36"/>
      <c r="AB1177" s="36"/>
      <c r="AC1177" s="36"/>
      <c r="AD1177" s="36"/>
      <c r="AE1177" s="36"/>
      <c r="AT1177" s="19" t="s">
        <v>184</v>
      </c>
      <c r="AU1177" s="19" t="s">
        <v>85</v>
      </c>
    </row>
    <row r="1178" spans="1:65" s="2" customFormat="1" ht="16.5" customHeight="1">
      <c r="A1178" s="36"/>
      <c r="B1178" s="37"/>
      <c r="C1178" s="190" t="s">
        <v>2426</v>
      </c>
      <c r="D1178" s="190" t="s">
        <v>177</v>
      </c>
      <c r="E1178" s="191" t="s">
        <v>2427</v>
      </c>
      <c r="F1178" s="192" t="s">
        <v>2428</v>
      </c>
      <c r="G1178" s="193" t="s">
        <v>180</v>
      </c>
      <c r="H1178" s="194">
        <v>358.389</v>
      </c>
      <c r="I1178" s="195"/>
      <c r="J1178" s="196">
        <f>ROUND(I1178*H1178,2)</f>
        <v>0</v>
      </c>
      <c r="K1178" s="192" t="s">
        <v>181</v>
      </c>
      <c r="L1178" s="41"/>
      <c r="M1178" s="197" t="s">
        <v>19</v>
      </c>
      <c r="N1178" s="198" t="s">
        <v>48</v>
      </c>
      <c r="O1178" s="67"/>
      <c r="P1178" s="199">
        <f>O1178*H1178</f>
        <v>0</v>
      </c>
      <c r="Q1178" s="199">
        <v>0.0003</v>
      </c>
      <c r="R1178" s="199">
        <f>Q1178*H1178</f>
        <v>0.10751669999999999</v>
      </c>
      <c r="S1178" s="199">
        <v>0</v>
      </c>
      <c r="T1178" s="200">
        <f>S1178*H1178</f>
        <v>0</v>
      </c>
      <c r="U1178" s="36"/>
      <c r="V1178" s="36"/>
      <c r="W1178" s="36"/>
      <c r="X1178" s="36"/>
      <c r="Y1178" s="36"/>
      <c r="Z1178" s="36"/>
      <c r="AA1178" s="36"/>
      <c r="AB1178" s="36"/>
      <c r="AC1178" s="36"/>
      <c r="AD1178" s="36"/>
      <c r="AE1178" s="36"/>
      <c r="AR1178" s="201" t="s">
        <v>293</v>
      </c>
      <c r="AT1178" s="201" t="s">
        <v>177</v>
      </c>
      <c r="AU1178" s="201" t="s">
        <v>85</v>
      </c>
      <c r="AY1178" s="19" t="s">
        <v>175</v>
      </c>
      <c r="BE1178" s="202">
        <f>IF(N1178="základní",J1178,0)</f>
        <v>0</v>
      </c>
      <c r="BF1178" s="202">
        <f>IF(N1178="snížená",J1178,0)</f>
        <v>0</v>
      </c>
      <c r="BG1178" s="202">
        <f>IF(N1178="zákl. přenesená",J1178,0)</f>
        <v>0</v>
      </c>
      <c r="BH1178" s="202">
        <f>IF(N1178="sníž. přenesená",J1178,0)</f>
        <v>0</v>
      </c>
      <c r="BI1178" s="202">
        <f>IF(N1178="nulová",J1178,0)</f>
        <v>0</v>
      </c>
      <c r="BJ1178" s="19" t="s">
        <v>182</v>
      </c>
      <c r="BK1178" s="202">
        <f>ROUND(I1178*H1178,2)</f>
        <v>0</v>
      </c>
      <c r="BL1178" s="19" t="s">
        <v>293</v>
      </c>
      <c r="BM1178" s="201" t="s">
        <v>2429</v>
      </c>
    </row>
    <row r="1179" spans="1:47" s="2" customFormat="1" ht="48.75">
      <c r="A1179" s="36"/>
      <c r="B1179" s="37"/>
      <c r="C1179" s="38"/>
      <c r="D1179" s="203" t="s">
        <v>184</v>
      </c>
      <c r="E1179" s="38"/>
      <c r="F1179" s="204" t="s">
        <v>2425</v>
      </c>
      <c r="G1179" s="38"/>
      <c r="H1179" s="38"/>
      <c r="I1179" s="111"/>
      <c r="J1179" s="38"/>
      <c r="K1179" s="38"/>
      <c r="L1179" s="41"/>
      <c r="M1179" s="205"/>
      <c r="N1179" s="206"/>
      <c r="O1179" s="67"/>
      <c r="P1179" s="67"/>
      <c r="Q1179" s="67"/>
      <c r="R1179" s="67"/>
      <c r="S1179" s="67"/>
      <c r="T1179" s="68"/>
      <c r="U1179" s="36"/>
      <c r="V1179" s="36"/>
      <c r="W1179" s="36"/>
      <c r="X1179" s="36"/>
      <c r="Y1179" s="36"/>
      <c r="Z1179" s="36"/>
      <c r="AA1179" s="36"/>
      <c r="AB1179" s="36"/>
      <c r="AC1179" s="36"/>
      <c r="AD1179" s="36"/>
      <c r="AE1179" s="36"/>
      <c r="AT1179" s="19" t="s">
        <v>184</v>
      </c>
      <c r="AU1179" s="19" t="s">
        <v>85</v>
      </c>
    </row>
    <row r="1180" spans="2:51" s="14" customFormat="1" ht="11.25">
      <c r="B1180" s="217"/>
      <c r="C1180" s="218"/>
      <c r="D1180" s="203" t="s">
        <v>186</v>
      </c>
      <c r="E1180" s="219" t="s">
        <v>19</v>
      </c>
      <c r="F1180" s="220" t="s">
        <v>2430</v>
      </c>
      <c r="G1180" s="218"/>
      <c r="H1180" s="221">
        <v>358.389</v>
      </c>
      <c r="I1180" s="222"/>
      <c r="J1180" s="218"/>
      <c r="K1180" s="218"/>
      <c r="L1180" s="223"/>
      <c r="M1180" s="224"/>
      <c r="N1180" s="225"/>
      <c r="O1180" s="225"/>
      <c r="P1180" s="225"/>
      <c r="Q1180" s="225"/>
      <c r="R1180" s="225"/>
      <c r="S1180" s="225"/>
      <c r="T1180" s="226"/>
      <c r="AT1180" s="227" t="s">
        <v>186</v>
      </c>
      <c r="AU1180" s="227" t="s">
        <v>85</v>
      </c>
      <c r="AV1180" s="14" t="s">
        <v>85</v>
      </c>
      <c r="AW1180" s="14" t="s">
        <v>37</v>
      </c>
      <c r="AX1180" s="14" t="s">
        <v>83</v>
      </c>
      <c r="AY1180" s="227" t="s">
        <v>175</v>
      </c>
    </row>
    <row r="1181" spans="1:65" s="2" customFormat="1" ht="16.5" customHeight="1">
      <c r="A1181" s="36"/>
      <c r="B1181" s="37"/>
      <c r="C1181" s="190" t="s">
        <v>2431</v>
      </c>
      <c r="D1181" s="190" t="s">
        <v>177</v>
      </c>
      <c r="E1181" s="191" t="s">
        <v>2432</v>
      </c>
      <c r="F1181" s="192" t="s">
        <v>2433</v>
      </c>
      <c r="G1181" s="193" t="s">
        <v>180</v>
      </c>
      <c r="H1181" s="194">
        <v>96.92</v>
      </c>
      <c r="I1181" s="195"/>
      <c r="J1181" s="196">
        <f>ROUND(I1181*H1181,2)</f>
        <v>0</v>
      </c>
      <c r="K1181" s="192" t="s">
        <v>181</v>
      </c>
      <c r="L1181" s="41"/>
      <c r="M1181" s="197" t="s">
        <v>19</v>
      </c>
      <c r="N1181" s="198" t="s">
        <v>48</v>
      </c>
      <c r="O1181" s="67"/>
      <c r="P1181" s="199">
        <f>O1181*H1181</f>
        <v>0</v>
      </c>
      <c r="Q1181" s="199">
        <v>0.00245</v>
      </c>
      <c r="R1181" s="199">
        <f>Q1181*H1181</f>
        <v>0.237454</v>
      </c>
      <c r="S1181" s="199">
        <v>0</v>
      </c>
      <c r="T1181" s="200">
        <f>S1181*H1181</f>
        <v>0</v>
      </c>
      <c r="U1181" s="36"/>
      <c r="V1181" s="36"/>
      <c r="W1181" s="36"/>
      <c r="X1181" s="36"/>
      <c r="Y1181" s="36"/>
      <c r="Z1181" s="36"/>
      <c r="AA1181" s="36"/>
      <c r="AB1181" s="36"/>
      <c r="AC1181" s="36"/>
      <c r="AD1181" s="36"/>
      <c r="AE1181" s="36"/>
      <c r="AR1181" s="201" t="s">
        <v>293</v>
      </c>
      <c r="AT1181" s="201" t="s">
        <v>177</v>
      </c>
      <c r="AU1181" s="201" t="s">
        <v>85</v>
      </c>
      <c r="AY1181" s="19" t="s">
        <v>175</v>
      </c>
      <c r="BE1181" s="202">
        <f>IF(N1181="základní",J1181,0)</f>
        <v>0</v>
      </c>
      <c r="BF1181" s="202">
        <f>IF(N1181="snížená",J1181,0)</f>
        <v>0</v>
      </c>
      <c r="BG1181" s="202">
        <f>IF(N1181="zákl. přenesená",J1181,0)</f>
        <v>0</v>
      </c>
      <c r="BH1181" s="202">
        <f>IF(N1181="sníž. přenesená",J1181,0)</f>
        <v>0</v>
      </c>
      <c r="BI1181" s="202">
        <f>IF(N1181="nulová",J1181,0)</f>
        <v>0</v>
      </c>
      <c r="BJ1181" s="19" t="s">
        <v>182</v>
      </c>
      <c r="BK1181" s="202">
        <f>ROUND(I1181*H1181,2)</f>
        <v>0</v>
      </c>
      <c r="BL1181" s="19" t="s">
        <v>293</v>
      </c>
      <c r="BM1181" s="201" t="s">
        <v>2434</v>
      </c>
    </row>
    <row r="1182" spans="1:47" s="2" customFormat="1" ht="29.25">
      <c r="A1182" s="36"/>
      <c r="B1182" s="37"/>
      <c r="C1182" s="38"/>
      <c r="D1182" s="203" t="s">
        <v>184</v>
      </c>
      <c r="E1182" s="38"/>
      <c r="F1182" s="204" t="s">
        <v>2435</v>
      </c>
      <c r="G1182" s="38"/>
      <c r="H1182" s="38"/>
      <c r="I1182" s="111"/>
      <c r="J1182" s="38"/>
      <c r="K1182" s="38"/>
      <c r="L1182" s="41"/>
      <c r="M1182" s="205"/>
      <c r="N1182" s="206"/>
      <c r="O1182" s="67"/>
      <c r="P1182" s="67"/>
      <c r="Q1182" s="67"/>
      <c r="R1182" s="67"/>
      <c r="S1182" s="67"/>
      <c r="T1182" s="68"/>
      <c r="U1182" s="36"/>
      <c r="V1182" s="36"/>
      <c r="W1182" s="36"/>
      <c r="X1182" s="36"/>
      <c r="Y1182" s="36"/>
      <c r="Z1182" s="36"/>
      <c r="AA1182" s="36"/>
      <c r="AB1182" s="36"/>
      <c r="AC1182" s="36"/>
      <c r="AD1182" s="36"/>
      <c r="AE1182" s="36"/>
      <c r="AT1182" s="19" t="s">
        <v>184</v>
      </c>
      <c r="AU1182" s="19" t="s">
        <v>85</v>
      </c>
    </row>
    <row r="1183" spans="2:51" s="13" customFormat="1" ht="11.25">
      <c r="B1183" s="207"/>
      <c r="C1183" s="208"/>
      <c r="D1183" s="203" t="s">
        <v>186</v>
      </c>
      <c r="E1183" s="209" t="s">
        <v>19</v>
      </c>
      <c r="F1183" s="210" t="s">
        <v>1456</v>
      </c>
      <c r="G1183" s="208"/>
      <c r="H1183" s="209" t="s">
        <v>19</v>
      </c>
      <c r="I1183" s="211"/>
      <c r="J1183" s="208"/>
      <c r="K1183" s="208"/>
      <c r="L1183" s="212"/>
      <c r="M1183" s="213"/>
      <c r="N1183" s="214"/>
      <c r="O1183" s="214"/>
      <c r="P1183" s="214"/>
      <c r="Q1183" s="214"/>
      <c r="R1183" s="214"/>
      <c r="S1183" s="214"/>
      <c r="T1183" s="215"/>
      <c r="AT1183" s="216" t="s">
        <v>186</v>
      </c>
      <c r="AU1183" s="216" t="s">
        <v>85</v>
      </c>
      <c r="AV1183" s="13" t="s">
        <v>83</v>
      </c>
      <c r="AW1183" s="13" t="s">
        <v>37</v>
      </c>
      <c r="AX1183" s="13" t="s">
        <v>75</v>
      </c>
      <c r="AY1183" s="216" t="s">
        <v>175</v>
      </c>
    </row>
    <row r="1184" spans="2:51" s="14" customFormat="1" ht="11.25">
      <c r="B1184" s="217"/>
      <c r="C1184" s="218"/>
      <c r="D1184" s="203" t="s">
        <v>186</v>
      </c>
      <c r="E1184" s="219" t="s">
        <v>19</v>
      </c>
      <c r="F1184" s="220" t="s">
        <v>2436</v>
      </c>
      <c r="G1184" s="218"/>
      <c r="H1184" s="221">
        <v>89.14</v>
      </c>
      <c r="I1184" s="222"/>
      <c r="J1184" s="218"/>
      <c r="K1184" s="218"/>
      <c r="L1184" s="223"/>
      <c r="M1184" s="224"/>
      <c r="N1184" s="225"/>
      <c r="O1184" s="225"/>
      <c r="P1184" s="225"/>
      <c r="Q1184" s="225"/>
      <c r="R1184" s="225"/>
      <c r="S1184" s="225"/>
      <c r="T1184" s="226"/>
      <c r="AT1184" s="227" t="s">
        <v>186</v>
      </c>
      <c r="AU1184" s="227" t="s">
        <v>85</v>
      </c>
      <c r="AV1184" s="14" t="s">
        <v>85</v>
      </c>
      <c r="AW1184" s="14" t="s">
        <v>37</v>
      </c>
      <c r="AX1184" s="14" t="s">
        <v>75</v>
      </c>
      <c r="AY1184" s="227" t="s">
        <v>175</v>
      </c>
    </row>
    <row r="1185" spans="2:51" s="13" customFormat="1" ht="11.25">
      <c r="B1185" s="207"/>
      <c r="C1185" s="208"/>
      <c r="D1185" s="203" t="s">
        <v>186</v>
      </c>
      <c r="E1185" s="209" t="s">
        <v>19</v>
      </c>
      <c r="F1185" s="210" t="s">
        <v>2437</v>
      </c>
      <c r="G1185" s="208"/>
      <c r="H1185" s="209" t="s">
        <v>19</v>
      </c>
      <c r="I1185" s="211"/>
      <c r="J1185" s="208"/>
      <c r="K1185" s="208"/>
      <c r="L1185" s="212"/>
      <c r="M1185" s="213"/>
      <c r="N1185" s="214"/>
      <c r="O1185" s="214"/>
      <c r="P1185" s="214"/>
      <c r="Q1185" s="214"/>
      <c r="R1185" s="214"/>
      <c r="S1185" s="214"/>
      <c r="T1185" s="215"/>
      <c r="AT1185" s="216" t="s">
        <v>186</v>
      </c>
      <c r="AU1185" s="216" t="s">
        <v>85</v>
      </c>
      <c r="AV1185" s="13" t="s">
        <v>83</v>
      </c>
      <c r="AW1185" s="13" t="s">
        <v>37</v>
      </c>
      <c r="AX1185" s="13" t="s">
        <v>75</v>
      </c>
      <c r="AY1185" s="216" t="s">
        <v>175</v>
      </c>
    </row>
    <row r="1186" spans="2:51" s="14" customFormat="1" ht="11.25">
      <c r="B1186" s="217"/>
      <c r="C1186" s="218"/>
      <c r="D1186" s="203" t="s">
        <v>186</v>
      </c>
      <c r="E1186" s="219" t="s">
        <v>19</v>
      </c>
      <c r="F1186" s="220" t="s">
        <v>2438</v>
      </c>
      <c r="G1186" s="218"/>
      <c r="H1186" s="221">
        <v>7.78</v>
      </c>
      <c r="I1186" s="222"/>
      <c r="J1186" s="218"/>
      <c r="K1186" s="218"/>
      <c r="L1186" s="223"/>
      <c r="M1186" s="224"/>
      <c r="N1186" s="225"/>
      <c r="O1186" s="225"/>
      <c r="P1186" s="225"/>
      <c r="Q1186" s="225"/>
      <c r="R1186" s="225"/>
      <c r="S1186" s="225"/>
      <c r="T1186" s="226"/>
      <c r="AT1186" s="227" t="s">
        <v>186</v>
      </c>
      <c r="AU1186" s="227" t="s">
        <v>85</v>
      </c>
      <c r="AV1186" s="14" t="s">
        <v>85</v>
      </c>
      <c r="AW1186" s="14" t="s">
        <v>37</v>
      </c>
      <c r="AX1186" s="14" t="s">
        <v>75</v>
      </c>
      <c r="AY1186" s="227" t="s">
        <v>175</v>
      </c>
    </row>
    <row r="1187" spans="2:51" s="15" customFormat="1" ht="11.25">
      <c r="B1187" s="228"/>
      <c r="C1187" s="229"/>
      <c r="D1187" s="203" t="s">
        <v>186</v>
      </c>
      <c r="E1187" s="230" t="s">
        <v>19</v>
      </c>
      <c r="F1187" s="231" t="s">
        <v>204</v>
      </c>
      <c r="G1187" s="229"/>
      <c r="H1187" s="232">
        <v>96.92</v>
      </c>
      <c r="I1187" s="233"/>
      <c r="J1187" s="229"/>
      <c r="K1187" s="229"/>
      <c r="L1187" s="234"/>
      <c r="M1187" s="235"/>
      <c r="N1187" s="236"/>
      <c r="O1187" s="236"/>
      <c r="P1187" s="236"/>
      <c r="Q1187" s="236"/>
      <c r="R1187" s="236"/>
      <c r="S1187" s="236"/>
      <c r="T1187" s="237"/>
      <c r="AT1187" s="238" t="s">
        <v>186</v>
      </c>
      <c r="AU1187" s="238" t="s">
        <v>85</v>
      </c>
      <c r="AV1187" s="15" t="s">
        <v>182</v>
      </c>
      <c r="AW1187" s="15" t="s">
        <v>37</v>
      </c>
      <c r="AX1187" s="15" t="s">
        <v>83</v>
      </c>
      <c r="AY1187" s="238" t="s">
        <v>175</v>
      </c>
    </row>
    <row r="1188" spans="1:65" s="2" customFormat="1" ht="21.75" customHeight="1">
      <c r="A1188" s="36"/>
      <c r="B1188" s="37"/>
      <c r="C1188" s="239" t="s">
        <v>2439</v>
      </c>
      <c r="D1188" s="239" t="s">
        <v>238</v>
      </c>
      <c r="E1188" s="240" t="s">
        <v>2440</v>
      </c>
      <c r="F1188" s="241" t="s">
        <v>2441</v>
      </c>
      <c r="G1188" s="242" t="s">
        <v>180</v>
      </c>
      <c r="H1188" s="243">
        <v>106.612</v>
      </c>
      <c r="I1188" s="244"/>
      <c r="J1188" s="245">
        <f>ROUND(I1188*H1188,2)</f>
        <v>0</v>
      </c>
      <c r="K1188" s="241" t="s">
        <v>181</v>
      </c>
      <c r="L1188" s="246"/>
      <c r="M1188" s="247" t="s">
        <v>19</v>
      </c>
      <c r="N1188" s="248" t="s">
        <v>48</v>
      </c>
      <c r="O1188" s="67"/>
      <c r="P1188" s="199">
        <f>O1188*H1188</f>
        <v>0</v>
      </c>
      <c r="Q1188" s="199">
        <v>0.033</v>
      </c>
      <c r="R1188" s="199">
        <f>Q1188*H1188</f>
        <v>3.518196</v>
      </c>
      <c r="S1188" s="199">
        <v>0</v>
      </c>
      <c r="T1188" s="200">
        <f>S1188*H1188</f>
        <v>0</v>
      </c>
      <c r="U1188" s="36"/>
      <c r="V1188" s="36"/>
      <c r="W1188" s="36"/>
      <c r="X1188" s="36"/>
      <c r="Y1188" s="36"/>
      <c r="Z1188" s="36"/>
      <c r="AA1188" s="36"/>
      <c r="AB1188" s="36"/>
      <c r="AC1188" s="36"/>
      <c r="AD1188" s="36"/>
      <c r="AE1188" s="36"/>
      <c r="AR1188" s="201" t="s">
        <v>522</v>
      </c>
      <c r="AT1188" s="201" t="s">
        <v>238</v>
      </c>
      <c r="AU1188" s="201" t="s">
        <v>85</v>
      </c>
      <c r="AY1188" s="19" t="s">
        <v>175</v>
      </c>
      <c r="BE1188" s="202">
        <f>IF(N1188="základní",J1188,0)</f>
        <v>0</v>
      </c>
      <c r="BF1188" s="202">
        <f>IF(N1188="snížená",J1188,0)</f>
        <v>0</v>
      </c>
      <c r="BG1188" s="202">
        <f>IF(N1188="zákl. přenesená",J1188,0)</f>
        <v>0</v>
      </c>
      <c r="BH1188" s="202">
        <f>IF(N1188="sníž. přenesená",J1188,0)</f>
        <v>0</v>
      </c>
      <c r="BI1188" s="202">
        <f>IF(N1188="nulová",J1188,0)</f>
        <v>0</v>
      </c>
      <c r="BJ1188" s="19" t="s">
        <v>182</v>
      </c>
      <c r="BK1188" s="202">
        <f>ROUND(I1188*H1188,2)</f>
        <v>0</v>
      </c>
      <c r="BL1188" s="19" t="s">
        <v>293</v>
      </c>
      <c r="BM1188" s="201" t="s">
        <v>2442</v>
      </c>
    </row>
    <row r="1189" spans="2:51" s="14" customFormat="1" ht="11.25">
      <c r="B1189" s="217"/>
      <c r="C1189" s="218"/>
      <c r="D1189" s="203" t="s">
        <v>186</v>
      </c>
      <c r="E1189" s="219" t="s">
        <v>19</v>
      </c>
      <c r="F1189" s="220" t="s">
        <v>2443</v>
      </c>
      <c r="G1189" s="218"/>
      <c r="H1189" s="221">
        <v>96.92</v>
      </c>
      <c r="I1189" s="222"/>
      <c r="J1189" s="218"/>
      <c r="K1189" s="218"/>
      <c r="L1189" s="223"/>
      <c r="M1189" s="224"/>
      <c r="N1189" s="225"/>
      <c r="O1189" s="225"/>
      <c r="P1189" s="225"/>
      <c r="Q1189" s="225"/>
      <c r="R1189" s="225"/>
      <c r="S1189" s="225"/>
      <c r="T1189" s="226"/>
      <c r="AT1189" s="227" t="s">
        <v>186</v>
      </c>
      <c r="AU1189" s="227" t="s">
        <v>85</v>
      </c>
      <c r="AV1189" s="14" t="s">
        <v>85</v>
      </c>
      <c r="AW1189" s="14" t="s">
        <v>37</v>
      </c>
      <c r="AX1189" s="14" t="s">
        <v>83</v>
      </c>
      <c r="AY1189" s="227" t="s">
        <v>175</v>
      </c>
    </row>
    <row r="1190" spans="2:51" s="14" customFormat="1" ht="11.25">
      <c r="B1190" s="217"/>
      <c r="C1190" s="218"/>
      <c r="D1190" s="203" t="s">
        <v>186</v>
      </c>
      <c r="E1190" s="218"/>
      <c r="F1190" s="220" t="s">
        <v>2444</v>
      </c>
      <c r="G1190" s="218"/>
      <c r="H1190" s="221">
        <v>106.612</v>
      </c>
      <c r="I1190" s="222"/>
      <c r="J1190" s="218"/>
      <c r="K1190" s="218"/>
      <c r="L1190" s="223"/>
      <c r="M1190" s="224"/>
      <c r="N1190" s="225"/>
      <c r="O1190" s="225"/>
      <c r="P1190" s="225"/>
      <c r="Q1190" s="225"/>
      <c r="R1190" s="225"/>
      <c r="S1190" s="225"/>
      <c r="T1190" s="226"/>
      <c r="AT1190" s="227" t="s">
        <v>186</v>
      </c>
      <c r="AU1190" s="227" t="s">
        <v>85</v>
      </c>
      <c r="AV1190" s="14" t="s">
        <v>85</v>
      </c>
      <c r="AW1190" s="14" t="s">
        <v>4</v>
      </c>
      <c r="AX1190" s="14" t="s">
        <v>83</v>
      </c>
      <c r="AY1190" s="227" t="s">
        <v>175</v>
      </c>
    </row>
    <row r="1191" spans="1:65" s="2" customFormat="1" ht="16.5" customHeight="1">
      <c r="A1191" s="36"/>
      <c r="B1191" s="37"/>
      <c r="C1191" s="190" t="s">
        <v>2445</v>
      </c>
      <c r="D1191" s="190" t="s">
        <v>177</v>
      </c>
      <c r="E1191" s="191" t="s">
        <v>2446</v>
      </c>
      <c r="F1191" s="192" t="s">
        <v>2447</v>
      </c>
      <c r="G1191" s="193" t="s">
        <v>180</v>
      </c>
      <c r="H1191" s="194">
        <v>37.71</v>
      </c>
      <c r="I1191" s="195"/>
      <c r="J1191" s="196">
        <f>ROUND(I1191*H1191,2)</f>
        <v>0</v>
      </c>
      <c r="K1191" s="192" t="s">
        <v>181</v>
      </c>
      <c r="L1191" s="41"/>
      <c r="M1191" s="197" t="s">
        <v>19</v>
      </c>
      <c r="N1191" s="198" t="s">
        <v>48</v>
      </c>
      <c r="O1191" s="67"/>
      <c r="P1191" s="199">
        <f>O1191*H1191</f>
        <v>0</v>
      </c>
      <c r="Q1191" s="199">
        <v>0.0025</v>
      </c>
      <c r="R1191" s="199">
        <f>Q1191*H1191</f>
        <v>0.094275</v>
      </c>
      <c r="S1191" s="199">
        <v>0</v>
      </c>
      <c r="T1191" s="200">
        <f>S1191*H1191</f>
        <v>0</v>
      </c>
      <c r="U1191" s="36"/>
      <c r="V1191" s="36"/>
      <c r="W1191" s="36"/>
      <c r="X1191" s="36"/>
      <c r="Y1191" s="36"/>
      <c r="Z1191" s="36"/>
      <c r="AA1191" s="36"/>
      <c r="AB1191" s="36"/>
      <c r="AC1191" s="36"/>
      <c r="AD1191" s="36"/>
      <c r="AE1191" s="36"/>
      <c r="AR1191" s="201" t="s">
        <v>293</v>
      </c>
      <c r="AT1191" s="201" t="s">
        <v>177</v>
      </c>
      <c r="AU1191" s="201" t="s">
        <v>85</v>
      </c>
      <c r="AY1191" s="19" t="s">
        <v>175</v>
      </c>
      <c r="BE1191" s="202">
        <f>IF(N1191="základní",J1191,0)</f>
        <v>0</v>
      </c>
      <c r="BF1191" s="202">
        <f>IF(N1191="snížená",J1191,0)</f>
        <v>0</v>
      </c>
      <c r="BG1191" s="202">
        <f>IF(N1191="zákl. přenesená",J1191,0)</f>
        <v>0</v>
      </c>
      <c r="BH1191" s="202">
        <f>IF(N1191="sníž. přenesená",J1191,0)</f>
        <v>0</v>
      </c>
      <c r="BI1191" s="202">
        <f>IF(N1191="nulová",J1191,0)</f>
        <v>0</v>
      </c>
      <c r="BJ1191" s="19" t="s">
        <v>182</v>
      </c>
      <c r="BK1191" s="202">
        <f>ROUND(I1191*H1191,2)</f>
        <v>0</v>
      </c>
      <c r="BL1191" s="19" t="s">
        <v>293</v>
      </c>
      <c r="BM1191" s="201" t="s">
        <v>2448</v>
      </c>
    </row>
    <row r="1192" spans="1:47" s="2" customFormat="1" ht="29.25">
      <c r="A1192" s="36"/>
      <c r="B1192" s="37"/>
      <c r="C1192" s="38"/>
      <c r="D1192" s="203" t="s">
        <v>184</v>
      </c>
      <c r="E1192" s="38"/>
      <c r="F1192" s="204" t="s">
        <v>2435</v>
      </c>
      <c r="G1192" s="38"/>
      <c r="H1192" s="38"/>
      <c r="I1192" s="111"/>
      <c r="J1192" s="38"/>
      <c r="K1192" s="38"/>
      <c r="L1192" s="41"/>
      <c r="M1192" s="205"/>
      <c r="N1192" s="206"/>
      <c r="O1192" s="67"/>
      <c r="P1192" s="67"/>
      <c r="Q1192" s="67"/>
      <c r="R1192" s="67"/>
      <c r="S1192" s="67"/>
      <c r="T1192" s="68"/>
      <c r="U1192" s="36"/>
      <c r="V1192" s="36"/>
      <c r="W1192" s="36"/>
      <c r="X1192" s="36"/>
      <c r="Y1192" s="36"/>
      <c r="Z1192" s="36"/>
      <c r="AA1192" s="36"/>
      <c r="AB1192" s="36"/>
      <c r="AC1192" s="36"/>
      <c r="AD1192" s="36"/>
      <c r="AE1192" s="36"/>
      <c r="AT1192" s="19" t="s">
        <v>184</v>
      </c>
      <c r="AU1192" s="19" t="s">
        <v>85</v>
      </c>
    </row>
    <row r="1193" spans="2:51" s="13" customFormat="1" ht="11.25">
      <c r="B1193" s="207"/>
      <c r="C1193" s="208"/>
      <c r="D1193" s="203" t="s">
        <v>186</v>
      </c>
      <c r="E1193" s="209" t="s">
        <v>19</v>
      </c>
      <c r="F1193" s="210" t="s">
        <v>1466</v>
      </c>
      <c r="G1193" s="208"/>
      <c r="H1193" s="209" t="s">
        <v>19</v>
      </c>
      <c r="I1193" s="211"/>
      <c r="J1193" s="208"/>
      <c r="K1193" s="208"/>
      <c r="L1193" s="212"/>
      <c r="M1193" s="213"/>
      <c r="N1193" s="214"/>
      <c r="O1193" s="214"/>
      <c r="P1193" s="214"/>
      <c r="Q1193" s="214"/>
      <c r="R1193" s="214"/>
      <c r="S1193" s="214"/>
      <c r="T1193" s="215"/>
      <c r="AT1193" s="216" t="s">
        <v>186</v>
      </c>
      <c r="AU1193" s="216" t="s">
        <v>85</v>
      </c>
      <c r="AV1193" s="13" t="s">
        <v>83</v>
      </c>
      <c r="AW1193" s="13" t="s">
        <v>37</v>
      </c>
      <c r="AX1193" s="13" t="s">
        <v>75</v>
      </c>
      <c r="AY1193" s="216" t="s">
        <v>175</v>
      </c>
    </row>
    <row r="1194" spans="2:51" s="13" customFormat="1" ht="11.25">
      <c r="B1194" s="207"/>
      <c r="C1194" s="208"/>
      <c r="D1194" s="203" t="s">
        <v>186</v>
      </c>
      <c r="E1194" s="209" t="s">
        <v>19</v>
      </c>
      <c r="F1194" s="210" t="s">
        <v>260</v>
      </c>
      <c r="G1194" s="208"/>
      <c r="H1194" s="209" t="s">
        <v>19</v>
      </c>
      <c r="I1194" s="211"/>
      <c r="J1194" s="208"/>
      <c r="K1194" s="208"/>
      <c r="L1194" s="212"/>
      <c r="M1194" s="213"/>
      <c r="N1194" s="214"/>
      <c r="O1194" s="214"/>
      <c r="P1194" s="214"/>
      <c r="Q1194" s="214"/>
      <c r="R1194" s="214"/>
      <c r="S1194" s="214"/>
      <c r="T1194" s="215"/>
      <c r="AT1194" s="216" t="s">
        <v>186</v>
      </c>
      <c r="AU1194" s="216" t="s">
        <v>85</v>
      </c>
      <c r="AV1194" s="13" t="s">
        <v>83</v>
      </c>
      <c r="AW1194" s="13" t="s">
        <v>37</v>
      </c>
      <c r="AX1194" s="13" t="s">
        <v>75</v>
      </c>
      <c r="AY1194" s="216" t="s">
        <v>175</v>
      </c>
    </row>
    <row r="1195" spans="2:51" s="14" customFormat="1" ht="11.25">
      <c r="B1195" s="217"/>
      <c r="C1195" s="218"/>
      <c r="D1195" s="203" t="s">
        <v>186</v>
      </c>
      <c r="E1195" s="219" t="s">
        <v>19</v>
      </c>
      <c r="F1195" s="220" t="s">
        <v>2449</v>
      </c>
      <c r="G1195" s="218"/>
      <c r="H1195" s="221">
        <v>37.71</v>
      </c>
      <c r="I1195" s="222"/>
      <c r="J1195" s="218"/>
      <c r="K1195" s="218"/>
      <c r="L1195" s="223"/>
      <c r="M1195" s="224"/>
      <c r="N1195" s="225"/>
      <c r="O1195" s="225"/>
      <c r="P1195" s="225"/>
      <c r="Q1195" s="225"/>
      <c r="R1195" s="225"/>
      <c r="S1195" s="225"/>
      <c r="T1195" s="226"/>
      <c r="AT1195" s="227" t="s">
        <v>186</v>
      </c>
      <c r="AU1195" s="227" t="s">
        <v>85</v>
      </c>
      <c r="AV1195" s="14" t="s">
        <v>85</v>
      </c>
      <c r="AW1195" s="14" t="s">
        <v>37</v>
      </c>
      <c r="AX1195" s="14" t="s">
        <v>75</v>
      </c>
      <c r="AY1195" s="227" t="s">
        <v>175</v>
      </c>
    </row>
    <row r="1196" spans="2:51" s="16" customFormat="1" ht="11.25">
      <c r="B1196" s="253"/>
      <c r="C1196" s="254"/>
      <c r="D1196" s="203" t="s">
        <v>186</v>
      </c>
      <c r="E1196" s="255" t="s">
        <v>19</v>
      </c>
      <c r="F1196" s="256" t="s">
        <v>365</v>
      </c>
      <c r="G1196" s="254"/>
      <c r="H1196" s="257">
        <v>37.71</v>
      </c>
      <c r="I1196" s="258"/>
      <c r="J1196" s="254"/>
      <c r="K1196" s="254"/>
      <c r="L1196" s="259"/>
      <c r="M1196" s="260"/>
      <c r="N1196" s="261"/>
      <c r="O1196" s="261"/>
      <c r="P1196" s="261"/>
      <c r="Q1196" s="261"/>
      <c r="R1196" s="261"/>
      <c r="S1196" s="261"/>
      <c r="T1196" s="262"/>
      <c r="AT1196" s="263" t="s">
        <v>186</v>
      </c>
      <c r="AU1196" s="263" t="s">
        <v>85</v>
      </c>
      <c r="AV1196" s="16" t="s">
        <v>195</v>
      </c>
      <c r="AW1196" s="16" t="s">
        <v>37</v>
      </c>
      <c r="AX1196" s="16" t="s">
        <v>75</v>
      </c>
      <c r="AY1196" s="263" t="s">
        <v>175</v>
      </c>
    </row>
    <row r="1197" spans="2:51" s="15" customFormat="1" ht="11.25">
      <c r="B1197" s="228"/>
      <c r="C1197" s="229"/>
      <c r="D1197" s="203" t="s">
        <v>186</v>
      </c>
      <c r="E1197" s="230" t="s">
        <v>19</v>
      </c>
      <c r="F1197" s="231" t="s">
        <v>204</v>
      </c>
      <c r="G1197" s="229"/>
      <c r="H1197" s="232">
        <v>37.71</v>
      </c>
      <c r="I1197" s="233"/>
      <c r="J1197" s="229"/>
      <c r="K1197" s="229"/>
      <c r="L1197" s="234"/>
      <c r="M1197" s="235"/>
      <c r="N1197" s="236"/>
      <c r="O1197" s="236"/>
      <c r="P1197" s="236"/>
      <c r="Q1197" s="236"/>
      <c r="R1197" s="236"/>
      <c r="S1197" s="236"/>
      <c r="T1197" s="237"/>
      <c r="AT1197" s="238" t="s">
        <v>186</v>
      </c>
      <c r="AU1197" s="238" t="s">
        <v>85</v>
      </c>
      <c r="AV1197" s="15" t="s">
        <v>182</v>
      </c>
      <c r="AW1197" s="15" t="s">
        <v>37</v>
      </c>
      <c r="AX1197" s="15" t="s">
        <v>83</v>
      </c>
      <c r="AY1197" s="238" t="s">
        <v>175</v>
      </c>
    </row>
    <row r="1198" spans="1:65" s="2" customFormat="1" ht="16.5" customHeight="1">
      <c r="A1198" s="36"/>
      <c r="B1198" s="37"/>
      <c r="C1198" s="239" t="s">
        <v>2450</v>
      </c>
      <c r="D1198" s="239" t="s">
        <v>238</v>
      </c>
      <c r="E1198" s="240" t="s">
        <v>2451</v>
      </c>
      <c r="F1198" s="241" t="s">
        <v>2452</v>
      </c>
      <c r="G1198" s="242" t="s">
        <v>180</v>
      </c>
      <c r="H1198" s="243">
        <v>41.481</v>
      </c>
      <c r="I1198" s="244"/>
      <c r="J1198" s="245">
        <f>ROUND(I1198*H1198,2)</f>
        <v>0</v>
      </c>
      <c r="K1198" s="241" t="s">
        <v>181</v>
      </c>
      <c r="L1198" s="246"/>
      <c r="M1198" s="247" t="s">
        <v>19</v>
      </c>
      <c r="N1198" s="248" t="s">
        <v>48</v>
      </c>
      <c r="O1198" s="67"/>
      <c r="P1198" s="199">
        <f>O1198*H1198</f>
        <v>0</v>
      </c>
      <c r="Q1198" s="199">
        <v>0.0192</v>
      </c>
      <c r="R1198" s="199">
        <f>Q1198*H1198</f>
        <v>0.7964352</v>
      </c>
      <c r="S1198" s="199">
        <v>0</v>
      </c>
      <c r="T1198" s="200">
        <f>S1198*H1198</f>
        <v>0</v>
      </c>
      <c r="U1198" s="36"/>
      <c r="V1198" s="36"/>
      <c r="W1198" s="36"/>
      <c r="X1198" s="36"/>
      <c r="Y1198" s="36"/>
      <c r="Z1198" s="36"/>
      <c r="AA1198" s="36"/>
      <c r="AB1198" s="36"/>
      <c r="AC1198" s="36"/>
      <c r="AD1198" s="36"/>
      <c r="AE1198" s="36"/>
      <c r="AR1198" s="201" t="s">
        <v>522</v>
      </c>
      <c r="AT1198" s="201" t="s">
        <v>238</v>
      </c>
      <c r="AU1198" s="201" t="s">
        <v>85</v>
      </c>
      <c r="AY1198" s="19" t="s">
        <v>175</v>
      </c>
      <c r="BE1198" s="202">
        <f>IF(N1198="základní",J1198,0)</f>
        <v>0</v>
      </c>
      <c r="BF1198" s="202">
        <f>IF(N1198="snížená",J1198,0)</f>
        <v>0</v>
      </c>
      <c r="BG1198" s="202">
        <f>IF(N1198="zákl. přenesená",J1198,0)</f>
        <v>0</v>
      </c>
      <c r="BH1198" s="202">
        <f>IF(N1198="sníž. přenesená",J1198,0)</f>
        <v>0</v>
      </c>
      <c r="BI1198" s="202">
        <f>IF(N1198="nulová",J1198,0)</f>
        <v>0</v>
      </c>
      <c r="BJ1198" s="19" t="s">
        <v>182</v>
      </c>
      <c r="BK1198" s="202">
        <f>ROUND(I1198*H1198,2)</f>
        <v>0</v>
      </c>
      <c r="BL1198" s="19" t="s">
        <v>293</v>
      </c>
      <c r="BM1198" s="201" t="s">
        <v>2453</v>
      </c>
    </row>
    <row r="1199" spans="2:51" s="14" customFormat="1" ht="11.25">
      <c r="B1199" s="217"/>
      <c r="C1199" s="218"/>
      <c r="D1199" s="203" t="s">
        <v>186</v>
      </c>
      <c r="E1199" s="219" t="s">
        <v>19</v>
      </c>
      <c r="F1199" s="220" t="s">
        <v>2454</v>
      </c>
      <c r="G1199" s="218"/>
      <c r="H1199" s="221">
        <v>41.481</v>
      </c>
      <c r="I1199" s="222"/>
      <c r="J1199" s="218"/>
      <c r="K1199" s="218"/>
      <c r="L1199" s="223"/>
      <c r="M1199" s="224"/>
      <c r="N1199" s="225"/>
      <c r="O1199" s="225"/>
      <c r="P1199" s="225"/>
      <c r="Q1199" s="225"/>
      <c r="R1199" s="225"/>
      <c r="S1199" s="225"/>
      <c r="T1199" s="226"/>
      <c r="AT1199" s="227" t="s">
        <v>186</v>
      </c>
      <c r="AU1199" s="227" t="s">
        <v>85</v>
      </c>
      <c r="AV1199" s="14" t="s">
        <v>85</v>
      </c>
      <c r="AW1199" s="14" t="s">
        <v>37</v>
      </c>
      <c r="AX1199" s="14" t="s">
        <v>83</v>
      </c>
      <c r="AY1199" s="227" t="s">
        <v>175</v>
      </c>
    </row>
    <row r="1200" spans="1:65" s="2" customFormat="1" ht="16.5" customHeight="1">
      <c r="A1200" s="36"/>
      <c r="B1200" s="37"/>
      <c r="C1200" s="190" t="s">
        <v>2455</v>
      </c>
      <c r="D1200" s="190" t="s">
        <v>177</v>
      </c>
      <c r="E1200" s="191" t="s">
        <v>2456</v>
      </c>
      <c r="F1200" s="192" t="s">
        <v>2457</v>
      </c>
      <c r="G1200" s="193" t="s">
        <v>180</v>
      </c>
      <c r="H1200" s="194">
        <v>95.169</v>
      </c>
      <c r="I1200" s="195"/>
      <c r="J1200" s="196">
        <f>ROUND(I1200*H1200,2)</f>
        <v>0</v>
      </c>
      <c r="K1200" s="192" t="s">
        <v>181</v>
      </c>
      <c r="L1200" s="41"/>
      <c r="M1200" s="197" t="s">
        <v>19</v>
      </c>
      <c r="N1200" s="198" t="s">
        <v>48</v>
      </c>
      <c r="O1200" s="67"/>
      <c r="P1200" s="199">
        <f>O1200*H1200</f>
        <v>0</v>
      </c>
      <c r="Q1200" s="199">
        <v>0.0029</v>
      </c>
      <c r="R1200" s="199">
        <f>Q1200*H1200</f>
        <v>0.27599009999999996</v>
      </c>
      <c r="S1200" s="199">
        <v>0</v>
      </c>
      <c r="T1200" s="200">
        <f>S1200*H1200</f>
        <v>0</v>
      </c>
      <c r="U1200" s="36"/>
      <c r="V1200" s="36"/>
      <c r="W1200" s="36"/>
      <c r="X1200" s="36"/>
      <c r="Y1200" s="36"/>
      <c r="Z1200" s="36"/>
      <c r="AA1200" s="36"/>
      <c r="AB1200" s="36"/>
      <c r="AC1200" s="36"/>
      <c r="AD1200" s="36"/>
      <c r="AE1200" s="36"/>
      <c r="AR1200" s="201" t="s">
        <v>293</v>
      </c>
      <c r="AT1200" s="201" t="s">
        <v>177</v>
      </c>
      <c r="AU1200" s="201" t="s">
        <v>85</v>
      </c>
      <c r="AY1200" s="19" t="s">
        <v>175</v>
      </c>
      <c r="BE1200" s="202">
        <f>IF(N1200="základní",J1200,0)</f>
        <v>0</v>
      </c>
      <c r="BF1200" s="202">
        <f>IF(N1200="snížená",J1200,0)</f>
        <v>0</v>
      </c>
      <c r="BG1200" s="202">
        <f>IF(N1200="zákl. přenesená",J1200,0)</f>
        <v>0</v>
      </c>
      <c r="BH1200" s="202">
        <f>IF(N1200="sníž. přenesená",J1200,0)</f>
        <v>0</v>
      </c>
      <c r="BI1200" s="202">
        <f>IF(N1200="nulová",J1200,0)</f>
        <v>0</v>
      </c>
      <c r="BJ1200" s="19" t="s">
        <v>182</v>
      </c>
      <c r="BK1200" s="202">
        <f>ROUND(I1200*H1200,2)</f>
        <v>0</v>
      </c>
      <c r="BL1200" s="19" t="s">
        <v>293</v>
      </c>
      <c r="BM1200" s="201" t="s">
        <v>2458</v>
      </c>
    </row>
    <row r="1201" spans="1:47" s="2" customFormat="1" ht="29.25">
      <c r="A1201" s="36"/>
      <c r="B1201" s="37"/>
      <c r="C1201" s="38"/>
      <c r="D1201" s="203" t="s">
        <v>184</v>
      </c>
      <c r="E1201" s="38"/>
      <c r="F1201" s="204" t="s">
        <v>2435</v>
      </c>
      <c r="G1201" s="38"/>
      <c r="H1201" s="38"/>
      <c r="I1201" s="111"/>
      <c r="J1201" s="38"/>
      <c r="K1201" s="38"/>
      <c r="L1201" s="41"/>
      <c r="M1201" s="205"/>
      <c r="N1201" s="206"/>
      <c r="O1201" s="67"/>
      <c r="P1201" s="67"/>
      <c r="Q1201" s="67"/>
      <c r="R1201" s="67"/>
      <c r="S1201" s="67"/>
      <c r="T1201" s="68"/>
      <c r="U1201" s="36"/>
      <c r="V1201" s="36"/>
      <c r="W1201" s="36"/>
      <c r="X1201" s="36"/>
      <c r="Y1201" s="36"/>
      <c r="Z1201" s="36"/>
      <c r="AA1201" s="36"/>
      <c r="AB1201" s="36"/>
      <c r="AC1201" s="36"/>
      <c r="AD1201" s="36"/>
      <c r="AE1201" s="36"/>
      <c r="AT1201" s="19" t="s">
        <v>184</v>
      </c>
      <c r="AU1201" s="19" t="s">
        <v>85</v>
      </c>
    </row>
    <row r="1202" spans="2:51" s="13" customFormat="1" ht="11.25">
      <c r="B1202" s="207"/>
      <c r="C1202" s="208"/>
      <c r="D1202" s="203" t="s">
        <v>186</v>
      </c>
      <c r="E1202" s="209" t="s">
        <v>19</v>
      </c>
      <c r="F1202" s="210" t="s">
        <v>1482</v>
      </c>
      <c r="G1202" s="208"/>
      <c r="H1202" s="209" t="s">
        <v>19</v>
      </c>
      <c r="I1202" s="211"/>
      <c r="J1202" s="208"/>
      <c r="K1202" s="208"/>
      <c r="L1202" s="212"/>
      <c r="M1202" s="213"/>
      <c r="N1202" s="214"/>
      <c r="O1202" s="214"/>
      <c r="P1202" s="214"/>
      <c r="Q1202" s="214"/>
      <c r="R1202" s="214"/>
      <c r="S1202" s="214"/>
      <c r="T1202" s="215"/>
      <c r="AT1202" s="216" t="s">
        <v>186</v>
      </c>
      <c r="AU1202" s="216" t="s">
        <v>85</v>
      </c>
      <c r="AV1202" s="13" t="s">
        <v>83</v>
      </c>
      <c r="AW1202" s="13" t="s">
        <v>37</v>
      </c>
      <c r="AX1202" s="13" t="s">
        <v>75</v>
      </c>
      <c r="AY1202" s="216" t="s">
        <v>175</v>
      </c>
    </row>
    <row r="1203" spans="2:51" s="14" customFormat="1" ht="11.25">
      <c r="B1203" s="217"/>
      <c r="C1203" s="218"/>
      <c r="D1203" s="203" t="s">
        <v>186</v>
      </c>
      <c r="E1203" s="219" t="s">
        <v>19</v>
      </c>
      <c r="F1203" s="220" t="s">
        <v>2459</v>
      </c>
      <c r="G1203" s="218"/>
      <c r="H1203" s="221">
        <v>95.169</v>
      </c>
      <c r="I1203" s="222"/>
      <c r="J1203" s="218"/>
      <c r="K1203" s="218"/>
      <c r="L1203" s="223"/>
      <c r="M1203" s="224"/>
      <c r="N1203" s="225"/>
      <c r="O1203" s="225"/>
      <c r="P1203" s="225"/>
      <c r="Q1203" s="225"/>
      <c r="R1203" s="225"/>
      <c r="S1203" s="225"/>
      <c r="T1203" s="226"/>
      <c r="AT1203" s="227" t="s">
        <v>186</v>
      </c>
      <c r="AU1203" s="227" t="s">
        <v>85</v>
      </c>
      <c r="AV1203" s="14" t="s">
        <v>85</v>
      </c>
      <c r="AW1203" s="14" t="s">
        <v>37</v>
      </c>
      <c r="AX1203" s="14" t="s">
        <v>83</v>
      </c>
      <c r="AY1203" s="227" t="s">
        <v>175</v>
      </c>
    </row>
    <row r="1204" spans="1:65" s="2" customFormat="1" ht="21.75" customHeight="1">
      <c r="A1204" s="36"/>
      <c r="B1204" s="37"/>
      <c r="C1204" s="239" t="s">
        <v>2460</v>
      </c>
      <c r="D1204" s="239" t="s">
        <v>238</v>
      </c>
      <c r="E1204" s="240" t="s">
        <v>2440</v>
      </c>
      <c r="F1204" s="241" t="s">
        <v>2441</v>
      </c>
      <c r="G1204" s="242" t="s">
        <v>180</v>
      </c>
      <c r="H1204" s="243">
        <v>104.686</v>
      </c>
      <c r="I1204" s="244"/>
      <c r="J1204" s="245">
        <f>ROUND(I1204*H1204,2)</f>
        <v>0</v>
      </c>
      <c r="K1204" s="241" t="s">
        <v>181</v>
      </c>
      <c r="L1204" s="246"/>
      <c r="M1204" s="247" t="s">
        <v>19</v>
      </c>
      <c r="N1204" s="248" t="s">
        <v>48</v>
      </c>
      <c r="O1204" s="67"/>
      <c r="P1204" s="199">
        <f>O1204*H1204</f>
        <v>0</v>
      </c>
      <c r="Q1204" s="199">
        <v>0.033</v>
      </c>
      <c r="R1204" s="199">
        <f>Q1204*H1204</f>
        <v>3.4546380000000005</v>
      </c>
      <c r="S1204" s="199">
        <v>0</v>
      </c>
      <c r="T1204" s="200">
        <f>S1204*H1204</f>
        <v>0</v>
      </c>
      <c r="U1204" s="36"/>
      <c r="V1204" s="36"/>
      <c r="W1204" s="36"/>
      <c r="X1204" s="36"/>
      <c r="Y1204" s="36"/>
      <c r="Z1204" s="36"/>
      <c r="AA1204" s="36"/>
      <c r="AB1204" s="36"/>
      <c r="AC1204" s="36"/>
      <c r="AD1204" s="36"/>
      <c r="AE1204" s="36"/>
      <c r="AR1204" s="201" t="s">
        <v>522</v>
      </c>
      <c r="AT1204" s="201" t="s">
        <v>238</v>
      </c>
      <c r="AU1204" s="201" t="s">
        <v>85</v>
      </c>
      <c r="AY1204" s="19" t="s">
        <v>175</v>
      </c>
      <c r="BE1204" s="202">
        <f>IF(N1204="základní",J1204,0)</f>
        <v>0</v>
      </c>
      <c r="BF1204" s="202">
        <f>IF(N1204="snížená",J1204,0)</f>
        <v>0</v>
      </c>
      <c r="BG1204" s="202">
        <f>IF(N1204="zákl. přenesená",J1204,0)</f>
        <v>0</v>
      </c>
      <c r="BH1204" s="202">
        <f>IF(N1204="sníž. přenesená",J1204,0)</f>
        <v>0</v>
      </c>
      <c r="BI1204" s="202">
        <f>IF(N1204="nulová",J1204,0)</f>
        <v>0</v>
      </c>
      <c r="BJ1204" s="19" t="s">
        <v>182</v>
      </c>
      <c r="BK1204" s="202">
        <f>ROUND(I1204*H1204,2)</f>
        <v>0</v>
      </c>
      <c r="BL1204" s="19" t="s">
        <v>293</v>
      </c>
      <c r="BM1204" s="201" t="s">
        <v>2461</v>
      </c>
    </row>
    <row r="1205" spans="2:51" s="14" customFormat="1" ht="11.25">
      <c r="B1205" s="217"/>
      <c r="C1205" s="218"/>
      <c r="D1205" s="203" t="s">
        <v>186</v>
      </c>
      <c r="E1205" s="219" t="s">
        <v>19</v>
      </c>
      <c r="F1205" s="220" t="s">
        <v>2462</v>
      </c>
      <c r="G1205" s="218"/>
      <c r="H1205" s="221">
        <v>104.686</v>
      </c>
      <c r="I1205" s="222"/>
      <c r="J1205" s="218"/>
      <c r="K1205" s="218"/>
      <c r="L1205" s="223"/>
      <c r="M1205" s="224"/>
      <c r="N1205" s="225"/>
      <c r="O1205" s="225"/>
      <c r="P1205" s="225"/>
      <c r="Q1205" s="225"/>
      <c r="R1205" s="225"/>
      <c r="S1205" s="225"/>
      <c r="T1205" s="226"/>
      <c r="AT1205" s="227" t="s">
        <v>186</v>
      </c>
      <c r="AU1205" s="227" t="s">
        <v>85</v>
      </c>
      <c r="AV1205" s="14" t="s">
        <v>85</v>
      </c>
      <c r="AW1205" s="14" t="s">
        <v>37</v>
      </c>
      <c r="AX1205" s="14" t="s">
        <v>83</v>
      </c>
      <c r="AY1205" s="227" t="s">
        <v>175</v>
      </c>
    </row>
    <row r="1206" spans="1:65" s="2" customFormat="1" ht="21.75" customHeight="1">
      <c r="A1206" s="36"/>
      <c r="B1206" s="37"/>
      <c r="C1206" s="190" t="s">
        <v>2463</v>
      </c>
      <c r="D1206" s="190" t="s">
        <v>177</v>
      </c>
      <c r="E1206" s="191" t="s">
        <v>2464</v>
      </c>
      <c r="F1206" s="192" t="s">
        <v>2465</v>
      </c>
      <c r="G1206" s="193" t="s">
        <v>217</v>
      </c>
      <c r="H1206" s="194">
        <v>8.638</v>
      </c>
      <c r="I1206" s="195"/>
      <c r="J1206" s="196">
        <f>ROUND(I1206*H1206,2)</f>
        <v>0</v>
      </c>
      <c r="K1206" s="192" t="s">
        <v>181</v>
      </c>
      <c r="L1206" s="41"/>
      <c r="M1206" s="197" t="s">
        <v>19</v>
      </c>
      <c r="N1206" s="198" t="s">
        <v>48</v>
      </c>
      <c r="O1206" s="67"/>
      <c r="P1206" s="199">
        <f>O1206*H1206</f>
        <v>0</v>
      </c>
      <c r="Q1206" s="199">
        <v>0</v>
      </c>
      <c r="R1206" s="199">
        <f>Q1206*H1206</f>
        <v>0</v>
      </c>
      <c r="S1206" s="199">
        <v>0</v>
      </c>
      <c r="T1206" s="200">
        <f>S1206*H1206</f>
        <v>0</v>
      </c>
      <c r="U1206" s="36"/>
      <c r="V1206" s="36"/>
      <c r="W1206" s="36"/>
      <c r="X1206" s="36"/>
      <c r="Y1206" s="36"/>
      <c r="Z1206" s="36"/>
      <c r="AA1206" s="36"/>
      <c r="AB1206" s="36"/>
      <c r="AC1206" s="36"/>
      <c r="AD1206" s="36"/>
      <c r="AE1206" s="36"/>
      <c r="AR1206" s="201" t="s">
        <v>293</v>
      </c>
      <c r="AT1206" s="201" t="s">
        <v>177</v>
      </c>
      <c r="AU1206" s="201" t="s">
        <v>85</v>
      </c>
      <c r="AY1206" s="19" t="s">
        <v>175</v>
      </c>
      <c r="BE1206" s="202">
        <f>IF(N1206="základní",J1206,0)</f>
        <v>0</v>
      </c>
      <c r="BF1206" s="202">
        <f>IF(N1206="snížená",J1206,0)</f>
        <v>0</v>
      </c>
      <c r="BG1206" s="202">
        <f>IF(N1206="zákl. přenesená",J1206,0)</f>
        <v>0</v>
      </c>
      <c r="BH1206" s="202">
        <f>IF(N1206="sníž. přenesená",J1206,0)</f>
        <v>0</v>
      </c>
      <c r="BI1206" s="202">
        <f>IF(N1206="nulová",J1206,0)</f>
        <v>0</v>
      </c>
      <c r="BJ1206" s="19" t="s">
        <v>182</v>
      </c>
      <c r="BK1206" s="202">
        <f>ROUND(I1206*H1206,2)</f>
        <v>0</v>
      </c>
      <c r="BL1206" s="19" t="s">
        <v>293</v>
      </c>
      <c r="BM1206" s="201" t="s">
        <v>2466</v>
      </c>
    </row>
    <row r="1207" spans="1:47" s="2" customFormat="1" ht="78">
      <c r="A1207" s="36"/>
      <c r="B1207" s="37"/>
      <c r="C1207" s="38"/>
      <c r="D1207" s="203" t="s">
        <v>184</v>
      </c>
      <c r="E1207" s="38"/>
      <c r="F1207" s="204" t="s">
        <v>353</v>
      </c>
      <c r="G1207" s="38"/>
      <c r="H1207" s="38"/>
      <c r="I1207" s="111"/>
      <c r="J1207" s="38"/>
      <c r="K1207" s="38"/>
      <c r="L1207" s="41"/>
      <c r="M1207" s="205"/>
      <c r="N1207" s="206"/>
      <c r="O1207" s="67"/>
      <c r="P1207" s="67"/>
      <c r="Q1207" s="67"/>
      <c r="R1207" s="67"/>
      <c r="S1207" s="67"/>
      <c r="T1207" s="68"/>
      <c r="U1207" s="36"/>
      <c r="V1207" s="36"/>
      <c r="W1207" s="36"/>
      <c r="X1207" s="36"/>
      <c r="Y1207" s="36"/>
      <c r="Z1207" s="36"/>
      <c r="AA1207" s="36"/>
      <c r="AB1207" s="36"/>
      <c r="AC1207" s="36"/>
      <c r="AD1207" s="36"/>
      <c r="AE1207" s="36"/>
      <c r="AT1207" s="19" t="s">
        <v>184</v>
      </c>
      <c r="AU1207" s="19" t="s">
        <v>85</v>
      </c>
    </row>
    <row r="1208" spans="2:63" s="12" customFormat="1" ht="20.85" customHeight="1">
      <c r="B1208" s="174"/>
      <c r="C1208" s="175"/>
      <c r="D1208" s="176" t="s">
        <v>74</v>
      </c>
      <c r="E1208" s="188" t="s">
        <v>2467</v>
      </c>
      <c r="F1208" s="188" t="s">
        <v>2468</v>
      </c>
      <c r="G1208" s="175"/>
      <c r="H1208" s="175"/>
      <c r="I1208" s="178"/>
      <c r="J1208" s="189">
        <f>BK1208</f>
        <v>0</v>
      </c>
      <c r="K1208" s="175"/>
      <c r="L1208" s="180"/>
      <c r="M1208" s="181"/>
      <c r="N1208" s="182"/>
      <c r="O1208" s="182"/>
      <c r="P1208" s="183">
        <f>SUM(P1209:P1214)</f>
        <v>0</v>
      </c>
      <c r="Q1208" s="182"/>
      <c r="R1208" s="183">
        <f>SUM(R1209:R1214)</f>
        <v>0.15299600000000002</v>
      </c>
      <c r="S1208" s="182"/>
      <c r="T1208" s="184">
        <f>SUM(T1209:T1214)</f>
        <v>0</v>
      </c>
      <c r="AR1208" s="185" t="s">
        <v>85</v>
      </c>
      <c r="AT1208" s="186" t="s">
        <v>74</v>
      </c>
      <c r="AU1208" s="186" t="s">
        <v>85</v>
      </c>
      <c r="AY1208" s="185" t="s">
        <v>175</v>
      </c>
      <c r="BK1208" s="187">
        <f>SUM(BK1209:BK1214)</f>
        <v>0</v>
      </c>
    </row>
    <row r="1209" spans="1:65" s="2" customFormat="1" ht="16.5" customHeight="1">
      <c r="A1209" s="36"/>
      <c r="B1209" s="37"/>
      <c r="C1209" s="190" t="s">
        <v>2469</v>
      </c>
      <c r="D1209" s="190" t="s">
        <v>177</v>
      </c>
      <c r="E1209" s="191" t="s">
        <v>2470</v>
      </c>
      <c r="F1209" s="192" t="s">
        <v>2471</v>
      </c>
      <c r="G1209" s="193" t="s">
        <v>180</v>
      </c>
      <c r="H1209" s="194">
        <v>166.3</v>
      </c>
      <c r="I1209" s="195"/>
      <c r="J1209" s="196">
        <f>ROUND(I1209*H1209,2)</f>
        <v>0</v>
      </c>
      <c r="K1209" s="192" t="s">
        <v>181</v>
      </c>
      <c r="L1209" s="41"/>
      <c r="M1209" s="197" t="s">
        <v>19</v>
      </c>
      <c r="N1209" s="198" t="s">
        <v>48</v>
      </c>
      <c r="O1209" s="67"/>
      <c r="P1209" s="199">
        <f>O1209*H1209</f>
        <v>0</v>
      </c>
      <c r="Q1209" s="199">
        <v>0</v>
      </c>
      <c r="R1209" s="199">
        <f>Q1209*H1209</f>
        <v>0</v>
      </c>
      <c r="S1209" s="199">
        <v>0</v>
      </c>
      <c r="T1209" s="200">
        <f>S1209*H1209</f>
        <v>0</v>
      </c>
      <c r="U1209" s="36"/>
      <c r="V1209" s="36"/>
      <c r="W1209" s="36"/>
      <c r="X1209" s="36"/>
      <c r="Y1209" s="36"/>
      <c r="Z1209" s="36"/>
      <c r="AA1209" s="36"/>
      <c r="AB1209" s="36"/>
      <c r="AC1209" s="36"/>
      <c r="AD1209" s="36"/>
      <c r="AE1209" s="36"/>
      <c r="AR1209" s="201" t="s">
        <v>293</v>
      </c>
      <c r="AT1209" s="201" t="s">
        <v>177</v>
      </c>
      <c r="AU1209" s="201" t="s">
        <v>195</v>
      </c>
      <c r="AY1209" s="19" t="s">
        <v>175</v>
      </c>
      <c r="BE1209" s="202">
        <f>IF(N1209="základní",J1209,0)</f>
        <v>0</v>
      </c>
      <c r="BF1209" s="202">
        <f>IF(N1209="snížená",J1209,0)</f>
        <v>0</v>
      </c>
      <c r="BG1209" s="202">
        <f>IF(N1209="zákl. přenesená",J1209,0)</f>
        <v>0</v>
      </c>
      <c r="BH1209" s="202">
        <f>IF(N1209="sníž. přenesená",J1209,0)</f>
        <v>0</v>
      </c>
      <c r="BI1209" s="202">
        <f>IF(N1209="nulová",J1209,0)</f>
        <v>0</v>
      </c>
      <c r="BJ1209" s="19" t="s">
        <v>182</v>
      </c>
      <c r="BK1209" s="202">
        <f>ROUND(I1209*H1209,2)</f>
        <v>0</v>
      </c>
      <c r="BL1209" s="19" t="s">
        <v>293</v>
      </c>
      <c r="BM1209" s="201" t="s">
        <v>2472</v>
      </c>
    </row>
    <row r="1210" spans="1:47" s="2" customFormat="1" ht="39">
      <c r="A1210" s="36"/>
      <c r="B1210" s="37"/>
      <c r="C1210" s="38"/>
      <c r="D1210" s="203" t="s">
        <v>184</v>
      </c>
      <c r="E1210" s="38"/>
      <c r="F1210" s="204" t="s">
        <v>2473</v>
      </c>
      <c r="G1210" s="38"/>
      <c r="H1210" s="38"/>
      <c r="I1210" s="111"/>
      <c r="J1210" s="38"/>
      <c r="K1210" s="38"/>
      <c r="L1210" s="41"/>
      <c r="M1210" s="205"/>
      <c r="N1210" s="206"/>
      <c r="O1210" s="67"/>
      <c r="P1210" s="67"/>
      <c r="Q1210" s="67"/>
      <c r="R1210" s="67"/>
      <c r="S1210" s="67"/>
      <c r="T1210" s="68"/>
      <c r="U1210" s="36"/>
      <c r="V1210" s="36"/>
      <c r="W1210" s="36"/>
      <c r="X1210" s="36"/>
      <c r="Y1210" s="36"/>
      <c r="Z1210" s="36"/>
      <c r="AA1210" s="36"/>
      <c r="AB1210" s="36"/>
      <c r="AC1210" s="36"/>
      <c r="AD1210" s="36"/>
      <c r="AE1210" s="36"/>
      <c r="AT1210" s="19" t="s">
        <v>184</v>
      </c>
      <c r="AU1210" s="19" t="s">
        <v>195</v>
      </c>
    </row>
    <row r="1211" spans="1:65" s="2" customFormat="1" ht="16.5" customHeight="1">
      <c r="A1211" s="36"/>
      <c r="B1211" s="37"/>
      <c r="C1211" s="239" t="s">
        <v>2474</v>
      </c>
      <c r="D1211" s="239" t="s">
        <v>238</v>
      </c>
      <c r="E1211" s="240" t="s">
        <v>2475</v>
      </c>
      <c r="F1211" s="241" t="s">
        <v>2476</v>
      </c>
      <c r="G1211" s="242" t="s">
        <v>180</v>
      </c>
      <c r="H1211" s="243">
        <v>191.245</v>
      </c>
      <c r="I1211" s="244"/>
      <c r="J1211" s="245">
        <f>ROUND(I1211*H1211,2)</f>
        <v>0</v>
      </c>
      <c r="K1211" s="241" t="s">
        <v>181</v>
      </c>
      <c r="L1211" s="246"/>
      <c r="M1211" s="247" t="s">
        <v>19</v>
      </c>
      <c r="N1211" s="248" t="s">
        <v>48</v>
      </c>
      <c r="O1211" s="67"/>
      <c r="P1211" s="199">
        <f>O1211*H1211</f>
        <v>0</v>
      </c>
      <c r="Q1211" s="199">
        <v>0.0008</v>
      </c>
      <c r="R1211" s="199">
        <f>Q1211*H1211</f>
        <v>0.15299600000000002</v>
      </c>
      <c r="S1211" s="199">
        <v>0</v>
      </c>
      <c r="T1211" s="200">
        <f>S1211*H1211</f>
        <v>0</v>
      </c>
      <c r="U1211" s="36"/>
      <c r="V1211" s="36"/>
      <c r="W1211" s="36"/>
      <c r="X1211" s="36"/>
      <c r="Y1211" s="36"/>
      <c r="Z1211" s="36"/>
      <c r="AA1211" s="36"/>
      <c r="AB1211" s="36"/>
      <c r="AC1211" s="36"/>
      <c r="AD1211" s="36"/>
      <c r="AE1211" s="36"/>
      <c r="AR1211" s="201" t="s">
        <v>522</v>
      </c>
      <c r="AT1211" s="201" t="s">
        <v>238</v>
      </c>
      <c r="AU1211" s="201" t="s">
        <v>195</v>
      </c>
      <c r="AY1211" s="19" t="s">
        <v>175</v>
      </c>
      <c r="BE1211" s="202">
        <f>IF(N1211="základní",J1211,0)</f>
        <v>0</v>
      </c>
      <c r="BF1211" s="202">
        <f>IF(N1211="snížená",J1211,0)</f>
        <v>0</v>
      </c>
      <c r="BG1211" s="202">
        <f>IF(N1211="zákl. přenesená",J1211,0)</f>
        <v>0</v>
      </c>
      <c r="BH1211" s="202">
        <f>IF(N1211="sníž. přenesená",J1211,0)</f>
        <v>0</v>
      </c>
      <c r="BI1211" s="202">
        <f>IF(N1211="nulová",J1211,0)</f>
        <v>0</v>
      </c>
      <c r="BJ1211" s="19" t="s">
        <v>182</v>
      </c>
      <c r="BK1211" s="202">
        <f>ROUND(I1211*H1211,2)</f>
        <v>0</v>
      </c>
      <c r="BL1211" s="19" t="s">
        <v>293</v>
      </c>
      <c r="BM1211" s="201" t="s">
        <v>2477</v>
      </c>
    </row>
    <row r="1212" spans="2:51" s="14" customFormat="1" ht="11.25">
      <c r="B1212" s="217"/>
      <c r="C1212" s="218"/>
      <c r="D1212" s="203" t="s">
        <v>186</v>
      </c>
      <c r="E1212" s="218"/>
      <c r="F1212" s="220" t="s">
        <v>2478</v>
      </c>
      <c r="G1212" s="218"/>
      <c r="H1212" s="221">
        <v>191.245</v>
      </c>
      <c r="I1212" s="222"/>
      <c r="J1212" s="218"/>
      <c r="K1212" s="218"/>
      <c r="L1212" s="223"/>
      <c r="M1212" s="224"/>
      <c r="N1212" s="225"/>
      <c r="O1212" s="225"/>
      <c r="P1212" s="225"/>
      <c r="Q1212" s="225"/>
      <c r="R1212" s="225"/>
      <c r="S1212" s="225"/>
      <c r="T1212" s="226"/>
      <c r="AT1212" s="227" t="s">
        <v>186</v>
      </c>
      <c r="AU1212" s="227" t="s">
        <v>195</v>
      </c>
      <c r="AV1212" s="14" t="s">
        <v>85</v>
      </c>
      <c r="AW1212" s="14" t="s">
        <v>4</v>
      </c>
      <c r="AX1212" s="14" t="s">
        <v>83</v>
      </c>
      <c r="AY1212" s="227" t="s">
        <v>175</v>
      </c>
    </row>
    <row r="1213" spans="1:65" s="2" customFormat="1" ht="21.75" customHeight="1">
      <c r="A1213" s="36"/>
      <c r="B1213" s="37"/>
      <c r="C1213" s="190" t="s">
        <v>2479</v>
      </c>
      <c r="D1213" s="190" t="s">
        <v>177</v>
      </c>
      <c r="E1213" s="191" t="s">
        <v>2480</v>
      </c>
      <c r="F1213" s="192" t="s">
        <v>2481</v>
      </c>
      <c r="G1213" s="193" t="s">
        <v>217</v>
      </c>
      <c r="H1213" s="194">
        <v>0.153</v>
      </c>
      <c r="I1213" s="195"/>
      <c r="J1213" s="196">
        <f>ROUND(I1213*H1213,2)</f>
        <v>0</v>
      </c>
      <c r="K1213" s="192" t="s">
        <v>181</v>
      </c>
      <c r="L1213" s="41"/>
      <c r="M1213" s="197" t="s">
        <v>19</v>
      </c>
      <c r="N1213" s="198" t="s">
        <v>48</v>
      </c>
      <c r="O1213" s="67"/>
      <c r="P1213" s="199">
        <f>O1213*H1213</f>
        <v>0</v>
      </c>
      <c r="Q1213" s="199">
        <v>0</v>
      </c>
      <c r="R1213" s="199">
        <f>Q1213*H1213</f>
        <v>0</v>
      </c>
      <c r="S1213" s="199">
        <v>0</v>
      </c>
      <c r="T1213" s="200">
        <f>S1213*H1213</f>
        <v>0</v>
      </c>
      <c r="U1213" s="36"/>
      <c r="V1213" s="36"/>
      <c r="W1213" s="36"/>
      <c r="X1213" s="36"/>
      <c r="Y1213" s="36"/>
      <c r="Z1213" s="36"/>
      <c r="AA1213" s="36"/>
      <c r="AB1213" s="36"/>
      <c r="AC1213" s="36"/>
      <c r="AD1213" s="36"/>
      <c r="AE1213" s="36"/>
      <c r="AR1213" s="201" t="s">
        <v>293</v>
      </c>
      <c r="AT1213" s="201" t="s">
        <v>177</v>
      </c>
      <c r="AU1213" s="201" t="s">
        <v>195</v>
      </c>
      <c r="AY1213" s="19" t="s">
        <v>175</v>
      </c>
      <c r="BE1213" s="202">
        <f>IF(N1213="základní",J1213,0)</f>
        <v>0</v>
      </c>
      <c r="BF1213" s="202">
        <f>IF(N1213="snížená",J1213,0)</f>
        <v>0</v>
      </c>
      <c r="BG1213" s="202">
        <f>IF(N1213="zákl. přenesená",J1213,0)</f>
        <v>0</v>
      </c>
      <c r="BH1213" s="202">
        <f>IF(N1213="sníž. přenesená",J1213,0)</f>
        <v>0</v>
      </c>
      <c r="BI1213" s="202">
        <f>IF(N1213="nulová",J1213,0)</f>
        <v>0</v>
      </c>
      <c r="BJ1213" s="19" t="s">
        <v>182</v>
      </c>
      <c r="BK1213" s="202">
        <f>ROUND(I1213*H1213,2)</f>
        <v>0</v>
      </c>
      <c r="BL1213" s="19" t="s">
        <v>293</v>
      </c>
      <c r="BM1213" s="201" t="s">
        <v>2482</v>
      </c>
    </row>
    <row r="1214" spans="1:47" s="2" customFormat="1" ht="78">
      <c r="A1214" s="36"/>
      <c r="B1214" s="37"/>
      <c r="C1214" s="38"/>
      <c r="D1214" s="203" t="s">
        <v>184</v>
      </c>
      <c r="E1214" s="38"/>
      <c r="F1214" s="204" t="s">
        <v>2483</v>
      </c>
      <c r="G1214" s="38"/>
      <c r="H1214" s="38"/>
      <c r="I1214" s="111"/>
      <c r="J1214" s="38"/>
      <c r="K1214" s="38"/>
      <c r="L1214" s="41"/>
      <c r="M1214" s="205"/>
      <c r="N1214" s="206"/>
      <c r="O1214" s="67"/>
      <c r="P1214" s="67"/>
      <c r="Q1214" s="67"/>
      <c r="R1214" s="67"/>
      <c r="S1214" s="67"/>
      <c r="T1214" s="68"/>
      <c r="U1214" s="36"/>
      <c r="V1214" s="36"/>
      <c r="W1214" s="36"/>
      <c r="X1214" s="36"/>
      <c r="Y1214" s="36"/>
      <c r="Z1214" s="36"/>
      <c r="AA1214" s="36"/>
      <c r="AB1214" s="36"/>
      <c r="AC1214" s="36"/>
      <c r="AD1214" s="36"/>
      <c r="AE1214" s="36"/>
      <c r="AT1214" s="19" t="s">
        <v>184</v>
      </c>
      <c r="AU1214" s="19" t="s">
        <v>195</v>
      </c>
    </row>
    <row r="1215" spans="2:63" s="12" customFormat="1" ht="22.9" customHeight="1">
      <c r="B1215" s="174"/>
      <c r="C1215" s="175"/>
      <c r="D1215" s="176" t="s">
        <v>74</v>
      </c>
      <c r="E1215" s="188" t="s">
        <v>2484</v>
      </c>
      <c r="F1215" s="188" t="s">
        <v>2485</v>
      </c>
      <c r="G1215" s="175"/>
      <c r="H1215" s="175"/>
      <c r="I1215" s="178"/>
      <c r="J1215" s="189">
        <f>BK1215</f>
        <v>0</v>
      </c>
      <c r="K1215" s="175"/>
      <c r="L1215" s="180"/>
      <c r="M1215" s="181"/>
      <c r="N1215" s="182"/>
      <c r="O1215" s="182"/>
      <c r="P1215" s="183">
        <f>SUM(P1216:P1233)</f>
        <v>0</v>
      </c>
      <c r="Q1215" s="182"/>
      <c r="R1215" s="183">
        <f>SUM(R1216:R1233)</f>
        <v>0.49494266</v>
      </c>
      <c r="S1215" s="182"/>
      <c r="T1215" s="184">
        <f>SUM(T1216:T1233)</f>
        <v>0</v>
      </c>
      <c r="AR1215" s="185" t="s">
        <v>85</v>
      </c>
      <c r="AT1215" s="186" t="s">
        <v>74</v>
      </c>
      <c r="AU1215" s="186" t="s">
        <v>83</v>
      </c>
      <c r="AY1215" s="185" t="s">
        <v>175</v>
      </c>
      <c r="BK1215" s="187">
        <f>SUM(BK1216:BK1233)</f>
        <v>0</v>
      </c>
    </row>
    <row r="1216" spans="1:65" s="2" customFormat="1" ht="16.5" customHeight="1">
      <c r="A1216" s="36"/>
      <c r="B1216" s="37"/>
      <c r="C1216" s="190" t="s">
        <v>2486</v>
      </c>
      <c r="D1216" s="190" t="s">
        <v>177</v>
      </c>
      <c r="E1216" s="191" t="s">
        <v>2487</v>
      </c>
      <c r="F1216" s="192" t="s">
        <v>2488</v>
      </c>
      <c r="G1216" s="193" t="s">
        <v>180</v>
      </c>
      <c r="H1216" s="194">
        <v>139.535</v>
      </c>
      <c r="I1216" s="195"/>
      <c r="J1216" s="196">
        <f>ROUND(I1216*H1216,2)</f>
        <v>0</v>
      </c>
      <c r="K1216" s="192" t="s">
        <v>181</v>
      </c>
      <c r="L1216" s="41"/>
      <c r="M1216" s="197" t="s">
        <v>19</v>
      </c>
      <c r="N1216" s="198" t="s">
        <v>48</v>
      </c>
      <c r="O1216" s="67"/>
      <c r="P1216" s="199">
        <f>O1216*H1216</f>
        <v>0</v>
      </c>
      <c r="Q1216" s="199">
        <v>0</v>
      </c>
      <c r="R1216" s="199">
        <f>Q1216*H1216</f>
        <v>0</v>
      </c>
      <c r="S1216" s="199">
        <v>0</v>
      </c>
      <c r="T1216" s="200">
        <f>S1216*H1216</f>
        <v>0</v>
      </c>
      <c r="U1216" s="36"/>
      <c r="V1216" s="36"/>
      <c r="W1216" s="36"/>
      <c r="X1216" s="36"/>
      <c r="Y1216" s="36"/>
      <c r="Z1216" s="36"/>
      <c r="AA1216" s="36"/>
      <c r="AB1216" s="36"/>
      <c r="AC1216" s="36"/>
      <c r="AD1216" s="36"/>
      <c r="AE1216" s="36"/>
      <c r="AR1216" s="201" t="s">
        <v>293</v>
      </c>
      <c r="AT1216" s="201" t="s">
        <v>177</v>
      </c>
      <c r="AU1216" s="201" t="s">
        <v>85</v>
      </c>
      <c r="AY1216" s="19" t="s">
        <v>175</v>
      </c>
      <c r="BE1216" s="202">
        <f>IF(N1216="základní",J1216,0)</f>
        <v>0</v>
      </c>
      <c r="BF1216" s="202">
        <f>IF(N1216="snížená",J1216,0)</f>
        <v>0</v>
      </c>
      <c r="BG1216" s="202">
        <f>IF(N1216="zákl. přenesená",J1216,0)</f>
        <v>0</v>
      </c>
      <c r="BH1216" s="202">
        <f>IF(N1216="sníž. přenesená",J1216,0)</f>
        <v>0</v>
      </c>
      <c r="BI1216" s="202">
        <f>IF(N1216="nulová",J1216,0)</f>
        <v>0</v>
      </c>
      <c r="BJ1216" s="19" t="s">
        <v>182</v>
      </c>
      <c r="BK1216" s="202">
        <f>ROUND(I1216*H1216,2)</f>
        <v>0</v>
      </c>
      <c r="BL1216" s="19" t="s">
        <v>293</v>
      </c>
      <c r="BM1216" s="201" t="s">
        <v>2489</v>
      </c>
    </row>
    <row r="1217" spans="1:47" s="2" customFormat="1" ht="48.75">
      <c r="A1217" s="36"/>
      <c r="B1217" s="37"/>
      <c r="C1217" s="38"/>
      <c r="D1217" s="203" t="s">
        <v>184</v>
      </c>
      <c r="E1217" s="38"/>
      <c r="F1217" s="204" t="s">
        <v>2490</v>
      </c>
      <c r="G1217" s="38"/>
      <c r="H1217" s="38"/>
      <c r="I1217" s="111"/>
      <c r="J1217" s="38"/>
      <c r="K1217" s="38"/>
      <c r="L1217" s="41"/>
      <c r="M1217" s="205"/>
      <c r="N1217" s="206"/>
      <c r="O1217" s="67"/>
      <c r="P1217" s="67"/>
      <c r="Q1217" s="67"/>
      <c r="R1217" s="67"/>
      <c r="S1217" s="67"/>
      <c r="T1217" s="68"/>
      <c r="U1217" s="36"/>
      <c r="V1217" s="36"/>
      <c r="W1217" s="36"/>
      <c r="X1217" s="36"/>
      <c r="Y1217" s="36"/>
      <c r="Z1217" s="36"/>
      <c r="AA1217" s="36"/>
      <c r="AB1217" s="36"/>
      <c r="AC1217" s="36"/>
      <c r="AD1217" s="36"/>
      <c r="AE1217" s="36"/>
      <c r="AT1217" s="19" t="s">
        <v>184</v>
      </c>
      <c r="AU1217" s="19" t="s">
        <v>85</v>
      </c>
    </row>
    <row r="1218" spans="1:65" s="2" customFormat="1" ht="16.5" customHeight="1">
      <c r="A1218" s="36"/>
      <c r="B1218" s="37"/>
      <c r="C1218" s="190" t="s">
        <v>2491</v>
      </c>
      <c r="D1218" s="190" t="s">
        <v>177</v>
      </c>
      <c r="E1218" s="191" t="s">
        <v>2492</v>
      </c>
      <c r="F1218" s="192" t="s">
        <v>2493</v>
      </c>
      <c r="G1218" s="193" t="s">
        <v>180</v>
      </c>
      <c r="H1218" s="194">
        <v>139.535</v>
      </c>
      <c r="I1218" s="195"/>
      <c r="J1218" s="196">
        <f>ROUND(I1218*H1218,2)</f>
        <v>0</v>
      </c>
      <c r="K1218" s="192" t="s">
        <v>181</v>
      </c>
      <c r="L1218" s="41"/>
      <c r="M1218" s="197" t="s">
        <v>19</v>
      </c>
      <c r="N1218" s="198" t="s">
        <v>48</v>
      </c>
      <c r="O1218" s="67"/>
      <c r="P1218" s="199">
        <f>O1218*H1218</f>
        <v>0</v>
      </c>
      <c r="Q1218" s="199">
        <v>0.0005</v>
      </c>
      <c r="R1218" s="199">
        <f>Q1218*H1218</f>
        <v>0.0697675</v>
      </c>
      <c r="S1218" s="199">
        <v>0</v>
      </c>
      <c r="T1218" s="200">
        <f>S1218*H1218</f>
        <v>0</v>
      </c>
      <c r="U1218" s="36"/>
      <c r="V1218" s="36"/>
      <c r="W1218" s="36"/>
      <c r="X1218" s="36"/>
      <c r="Y1218" s="36"/>
      <c r="Z1218" s="36"/>
      <c r="AA1218" s="36"/>
      <c r="AB1218" s="36"/>
      <c r="AC1218" s="36"/>
      <c r="AD1218" s="36"/>
      <c r="AE1218" s="36"/>
      <c r="AR1218" s="201" t="s">
        <v>293</v>
      </c>
      <c r="AT1218" s="201" t="s">
        <v>177</v>
      </c>
      <c r="AU1218" s="201" t="s">
        <v>85</v>
      </c>
      <c r="AY1218" s="19" t="s">
        <v>175</v>
      </c>
      <c r="BE1218" s="202">
        <f>IF(N1218="základní",J1218,0)</f>
        <v>0</v>
      </c>
      <c r="BF1218" s="202">
        <f>IF(N1218="snížená",J1218,0)</f>
        <v>0</v>
      </c>
      <c r="BG1218" s="202">
        <f>IF(N1218="zákl. přenesená",J1218,0)</f>
        <v>0</v>
      </c>
      <c r="BH1218" s="202">
        <f>IF(N1218="sníž. přenesená",J1218,0)</f>
        <v>0</v>
      </c>
      <c r="BI1218" s="202">
        <f>IF(N1218="nulová",J1218,0)</f>
        <v>0</v>
      </c>
      <c r="BJ1218" s="19" t="s">
        <v>182</v>
      </c>
      <c r="BK1218" s="202">
        <f>ROUND(I1218*H1218,2)</f>
        <v>0</v>
      </c>
      <c r="BL1218" s="19" t="s">
        <v>293</v>
      </c>
      <c r="BM1218" s="201" t="s">
        <v>2494</v>
      </c>
    </row>
    <row r="1219" spans="1:47" s="2" customFormat="1" ht="48.75">
      <c r="A1219" s="36"/>
      <c r="B1219" s="37"/>
      <c r="C1219" s="38"/>
      <c r="D1219" s="203" t="s">
        <v>184</v>
      </c>
      <c r="E1219" s="38"/>
      <c r="F1219" s="204" t="s">
        <v>2490</v>
      </c>
      <c r="G1219" s="38"/>
      <c r="H1219" s="38"/>
      <c r="I1219" s="111"/>
      <c r="J1219" s="38"/>
      <c r="K1219" s="38"/>
      <c r="L1219" s="41"/>
      <c r="M1219" s="205"/>
      <c r="N1219" s="206"/>
      <c r="O1219" s="67"/>
      <c r="P1219" s="67"/>
      <c r="Q1219" s="67"/>
      <c r="R1219" s="67"/>
      <c r="S1219" s="67"/>
      <c r="T1219" s="68"/>
      <c r="U1219" s="36"/>
      <c r="V1219" s="36"/>
      <c r="W1219" s="36"/>
      <c r="X1219" s="36"/>
      <c r="Y1219" s="36"/>
      <c r="Z1219" s="36"/>
      <c r="AA1219" s="36"/>
      <c r="AB1219" s="36"/>
      <c r="AC1219" s="36"/>
      <c r="AD1219" s="36"/>
      <c r="AE1219" s="36"/>
      <c r="AT1219" s="19" t="s">
        <v>184</v>
      </c>
      <c r="AU1219" s="19" t="s">
        <v>85</v>
      </c>
    </row>
    <row r="1220" spans="1:65" s="2" customFormat="1" ht="16.5" customHeight="1">
      <c r="A1220" s="36"/>
      <c r="B1220" s="37"/>
      <c r="C1220" s="190" t="s">
        <v>2495</v>
      </c>
      <c r="D1220" s="190" t="s">
        <v>177</v>
      </c>
      <c r="E1220" s="191" t="s">
        <v>2496</v>
      </c>
      <c r="F1220" s="192" t="s">
        <v>2497</v>
      </c>
      <c r="G1220" s="193" t="s">
        <v>180</v>
      </c>
      <c r="H1220" s="194">
        <v>139.535</v>
      </c>
      <c r="I1220" s="195"/>
      <c r="J1220" s="196">
        <f>ROUND(I1220*H1220,2)</f>
        <v>0</v>
      </c>
      <c r="K1220" s="192" t="s">
        <v>181</v>
      </c>
      <c r="L1220" s="41"/>
      <c r="M1220" s="197" t="s">
        <v>19</v>
      </c>
      <c r="N1220" s="198" t="s">
        <v>48</v>
      </c>
      <c r="O1220" s="67"/>
      <c r="P1220" s="199">
        <f>O1220*H1220</f>
        <v>0</v>
      </c>
      <c r="Q1220" s="199">
        <v>0.00012</v>
      </c>
      <c r="R1220" s="199">
        <f>Q1220*H1220</f>
        <v>0.0167442</v>
      </c>
      <c r="S1220" s="199">
        <v>0</v>
      </c>
      <c r="T1220" s="200">
        <f>S1220*H1220</f>
        <v>0</v>
      </c>
      <c r="U1220" s="36"/>
      <c r="V1220" s="36"/>
      <c r="W1220" s="36"/>
      <c r="X1220" s="36"/>
      <c r="Y1220" s="36"/>
      <c r="Z1220" s="36"/>
      <c r="AA1220" s="36"/>
      <c r="AB1220" s="36"/>
      <c r="AC1220" s="36"/>
      <c r="AD1220" s="36"/>
      <c r="AE1220" s="36"/>
      <c r="AR1220" s="201" t="s">
        <v>293</v>
      </c>
      <c r="AT1220" s="201" t="s">
        <v>177</v>
      </c>
      <c r="AU1220" s="201" t="s">
        <v>85</v>
      </c>
      <c r="AY1220" s="19" t="s">
        <v>175</v>
      </c>
      <c r="BE1220" s="202">
        <f>IF(N1220="základní",J1220,0)</f>
        <v>0</v>
      </c>
      <c r="BF1220" s="202">
        <f>IF(N1220="snížená",J1220,0)</f>
        <v>0</v>
      </c>
      <c r="BG1220" s="202">
        <f>IF(N1220="zákl. přenesená",J1220,0)</f>
        <v>0</v>
      </c>
      <c r="BH1220" s="202">
        <f>IF(N1220="sníž. přenesená",J1220,0)</f>
        <v>0</v>
      </c>
      <c r="BI1220" s="202">
        <f>IF(N1220="nulová",J1220,0)</f>
        <v>0</v>
      </c>
      <c r="BJ1220" s="19" t="s">
        <v>182</v>
      </c>
      <c r="BK1220" s="202">
        <f>ROUND(I1220*H1220,2)</f>
        <v>0</v>
      </c>
      <c r="BL1220" s="19" t="s">
        <v>293</v>
      </c>
      <c r="BM1220" s="201" t="s">
        <v>2498</v>
      </c>
    </row>
    <row r="1221" spans="1:47" s="2" customFormat="1" ht="48.75">
      <c r="A1221" s="36"/>
      <c r="B1221" s="37"/>
      <c r="C1221" s="38"/>
      <c r="D1221" s="203" t="s">
        <v>184</v>
      </c>
      <c r="E1221" s="38"/>
      <c r="F1221" s="204" t="s">
        <v>2490</v>
      </c>
      <c r="G1221" s="38"/>
      <c r="H1221" s="38"/>
      <c r="I1221" s="111"/>
      <c r="J1221" s="38"/>
      <c r="K1221" s="38"/>
      <c r="L1221" s="41"/>
      <c r="M1221" s="205"/>
      <c r="N1221" s="206"/>
      <c r="O1221" s="67"/>
      <c r="P1221" s="67"/>
      <c r="Q1221" s="67"/>
      <c r="R1221" s="67"/>
      <c r="S1221" s="67"/>
      <c r="T1221" s="68"/>
      <c r="U1221" s="36"/>
      <c r="V1221" s="36"/>
      <c r="W1221" s="36"/>
      <c r="X1221" s="36"/>
      <c r="Y1221" s="36"/>
      <c r="Z1221" s="36"/>
      <c r="AA1221" s="36"/>
      <c r="AB1221" s="36"/>
      <c r="AC1221" s="36"/>
      <c r="AD1221" s="36"/>
      <c r="AE1221" s="36"/>
      <c r="AT1221" s="19" t="s">
        <v>184</v>
      </c>
      <c r="AU1221" s="19" t="s">
        <v>85</v>
      </c>
    </row>
    <row r="1222" spans="2:51" s="14" customFormat="1" ht="11.25">
      <c r="B1222" s="217"/>
      <c r="C1222" s="218"/>
      <c r="D1222" s="203" t="s">
        <v>186</v>
      </c>
      <c r="E1222" s="219" t="s">
        <v>19</v>
      </c>
      <c r="F1222" s="220" t="s">
        <v>2095</v>
      </c>
      <c r="G1222" s="218"/>
      <c r="H1222" s="221">
        <v>37.71</v>
      </c>
      <c r="I1222" s="222"/>
      <c r="J1222" s="218"/>
      <c r="K1222" s="218"/>
      <c r="L1222" s="223"/>
      <c r="M1222" s="224"/>
      <c r="N1222" s="225"/>
      <c r="O1222" s="225"/>
      <c r="P1222" s="225"/>
      <c r="Q1222" s="225"/>
      <c r="R1222" s="225"/>
      <c r="S1222" s="225"/>
      <c r="T1222" s="226"/>
      <c r="AT1222" s="227" t="s">
        <v>186</v>
      </c>
      <c r="AU1222" s="227" t="s">
        <v>85</v>
      </c>
      <c r="AV1222" s="14" t="s">
        <v>85</v>
      </c>
      <c r="AW1222" s="14" t="s">
        <v>37</v>
      </c>
      <c r="AX1222" s="14" t="s">
        <v>75</v>
      </c>
      <c r="AY1222" s="227" t="s">
        <v>175</v>
      </c>
    </row>
    <row r="1223" spans="2:51" s="14" customFormat="1" ht="11.25">
      <c r="B1223" s="217"/>
      <c r="C1223" s="218"/>
      <c r="D1223" s="203" t="s">
        <v>186</v>
      </c>
      <c r="E1223" s="219" t="s">
        <v>19</v>
      </c>
      <c r="F1223" s="220" t="s">
        <v>2016</v>
      </c>
      <c r="G1223" s="218"/>
      <c r="H1223" s="221">
        <v>89.14</v>
      </c>
      <c r="I1223" s="222"/>
      <c r="J1223" s="218"/>
      <c r="K1223" s="218"/>
      <c r="L1223" s="223"/>
      <c r="M1223" s="224"/>
      <c r="N1223" s="225"/>
      <c r="O1223" s="225"/>
      <c r="P1223" s="225"/>
      <c r="Q1223" s="225"/>
      <c r="R1223" s="225"/>
      <c r="S1223" s="225"/>
      <c r="T1223" s="226"/>
      <c r="AT1223" s="227" t="s">
        <v>186</v>
      </c>
      <c r="AU1223" s="227" t="s">
        <v>85</v>
      </c>
      <c r="AV1223" s="14" t="s">
        <v>85</v>
      </c>
      <c r="AW1223" s="14" t="s">
        <v>37</v>
      </c>
      <c r="AX1223" s="14" t="s">
        <v>75</v>
      </c>
      <c r="AY1223" s="227" t="s">
        <v>175</v>
      </c>
    </row>
    <row r="1224" spans="2:51" s="15" customFormat="1" ht="11.25">
      <c r="B1224" s="228"/>
      <c r="C1224" s="229"/>
      <c r="D1224" s="203" t="s">
        <v>186</v>
      </c>
      <c r="E1224" s="230" t="s">
        <v>19</v>
      </c>
      <c r="F1224" s="231" t="s">
        <v>204</v>
      </c>
      <c r="G1224" s="229"/>
      <c r="H1224" s="232">
        <v>126.85</v>
      </c>
      <c r="I1224" s="233"/>
      <c r="J1224" s="229"/>
      <c r="K1224" s="229"/>
      <c r="L1224" s="234"/>
      <c r="M1224" s="235"/>
      <c r="N1224" s="236"/>
      <c r="O1224" s="236"/>
      <c r="P1224" s="236"/>
      <c r="Q1224" s="236"/>
      <c r="R1224" s="236"/>
      <c r="S1224" s="236"/>
      <c r="T1224" s="237"/>
      <c r="AT1224" s="238" t="s">
        <v>186</v>
      </c>
      <c r="AU1224" s="238" t="s">
        <v>85</v>
      </c>
      <c r="AV1224" s="15" t="s">
        <v>182</v>
      </c>
      <c r="AW1224" s="15" t="s">
        <v>37</v>
      </c>
      <c r="AX1224" s="15" t="s">
        <v>83</v>
      </c>
      <c r="AY1224" s="238" t="s">
        <v>175</v>
      </c>
    </row>
    <row r="1225" spans="2:51" s="14" customFormat="1" ht="11.25">
      <c r="B1225" s="217"/>
      <c r="C1225" s="218"/>
      <c r="D1225" s="203" t="s">
        <v>186</v>
      </c>
      <c r="E1225" s="218"/>
      <c r="F1225" s="220" t="s">
        <v>2499</v>
      </c>
      <c r="G1225" s="218"/>
      <c r="H1225" s="221">
        <v>139.535</v>
      </c>
      <c r="I1225" s="222"/>
      <c r="J1225" s="218"/>
      <c r="K1225" s="218"/>
      <c r="L1225" s="223"/>
      <c r="M1225" s="224"/>
      <c r="N1225" s="225"/>
      <c r="O1225" s="225"/>
      <c r="P1225" s="225"/>
      <c r="Q1225" s="225"/>
      <c r="R1225" s="225"/>
      <c r="S1225" s="225"/>
      <c r="T1225" s="226"/>
      <c r="AT1225" s="227" t="s">
        <v>186</v>
      </c>
      <c r="AU1225" s="227" t="s">
        <v>85</v>
      </c>
      <c r="AV1225" s="14" t="s">
        <v>85</v>
      </c>
      <c r="AW1225" s="14" t="s">
        <v>4</v>
      </c>
      <c r="AX1225" s="14" t="s">
        <v>83</v>
      </c>
      <c r="AY1225" s="227" t="s">
        <v>175</v>
      </c>
    </row>
    <row r="1226" spans="1:65" s="2" customFormat="1" ht="16.5" customHeight="1">
      <c r="A1226" s="36"/>
      <c r="B1226" s="37"/>
      <c r="C1226" s="190" t="s">
        <v>2500</v>
      </c>
      <c r="D1226" s="190" t="s">
        <v>177</v>
      </c>
      <c r="E1226" s="191" t="s">
        <v>2501</v>
      </c>
      <c r="F1226" s="192" t="s">
        <v>2502</v>
      </c>
      <c r="G1226" s="193" t="s">
        <v>180</v>
      </c>
      <c r="H1226" s="194">
        <v>8.05</v>
      </c>
      <c r="I1226" s="195"/>
      <c r="J1226" s="196">
        <f>ROUND(I1226*H1226,2)</f>
        <v>0</v>
      </c>
      <c r="K1226" s="192" t="s">
        <v>181</v>
      </c>
      <c r="L1226" s="41"/>
      <c r="M1226" s="197" t="s">
        <v>19</v>
      </c>
      <c r="N1226" s="198" t="s">
        <v>48</v>
      </c>
      <c r="O1226" s="67"/>
      <c r="P1226" s="199">
        <f>O1226*H1226</f>
        <v>0</v>
      </c>
      <c r="Q1226" s="199">
        <v>0.0004</v>
      </c>
      <c r="R1226" s="199">
        <f>Q1226*H1226</f>
        <v>0.0032200000000000006</v>
      </c>
      <c r="S1226" s="199">
        <v>0</v>
      </c>
      <c r="T1226" s="200">
        <f>S1226*H1226</f>
        <v>0</v>
      </c>
      <c r="U1226" s="36"/>
      <c r="V1226" s="36"/>
      <c r="W1226" s="36"/>
      <c r="X1226" s="36"/>
      <c r="Y1226" s="36"/>
      <c r="Z1226" s="36"/>
      <c r="AA1226" s="36"/>
      <c r="AB1226" s="36"/>
      <c r="AC1226" s="36"/>
      <c r="AD1226" s="36"/>
      <c r="AE1226" s="36"/>
      <c r="AR1226" s="201" t="s">
        <v>293</v>
      </c>
      <c r="AT1226" s="201" t="s">
        <v>177</v>
      </c>
      <c r="AU1226" s="201" t="s">
        <v>85</v>
      </c>
      <c r="AY1226" s="19" t="s">
        <v>175</v>
      </c>
      <c r="BE1226" s="202">
        <f>IF(N1226="základní",J1226,0)</f>
        <v>0</v>
      </c>
      <c r="BF1226" s="202">
        <f>IF(N1226="snížená",J1226,0)</f>
        <v>0</v>
      </c>
      <c r="BG1226" s="202">
        <f>IF(N1226="zákl. přenesená",J1226,0)</f>
        <v>0</v>
      </c>
      <c r="BH1226" s="202">
        <f>IF(N1226="sníž. přenesená",J1226,0)</f>
        <v>0</v>
      </c>
      <c r="BI1226" s="202">
        <f>IF(N1226="nulová",J1226,0)</f>
        <v>0</v>
      </c>
      <c r="BJ1226" s="19" t="s">
        <v>182</v>
      </c>
      <c r="BK1226" s="202">
        <f>ROUND(I1226*H1226,2)</f>
        <v>0</v>
      </c>
      <c r="BL1226" s="19" t="s">
        <v>293</v>
      </c>
      <c r="BM1226" s="201" t="s">
        <v>2503</v>
      </c>
    </row>
    <row r="1227" spans="2:51" s="13" customFormat="1" ht="11.25">
      <c r="B1227" s="207"/>
      <c r="C1227" s="208"/>
      <c r="D1227" s="203" t="s">
        <v>186</v>
      </c>
      <c r="E1227" s="209" t="s">
        <v>19</v>
      </c>
      <c r="F1227" s="210" t="s">
        <v>1466</v>
      </c>
      <c r="G1227" s="208"/>
      <c r="H1227" s="209" t="s">
        <v>19</v>
      </c>
      <c r="I1227" s="211"/>
      <c r="J1227" s="208"/>
      <c r="K1227" s="208"/>
      <c r="L1227" s="212"/>
      <c r="M1227" s="213"/>
      <c r="N1227" s="214"/>
      <c r="O1227" s="214"/>
      <c r="P1227" s="214"/>
      <c r="Q1227" s="214"/>
      <c r="R1227" s="214"/>
      <c r="S1227" s="214"/>
      <c r="T1227" s="215"/>
      <c r="AT1227" s="216" t="s">
        <v>186</v>
      </c>
      <c r="AU1227" s="216" t="s">
        <v>85</v>
      </c>
      <c r="AV1227" s="13" t="s">
        <v>83</v>
      </c>
      <c r="AW1227" s="13" t="s">
        <v>37</v>
      </c>
      <c r="AX1227" s="13" t="s">
        <v>75</v>
      </c>
      <c r="AY1227" s="216" t="s">
        <v>175</v>
      </c>
    </row>
    <row r="1228" spans="2:51" s="14" customFormat="1" ht="11.25">
      <c r="B1228" s="217"/>
      <c r="C1228" s="218"/>
      <c r="D1228" s="203" t="s">
        <v>186</v>
      </c>
      <c r="E1228" s="219" t="s">
        <v>19</v>
      </c>
      <c r="F1228" s="220" t="s">
        <v>2504</v>
      </c>
      <c r="G1228" s="218"/>
      <c r="H1228" s="221">
        <v>8.05</v>
      </c>
      <c r="I1228" s="222"/>
      <c r="J1228" s="218"/>
      <c r="K1228" s="218"/>
      <c r="L1228" s="223"/>
      <c r="M1228" s="224"/>
      <c r="N1228" s="225"/>
      <c r="O1228" s="225"/>
      <c r="P1228" s="225"/>
      <c r="Q1228" s="225"/>
      <c r="R1228" s="225"/>
      <c r="S1228" s="225"/>
      <c r="T1228" s="226"/>
      <c r="AT1228" s="227" t="s">
        <v>186</v>
      </c>
      <c r="AU1228" s="227" t="s">
        <v>85</v>
      </c>
      <c r="AV1228" s="14" t="s">
        <v>85</v>
      </c>
      <c r="AW1228" s="14" t="s">
        <v>37</v>
      </c>
      <c r="AX1228" s="14" t="s">
        <v>75</v>
      </c>
      <c r="AY1228" s="227" t="s">
        <v>175</v>
      </c>
    </row>
    <row r="1229" spans="2:51" s="15" customFormat="1" ht="11.25">
      <c r="B1229" s="228"/>
      <c r="C1229" s="229"/>
      <c r="D1229" s="203" t="s">
        <v>186</v>
      </c>
      <c r="E1229" s="230" t="s">
        <v>19</v>
      </c>
      <c r="F1229" s="231" t="s">
        <v>204</v>
      </c>
      <c r="G1229" s="229"/>
      <c r="H1229" s="232">
        <v>8.05</v>
      </c>
      <c r="I1229" s="233"/>
      <c r="J1229" s="229"/>
      <c r="K1229" s="229"/>
      <c r="L1229" s="234"/>
      <c r="M1229" s="235"/>
      <c r="N1229" s="236"/>
      <c r="O1229" s="236"/>
      <c r="P1229" s="236"/>
      <c r="Q1229" s="236"/>
      <c r="R1229" s="236"/>
      <c r="S1229" s="236"/>
      <c r="T1229" s="237"/>
      <c r="AT1229" s="238" t="s">
        <v>186</v>
      </c>
      <c r="AU1229" s="238" t="s">
        <v>85</v>
      </c>
      <c r="AV1229" s="15" t="s">
        <v>182</v>
      </c>
      <c r="AW1229" s="15" t="s">
        <v>37</v>
      </c>
      <c r="AX1229" s="15" t="s">
        <v>83</v>
      </c>
      <c r="AY1229" s="238" t="s">
        <v>175</v>
      </c>
    </row>
    <row r="1230" spans="1:65" s="2" customFormat="1" ht="16.5" customHeight="1">
      <c r="A1230" s="36"/>
      <c r="B1230" s="37"/>
      <c r="C1230" s="239" t="s">
        <v>2505</v>
      </c>
      <c r="D1230" s="239" t="s">
        <v>238</v>
      </c>
      <c r="E1230" s="240" t="s">
        <v>2506</v>
      </c>
      <c r="F1230" s="241" t="s">
        <v>2507</v>
      </c>
      <c r="G1230" s="242" t="s">
        <v>180</v>
      </c>
      <c r="H1230" s="243">
        <v>153.489</v>
      </c>
      <c r="I1230" s="244"/>
      <c r="J1230" s="245">
        <f>ROUND(I1230*H1230,2)</f>
        <v>0</v>
      </c>
      <c r="K1230" s="241" t="s">
        <v>181</v>
      </c>
      <c r="L1230" s="246"/>
      <c r="M1230" s="247" t="s">
        <v>19</v>
      </c>
      <c r="N1230" s="248" t="s">
        <v>48</v>
      </c>
      <c r="O1230" s="67"/>
      <c r="P1230" s="199">
        <f>O1230*H1230</f>
        <v>0</v>
      </c>
      <c r="Q1230" s="199">
        <v>0.00264</v>
      </c>
      <c r="R1230" s="199">
        <f>Q1230*H1230</f>
        <v>0.40521096</v>
      </c>
      <c r="S1230" s="199">
        <v>0</v>
      </c>
      <c r="T1230" s="200">
        <f>S1230*H1230</f>
        <v>0</v>
      </c>
      <c r="U1230" s="36"/>
      <c r="V1230" s="36"/>
      <c r="W1230" s="36"/>
      <c r="X1230" s="36"/>
      <c r="Y1230" s="36"/>
      <c r="Z1230" s="36"/>
      <c r="AA1230" s="36"/>
      <c r="AB1230" s="36"/>
      <c r="AC1230" s="36"/>
      <c r="AD1230" s="36"/>
      <c r="AE1230" s="36"/>
      <c r="AR1230" s="201" t="s">
        <v>522</v>
      </c>
      <c r="AT1230" s="201" t="s">
        <v>238</v>
      </c>
      <c r="AU1230" s="201" t="s">
        <v>85</v>
      </c>
      <c r="AY1230" s="19" t="s">
        <v>175</v>
      </c>
      <c r="BE1230" s="202">
        <f>IF(N1230="základní",J1230,0)</f>
        <v>0</v>
      </c>
      <c r="BF1230" s="202">
        <f>IF(N1230="snížená",J1230,0)</f>
        <v>0</v>
      </c>
      <c r="BG1230" s="202">
        <f>IF(N1230="zákl. přenesená",J1230,0)</f>
        <v>0</v>
      </c>
      <c r="BH1230" s="202">
        <f>IF(N1230="sníž. přenesená",J1230,0)</f>
        <v>0</v>
      </c>
      <c r="BI1230" s="202">
        <f>IF(N1230="nulová",J1230,0)</f>
        <v>0</v>
      </c>
      <c r="BJ1230" s="19" t="s">
        <v>182</v>
      </c>
      <c r="BK1230" s="202">
        <f>ROUND(I1230*H1230,2)</f>
        <v>0</v>
      </c>
      <c r="BL1230" s="19" t="s">
        <v>293</v>
      </c>
      <c r="BM1230" s="201" t="s">
        <v>2508</v>
      </c>
    </row>
    <row r="1231" spans="2:51" s="14" customFormat="1" ht="11.25">
      <c r="B1231" s="217"/>
      <c r="C1231" s="218"/>
      <c r="D1231" s="203" t="s">
        <v>186</v>
      </c>
      <c r="E1231" s="219" t="s">
        <v>19</v>
      </c>
      <c r="F1231" s="220" t="s">
        <v>2509</v>
      </c>
      <c r="G1231" s="218"/>
      <c r="H1231" s="221">
        <v>153.489</v>
      </c>
      <c r="I1231" s="222"/>
      <c r="J1231" s="218"/>
      <c r="K1231" s="218"/>
      <c r="L1231" s="223"/>
      <c r="M1231" s="224"/>
      <c r="N1231" s="225"/>
      <c r="O1231" s="225"/>
      <c r="P1231" s="225"/>
      <c r="Q1231" s="225"/>
      <c r="R1231" s="225"/>
      <c r="S1231" s="225"/>
      <c r="T1231" s="226"/>
      <c r="AT1231" s="227" t="s">
        <v>186</v>
      </c>
      <c r="AU1231" s="227" t="s">
        <v>85</v>
      </c>
      <c r="AV1231" s="14" t="s">
        <v>85</v>
      </c>
      <c r="AW1231" s="14" t="s">
        <v>37</v>
      </c>
      <c r="AX1231" s="14" t="s">
        <v>83</v>
      </c>
      <c r="AY1231" s="227" t="s">
        <v>175</v>
      </c>
    </row>
    <row r="1232" spans="1:65" s="2" customFormat="1" ht="21.75" customHeight="1">
      <c r="A1232" s="36"/>
      <c r="B1232" s="37"/>
      <c r="C1232" s="190" t="s">
        <v>2510</v>
      </c>
      <c r="D1232" s="190" t="s">
        <v>177</v>
      </c>
      <c r="E1232" s="191" t="s">
        <v>2511</v>
      </c>
      <c r="F1232" s="192" t="s">
        <v>2512</v>
      </c>
      <c r="G1232" s="193" t="s">
        <v>217</v>
      </c>
      <c r="H1232" s="194">
        <v>0.495</v>
      </c>
      <c r="I1232" s="195"/>
      <c r="J1232" s="196">
        <f>ROUND(I1232*H1232,2)</f>
        <v>0</v>
      </c>
      <c r="K1232" s="192" t="s">
        <v>181</v>
      </c>
      <c r="L1232" s="41"/>
      <c r="M1232" s="197" t="s">
        <v>19</v>
      </c>
      <c r="N1232" s="198" t="s">
        <v>48</v>
      </c>
      <c r="O1232" s="67"/>
      <c r="P1232" s="199">
        <f>O1232*H1232</f>
        <v>0</v>
      </c>
      <c r="Q1232" s="199">
        <v>0</v>
      </c>
      <c r="R1232" s="199">
        <f>Q1232*H1232</f>
        <v>0</v>
      </c>
      <c r="S1232" s="199">
        <v>0</v>
      </c>
      <c r="T1232" s="200">
        <f>S1232*H1232</f>
        <v>0</v>
      </c>
      <c r="U1232" s="36"/>
      <c r="V1232" s="36"/>
      <c r="W1232" s="36"/>
      <c r="X1232" s="36"/>
      <c r="Y1232" s="36"/>
      <c r="Z1232" s="36"/>
      <c r="AA1232" s="36"/>
      <c r="AB1232" s="36"/>
      <c r="AC1232" s="36"/>
      <c r="AD1232" s="36"/>
      <c r="AE1232" s="36"/>
      <c r="AR1232" s="201" t="s">
        <v>293</v>
      </c>
      <c r="AT1232" s="201" t="s">
        <v>177</v>
      </c>
      <c r="AU1232" s="201" t="s">
        <v>85</v>
      </c>
      <c r="AY1232" s="19" t="s">
        <v>175</v>
      </c>
      <c r="BE1232" s="202">
        <f>IF(N1232="základní",J1232,0)</f>
        <v>0</v>
      </c>
      <c r="BF1232" s="202">
        <f>IF(N1232="snížená",J1232,0)</f>
        <v>0</v>
      </c>
      <c r="BG1232" s="202">
        <f>IF(N1232="zákl. přenesená",J1232,0)</f>
        <v>0</v>
      </c>
      <c r="BH1232" s="202">
        <f>IF(N1232="sníž. přenesená",J1232,0)</f>
        <v>0</v>
      </c>
      <c r="BI1232" s="202">
        <f>IF(N1232="nulová",J1232,0)</f>
        <v>0</v>
      </c>
      <c r="BJ1232" s="19" t="s">
        <v>182</v>
      </c>
      <c r="BK1232" s="202">
        <f>ROUND(I1232*H1232,2)</f>
        <v>0</v>
      </c>
      <c r="BL1232" s="19" t="s">
        <v>293</v>
      </c>
      <c r="BM1232" s="201" t="s">
        <v>2513</v>
      </c>
    </row>
    <row r="1233" spans="1:47" s="2" customFormat="1" ht="78">
      <c r="A1233" s="36"/>
      <c r="B1233" s="37"/>
      <c r="C1233" s="38"/>
      <c r="D1233" s="203" t="s">
        <v>184</v>
      </c>
      <c r="E1233" s="38"/>
      <c r="F1233" s="204" t="s">
        <v>2392</v>
      </c>
      <c r="G1233" s="38"/>
      <c r="H1233" s="38"/>
      <c r="I1233" s="111"/>
      <c r="J1233" s="38"/>
      <c r="K1233" s="38"/>
      <c r="L1233" s="41"/>
      <c r="M1233" s="205"/>
      <c r="N1233" s="206"/>
      <c r="O1233" s="67"/>
      <c r="P1233" s="67"/>
      <c r="Q1233" s="67"/>
      <c r="R1233" s="67"/>
      <c r="S1233" s="67"/>
      <c r="T1233" s="68"/>
      <c r="U1233" s="36"/>
      <c r="V1233" s="36"/>
      <c r="W1233" s="36"/>
      <c r="X1233" s="36"/>
      <c r="Y1233" s="36"/>
      <c r="Z1233" s="36"/>
      <c r="AA1233" s="36"/>
      <c r="AB1233" s="36"/>
      <c r="AC1233" s="36"/>
      <c r="AD1233" s="36"/>
      <c r="AE1233" s="36"/>
      <c r="AT1233" s="19" t="s">
        <v>184</v>
      </c>
      <c r="AU1233" s="19" t="s">
        <v>85</v>
      </c>
    </row>
    <row r="1234" spans="2:63" s="12" customFormat="1" ht="22.9" customHeight="1">
      <c r="B1234" s="174"/>
      <c r="C1234" s="175"/>
      <c r="D1234" s="176" t="s">
        <v>74</v>
      </c>
      <c r="E1234" s="188" t="s">
        <v>2514</v>
      </c>
      <c r="F1234" s="188" t="s">
        <v>2515</v>
      </c>
      <c r="G1234" s="175"/>
      <c r="H1234" s="175"/>
      <c r="I1234" s="178"/>
      <c r="J1234" s="189">
        <f>BK1234</f>
        <v>0</v>
      </c>
      <c r="K1234" s="175"/>
      <c r="L1234" s="180"/>
      <c r="M1234" s="181"/>
      <c r="N1234" s="182"/>
      <c r="O1234" s="182"/>
      <c r="P1234" s="183">
        <f>SUM(P1235:P1257)</f>
        <v>0</v>
      </c>
      <c r="Q1234" s="182"/>
      <c r="R1234" s="183">
        <f>SUM(R1235:R1257)</f>
        <v>1.8459756</v>
      </c>
      <c r="S1234" s="182"/>
      <c r="T1234" s="184">
        <f>SUM(T1235:T1257)</f>
        <v>0</v>
      </c>
      <c r="AR1234" s="185" t="s">
        <v>85</v>
      </c>
      <c r="AT1234" s="186" t="s">
        <v>74</v>
      </c>
      <c r="AU1234" s="186" t="s">
        <v>83</v>
      </c>
      <c r="AY1234" s="185" t="s">
        <v>175</v>
      </c>
      <c r="BK1234" s="187">
        <f>SUM(BK1235:BK1257)</f>
        <v>0</v>
      </c>
    </row>
    <row r="1235" spans="1:65" s="2" customFormat="1" ht="16.5" customHeight="1">
      <c r="A1235" s="36"/>
      <c r="B1235" s="37"/>
      <c r="C1235" s="190" t="s">
        <v>2516</v>
      </c>
      <c r="D1235" s="190" t="s">
        <v>177</v>
      </c>
      <c r="E1235" s="191" t="s">
        <v>2517</v>
      </c>
      <c r="F1235" s="192" t="s">
        <v>2518</v>
      </c>
      <c r="G1235" s="193" t="s">
        <v>180</v>
      </c>
      <c r="H1235" s="194">
        <v>94.86</v>
      </c>
      <c r="I1235" s="195"/>
      <c r="J1235" s="196">
        <f>ROUND(I1235*H1235,2)</f>
        <v>0</v>
      </c>
      <c r="K1235" s="192" t="s">
        <v>181</v>
      </c>
      <c r="L1235" s="41"/>
      <c r="M1235" s="197" t="s">
        <v>19</v>
      </c>
      <c r="N1235" s="198" t="s">
        <v>48</v>
      </c>
      <c r="O1235" s="67"/>
      <c r="P1235" s="199">
        <f>O1235*H1235</f>
        <v>0</v>
      </c>
      <c r="Q1235" s="199">
        <v>0</v>
      </c>
      <c r="R1235" s="199">
        <f>Q1235*H1235</f>
        <v>0</v>
      </c>
      <c r="S1235" s="199">
        <v>0</v>
      </c>
      <c r="T1235" s="200">
        <f>S1235*H1235</f>
        <v>0</v>
      </c>
      <c r="U1235" s="36"/>
      <c r="V1235" s="36"/>
      <c r="W1235" s="36"/>
      <c r="X1235" s="36"/>
      <c r="Y1235" s="36"/>
      <c r="Z1235" s="36"/>
      <c r="AA1235" s="36"/>
      <c r="AB1235" s="36"/>
      <c r="AC1235" s="36"/>
      <c r="AD1235" s="36"/>
      <c r="AE1235" s="36"/>
      <c r="AR1235" s="201" t="s">
        <v>293</v>
      </c>
      <c r="AT1235" s="201" t="s">
        <v>177</v>
      </c>
      <c r="AU1235" s="201" t="s">
        <v>85</v>
      </c>
      <c r="AY1235" s="19" t="s">
        <v>175</v>
      </c>
      <c r="BE1235" s="202">
        <f>IF(N1235="základní",J1235,0)</f>
        <v>0</v>
      </c>
      <c r="BF1235" s="202">
        <f>IF(N1235="snížená",J1235,0)</f>
        <v>0</v>
      </c>
      <c r="BG1235" s="202">
        <f>IF(N1235="zákl. přenesená",J1235,0)</f>
        <v>0</v>
      </c>
      <c r="BH1235" s="202">
        <f>IF(N1235="sníž. přenesená",J1235,0)</f>
        <v>0</v>
      </c>
      <c r="BI1235" s="202">
        <f>IF(N1235="nulová",J1235,0)</f>
        <v>0</v>
      </c>
      <c r="BJ1235" s="19" t="s">
        <v>182</v>
      </c>
      <c r="BK1235" s="202">
        <f>ROUND(I1235*H1235,2)</f>
        <v>0</v>
      </c>
      <c r="BL1235" s="19" t="s">
        <v>293</v>
      </c>
      <c r="BM1235" s="201" t="s">
        <v>2519</v>
      </c>
    </row>
    <row r="1236" spans="1:47" s="2" customFormat="1" ht="68.25">
      <c r="A1236" s="36"/>
      <c r="B1236" s="37"/>
      <c r="C1236" s="38"/>
      <c r="D1236" s="203" t="s">
        <v>184</v>
      </c>
      <c r="E1236" s="38"/>
      <c r="F1236" s="204" t="s">
        <v>2520</v>
      </c>
      <c r="G1236" s="38"/>
      <c r="H1236" s="38"/>
      <c r="I1236" s="111"/>
      <c r="J1236" s="38"/>
      <c r="K1236" s="38"/>
      <c r="L1236" s="41"/>
      <c r="M1236" s="205"/>
      <c r="N1236" s="206"/>
      <c r="O1236" s="67"/>
      <c r="P1236" s="67"/>
      <c r="Q1236" s="67"/>
      <c r="R1236" s="67"/>
      <c r="S1236" s="67"/>
      <c r="T1236" s="68"/>
      <c r="U1236" s="36"/>
      <c r="V1236" s="36"/>
      <c r="W1236" s="36"/>
      <c r="X1236" s="36"/>
      <c r="Y1236" s="36"/>
      <c r="Z1236" s="36"/>
      <c r="AA1236" s="36"/>
      <c r="AB1236" s="36"/>
      <c r="AC1236" s="36"/>
      <c r="AD1236" s="36"/>
      <c r="AE1236" s="36"/>
      <c r="AT1236" s="19" t="s">
        <v>184</v>
      </c>
      <c r="AU1236" s="19" t="s">
        <v>85</v>
      </c>
    </row>
    <row r="1237" spans="1:65" s="2" customFormat="1" ht="16.5" customHeight="1">
      <c r="A1237" s="36"/>
      <c r="B1237" s="37"/>
      <c r="C1237" s="190" t="s">
        <v>2521</v>
      </c>
      <c r="D1237" s="190" t="s">
        <v>177</v>
      </c>
      <c r="E1237" s="191" t="s">
        <v>2522</v>
      </c>
      <c r="F1237" s="192" t="s">
        <v>2523</v>
      </c>
      <c r="G1237" s="193" t="s">
        <v>180</v>
      </c>
      <c r="H1237" s="194">
        <v>94.86</v>
      </c>
      <c r="I1237" s="195"/>
      <c r="J1237" s="196">
        <f>ROUND(I1237*H1237,2)</f>
        <v>0</v>
      </c>
      <c r="K1237" s="192" t="s">
        <v>181</v>
      </c>
      <c r="L1237" s="41"/>
      <c r="M1237" s="197" t="s">
        <v>19</v>
      </c>
      <c r="N1237" s="198" t="s">
        <v>48</v>
      </c>
      <c r="O1237" s="67"/>
      <c r="P1237" s="199">
        <f>O1237*H1237</f>
        <v>0</v>
      </c>
      <c r="Q1237" s="199">
        <v>0.0003</v>
      </c>
      <c r="R1237" s="199">
        <f>Q1237*H1237</f>
        <v>0.028457999999999997</v>
      </c>
      <c r="S1237" s="199">
        <v>0</v>
      </c>
      <c r="T1237" s="200">
        <f>S1237*H1237</f>
        <v>0</v>
      </c>
      <c r="U1237" s="36"/>
      <c r="V1237" s="36"/>
      <c r="W1237" s="36"/>
      <c r="X1237" s="36"/>
      <c r="Y1237" s="36"/>
      <c r="Z1237" s="36"/>
      <c r="AA1237" s="36"/>
      <c r="AB1237" s="36"/>
      <c r="AC1237" s="36"/>
      <c r="AD1237" s="36"/>
      <c r="AE1237" s="36"/>
      <c r="AR1237" s="201" t="s">
        <v>293</v>
      </c>
      <c r="AT1237" s="201" t="s">
        <v>177</v>
      </c>
      <c r="AU1237" s="201" t="s">
        <v>85</v>
      </c>
      <c r="AY1237" s="19" t="s">
        <v>175</v>
      </c>
      <c r="BE1237" s="202">
        <f>IF(N1237="základní",J1237,0)</f>
        <v>0</v>
      </c>
      <c r="BF1237" s="202">
        <f>IF(N1237="snížená",J1237,0)</f>
        <v>0</v>
      </c>
      <c r="BG1237" s="202">
        <f>IF(N1237="zákl. přenesená",J1237,0)</f>
        <v>0</v>
      </c>
      <c r="BH1237" s="202">
        <f>IF(N1237="sníž. přenesená",J1237,0)</f>
        <v>0</v>
      </c>
      <c r="BI1237" s="202">
        <f>IF(N1237="nulová",J1237,0)</f>
        <v>0</v>
      </c>
      <c r="BJ1237" s="19" t="s">
        <v>182</v>
      </c>
      <c r="BK1237" s="202">
        <f>ROUND(I1237*H1237,2)</f>
        <v>0</v>
      </c>
      <c r="BL1237" s="19" t="s">
        <v>293</v>
      </c>
      <c r="BM1237" s="201" t="s">
        <v>2524</v>
      </c>
    </row>
    <row r="1238" spans="1:47" s="2" customFormat="1" ht="68.25">
      <c r="A1238" s="36"/>
      <c r="B1238" s="37"/>
      <c r="C1238" s="38"/>
      <c r="D1238" s="203" t="s">
        <v>184</v>
      </c>
      <c r="E1238" s="38"/>
      <c r="F1238" s="204" t="s">
        <v>2520</v>
      </c>
      <c r="G1238" s="38"/>
      <c r="H1238" s="38"/>
      <c r="I1238" s="111"/>
      <c r="J1238" s="38"/>
      <c r="K1238" s="38"/>
      <c r="L1238" s="41"/>
      <c r="M1238" s="205"/>
      <c r="N1238" s="206"/>
      <c r="O1238" s="67"/>
      <c r="P1238" s="67"/>
      <c r="Q1238" s="67"/>
      <c r="R1238" s="67"/>
      <c r="S1238" s="67"/>
      <c r="T1238" s="68"/>
      <c r="U1238" s="36"/>
      <c r="V1238" s="36"/>
      <c r="W1238" s="36"/>
      <c r="X1238" s="36"/>
      <c r="Y1238" s="36"/>
      <c r="Z1238" s="36"/>
      <c r="AA1238" s="36"/>
      <c r="AB1238" s="36"/>
      <c r="AC1238" s="36"/>
      <c r="AD1238" s="36"/>
      <c r="AE1238" s="36"/>
      <c r="AT1238" s="19" t="s">
        <v>184</v>
      </c>
      <c r="AU1238" s="19" t="s">
        <v>85</v>
      </c>
    </row>
    <row r="1239" spans="1:65" s="2" customFormat="1" ht="21.75" customHeight="1">
      <c r="A1239" s="36"/>
      <c r="B1239" s="37"/>
      <c r="C1239" s="190" t="s">
        <v>2525</v>
      </c>
      <c r="D1239" s="190" t="s">
        <v>177</v>
      </c>
      <c r="E1239" s="191" t="s">
        <v>2526</v>
      </c>
      <c r="F1239" s="192" t="s">
        <v>2527</v>
      </c>
      <c r="G1239" s="193" t="s">
        <v>180</v>
      </c>
      <c r="H1239" s="194">
        <v>94.86</v>
      </c>
      <c r="I1239" s="195"/>
      <c r="J1239" s="196">
        <f>ROUND(I1239*H1239,2)</f>
        <v>0</v>
      </c>
      <c r="K1239" s="192" t="s">
        <v>181</v>
      </c>
      <c r="L1239" s="41"/>
      <c r="M1239" s="197" t="s">
        <v>19</v>
      </c>
      <c r="N1239" s="198" t="s">
        <v>48</v>
      </c>
      <c r="O1239" s="67"/>
      <c r="P1239" s="199">
        <f>O1239*H1239</f>
        <v>0</v>
      </c>
      <c r="Q1239" s="199">
        <v>0.0053</v>
      </c>
      <c r="R1239" s="199">
        <f>Q1239*H1239</f>
        <v>0.502758</v>
      </c>
      <c r="S1239" s="199">
        <v>0</v>
      </c>
      <c r="T1239" s="200">
        <f>S1239*H1239</f>
        <v>0</v>
      </c>
      <c r="U1239" s="36"/>
      <c r="V1239" s="36"/>
      <c r="W1239" s="36"/>
      <c r="X1239" s="36"/>
      <c r="Y1239" s="36"/>
      <c r="Z1239" s="36"/>
      <c r="AA1239" s="36"/>
      <c r="AB1239" s="36"/>
      <c r="AC1239" s="36"/>
      <c r="AD1239" s="36"/>
      <c r="AE1239" s="36"/>
      <c r="AR1239" s="201" t="s">
        <v>293</v>
      </c>
      <c r="AT1239" s="201" t="s">
        <v>177</v>
      </c>
      <c r="AU1239" s="201" t="s">
        <v>85</v>
      </c>
      <c r="AY1239" s="19" t="s">
        <v>175</v>
      </c>
      <c r="BE1239" s="202">
        <f>IF(N1239="základní",J1239,0)</f>
        <v>0</v>
      </c>
      <c r="BF1239" s="202">
        <f>IF(N1239="snížená",J1239,0)</f>
        <v>0</v>
      </c>
      <c r="BG1239" s="202">
        <f>IF(N1239="zákl. přenesená",J1239,0)</f>
        <v>0</v>
      </c>
      <c r="BH1239" s="202">
        <f>IF(N1239="sníž. přenesená",J1239,0)</f>
        <v>0</v>
      </c>
      <c r="BI1239" s="202">
        <f>IF(N1239="nulová",J1239,0)</f>
        <v>0</v>
      </c>
      <c r="BJ1239" s="19" t="s">
        <v>182</v>
      </c>
      <c r="BK1239" s="202">
        <f>ROUND(I1239*H1239,2)</f>
        <v>0</v>
      </c>
      <c r="BL1239" s="19" t="s">
        <v>293</v>
      </c>
      <c r="BM1239" s="201" t="s">
        <v>2528</v>
      </c>
    </row>
    <row r="1240" spans="1:47" s="2" customFormat="1" ht="29.25">
      <c r="A1240" s="36"/>
      <c r="B1240" s="37"/>
      <c r="C1240" s="38"/>
      <c r="D1240" s="203" t="s">
        <v>184</v>
      </c>
      <c r="E1240" s="38"/>
      <c r="F1240" s="204" t="s">
        <v>2529</v>
      </c>
      <c r="G1240" s="38"/>
      <c r="H1240" s="38"/>
      <c r="I1240" s="111"/>
      <c r="J1240" s="38"/>
      <c r="K1240" s="38"/>
      <c r="L1240" s="41"/>
      <c r="M1240" s="205"/>
      <c r="N1240" s="206"/>
      <c r="O1240" s="67"/>
      <c r="P1240" s="67"/>
      <c r="Q1240" s="67"/>
      <c r="R1240" s="67"/>
      <c r="S1240" s="67"/>
      <c r="T1240" s="68"/>
      <c r="U1240" s="36"/>
      <c r="V1240" s="36"/>
      <c r="W1240" s="36"/>
      <c r="X1240" s="36"/>
      <c r="Y1240" s="36"/>
      <c r="Z1240" s="36"/>
      <c r="AA1240" s="36"/>
      <c r="AB1240" s="36"/>
      <c r="AC1240" s="36"/>
      <c r="AD1240" s="36"/>
      <c r="AE1240" s="36"/>
      <c r="AT1240" s="19" t="s">
        <v>184</v>
      </c>
      <c r="AU1240" s="19" t="s">
        <v>85</v>
      </c>
    </row>
    <row r="1241" spans="2:51" s="13" customFormat="1" ht="11.25">
      <c r="B1241" s="207"/>
      <c r="C1241" s="208"/>
      <c r="D1241" s="203" t="s">
        <v>186</v>
      </c>
      <c r="E1241" s="209" t="s">
        <v>19</v>
      </c>
      <c r="F1241" s="210" t="s">
        <v>1337</v>
      </c>
      <c r="G1241" s="208"/>
      <c r="H1241" s="209" t="s">
        <v>19</v>
      </c>
      <c r="I1241" s="211"/>
      <c r="J1241" s="208"/>
      <c r="K1241" s="208"/>
      <c r="L1241" s="212"/>
      <c r="M1241" s="213"/>
      <c r="N1241" s="214"/>
      <c r="O1241" s="214"/>
      <c r="P1241" s="214"/>
      <c r="Q1241" s="214"/>
      <c r="R1241" s="214"/>
      <c r="S1241" s="214"/>
      <c r="T1241" s="215"/>
      <c r="AT1241" s="216" t="s">
        <v>186</v>
      </c>
      <c r="AU1241" s="216" t="s">
        <v>85</v>
      </c>
      <c r="AV1241" s="13" t="s">
        <v>83</v>
      </c>
      <c r="AW1241" s="13" t="s">
        <v>37</v>
      </c>
      <c r="AX1241" s="13" t="s">
        <v>75</v>
      </c>
      <c r="AY1241" s="216" t="s">
        <v>175</v>
      </c>
    </row>
    <row r="1242" spans="2:51" s="14" customFormat="1" ht="11.25">
      <c r="B1242" s="217"/>
      <c r="C1242" s="218"/>
      <c r="D1242" s="203" t="s">
        <v>186</v>
      </c>
      <c r="E1242" s="219" t="s">
        <v>19</v>
      </c>
      <c r="F1242" s="220" t="s">
        <v>2530</v>
      </c>
      <c r="G1242" s="218"/>
      <c r="H1242" s="221">
        <v>23.98</v>
      </c>
      <c r="I1242" s="222"/>
      <c r="J1242" s="218"/>
      <c r="K1242" s="218"/>
      <c r="L1242" s="223"/>
      <c r="M1242" s="224"/>
      <c r="N1242" s="225"/>
      <c r="O1242" s="225"/>
      <c r="P1242" s="225"/>
      <c r="Q1242" s="225"/>
      <c r="R1242" s="225"/>
      <c r="S1242" s="225"/>
      <c r="T1242" s="226"/>
      <c r="AT1242" s="227" t="s">
        <v>186</v>
      </c>
      <c r="AU1242" s="227" t="s">
        <v>85</v>
      </c>
      <c r="AV1242" s="14" t="s">
        <v>85</v>
      </c>
      <c r="AW1242" s="14" t="s">
        <v>37</v>
      </c>
      <c r="AX1242" s="14" t="s">
        <v>75</v>
      </c>
      <c r="AY1242" s="227" t="s">
        <v>175</v>
      </c>
    </row>
    <row r="1243" spans="2:51" s="13" customFormat="1" ht="11.25">
      <c r="B1243" s="207"/>
      <c r="C1243" s="208"/>
      <c r="D1243" s="203" t="s">
        <v>186</v>
      </c>
      <c r="E1243" s="209" t="s">
        <v>19</v>
      </c>
      <c r="F1243" s="210" t="s">
        <v>1339</v>
      </c>
      <c r="G1243" s="208"/>
      <c r="H1243" s="209" t="s">
        <v>19</v>
      </c>
      <c r="I1243" s="211"/>
      <c r="J1243" s="208"/>
      <c r="K1243" s="208"/>
      <c r="L1243" s="212"/>
      <c r="M1243" s="213"/>
      <c r="N1243" s="214"/>
      <c r="O1243" s="214"/>
      <c r="P1243" s="214"/>
      <c r="Q1243" s="214"/>
      <c r="R1243" s="214"/>
      <c r="S1243" s="214"/>
      <c r="T1243" s="215"/>
      <c r="AT1243" s="216" t="s">
        <v>186</v>
      </c>
      <c r="AU1243" s="216" t="s">
        <v>85</v>
      </c>
      <c r="AV1243" s="13" t="s">
        <v>83</v>
      </c>
      <c r="AW1243" s="13" t="s">
        <v>37</v>
      </c>
      <c r="AX1243" s="13" t="s">
        <v>75</v>
      </c>
      <c r="AY1243" s="216" t="s">
        <v>175</v>
      </c>
    </row>
    <row r="1244" spans="2:51" s="14" customFormat="1" ht="11.25">
      <c r="B1244" s="217"/>
      <c r="C1244" s="218"/>
      <c r="D1244" s="203" t="s">
        <v>186</v>
      </c>
      <c r="E1244" s="219" t="s">
        <v>19</v>
      </c>
      <c r="F1244" s="220" t="s">
        <v>1340</v>
      </c>
      <c r="G1244" s="218"/>
      <c r="H1244" s="221">
        <v>13</v>
      </c>
      <c r="I1244" s="222"/>
      <c r="J1244" s="218"/>
      <c r="K1244" s="218"/>
      <c r="L1244" s="223"/>
      <c r="M1244" s="224"/>
      <c r="N1244" s="225"/>
      <c r="O1244" s="225"/>
      <c r="P1244" s="225"/>
      <c r="Q1244" s="225"/>
      <c r="R1244" s="225"/>
      <c r="S1244" s="225"/>
      <c r="T1244" s="226"/>
      <c r="AT1244" s="227" t="s">
        <v>186</v>
      </c>
      <c r="AU1244" s="227" t="s">
        <v>85</v>
      </c>
      <c r="AV1244" s="14" t="s">
        <v>85</v>
      </c>
      <c r="AW1244" s="14" t="s">
        <v>37</v>
      </c>
      <c r="AX1244" s="14" t="s">
        <v>75</v>
      </c>
      <c r="AY1244" s="227" t="s">
        <v>175</v>
      </c>
    </row>
    <row r="1245" spans="2:51" s="13" customFormat="1" ht="11.25">
      <c r="B1245" s="207"/>
      <c r="C1245" s="208"/>
      <c r="D1245" s="203" t="s">
        <v>186</v>
      </c>
      <c r="E1245" s="209" t="s">
        <v>19</v>
      </c>
      <c r="F1245" s="210" t="s">
        <v>1341</v>
      </c>
      <c r="G1245" s="208"/>
      <c r="H1245" s="209" t="s">
        <v>19</v>
      </c>
      <c r="I1245" s="211"/>
      <c r="J1245" s="208"/>
      <c r="K1245" s="208"/>
      <c r="L1245" s="212"/>
      <c r="M1245" s="213"/>
      <c r="N1245" s="214"/>
      <c r="O1245" s="214"/>
      <c r="P1245" s="214"/>
      <c r="Q1245" s="214"/>
      <c r="R1245" s="214"/>
      <c r="S1245" s="214"/>
      <c r="T1245" s="215"/>
      <c r="AT1245" s="216" t="s">
        <v>186</v>
      </c>
      <c r="AU1245" s="216" t="s">
        <v>85</v>
      </c>
      <c r="AV1245" s="13" t="s">
        <v>83</v>
      </c>
      <c r="AW1245" s="13" t="s">
        <v>37</v>
      </c>
      <c r="AX1245" s="13" t="s">
        <v>75</v>
      </c>
      <c r="AY1245" s="216" t="s">
        <v>175</v>
      </c>
    </row>
    <row r="1246" spans="2:51" s="14" customFormat="1" ht="11.25">
      <c r="B1246" s="217"/>
      <c r="C1246" s="218"/>
      <c r="D1246" s="203" t="s">
        <v>186</v>
      </c>
      <c r="E1246" s="219" t="s">
        <v>19</v>
      </c>
      <c r="F1246" s="220" t="s">
        <v>1342</v>
      </c>
      <c r="G1246" s="218"/>
      <c r="H1246" s="221">
        <v>4.8</v>
      </c>
      <c r="I1246" s="222"/>
      <c r="J1246" s="218"/>
      <c r="K1246" s="218"/>
      <c r="L1246" s="223"/>
      <c r="M1246" s="224"/>
      <c r="N1246" s="225"/>
      <c r="O1246" s="225"/>
      <c r="P1246" s="225"/>
      <c r="Q1246" s="225"/>
      <c r="R1246" s="225"/>
      <c r="S1246" s="225"/>
      <c r="T1246" s="226"/>
      <c r="AT1246" s="227" t="s">
        <v>186</v>
      </c>
      <c r="AU1246" s="227" t="s">
        <v>85</v>
      </c>
      <c r="AV1246" s="14" t="s">
        <v>85</v>
      </c>
      <c r="AW1246" s="14" t="s">
        <v>37</v>
      </c>
      <c r="AX1246" s="14" t="s">
        <v>75</v>
      </c>
      <c r="AY1246" s="227" t="s">
        <v>175</v>
      </c>
    </row>
    <row r="1247" spans="2:51" s="13" customFormat="1" ht="11.25">
      <c r="B1247" s="207"/>
      <c r="C1247" s="208"/>
      <c r="D1247" s="203" t="s">
        <v>186</v>
      </c>
      <c r="E1247" s="209" t="s">
        <v>19</v>
      </c>
      <c r="F1247" s="210" t="s">
        <v>1343</v>
      </c>
      <c r="G1247" s="208"/>
      <c r="H1247" s="209" t="s">
        <v>19</v>
      </c>
      <c r="I1247" s="211"/>
      <c r="J1247" s="208"/>
      <c r="K1247" s="208"/>
      <c r="L1247" s="212"/>
      <c r="M1247" s="213"/>
      <c r="N1247" s="214"/>
      <c r="O1247" s="214"/>
      <c r="P1247" s="214"/>
      <c r="Q1247" s="214"/>
      <c r="R1247" s="214"/>
      <c r="S1247" s="214"/>
      <c r="T1247" s="215"/>
      <c r="AT1247" s="216" t="s">
        <v>186</v>
      </c>
      <c r="AU1247" s="216" t="s">
        <v>85</v>
      </c>
      <c r="AV1247" s="13" t="s">
        <v>83</v>
      </c>
      <c r="AW1247" s="13" t="s">
        <v>37</v>
      </c>
      <c r="AX1247" s="13" t="s">
        <v>75</v>
      </c>
      <c r="AY1247" s="216" t="s">
        <v>175</v>
      </c>
    </row>
    <row r="1248" spans="2:51" s="14" customFormat="1" ht="11.25">
      <c r="B1248" s="217"/>
      <c r="C1248" s="218"/>
      <c r="D1248" s="203" t="s">
        <v>186</v>
      </c>
      <c r="E1248" s="219" t="s">
        <v>19</v>
      </c>
      <c r="F1248" s="220" t="s">
        <v>2531</v>
      </c>
      <c r="G1248" s="218"/>
      <c r="H1248" s="221">
        <v>12.7</v>
      </c>
      <c r="I1248" s="222"/>
      <c r="J1248" s="218"/>
      <c r="K1248" s="218"/>
      <c r="L1248" s="223"/>
      <c r="M1248" s="224"/>
      <c r="N1248" s="225"/>
      <c r="O1248" s="225"/>
      <c r="P1248" s="225"/>
      <c r="Q1248" s="225"/>
      <c r="R1248" s="225"/>
      <c r="S1248" s="225"/>
      <c r="T1248" s="226"/>
      <c r="AT1248" s="227" t="s">
        <v>186</v>
      </c>
      <c r="AU1248" s="227" t="s">
        <v>85</v>
      </c>
      <c r="AV1248" s="14" t="s">
        <v>85</v>
      </c>
      <c r="AW1248" s="14" t="s">
        <v>37</v>
      </c>
      <c r="AX1248" s="14" t="s">
        <v>75</v>
      </c>
      <c r="AY1248" s="227" t="s">
        <v>175</v>
      </c>
    </row>
    <row r="1249" spans="2:51" s="13" customFormat="1" ht="11.25">
      <c r="B1249" s="207"/>
      <c r="C1249" s="208"/>
      <c r="D1249" s="203" t="s">
        <v>186</v>
      </c>
      <c r="E1249" s="209" t="s">
        <v>19</v>
      </c>
      <c r="F1249" s="210" t="s">
        <v>1345</v>
      </c>
      <c r="G1249" s="208"/>
      <c r="H1249" s="209" t="s">
        <v>19</v>
      </c>
      <c r="I1249" s="211"/>
      <c r="J1249" s="208"/>
      <c r="K1249" s="208"/>
      <c r="L1249" s="212"/>
      <c r="M1249" s="213"/>
      <c r="N1249" s="214"/>
      <c r="O1249" s="214"/>
      <c r="P1249" s="214"/>
      <c r="Q1249" s="214"/>
      <c r="R1249" s="214"/>
      <c r="S1249" s="214"/>
      <c r="T1249" s="215"/>
      <c r="AT1249" s="216" t="s">
        <v>186</v>
      </c>
      <c r="AU1249" s="216" t="s">
        <v>85</v>
      </c>
      <c r="AV1249" s="13" t="s">
        <v>83</v>
      </c>
      <c r="AW1249" s="13" t="s">
        <v>37</v>
      </c>
      <c r="AX1249" s="13" t="s">
        <v>75</v>
      </c>
      <c r="AY1249" s="216" t="s">
        <v>175</v>
      </c>
    </row>
    <row r="1250" spans="2:51" s="14" customFormat="1" ht="11.25">
      <c r="B1250" s="217"/>
      <c r="C1250" s="218"/>
      <c r="D1250" s="203" t="s">
        <v>186</v>
      </c>
      <c r="E1250" s="219" t="s">
        <v>19</v>
      </c>
      <c r="F1250" s="220" t="s">
        <v>2532</v>
      </c>
      <c r="G1250" s="218"/>
      <c r="H1250" s="221">
        <v>28.28</v>
      </c>
      <c r="I1250" s="222"/>
      <c r="J1250" s="218"/>
      <c r="K1250" s="218"/>
      <c r="L1250" s="223"/>
      <c r="M1250" s="224"/>
      <c r="N1250" s="225"/>
      <c r="O1250" s="225"/>
      <c r="P1250" s="225"/>
      <c r="Q1250" s="225"/>
      <c r="R1250" s="225"/>
      <c r="S1250" s="225"/>
      <c r="T1250" s="226"/>
      <c r="AT1250" s="227" t="s">
        <v>186</v>
      </c>
      <c r="AU1250" s="227" t="s">
        <v>85</v>
      </c>
      <c r="AV1250" s="14" t="s">
        <v>85</v>
      </c>
      <c r="AW1250" s="14" t="s">
        <v>37</v>
      </c>
      <c r="AX1250" s="14" t="s">
        <v>75</v>
      </c>
      <c r="AY1250" s="227" t="s">
        <v>175</v>
      </c>
    </row>
    <row r="1251" spans="2:51" s="13" customFormat="1" ht="11.25">
      <c r="B1251" s="207"/>
      <c r="C1251" s="208"/>
      <c r="D1251" s="203" t="s">
        <v>186</v>
      </c>
      <c r="E1251" s="209" t="s">
        <v>19</v>
      </c>
      <c r="F1251" s="210" t="s">
        <v>1347</v>
      </c>
      <c r="G1251" s="208"/>
      <c r="H1251" s="209" t="s">
        <v>19</v>
      </c>
      <c r="I1251" s="211"/>
      <c r="J1251" s="208"/>
      <c r="K1251" s="208"/>
      <c r="L1251" s="212"/>
      <c r="M1251" s="213"/>
      <c r="N1251" s="214"/>
      <c r="O1251" s="214"/>
      <c r="P1251" s="214"/>
      <c r="Q1251" s="214"/>
      <c r="R1251" s="214"/>
      <c r="S1251" s="214"/>
      <c r="T1251" s="215"/>
      <c r="AT1251" s="216" t="s">
        <v>186</v>
      </c>
      <c r="AU1251" s="216" t="s">
        <v>85</v>
      </c>
      <c r="AV1251" s="13" t="s">
        <v>83</v>
      </c>
      <c r="AW1251" s="13" t="s">
        <v>37</v>
      </c>
      <c r="AX1251" s="13" t="s">
        <v>75</v>
      </c>
      <c r="AY1251" s="216" t="s">
        <v>175</v>
      </c>
    </row>
    <row r="1252" spans="2:51" s="14" customFormat="1" ht="11.25">
      <c r="B1252" s="217"/>
      <c r="C1252" s="218"/>
      <c r="D1252" s="203" t="s">
        <v>186</v>
      </c>
      <c r="E1252" s="219" t="s">
        <v>19</v>
      </c>
      <c r="F1252" s="220" t="s">
        <v>2533</v>
      </c>
      <c r="G1252" s="218"/>
      <c r="H1252" s="221">
        <v>12.1</v>
      </c>
      <c r="I1252" s="222"/>
      <c r="J1252" s="218"/>
      <c r="K1252" s="218"/>
      <c r="L1252" s="223"/>
      <c r="M1252" s="224"/>
      <c r="N1252" s="225"/>
      <c r="O1252" s="225"/>
      <c r="P1252" s="225"/>
      <c r="Q1252" s="225"/>
      <c r="R1252" s="225"/>
      <c r="S1252" s="225"/>
      <c r="T1252" s="226"/>
      <c r="AT1252" s="227" t="s">
        <v>186</v>
      </c>
      <c r="AU1252" s="227" t="s">
        <v>85</v>
      </c>
      <c r="AV1252" s="14" t="s">
        <v>85</v>
      </c>
      <c r="AW1252" s="14" t="s">
        <v>37</v>
      </c>
      <c r="AX1252" s="14" t="s">
        <v>75</v>
      </c>
      <c r="AY1252" s="227" t="s">
        <v>175</v>
      </c>
    </row>
    <row r="1253" spans="2:51" s="15" customFormat="1" ht="11.25">
      <c r="B1253" s="228"/>
      <c r="C1253" s="229"/>
      <c r="D1253" s="203" t="s">
        <v>186</v>
      </c>
      <c r="E1253" s="230" t="s">
        <v>19</v>
      </c>
      <c r="F1253" s="231" t="s">
        <v>204</v>
      </c>
      <c r="G1253" s="229"/>
      <c r="H1253" s="232">
        <v>94.86</v>
      </c>
      <c r="I1253" s="233"/>
      <c r="J1253" s="229"/>
      <c r="K1253" s="229"/>
      <c r="L1253" s="234"/>
      <c r="M1253" s="235"/>
      <c r="N1253" s="236"/>
      <c r="O1253" s="236"/>
      <c r="P1253" s="236"/>
      <c r="Q1253" s="236"/>
      <c r="R1253" s="236"/>
      <c r="S1253" s="236"/>
      <c r="T1253" s="237"/>
      <c r="AT1253" s="238" t="s">
        <v>186</v>
      </c>
      <c r="AU1253" s="238" t="s">
        <v>85</v>
      </c>
      <c r="AV1253" s="15" t="s">
        <v>182</v>
      </c>
      <c r="AW1253" s="15" t="s">
        <v>37</v>
      </c>
      <c r="AX1253" s="15" t="s">
        <v>83</v>
      </c>
      <c r="AY1253" s="238" t="s">
        <v>175</v>
      </c>
    </row>
    <row r="1254" spans="1:65" s="2" customFormat="1" ht="16.5" customHeight="1">
      <c r="A1254" s="36"/>
      <c r="B1254" s="37"/>
      <c r="C1254" s="239" t="s">
        <v>2534</v>
      </c>
      <c r="D1254" s="239" t="s">
        <v>238</v>
      </c>
      <c r="E1254" s="240" t="s">
        <v>2535</v>
      </c>
      <c r="F1254" s="241" t="s">
        <v>2536</v>
      </c>
      <c r="G1254" s="242" t="s">
        <v>180</v>
      </c>
      <c r="H1254" s="243">
        <v>104.346</v>
      </c>
      <c r="I1254" s="244"/>
      <c r="J1254" s="245">
        <f>ROUND(I1254*H1254,2)</f>
        <v>0</v>
      </c>
      <c r="K1254" s="241" t="s">
        <v>181</v>
      </c>
      <c r="L1254" s="246"/>
      <c r="M1254" s="247" t="s">
        <v>19</v>
      </c>
      <c r="N1254" s="248" t="s">
        <v>48</v>
      </c>
      <c r="O1254" s="67"/>
      <c r="P1254" s="199">
        <f>O1254*H1254</f>
        <v>0</v>
      </c>
      <c r="Q1254" s="199">
        <v>0.0126</v>
      </c>
      <c r="R1254" s="199">
        <f>Q1254*H1254</f>
        <v>1.3147596000000001</v>
      </c>
      <c r="S1254" s="199">
        <v>0</v>
      </c>
      <c r="T1254" s="200">
        <f>S1254*H1254</f>
        <v>0</v>
      </c>
      <c r="U1254" s="36"/>
      <c r="V1254" s="36"/>
      <c r="W1254" s="36"/>
      <c r="X1254" s="36"/>
      <c r="Y1254" s="36"/>
      <c r="Z1254" s="36"/>
      <c r="AA1254" s="36"/>
      <c r="AB1254" s="36"/>
      <c r="AC1254" s="36"/>
      <c r="AD1254" s="36"/>
      <c r="AE1254" s="36"/>
      <c r="AR1254" s="201" t="s">
        <v>522</v>
      </c>
      <c r="AT1254" s="201" t="s">
        <v>238</v>
      </c>
      <c r="AU1254" s="201" t="s">
        <v>85</v>
      </c>
      <c r="AY1254" s="19" t="s">
        <v>175</v>
      </c>
      <c r="BE1254" s="202">
        <f>IF(N1254="základní",J1254,0)</f>
        <v>0</v>
      </c>
      <c r="BF1254" s="202">
        <f>IF(N1254="snížená",J1254,0)</f>
        <v>0</v>
      </c>
      <c r="BG1254" s="202">
        <f>IF(N1254="zákl. přenesená",J1254,0)</f>
        <v>0</v>
      </c>
      <c r="BH1254" s="202">
        <f>IF(N1254="sníž. přenesená",J1254,0)</f>
        <v>0</v>
      </c>
      <c r="BI1254" s="202">
        <f>IF(N1254="nulová",J1254,0)</f>
        <v>0</v>
      </c>
      <c r="BJ1254" s="19" t="s">
        <v>182</v>
      </c>
      <c r="BK1254" s="202">
        <f>ROUND(I1254*H1254,2)</f>
        <v>0</v>
      </c>
      <c r="BL1254" s="19" t="s">
        <v>293</v>
      </c>
      <c r="BM1254" s="201" t="s">
        <v>2537</v>
      </c>
    </row>
    <row r="1255" spans="2:51" s="14" customFormat="1" ht="11.25">
      <c r="B1255" s="217"/>
      <c r="C1255" s="218"/>
      <c r="D1255" s="203" t="s">
        <v>186</v>
      </c>
      <c r="E1255" s="219" t="s">
        <v>19</v>
      </c>
      <c r="F1255" s="220" t="s">
        <v>2538</v>
      </c>
      <c r="G1255" s="218"/>
      <c r="H1255" s="221">
        <v>104.346</v>
      </c>
      <c r="I1255" s="222"/>
      <c r="J1255" s="218"/>
      <c r="K1255" s="218"/>
      <c r="L1255" s="223"/>
      <c r="M1255" s="224"/>
      <c r="N1255" s="225"/>
      <c r="O1255" s="225"/>
      <c r="P1255" s="225"/>
      <c r="Q1255" s="225"/>
      <c r="R1255" s="225"/>
      <c r="S1255" s="225"/>
      <c r="T1255" s="226"/>
      <c r="AT1255" s="227" t="s">
        <v>186</v>
      </c>
      <c r="AU1255" s="227" t="s">
        <v>85</v>
      </c>
      <c r="AV1255" s="14" t="s">
        <v>85</v>
      </c>
      <c r="AW1255" s="14" t="s">
        <v>37</v>
      </c>
      <c r="AX1255" s="14" t="s">
        <v>83</v>
      </c>
      <c r="AY1255" s="227" t="s">
        <v>175</v>
      </c>
    </row>
    <row r="1256" spans="1:65" s="2" customFormat="1" ht="21.75" customHeight="1">
      <c r="A1256" s="36"/>
      <c r="B1256" s="37"/>
      <c r="C1256" s="190" t="s">
        <v>2539</v>
      </c>
      <c r="D1256" s="190" t="s">
        <v>177</v>
      </c>
      <c r="E1256" s="191" t="s">
        <v>2540</v>
      </c>
      <c r="F1256" s="192" t="s">
        <v>2541</v>
      </c>
      <c r="G1256" s="193" t="s">
        <v>217</v>
      </c>
      <c r="H1256" s="194">
        <v>1.846</v>
      </c>
      <c r="I1256" s="195"/>
      <c r="J1256" s="196">
        <f>ROUND(I1256*H1256,2)</f>
        <v>0</v>
      </c>
      <c r="K1256" s="192" t="s">
        <v>181</v>
      </c>
      <c r="L1256" s="41"/>
      <c r="M1256" s="197" t="s">
        <v>19</v>
      </c>
      <c r="N1256" s="198" t="s">
        <v>48</v>
      </c>
      <c r="O1256" s="67"/>
      <c r="P1256" s="199">
        <f>O1256*H1256</f>
        <v>0</v>
      </c>
      <c r="Q1256" s="199">
        <v>0</v>
      </c>
      <c r="R1256" s="199">
        <f>Q1256*H1256</f>
        <v>0</v>
      </c>
      <c r="S1256" s="199">
        <v>0</v>
      </c>
      <c r="T1256" s="200">
        <f>S1256*H1256</f>
        <v>0</v>
      </c>
      <c r="U1256" s="36"/>
      <c r="V1256" s="36"/>
      <c r="W1256" s="36"/>
      <c r="X1256" s="36"/>
      <c r="Y1256" s="36"/>
      <c r="Z1256" s="36"/>
      <c r="AA1256" s="36"/>
      <c r="AB1256" s="36"/>
      <c r="AC1256" s="36"/>
      <c r="AD1256" s="36"/>
      <c r="AE1256" s="36"/>
      <c r="AR1256" s="201" t="s">
        <v>293</v>
      </c>
      <c r="AT1256" s="201" t="s">
        <v>177</v>
      </c>
      <c r="AU1256" s="201" t="s">
        <v>85</v>
      </c>
      <c r="AY1256" s="19" t="s">
        <v>175</v>
      </c>
      <c r="BE1256" s="202">
        <f>IF(N1256="základní",J1256,0)</f>
        <v>0</v>
      </c>
      <c r="BF1256" s="202">
        <f>IF(N1256="snížená",J1256,0)</f>
        <v>0</v>
      </c>
      <c r="BG1256" s="202">
        <f>IF(N1256="zákl. přenesená",J1256,0)</f>
        <v>0</v>
      </c>
      <c r="BH1256" s="202">
        <f>IF(N1256="sníž. přenesená",J1256,0)</f>
        <v>0</v>
      </c>
      <c r="BI1256" s="202">
        <f>IF(N1256="nulová",J1256,0)</f>
        <v>0</v>
      </c>
      <c r="BJ1256" s="19" t="s">
        <v>182</v>
      </c>
      <c r="BK1256" s="202">
        <f>ROUND(I1256*H1256,2)</f>
        <v>0</v>
      </c>
      <c r="BL1256" s="19" t="s">
        <v>293</v>
      </c>
      <c r="BM1256" s="201" t="s">
        <v>2542</v>
      </c>
    </row>
    <row r="1257" spans="1:47" s="2" customFormat="1" ht="78">
      <c r="A1257" s="36"/>
      <c r="B1257" s="37"/>
      <c r="C1257" s="38"/>
      <c r="D1257" s="203" t="s">
        <v>184</v>
      </c>
      <c r="E1257" s="38"/>
      <c r="F1257" s="204" t="s">
        <v>353</v>
      </c>
      <c r="G1257" s="38"/>
      <c r="H1257" s="38"/>
      <c r="I1257" s="111"/>
      <c r="J1257" s="38"/>
      <c r="K1257" s="38"/>
      <c r="L1257" s="41"/>
      <c r="M1257" s="205"/>
      <c r="N1257" s="206"/>
      <c r="O1257" s="67"/>
      <c r="P1257" s="67"/>
      <c r="Q1257" s="67"/>
      <c r="R1257" s="67"/>
      <c r="S1257" s="67"/>
      <c r="T1257" s="68"/>
      <c r="U1257" s="36"/>
      <c r="V1257" s="36"/>
      <c r="W1257" s="36"/>
      <c r="X1257" s="36"/>
      <c r="Y1257" s="36"/>
      <c r="Z1257" s="36"/>
      <c r="AA1257" s="36"/>
      <c r="AB1257" s="36"/>
      <c r="AC1257" s="36"/>
      <c r="AD1257" s="36"/>
      <c r="AE1257" s="36"/>
      <c r="AT1257" s="19" t="s">
        <v>184</v>
      </c>
      <c r="AU1257" s="19" t="s">
        <v>85</v>
      </c>
    </row>
    <row r="1258" spans="2:63" s="12" customFormat="1" ht="22.9" customHeight="1">
      <c r="B1258" s="174"/>
      <c r="C1258" s="175"/>
      <c r="D1258" s="176" t="s">
        <v>74</v>
      </c>
      <c r="E1258" s="188" t="s">
        <v>1014</v>
      </c>
      <c r="F1258" s="188" t="s">
        <v>2543</v>
      </c>
      <c r="G1258" s="175"/>
      <c r="H1258" s="175"/>
      <c r="I1258" s="178"/>
      <c r="J1258" s="189">
        <f>BK1258</f>
        <v>0</v>
      </c>
      <c r="K1258" s="175"/>
      <c r="L1258" s="180"/>
      <c r="M1258" s="181"/>
      <c r="N1258" s="182"/>
      <c r="O1258" s="182"/>
      <c r="P1258" s="183">
        <f>SUM(P1259:P1273)</f>
        <v>0</v>
      </c>
      <c r="Q1258" s="182"/>
      <c r="R1258" s="183">
        <f>SUM(R1259:R1273)</f>
        <v>0.10704421</v>
      </c>
      <c r="S1258" s="182"/>
      <c r="T1258" s="184">
        <f>SUM(T1259:T1273)</f>
        <v>0</v>
      </c>
      <c r="AR1258" s="185" t="s">
        <v>85</v>
      </c>
      <c r="AT1258" s="186" t="s">
        <v>74</v>
      </c>
      <c r="AU1258" s="186" t="s">
        <v>83</v>
      </c>
      <c r="AY1258" s="185" t="s">
        <v>175</v>
      </c>
      <c r="BK1258" s="187">
        <f>SUM(BK1259:BK1273)</f>
        <v>0</v>
      </c>
    </row>
    <row r="1259" spans="1:65" s="2" customFormat="1" ht="21.75" customHeight="1">
      <c r="A1259" s="36"/>
      <c r="B1259" s="37"/>
      <c r="C1259" s="190" t="s">
        <v>2544</v>
      </c>
      <c r="D1259" s="190" t="s">
        <v>177</v>
      </c>
      <c r="E1259" s="191" t="s">
        <v>2545</v>
      </c>
      <c r="F1259" s="192" t="s">
        <v>2546</v>
      </c>
      <c r="G1259" s="193" t="s">
        <v>180</v>
      </c>
      <c r="H1259" s="194">
        <v>275.492</v>
      </c>
      <c r="I1259" s="195"/>
      <c r="J1259" s="196">
        <f>ROUND(I1259*H1259,2)</f>
        <v>0</v>
      </c>
      <c r="K1259" s="192" t="s">
        <v>181</v>
      </c>
      <c r="L1259" s="41"/>
      <c r="M1259" s="197" t="s">
        <v>19</v>
      </c>
      <c r="N1259" s="198" t="s">
        <v>48</v>
      </c>
      <c r="O1259" s="67"/>
      <c r="P1259" s="199">
        <f>O1259*H1259</f>
        <v>0</v>
      </c>
      <c r="Q1259" s="199">
        <v>0.00014</v>
      </c>
      <c r="R1259" s="199">
        <f>Q1259*H1259</f>
        <v>0.03856888</v>
      </c>
      <c r="S1259" s="199">
        <v>0</v>
      </c>
      <c r="T1259" s="200">
        <f>S1259*H1259</f>
        <v>0</v>
      </c>
      <c r="U1259" s="36"/>
      <c r="V1259" s="36"/>
      <c r="W1259" s="36"/>
      <c r="X1259" s="36"/>
      <c r="Y1259" s="36"/>
      <c r="Z1259" s="36"/>
      <c r="AA1259" s="36"/>
      <c r="AB1259" s="36"/>
      <c r="AC1259" s="36"/>
      <c r="AD1259" s="36"/>
      <c r="AE1259" s="36"/>
      <c r="AR1259" s="201" t="s">
        <v>293</v>
      </c>
      <c r="AT1259" s="201" t="s">
        <v>177</v>
      </c>
      <c r="AU1259" s="201" t="s">
        <v>85</v>
      </c>
      <c r="AY1259" s="19" t="s">
        <v>175</v>
      </c>
      <c r="BE1259" s="202">
        <f>IF(N1259="základní",J1259,0)</f>
        <v>0</v>
      </c>
      <c r="BF1259" s="202">
        <f>IF(N1259="snížená",J1259,0)</f>
        <v>0</v>
      </c>
      <c r="BG1259" s="202">
        <f>IF(N1259="zákl. přenesená",J1259,0)</f>
        <v>0</v>
      </c>
      <c r="BH1259" s="202">
        <f>IF(N1259="sníž. přenesená",J1259,0)</f>
        <v>0</v>
      </c>
      <c r="BI1259" s="202">
        <f>IF(N1259="nulová",J1259,0)</f>
        <v>0</v>
      </c>
      <c r="BJ1259" s="19" t="s">
        <v>182</v>
      </c>
      <c r="BK1259" s="202">
        <f>ROUND(I1259*H1259,2)</f>
        <v>0</v>
      </c>
      <c r="BL1259" s="19" t="s">
        <v>293</v>
      </c>
      <c r="BM1259" s="201" t="s">
        <v>2547</v>
      </c>
    </row>
    <row r="1260" spans="1:47" s="2" customFormat="1" ht="58.5">
      <c r="A1260" s="36"/>
      <c r="B1260" s="37"/>
      <c r="C1260" s="38"/>
      <c r="D1260" s="203" t="s">
        <v>184</v>
      </c>
      <c r="E1260" s="38"/>
      <c r="F1260" s="204" t="s">
        <v>2548</v>
      </c>
      <c r="G1260" s="38"/>
      <c r="H1260" s="38"/>
      <c r="I1260" s="111"/>
      <c r="J1260" s="38"/>
      <c r="K1260" s="38"/>
      <c r="L1260" s="41"/>
      <c r="M1260" s="205"/>
      <c r="N1260" s="206"/>
      <c r="O1260" s="67"/>
      <c r="P1260" s="67"/>
      <c r="Q1260" s="67"/>
      <c r="R1260" s="67"/>
      <c r="S1260" s="67"/>
      <c r="T1260" s="68"/>
      <c r="U1260" s="36"/>
      <c r="V1260" s="36"/>
      <c r="W1260" s="36"/>
      <c r="X1260" s="36"/>
      <c r="Y1260" s="36"/>
      <c r="Z1260" s="36"/>
      <c r="AA1260" s="36"/>
      <c r="AB1260" s="36"/>
      <c r="AC1260" s="36"/>
      <c r="AD1260" s="36"/>
      <c r="AE1260" s="36"/>
      <c r="AT1260" s="19" t="s">
        <v>184</v>
      </c>
      <c r="AU1260" s="19" t="s">
        <v>85</v>
      </c>
    </row>
    <row r="1261" spans="2:51" s="14" customFormat="1" ht="11.25">
      <c r="B1261" s="217"/>
      <c r="C1261" s="218"/>
      <c r="D1261" s="203" t="s">
        <v>186</v>
      </c>
      <c r="E1261" s="219" t="s">
        <v>19</v>
      </c>
      <c r="F1261" s="220" t="s">
        <v>2549</v>
      </c>
      <c r="G1261" s="218"/>
      <c r="H1261" s="221">
        <v>29.862</v>
      </c>
      <c r="I1261" s="222"/>
      <c r="J1261" s="218"/>
      <c r="K1261" s="218"/>
      <c r="L1261" s="223"/>
      <c r="M1261" s="224"/>
      <c r="N1261" s="225"/>
      <c r="O1261" s="225"/>
      <c r="P1261" s="225"/>
      <c r="Q1261" s="225"/>
      <c r="R1261" s="225"/>
      <c r="S1261" s="225"/>
      <c r="T1261" s="226"/>
      <c r="AT1261" s="227" t="s">
        <v>186</v>
      </c>
      <c r="AU1261" s="227" t="s">
        <v>85</v>
      </c>
      <c r="AV1261" s="14" t="s">
        <v>85</v>
      </c>
      <c r="AW1261" s="14" t="s">
        <v>37</v>
      </c>
      <c r="AX1261" s="14" t="s">
        <v>75</v>
      </c>
      <c r="AY1261" s="227" t="s">
        <v>175</v>
      </c>
    </row>
    <row r="1262" spans="2:51" s="14" customFormat="1" ht="11.25">
      <c r="B1262" s="217"/>
      <c r="C1262" s="218"/>
      <c r="D1262" s="203" t="s">
        <v>186</v>
      </c>
      <c r="E1262" s="219" t="s">
        <v>19</v>
      </c>
      <c r="F1262" s="220" t="s">
        <v>2550</v>
      </c>
      <c r="G1262" s="218"/>
      <c r="H1262" s="221">
        <v>48.15</v>
      </c>
      <c r="I1262" s="222"/>
      <c r="J1262" s="218"/>
      <c r="K1262" s="218"/>
      <c r="L1262" s="223"/>
      <c r="M1262" s="224"/>
      <c r="N1262" s="225"/>
      <c r="O1262" s="225"/>
      <c r="P1262" s="225"/>
      <c r="Q1262" s="225"/>
      <c r="R1262" s="225"/>
      <c r="S1262" s="225"/>
      <c r="T1262" s="226"/>
      <c r="AT1262" s="227" t="s">
        <v>186</v>
      </c>
      <c r="AU1262" s="227" t="s">
        <v>85</v>
      </c>
      <c r="AV1262" s="14" t="s">
        <v>85</v>
      </c>
      <c r="AW1262" s="14" t="s">
        <v>37</v>
      </c>
      <c r="AX1262" s="14" t="s">
        <v>75</v>
      </c>
      <c r="AY1262" s="227" t="s">
        <v>175</v>
      </c>
    </row>
    <row r="1263" spans="2:51" s="14" customFormat="1" ht="11.25">
      <c r="B1263" s="217"/>
      <c r="C1263" s="218"/>
      <c r="D1263" s="203" t="s">
        <v>186</v>
      </c>
      <c r="E1263" s="219" t="s">
        <v>19</v>
      </c>
      <c r="F1263" s="220" t="s">
        <v>2551</v>
      </c>
      <c r="G1263" s="218"/>
      <c r="H1263" s="221">
        <v>49.995</v>
      </c>
      <c r="I1263" s="222"/>
      <c r="J1263" s="218"/>
      <c r="K1263" s="218"/>
      <c r="L1263" s="223"/>
      <c r="M1263" s="224"/>
      <c r="N1263" s="225"/>
      <c r="O1263" s="225"/>
      <c r="P1263" s="225"/>
      <c r="Q1263" s="225"/>
      <c r="R1263" s="225"/>
      <c r="S1263" s="225"/>
      <c r="T1263" s="226"/>
      <c r="AT1263" s="227" t="s">
        <v>186</v>
      </c>
      <c r="AU1263" s="227" t="s">
        <v>85</v>
      </c>
      <c r="AV1263" s="14" t="s">
        <v>85</v>
      </c>
      <c r="AW1263" s="14" t="s">
        <v>37</v>
      </c>
      <c r="AX1263" s="14" t="s">
        <v>75</v>
      </c>
      <c r="AY1263" s="227" t="s">
        <v>175</v>
      </c>
    </row>
    <row r="1264" spans="2:51" s="14" customFormat="1" ht="11.25">
      <c r="B1264" s="217"/>
      <c r="C1264" s="218"/>
      <c r="D1264" s="203" t="s">
        <v>186</v>
      </c>
      <c r="E1264" s="219" t="s">
        <v>19</v>
      </c>
      <c r="F1264" s="220" t="s">
        <v>2552</v>
      </c>
      <c r="G1264" s="218"/>
      <c r="H1264" s="221">
        <v>39.95</v>
      </c>
      <c r="I1264" s="222"/>
      <c r="J1264" s="218"/>
      <c r="K1264" s="218"/>
      <c r="L1264" s="223"/>
      <c r="M1264" s="224"/>
      <c r="N1264" s="225"/>
      <c r="O1264" s="225"/>
      <c r="P1264" s="225"/>
      <c r="Q1264" s="225"/>
      <c r="R1264" s="225"/>
      <c r="S1264" s="225"/>
      <c r="T1264" s="226"/>
      <c r="AT1264" s="227" t="s">
        <v>186</v>
      </c>
      <c r="AU1264" s="227" t="s">
        <v>85</v>
      </c>
      <c r="AV1264" s="14" t="s">
        <v>85</v>
      </c>
      <c r="AW1264" s="14" t="s">
        <v>37</v>
      </c>
      <c r="AX1264" s="14" t="s">
        <v>75</v>
      </c>
      <c r="AY1264" s="227" t="s">
        <v>175</v>
      </c>
    </row>
    <row r="1265" spans="2:51" s="14" customFormat="1" ht="11.25">
      <c r="B1265" s="217"/>
      <c r="C1265" s="218"/>
      <c r="D1265" s="203" t="s">
        <v>186</v>
      </c>
      <c r="E1265" s="219" t="s">
        <v>19</v>
      </c>
      <c r="F1265" s="220" t="s">
        <v>2553</v>
      </c>
      <c r="G1265" s="218"/>
      <c r="H1265" s="221">
        <v>107.535</v>
      </c>
      <c r="I1265" s="222"/>
      <c r="J1265" s="218"/>
      <c r="K1265" s="218"/>
      <c r="L1265" s="223"/>
      <c r="M1265" s="224"/>
      <c r="N1265" s="225"/>
      <c r="O1265" s="225"/>
      <c r="P1265" s="225"/>
      <c r="Q1265" s="225"/>
      <c r="R1265" s="225"/>
      <c r="S1265" s="225"/>
      <c r="T1265" s="226"/>
      <c r="AT1265" s="227" t="s">
        <v>186</v>
      </c>
      <c r="AU1265" s="227" t="s">
        <v>85</v>
      </c>
      <c r="AV1265" s="14" t="s">
        <v>85</v>
      </c>
      <c r="AW1265" s="14" t="s">
        <v>37</v>
      </c>
      <c r="AX1265" s="14" t="s">
        <v>75</v>
      </c>
      <c r="AY1265" s="227" t="s">
        <v>175</v>
      </c>
    </row>
    <row r="1266" spans="2:51" s="15" customFormat="1" ht="11.25">
      <c r="B1266" s="228"/>
      <c r="C1266" s="229"/>
      <c r="D1266" s="203" t="s">
        <v>186</v>
      </c>
      <c r="E1266" s="230" t="s">
        <v>19</v>
      </c>
      <c r="F1266" s="231" t="s">
        <v>204</v>
      </c>
      <c r="G1266" s="229"/>
      <c r="H1266" s="232">
        <v>275.49199999999996</v>
      </c>
      <c r="I1266" s="233"/>
      <c r="J1266" s="229"/>
      <c r="K1266" s="229"/>
      <c r="L1266" s="234"/>
      <c r="M1266" s="235"/>
      <c r="N1266" s="236"/>
      <c r="O1266" s="236"/>
      <c r="P1266" s="236"/>
      <c r="Q1266" s="236"/>
      <c r="R1266" s="236"/>
      <c r="S1266" s="236"/>
      <c r="T1266" s="237"/>
      <c r="AT1266" s="238" t="s">
        <v>186</v>
      </c>
      <c r="AU1266" s="238" t="s">
        <v>85</v>
      </c>
      <c r="AV1266" s="15" t="s">
        <v>182</v>
      </c>
      <c r="AW1266" s="15" t="s">
        <v>37</v>
      </c>
      <c r="AX1266" s="15" t="s">
        <v>83</v>
      </c>
      <c r="AY1266" s="238" t="s">
        <v>175</v>
      </c>
    </row>
    <row r="1267" spans="1:65" s="2" customFormat="1" ht="16.5" customHeight="1">
      <c r="A1267" s="36"/>
      <c r="B1267" s="37"/>
      <c r="C1267" s="190" t="s">
        <v>2554</v>
      </c>
      <c r="D1267" s="190" t="s">
        <v>177</v>
      </c>
      <c r="E1267" s="191" t="s">
        <v>2555</v>
      </c>
      <c r="F1267" s="192" t="s">
        <v>2556</v>
      </c>
      <c r="G1267" s="193" t="s">
        <v>180</v>
      </c>
      <c r="H1267" s="194">
        <v>326.073</v>
      </c>
      <c r="I1267" s="195"/>
      <c r="J1267" s="196">
        <f>ROUND(I1267*H1267,2)</f>
        <v>0</v>
      </c>
      <c r="K1267" s="192" t="s">
        <v>181</v>
      </c>
      <c r="L1267" s="41"/>
      <c r="M1267" s="197" t="s">
        <v>19</v>
      </c>
      <c r="N1267" s="198" t="s">
        <v>48</v>
      </c>
      <c r="O1267" s="67"/>
      <c r="P1267" s="199">
        <f>O1267*H1267</f>
        <v>0</v>
      </c>
      <c r="Q1267" s="199">
        <v>0.00021</v>
      </c>
      <c r="R1267" s="199">
        <f>Q1267*H1267</f>
        <v>0.06847533</v>
      </c>
      <c r="S1267" s="199">
        <v>0</v>
      </c>
      <c r="T1267" s="200">
        <f>S1267*H1267</f>
        <v>0</v>
      </c>
      <c r="U1267" s="36"/>
      <c r="V1267" s="36"/>
      <c r="W1267" s="36"/>
      <c r="X1267" s="36"/>
      <c r="Y1267" s="36"/>
      <c r="Z1267" s="36"/>
      <c r="AA1267" s="36"/>
      <c r="AB1267" s="36"/>
      <c r="AC1267" s="36"/>
      <c r="AD1267" s="36"/>
      <c r="AE1267" s="36"/>
      <c r="AR1267" s="201" t="s">
        <v>293</v>
      </c>
      <c r="AT1267" s="201" t="s">
        <v>177</v>
      </c>
      <c r="AU1267" s="201" t="s">
        <v>85</v>
      </c>
      <c r="AY1267" s="19" t="s">
        <v>175</v>
      </c>
      <c r="BE1267" s="202">
        <f>IF(N1267="základní",J1267,0)</f>
        <v>0</v>
      </c>
      <c r="BF1267" s="202">
        <f>IF(N1267="snížená",J1267,0)</f>
        <v>0</v>
      </c>
      <c r="BG1267" s="202">
        <f>IF(N1267="zákl. přenesená",J1267,0)</f>
        <v>0</v>
      </c>
      <c r="BH1267" s="202">
        <f>IF(N1267="sníž. přenesená",J1267,0)</f>
        <v>0</v>
      </c>
      <c r="BI1267" s="202">
        <f>IF(N1267="nulová",J1267,0)</f>
        <v>0</v>
      </c>
      <c r="BJ1267" s="19" t="s">
        <v>182</v>
      </c>
      <c r="BK1267" s="202">
        <f>ROUND(I1267*H1267,2)</f>
        <v>0</v>
      </c>
      <c r="BL1267" s="19" t="s">
        <v>293</v>
      </c>
      <c r="BM1267" s="201" t="s">
        <v>2557</v>
      </c>
    </row>
    <row r="1268" spans="2:51" s="13" customFormat="1" ht="11.25">
      <c r="B1268" s="207"/>
      <c r="C1268" s="208"/>
      <c r="D1268" s="203" t="s">
        <v>186</v>
      </c>
      <c r="E1268" s="209" t="s">
        <v>19</v>
      </c>
      <c r="F1268" s="210" t="s">
        <v>1430</v>
      </c>
      <c r="G1268" s="208"/>
      <c r="H1268" s="209" t="s">
        <v>19</v>
      </c>
      <c r="I1268" s="211"/>
      <c r="J1268" s="208"/>
      <c r="K1268" s="208"/>
      <c r="L1268" s="212"/>
      <c r="M1268" s="213"/>
      <c r="N1268" s="214"/>
      <c r="O1268" s="214"/>
      <c r="P1268" s="214"/>
      <c r="Q1268" s="214"/>
      <c r="R1268" s="214"/>
      <c r="S1268" s="214"/>
      <c r="T1268" s="215"/>
      <c r="AT1268" s="216" t="s">
        <v>186</v>
      </c>
      <c r="AU1268" s="216" t="s">
        <v>85</v>
      </c>
      <c r="AV1268" s="13" t="s">
        <v>83</v>
      </c>
      <c r="AW1268" s="13" t="s">
        <v>37</v>
      </c>
      <c r="AX1268" s="13" t="s">
        <v>75</v>
      </c>
      <c r="AY1268" s="216" t="s">
        <v>175</v>
      </c>
    </row>
    <row r="1269" spans="2:51" s="13" customFormat="1" ht="11.25">
      <c r="B1269" s="207"/>
      <c r="C1269" s="208"/>
      <c r="D1269" s="203" t="s">
        <v>186</v>
      </c>
      <c r="E1269" s="209" t="s">
        <v>19</v>
      </c>
      <c r="F1269" s="210" t="s">
        <v>1431</v>
      </c>
      <c r="G1269" s="208"/>
      <c r="H1269" s="209" t="s">
        <v>19</v>
      </c>
      <c r="I1269" s="211"/>
      <c r="J1269" s="208"/>
      <c r="K1269" s="208"/>
      <c r="L1269" s="212"/>
      <c r="M1269" s="213"/>
      <c r="N1269" s="214"/>
      <c r="O1269" s="214"/>
      <c r="P1269" s="214"/>
      <c r="Q1269" s="214"/>
      <c r="R1269" s="214"/>
      <c r="S1269" s="214"/>
      <c r="T1269" s="215"/>
      <c r="AT1269" s="216" t="s">
        <v>186</v>
      </c>
      <c r="AU1269" s="216" t="s">
        <v>85</v>
      </c>
      <c r="AV1269" s="13" t="s">
        <v>83</v>
      </c>
      <c r="AW1269" s="13" t="s">
        <v>37</v>
      </c>
      <c r="AX1269" s="13" t="s">
        <v>75</v>
      </c>
      <c r="AY1269" s="216" t="s">
        <v>175</v>
      </c>
    </row>
    <row r="1270" spans="2:51" s="14" customFormat="1" ht="11.25">
      <c r="B1270" s="217"/>
      <c r="C1270" s="218"/>
      <c r="D1270" s="203" t="s">
        <v>186</v>
      </c>
      <c r="E1270" s="219" t="s">
        <v>19</v>
      </c>
      <c r="F1270" s="220" t="s">
        <v>1432</v>
      </c>
      <c r="G1270" s="218"/>
      <c r="H1270" s="221">
        <v>95.16</v>
      </c>
      <c r="I1270" s="222"/>
      <c r="J1270" s="218"/>
      <c r="K1270" s="218"/>
      <c r="L1270" s="223"/>
      <c r="M1270" s="224"/>
      <c r="N1270" s="225"/>
      <c r="O1270" s="225"/>
      <c r="P1270" s="225"/>
      <c r="Q1270" s="225"/>
      <c r="R1270" s="225"/>
      <c r="S1270" s="225"/>
      <c r="T1270" s="226"/>
      <c r="AT1270" s="227" t="s">
        <v>186</v>
      </c>
      <c r="AU1270" s="227" t="s">
        <v>85</v>
      </c>
      <c r="AV1270" s="14" t="s">
        <v>85</v>
      </c>
      <c r="AW1270" s="14" t="s">
        <v>37</v>
      </c>
      <c r="AX1270" s="14" t="s">
        <v>75</v>
      </c>
      <c r="AY1270" s="227" t="s">
        <v>175</v>
      </c>
    </row>
    <row r="1271" spans="2:51" s="13" customFormat="1" ht="11.25">
      <c r="B1271" s="207"/>
      <c r="C1271" s="208"/>
      <c r="D1271" s="203" t="s">
        <v>186</v>
      </c>
      <c r="E1271" s="209" t="s">
        <v>19</v>
      </c>
      <c r="F1271" s="210" t="s">
        <v>1433</v>
      </c>
      <c r="G1271" s="208"/>
      <c r="H1271" s="209" t="s">
        <v>19</v>
      </c>
      <c r="I1271" s="211"/>
      <c r="J1271" s="208"/>
      <c r="K1271" s="208"/>
      <c r="L1271" s="212"/>
      <c r="M1271" s="213"/>
      <c r="N1271" s="214"/>
      <c r="O1271" s="214"/>
      <c r="P1271" s="214"/>
      <c r="Q1271" s="214"/>
      <c r="R1271" s="214"/>
      <c r="S1271" s="214"/>
      <c r="T1271" s="215"/>
      <c r="AT1271" s="216" t="s">
        <v>186</v>
      </c>
      <c r="AU1271" s="216" t="s">
        <v>85</v>
      </c>
      <c r="AV1271" s="13" t="s">
        <v>83</v>
      </c>
      <c r="AW1271" s="13" t="s">
        <v>37</v>
      </c>
      <c r="AX1271" s="13" t="s">
        <v>75</v>
      </c>
      <c r="AY1271" s="216" t="s">
        <v>175</v>
      </c>
    </row>
    <row r="1272" spans="2:51" s="14" customFormat="1" ht="11.25">
      <c r="B1272" s="217"/>
      <c r="C1272" s="218"/>
      <c r="D1272" s="203" t="s">
        <v>186</v>
      </c>
      <c r="E1272" s="219" t="s">
        <v>19</v>
      </c>
      <c r="F1272" s="220" t="s">
        <v>1434</v>
      </c>
      <c r="G1272" s="218"/>
      <c r="H1272" s="221">
        <v>230.913</v>
      </c>
      <c r="I1272" s="222"/>
      <c r="J1272" s="218"/>
      <c r="K1272" s="218"/>
      <c r="L1272" s="223"/>
      <c r="M1272" s="224"/>
      <c r="N1272" s="225"/>
      <c r="O1272" s="225"/>
      <c r="P1272" s="225"/>
      <c r="Q1272" s="225"/>
      <c r="R1272" s="225"/>
      <c r="S1272" s="225"/>
      <c r="T1272" s="226"/>
      <c r="AT1272" s="227" t="s">
        <v>186</v>
      </c>
      <c r="AU1272" s="227" t="s">
        <v>85</v>
      </c>
      <c r="AV1272" s="14" t="s">
        <v>85</v>
      </c>
      <c r="AW1272" s="14" t="s">
        <v>37</v>
      </c>
      <c r="AX1272" s="14" t="s">
        <v>75</v>
      </c>
      <c r="AY1272" s="227" t="s">
        <v>175</v>
      </c>
    </row>
    <row r="1273" spans="2:51" s="15" customFormat="1" ht="11.25">
      <c r="B1273" s="228"/>
      <c r="C1273" s="229"/>
      <c r="D1273" s="203" t="s">
        <v>186</v>
      </c>
      <c r="E1273" s="230" t="s">
        <v>19</v>
      </c>
      <c r="F1273" s="231" t="s">
        <v>204</v>
      </c>
      <c r="G1273" s="229"/>
      <c r="H1273" s="232">
        <v>326.073</v>
      </c>
      <c r="I1273" s="233"/>
      <c r="J1273" s="229"/>
      <c r="K1273" s="229"/>
      <c r="L1273" s="234"/>
      <c r="M1273" s="235"/>
      <c r="N1273" s="236"/>
      <c r="O1273" s="236"/>
      <c r="P1273" s="236"/>
      <c r="Q1273" s="236"/>
      <c r="R1273" s="236"/>
      <c r="S1273" s="236"/>
      <c r="T1273" s="237"/>
      <c r="AT1273" s="238" t="s">
        <v>186</v>
      </c>
      <c r="AU1273" s="238" t="s">
        <v>85</v>
      </c>
      <c r="AV1273" s="15" t="s">
        <v>182</v>
      </c>
      <c r="AW1273" s="15" t="s">
        <v>37</v>
      </c>
      <c r="AX1273" s="15" t="s">
        <v>83</v>
      </c>
      <c r="AY1273" s="238" t="s">
        <v>175</v>
      </c>
    </row>
    <row r="1274" spans="2:63" s="12" customFormat="1" ht="22.9" customHeight="1">
      <c r="B1274" s="174"/>
      <c r="C1274" s="175"/>
      <c r="D1274" s="176" t="s">
        <v>74</v>
      </c>
      <c r="E1274" s="188" t="s">
        <v>2558</v>
      </c>
      <c r="F1274" s="188" t="s">
        <v>2559</v>
      </c>
      <c r="G1274" s="175"/>
      <c r="H1274" s="175"/>
      <c r="I1274" s="178"/>
      <c r="J1274" s="189">
        <f>BK1274</f>
        <v>0</v>
      </c>
      <c r="K1274" s="175"/>
      <c r="L1274" s="180"/>
      <c r="M1274" s="181"/>
      <c r="N1274" s="182"/>
      <c r="O1274" s="182"/>
      <c r="P1274" s="183">
        <f>SUM(P1275:P1312)</f>
        <v>0</v>
      </c>
      <c r="Q1274" s="182"/>
      <c r="R1274" s="183">
        <f>SUM(R1275:R1312)</f>
        <v>0.7992625500000001</v>
      </c>
      <c r="S1274" s="182"/>
      <c r="T1274" s="184">
        <f>SUM(T1275:T1312)</f>
        <v>0</v>
      </c>
      <c r="AR1274" s="185" t="s">
        <v>85</v>
      </c>
      <c r="AT1274" s="186" t="s">
        <v>74</v>
      </c>
      <c r="AU1274" s="186" t="s">
        <v>83</v>
      </c>
      <c r="AY1274" s="185" t="s">
        <v>175</v>
      </c>
      <c r="BK1274" s="187">
        <f>SUM(BK1275:BK1312)</f>
        <v>0</v>
      </c>
    </row>
    <row r="1275" spans="1:65" s="2" customFormat="1" ht="16.5" customHeight="1">
      <c r="A1275" s="36"/>
      <c r="B1275" s="37"/>
      <c r="C1275" s="190" t="s">
        <v>2560</v>
      </c>
      <c r="D1275" s="190" t="s">
        <v>177</v>
      </c>
      <c r="E1275" s="191" t="s">
        <v>2561</v>
      </c>
      <c r="F1275" s="192" t="s">
        <v>2562</v>
      </c>
      <c r="G1275" s="193" t="s">
        <v>180</v>
      </c>
      <c r="H1275" s="194">
        <v>155.192</v>
      </c>
      <c r="I1275" s="195"/>
      <c r="J1275" s="196">
        <f>ROUND(I1275*H1275,2)</f>
        <v>0</v>
      </c>
      <c r="K1275" s="192" t="s">
        <v>181</v>
      </c>
      <c r="L1275" s="41"/>
      <c r="M1275" s="197" t="s">
        <v>19</v>
      </c>
      <c r="N1275" s="198" t="s">
        <v>48</v>
      </c>
      <c r="O1275" s="67"/>
      <c r="P1275" s="199">
        <f>O1275*H1275</f>
        <v>0</v>
      </c>
      <c r="Q1275" s="199">
        <v>0</v>
      </c>
      <c r="R1275" s="199">
        <f>Q1275*H1275</f>
        <v>0</v>
      </c>
      <c r="S1275" s="199">
        <v>0</v>
      </c>
      <c r="T1275" s="200">
        <f>S1275*H1275</f>
        <v>0</v>
      </c>
      <c r="U1275" s="36"/>
      <c r="V1275" s="36"/>
      <c r="W1275" s="36"/>
      <c r="X1275" s="36"/>
      <c r="Y1275" s="36"/>
      <c r="Z1275" s="36"/>
      <c r="AA1275" s="36"/>
      <c r="AB1275" s="36"/>
      <c r="AC1275" s="36"/>
      <c r="AD1275" s="36"/>
      <c r="AE1275" s="36"/>
      <c r="AR1275" s="201" t="s">
        <v>293</v>
      </c>
      <c r="AT1275" s="201" t="s">
        <v>177</v>
      </c>
      <c r="AU1275" s="201" t="s">
        <v>85</v>
      </c>
      <c r="AY1275" s="19" t="s">
        <v>175</v>
      </c>
      <c r="BE1275" s="202">
        <f>IF(N1275="základní",J1275,0)</f>
        <v>0</v>
      </c>
      <c r="BF1275" s="202">
        <f>IF(N1275="snížená",J1275,0)</f>
        <v>0</v>
      </c>
      <c r="BG1275" s="202">
        <f>IF(N1275="zákl. přenesená",J1275,0)</f>
        <v>0</v>
      </c>
      <c r="BH1275" s="202">
        <f>IF(N1275="sníž. přenesená",J1275,0)</f>
        <v>0</v>
      </c>
      <c r="BI1275" s="202">
        <f>IF(N1275="nulová",J1275,0)</f>
        <v>0</v>
      </c>
      <c r="BJ1275" s="19" t="s">
        <v>182</v>
      </c>
      <c r="BK1275" s="202">
        <f>ROUND(I1275*H1275,2)</f>
        <v>0</v>
      </c>
      <c r="BL1275" s="19" t="s">
        <v>293</v>
      </c>
      <c r="BM1275" s="201" t="s">
        <v>2563</v>
      </c>
    </row>
    <row r="1276" spans="2:51" s="13" customFormat="1" ht="11.25">
      <c r="B1276" s="207"/>
      <c r="C1276" s="208"/>
      <c r="D1276" s="203" t="s">
        <v>186</v>
      </c>
      <c r="E1276" s="209" t="s">
        <v>19</v>
      </c>
      <c r="F1276" s="210" t="s">
        <v>2564</v>
      </c>
      <c r="G1276" s="208"/>
      <c r="H1276" s="209" t="s">
        <v>19</v>
      </c>
      <c r="I1276" s="211"/>
      <c r="J1276" s="208"/>
      <c r="K1276" s="208"/>
      <c r="L1276" s="212"/>
      <c r="M1276" s="213"/>
      <c r="N1276" s="214"/>
      <c r="O1276" s="214"/>
      <c r="P1276" s="214"/>
      <c r="Q1276" s="214"/>
      <c r="R1276" s="214"/>
      <c r="S1276" s="214"/>
      <c r="T1276" s="215"/>
      <c r="AT1276" s="216" t="s">
        <v>186</v>
      </c>
      <c r="AU1276" s="216" t="s">
        <v>85</v>
      </c>
      <c r="AV1276" s="13" t="s">
        <v>83</v>
      </c>
      <c r="AW1276" s="13" t="s">
        <v>37</v>
      </c>
      <c r="AX1276" s="13" t="s">
        <v>75</v>
      </c>
      <c r="AY1276" s="216" t="s">
        <v>175</v>
      </c>
    </row>
    <row r="1277" spans="2:51" s="14" customFormat="1" ht="11.25">
      <c r="B1277" s="217"/>
      <c r="C1277" s="218"/>
      <c r="D1277" s="203" t="s">
        <v>186</v>
      </c>
      <c r="E1277" s="219" t="s">
        <v>19</v>
      </c>
      <c r="F1277" s="220" t="s">
        <v>2565</v>
      </c>
      <c r="G1277" s="218"/>
      <c r="H1277" s="221">
        <v>12.96</v>
      </c>
      <c r="I1277" s="222"/>
      <c r="J1277" s="218"/>
      <c r="K1277" s="218"/>
      <c r="L1277" s="223"/>
      <c r="M1277" s="224"/>
      <c r="N1277" s="225"/>
      <c r="O1277" s="225"/>
      <c r="P1277" s="225"/>
      <c r="Q1277" s="225"/>
      <c r="R1277" s="225"/>
      <c r="S1277" s="225"/>
      <c r="T1277" s="226"/>
      <c r="AT1277" s="227" t="s">
        <v>186</v>
      </c>
      <c r="AU1277" s="227" t="s">
        <v>85</v>
      </c>
      <c r="AV1277" s="14" t="s">
        <v>85</v>
      </c>
      <c r="AW1277" s="14" t="s">
        <v>37</v>
      </c>
      <c r="AX1277" s="14" t="s">
        <v>75</v>
      </c>
      <c r="AY1277" s="227" t="s">
        <v>175</v>
      </c>
    </row>
    <row r="1278" spans="2:51" s="14" customFormat="1" ht="11.25">
      <c r="B1278" s="217"/>
      <c r="C1278" s="218"/>
      <c r="D1278" s="203" t="s">
        <v>186</v>
      </c>
      <c r="E1278" s="219" t="s">
        <v>19</v>
      </c>
      <c r="F1278" s="220" t="s">
        <v>2566</v>
      </c>
      <c r="G1278" s="218"/>
      <c r="H1278" s="221">
        <v>40.589</v>
      </c>
      <c r="I1278" s="222"/>
      <c r="J1278" s="218"/>
      <c r="K1278" s="218"/>
      <c r="L1278" s="223"/>
      <c r="M1278" s="224"/>
      <c r="N1278" s="225"/>
      <c r="O1278" s="225"/>
      <c r="P1278" s="225"/>
      <c r="Q1278" s="225"/>
      <c r="R1278" s="225"/>
      <c r="S1278" s="225"/>
      <c r="T1278" s="226"/>
      <c r="AT1278" s="227" t="s">
        <v>186</v>
      </c>
      <c r="AU1278" s="227" t="s">
        <v>85</v>
      </c>
      <c r="AV1278" s="14" t="s">
        <v>85</v>
      </c>
      <c r="AW1278" s="14" t="s">
        <v>37</v>
      </c>
      <c r="AX1278" s="14" t="s">
        <v>75</v>
      </c>
      <c r="AY1278" s="227" t="s">
        <v>175</v>
      </c>
    </row>
    <row r="1279" spans="2:51" s="14" customFormat="1" ht="11.25">
      <c r="B1279" s="217"/>
      <c r="C1279" s="218"/>
      <c r="D1279" s="203" t="s">
        <v>186</v>
      </c>
      <c r="E1279" s="219" t="s">
        <v>19</v>
      </c>
      <c r="F1279" s="220" t="s">
        <v>1882</v>
      </c>
      <c r="G1279" s="218"/>
      <c r="H1279" s="221">
        <v>-1.8</v>
      </c>
      <c r="I1279" s="222"/>
      <c r="J1279" s="218"/>
      <c r="K1279" s="218"/>
      <c r="L1279" s="223"/>
      <c r="M1279" s="224"/>
      <c r="N1279" s="225"/>
      <c r="O1279" s="225"/>
      <c r="P1279" s="225"/>
      <c r="Q1279" s="225"/>
      <c r="R1279" s="225"/>
      <c r="S1279" s="225"/>
      <c r="T1279" s="226"/>
      <c r="AT1279" s="227" t="s">
        <v>186</v>
      </c>
      <c r="AU1279" s="227" t="s">
        <v>85</v>
      </c>
      <c r="AV1279" s="14" t="s">
        <v>85</v>
      </c>
      <c r="AW1279" s="14" t="s">
        <v>37</v>
      </c>
      <c r="AX1279" s="14" t="s">
        <v>75</v>
      </c>
      <c r="AY1279" s="227" t="s">
        <v>175</v>
      </c>
    </row>
    <row r="1280" spans="2:51" s="14" customFormat="1" ht="11.25">
      <c r="B1280" s="217"/>
      <c r="C1280" s="218"/>
      <c r="D1280" s="203" t="s">
        <v>186</v>
      </c>
      <c r="E1280" s="219" t="s">
        <v>19</v>
      </c>
      <c r="F1280" s="220" t="s">
        <v>2567</v>
      </c>
      <c r="G1280" s="218"/>
      <c r="H1280" s="221">
        <v>-2.73</v>
      </c>
      <c r="I1280" s="222"/>
      <c r="J1280" s="218"/>
      <c r="K1280" s="218"/>
      <c r="L1280" s="223"/>
      <c r="M1280" s="224"/>
      <c r="N1280" s="225"/>
      <c r="O1280" s="225"/>
      <c r="P1280" s="225"/>
      <c r="Q1280" s="225"/>
      <c r="R1280" s="225"/>
      <c r="S1280" s="225"/>
      <c r="T1280" s="226"/>
      <c r="AT1280" s="227" t="s">
        <v>186</v>
      </c>
      <c r="AU1280" s="227" t="s">
        <v>85</v>
      </c>
      <c r="AV1280" s="14" t="s">
        <v>85</v>
      </c>
      <c r="AW1280" s="14" t="s">
        <v>37</v>
      </c>
      <c r="AX1280" s="14" t="s">
        <v>75</v>
      </c>
      <c r="AY1280" s="227" t="s">
        <v>175</v>
      </c>
    </row>
    <row r="1281" spans="2:51" s="14" customFormat="1" ht="11.25">
      <c r="B1281" s="217"/>
      <c r="C1281" s="218"/>
      <c r="D1281" s="203" t="s">
        <v>186</v>
      </c>
      <c r="E1281" s="219" t="s">
        <v>19</v>
      </c>
      <c r="F1281" s="220" t="s">
        <v>2568</v>
      </c>
      <c r="G1281" s="218"/>
      <c r="H1281" s="221">
        <v>2.475</v>
      </c>
      <c r="I1281" s="222"/>
      <c r="J1281" s="218"/>
      <c r="K1281" s="218"/>
      <c r="L1281" s="223"/>
      <c r="M1281" s="224"/>
      <c r="N1281" s="225"/>
      <c r="O1281" s="225"/>
      <c r="P1281" s="225"/>
      <c r="Q1281" s="225"/>
      <c r="R1281" s="225"/>
      <c r="S1281" s="225"/>
      <c r="T1281" s="226"/>
      <c r="AT1281" s="227" t="s">
        <v>186</v>
      </c>
      <c r="AU1281" s="227" t="s">
        <v>85</v>
      </c>
      <c r="AV1281" s="14" t="s">
        <v>85</v>
      </c>
      <c r="AW1281" s="14" t="s">
        <v>37</v>
      </c>
      <c r="AX1281" s="14" t="s">
        <v>75</v>
      </c>
      <c r="AY1281" s="227" t="s">
        <v>175</v>
      </c>
    </row>
    <row r="1282" spans="2:51" s="13" customFormat="1" ht="11.25">
      <c r="B1282" s="207"/>
      <c r="C1282" s="208"/>
      <c r="D1282" s="203" t="s">
        <v>186</v>
      </c>
      <c r="E1282" s="209" t="s">
        <v>19</v>
      </c>
      <c r="F1282" s="210" t="s">
        <v>2569</v>
      </c>
      <c r="G1282" s="208"/>
      <c r="H1282" s="209" t="s">
        <v>19</v>
      </c>
      <c r="I1282" s="211"/>
      <c r="J1282" s="208"/>
      <c r="K1282" s="208"/>
      <c r="L1282" s="212"/>
      <c r="M1282" s="213"/>
      <c r="N1282" s="214"/>
      <c r="O1282" s="214"/>
      <c r="P1282" s="214"/>
      <c r="Q1282" s="214"/>
      <c r="R1282" s="214"/>
      <c r="S1282" s="214"/>
      <c r="T1282" s="215"/>
      <c r="AT1282" s="216" t="s">
        <v>186</v>
      </c>
      <c r="AU1282" s="216" t="s">
        <v>85</v>
      </c>
      <c r="AV1282" s="13" t="s">
        <v>83</v>
      </c>
      <c r="AW1282" s="13" t="s">
        <v>37</v>
      </c>
      <c r="AX1282" s="13" t="s">
        <v>75</v>
      </c>
      <c r="AY1282" s="216" t="s">
        <v>175</v>
      </c>
    </row>
    <row r="1283" spans="2:51" s="14" customFormat="1" ht="11.25">
      <c r="B1283" s="217"/>
      <c r="C1283" s="218"/>
      <c r="D1283" s="203" t="s">
        <v>186</v>
      </c>
      <c r="E1283" s="219" t="s">
        <v>19</v>
      </c>
      <c r="F1283" s="220" t="s">
        <v>2570</v>
      </c>
      <c r="G1283" s="218"/>
      <c r="H1283" s="221">
        <v>7</v>
      </c>
      <c r="I1283" s="222"/>
      <c r="J1283" s="218"/>
      <c r="K1283" s="218"/>
      <c r="L1283" s="223"/>
      <c r="M1283" s="224"/>
      <c r="N1283" s="225"/>
      <c r="O1283" s="225"/>
      <c r="P1283" s="225"/>
      <c r="Q1283" s="225"/>
      <c r="R1283" s="225"/>
      <c r="S1283" s="225"/>
      <c r="T1283" s="226"/>
      <c r="AT1283" s="227" t="s">
        <v>186</v>
      </c>
      <c r="AU1283" s="227" t="s">
        <v>85</v>
      </c>
      <c r="AV1283" s="14" t="s">
        <v>85</v>
      </c>
      <c r="AW1283" s="14" t="s">
        <v>37</v>
      </c>
      <c r="AX1283" s="14" t="s">
        <v>75</v>
      </c>
      <c r="AY1283" s="227" t="s">
        <v>175</v>
      </c>
    </row>
    <row r="1284" spans="2:51" s="14" customFormat="1" ht="11.25">
      <c r="B1284" s="217"/>
      <c r="C1284" s="218"/>
      <c r="D1284" s="203" t="s">
        <v>186</v>
      </c>
      <c r="E1284" s="219" t="s">
        <v>19</v>
      </c>
      <c r="F1284" s="220" t="s">
        <v>2571</v>
      </c>
      <c r="G1284" s="218"/>
      <c r="H1284" s="221">
        <v>49.062</v>
      </c>
      <c r="I1284" s="222"/>
      <c r="J1284" s="218"/>
      <c r="K1284" s="218"/>
      <c r="L1284" s="223"/>
      <c r="M1284" s="224"/>
      <c r="N1284" s="225"/>
      <c r="O1284" s="225"/>
      <c r="P1284" s="225"/>
      <c r="Q1284" s="225"/>
      <c r="R1284" s="225"/>
      <c r="S1284" s="225"/>
      <c r="T1284" s="226"/>
      <c r="AT1284" s="227" t="s">
        <v>186</v>
      </c>
      <c r="AU1284" s="227" t="s">
        <v>85</v>
      </c>
      <c r="AV1284" s="14" t="s">
        <v>85</v>
      </c>
      <c r="AW1284" s="14" t="s">
        <v>37</v>
      </c>
      <c r="AX1284" s="14" t="s">
        <v>75</v>
      </c>
      <c r="AY1284" s="227" t="s">
        <v>175</v>
      </c>
    </row>
    <row r="1285" spans="2:51" s="14" customFormat="1" ht="11.25">
      <c r="B1285" s="217"/>
      <c r="C1285" s="218"/>
      <c r="D1285" s="203" t="s">
        <v>186</v>
      </c>
      <c r="E1285" s="219" t="s">
        <v>19</v>
      </c>
      <c r="F1285" s="220" t="s">
        <v>1882</v>
      </c>
      <c r="G1285" s="218"/>
      <c r="H1285" s="221">
        <v>-1.8</v>
      </c>
      <c r="I1285" s="222"/>
      <c r="J1285" s="218"/>
      <c r="K1285" s="218"/>
      <c r="L1285" s="223"/>
      <c r="M1285" s="224"/>
      <c r="N1285" s="225"/>
      <c r="O1285" s="225"/>
      <c r="P1285" s="225"/>
      <c r="Q1285" s="225"/>
      <c r="R1285" s="225"/>
      <c r="S1285" s="225"/>
      <c r="T1285" s="226"/>
      <c r="AT1285" s="227" t="s">
        <v>186</v>
      </c>
      <c r="AU1285" s="227" t="s">
        <v>85</v>
      </c>
      <c r="AV1285" s="14" t="s">
        <v>85</v>
      </c>
      <c r="AW1285" s="14" t="s">
        <v>37</v>
      </c>
      <c r="AX1285" s="14" t="s">
        <v>75</v>
      </c>
      <c r="AY1285" s="227" t="s">
        <v>175</v>
      </c>
    </row>
    <row r="1286" spans="2:51" s="14" customFormat="1" ht="11.25">
      <c r="B1286" s="217"/>
      <c r="C1286" s="218"/>
      <c r="D1286" s="203" t="s">
        <v>186</v>
      </c>
      <c r="E1286" s="219" t="s">
        <v>19</v>
      </c>
      <c r="F1286" s="220" t="s">
        <v>2572</v>
      </c>
      <c r="G1286" s="218"/>
      <c r="H1286" s="221">
        <v>-0.91</v>
      </c>
      <c r="I1286" s="222"/>
      <c r="J1286" s="218"/>
      <c r="K1286" s="218"/>
      <c r="L1286" s="223"/>
      <c r="M1286" s="224"/>
      <c r="N1286" s="225"/>
      <c r="O1286" s="225"/>
      <c r="P1286" s="225"/>
      <c r="Q1286" s="225"/>
      <c r="R1286" s="225"/>
      <c r="S1286" s="225"/>
      <c r="T1286" s="226"/>
      <c r="AT1286" s="227" t="s">
        <v>186</v>
      </c>
      <c r="AU1286" s="227" t="s">
        <v>85</v>
      </c>
      <c r="AV1286" s="14" t="s">
        <v>85</v>
      </c>
      <c r="AW1286" s="14" t="s">
        <v>37</v>
      </c>
      <c r="AX1286" s="14" t="s">
        <v>75</v>
      </c>
      <c r="AY1286" s="227" t="s">
        <v>175</v>
      </c>
    </row>
    <row r="1287" spans="2:51" s="14" customFormat="1" ht="11.25">
      <c r="B1287" s="217"/>
      <c r="C1287" s="218"/>
      <c r="D1287" s="203" t="s">
        <v>186</v>
      </c>
      <c r="E1287" s="219" t="s">
        <v>19</v>
      </c>
      <c r="F1287" s="220" t="s">
        <v>2573</v>
      </c>
      <c r="G1287" s="218"/>
      <c r="H1287" s="221">
        <v>1.65</v>
      </c>
      <c r="I1287" s="222"/>
      <c r="J1287" s="218"/>
      <c r="K1287" s="218"/>
      <c r="L1287" s="223"/>
      <c r="M1287" s="224"/>
      <c r="N1287" s="225"/>
      <c r="O1287" s="225"/>
      <c r="P1287" s="225"/>
      <c r="Q1287" s="225"/>
      <c r="R1287" s="225"/>
      <c r="S1287" s="225"/>
      <c r="T1287" s="226"/>
      <c r="AT1287" s="227" t="s">
        <v>186</v>
      </c>
      <c r="AU1287" s="227" t="s">
        <v>85</v>
      </c>
      <c r="AV1287" s="14" t="s">
        <v>85</v>
      </c>
      <c r="AW1287" s="14" t="s">
        <v>37</v>
      </c>
      <c r="AX1287" s="14" t="s">
        <v>75</v>
      </c>
      <c r="AY1287" s="227" t="s">
        <v>175</v>
      </c>
    </row>
    <row r="1288" spans="2:51" s="13" customFormat="1" ht="11.25">
      <c r="B1288" s="207"/>
      <c r="C1288" s="208"/>
      <c r="D1288" s="203" t="s">
        <v>186</v>
      </c>
      <c r="E1288" s="209" t="s">
        <v>19</v>
      </c>
      <c r="F1288" s="210" t="s">
        <v>2574</v>
      </c>
      <c r="G1288" s="208"/>
      <c r="H1288" s="209" t="s">
        <v>19</v>
      </c>
      <c r="I1288" s="211"/>
      <c r="J1288" s="208"/>
      <c r="K1288" s="208"/>
      <c r="L1288" s="212"/>
      <c r="M1288" s="213"/>
      <c r="N1288" s="214"/>
      <c r="O1288" s="214"/>
      <c r="P1288" s="214"/>
      <c r="Q1288" s="214"/>
      <c r="R1288" s="214"/>
      <c r="S1288" s="214"/>
      <c r="T1288" s="215"/>
      <c r="AT1288" s="216" t="s">
        <v>186</v>
      </c>
      <c r="AU1288" s="216" t="s">
        <v>85</v>
      </c>
      <c r="AV1288" s="13" t="s">
        <v>83</v>
      </c>
      <c r="AW1288" s="13" t="s">
        <v>37</v>
      </c>
      <c r="AX1288" s="13" t="s">
        <v>75</v>
      </c>
      <c r="AY1288" s="216" t="s">
        <v>175</v>
      </c>
    </row>
    <row r="1289" spans="2:51" s="14" customFormat="1" ht="11.25">
      <c r="B1289" s="217"/>
      <c r="C1289" s="218"/>
      <c r="D1289" s="203" t="s">
        <v>186</v>
      </c>
      <c r="E1289" s="219" t="s">
        <v>19</v>
      </c>
      <c r="F1289" s="220" t="s">
        <v>2575</v>
      </c>
      <c r="G1289" s="218"/>
      <c r="H1289" s="221">
        <v>22.36</v>
      </c>
      <c r="I1289" s="222"/>
      <c r="J1289" s="218"/>
      <c r="K1289" s="218"/>
      <c r="L1289" s="223"/>
      <c r="M1289" s="224"/>
      <c r="N1289" s="225"/>
      <c r="O1289" s="225"/>
      <c r="P1289" s="225"/>
      <c r="Q1289" s="225"/>
      <c r="R1289" s="225"/>
      <c r="S1289" s="225"/>
      <c r="T1289" s="226"/>
      <c r="AT1289" s="227" t="s">
        <v>186</v>
      </c>
      <c r="AU1289" s="227" t="s">
        <v>85</v>
      </c>
      <c r="AV1289" s="14" t="s">
        <v>85</v>
      </c>
      <c r="AW1289" s="14" t="s">
        <v>37</v>
      </c>
      <c r="AX1289" s="14" t="s">
        <v>75</v>
      </c>
      <c r="AY1289" s="227" t="s">
        <v>175</v>
      </c>
    </row>
    <row r="1290" spans="2:51" s="14" customFormat="1" ht="11.25">
      <c r="B1290" s="217"/>
      <c r="C1290" s="218"/>
      <c r="D1290" s="203" t="s">
        <v>186</v>
      </c>
      <c r="E1290" s="219" t="s">
        <v>19</v>
      </c>
      <c r="F1290" s="220" t="s">
        <v>2576</v>
      </c>
      <c r="G1290" s="218"/>
      <c r="H1290" s="221">
        <v>28.234</v>
      </c>
      <c r="I1290" s="222"/>
      <c r="J1290" s="218"/>
      <c r="K1290" s="218"/>
      <c r="L1290" s="223"/>
      <c r="M1290" s="224"/>
      <c r="N1290" s="225"/>
      <c r="O1290" s="225"/>
      <c r="P1290" s="225"/>
      <c r="Q1290" s="225"/>
      <c r="R1290" s="225"/>
      <c r="S1290" s="225"/>
      <c r="T1290" s="226"/>
      <c r="AT1290" s="227" t="s">
        <v>186</v>
      </c>
      <c r="AU1290" s="227" t="s">
        <v>85</v>
      </c>
      <c r="AV1290" s="14" t="s">
        <v>85</v>
      </c>
      <c r="AW1290" s="14" t="s">
        <v>37</v>
      </c>
      <c r="AX1290" s="14" t="s">
        <v>75</v>
      </c>
      <c r="AY1290" s="227" t="s">
        <v>175</v>
      </c>
    </row>
    <row r="1291" spans="2:51" s="14" customFormat="1" ht="11.25">
      <c r="B1291" s="217"/>
      <c r="C1291" s="218"/>
      <c r="D1291" s="203" t="s">
        <v>186</v>
      </c>
      <c r="E1291" s="219" t="s">
        <v>19</v>
      </c>
      <c r="F1291" s="220" t="s">
        <v>2577</v>
      </c>
      <c r="G1291" s="218"/>
      <c r="H1291" s="221">
        <v>-1.938</v>
      </c>
      <c r="I1291" s="222"/>
      <c r="J1291" s="218"/>
      <c r="K1291" s="218"/>
      <c r="L1291" s="223"/>
      <c r="M1291" s="224"/>
      <c r="N1291" s="225"/>
      <c r="O1291" s="225"/>
      <c r="P1291" s="225"/>
      <c r="Q1291" s="225"/>
      <c r="R1291" s="225"/>
      <c r="S1291" s="225"/>
      <c r="T1291" s="226"/>
      <c r="AT1291" s="227" t="s">
        <v>186</v>
      </c>
      <c r="AU1291" s="227" t="s">
        <v>85</v>
      </c>
      <c r="AV1291" s="14" t="s">
        <v>85</v>
      </c>
      <c r="AW1291" s="14" t="s">
        <v>37</v>
      </c>
      <c r="AX1291" s="14" t="s">
        <v>75</v>
      </c>
      <c r="AY1291" s="227" t="s">
        <v>175</v>
      </c>
    </row>
    <row r="1292" spans="2:51" s="14" customFormat="1" ht="11.25">
      <c r="B1292" s="217"/>
      <c r="C1292" s="218"/>
      <c r="D1292" s="203" t="s">
        <v>186</v>
      </c>
      <c r="E1292" s="219" t="s">
        <v>19</v>
      </c>
      <c r="F1292" s="220" t="s">
        <v>2578</v>
      </c>
      <c r="G1292" s="218"/>
      <c r="H1292" s="221">
        <v>-1.56</v>
      </c>
      <c r="I1292" s="222"/>
      <c r="J1292" s="218"/>
      <c r="K1292" s="218"/>
      <c r="L1292" s="223"/>
      <c r="M1292" s="224"/>
      <c r="N1292" s="225"/>
      <c r="O1292" s="225"/>
      <c r="P1292" s="225"/>
      <c r="Q1292" s="225"/>
      <c r="R1292" s="225"/>
      <c r="S1292" s="225"/>
      <c r="T1292" s="226"/>
      <c r="AT1292" s="227" t="s">
        <v>186</v>
      </c>
      <c r="AU1292" s="227" t="s">
        <v>85</v>
      </c>
      <c r="AV1292" s="14" t="s">
        <v>85</v>
      </c>
      <c r="AW1292" s="14" t="s">
        <v>37</v>
      </c>
      <c r="AX1292" s="14" t="s">
        <v>75</v>
      </c>
      <c r="AY1292" s="227" t="s">
        <v>175</v>
      </c>
    </row>
    <row r="1293" spans="2:51" s="14" customFormat="1" ht="11.25">
      <c r="B1293" s="217"/>
      <c r="C1293" s="218"/>
      <c r="D1293" s="203" t="s">
        <v>186</v>
      </c>
      <c r="E1293" s="219" t="s">
        <v>19</v>
      </c>
      <c r="F1293" s="220" t="s">
        <v>2579</v>
      </c>
      <c r="G1293" s="218"/>
      <c r="H1293" s="221">
        <v>1.6</v>
      </c>
      <c r="I1293" s="222"/>
      <c r="J1293" s="218"/>
      <c r="K1293" s="218"/>
      <c r="L1293" s="223"/>
      <c r="M1293" s="224"/>
      <c r="N1293" s="225"/>
      <c r="O1293" s="225"/>
      <c r="P1293" s="225"/>
      <c r="Q1293" s="225"/>
      <c r="R1293" s="225"/>
      <c r="S1293" s="225"/>
      <c r="T1293" s="226"/>
      <c r="AT1293" s="227" t="s">
        <v>186</v>
      </c>
      <c r="AU1293" s="227" t="s">
        <v>85</v>
      </c>
      <c r="AV1293" s="14" t="s">
        <v>85</v>
      </c>
      <c r="AW1293" s="14" t="s">
        <v>37</v>
      </c>
      <c r="AX1293" s="14" t="s">
        <v>75</v>
      </c>
      <c r="AY1293" s="227" t="s">
        <v>175</v>
      </c>
    </row>
    <row r="1294" spans="2:51" s="15" customFormat="1" ht="11.25">
      <c r="B1294" s="228"/>
      <c r="C1294" s="229"/>
      <c r="D1294" s="203" t="s">
        <v>186</v>
      </c>
      <c r="E1294" s="230" t="s">
        <v>19</v>
      </c>
      <c r="F1294" s="231" t="s">
        <v>204</v>
      </c>
      <c r="G1294" s="229"/>
      <c r="H1294" s="232">
        <v>155.19200000000004</v>
      </c>
      <c r="I1294" s="233"/>
      <c r="J1294" s="229"/>
      <c r="K1294" s="229"/>
      <c r="L1294" s="234"/>
      <c r="M1294" s="235"/>
      <c r="N1294" s="236"/>
      <c r="O1294" s="236"/>
      <c r="P1294" s="236"/>
      <c r="Q1294" s="236"/>
      <c r="R1294" s="236"/>
      <c r="S1294" s="236"/>
      <c r="T1294" s="237"/>
      <c r="AT1294" s="238" t="s">
        <v>186</v>
      </c>
      <c r="AU1294" s="238" t="s">
        <v>85</v>
      </c>
      <c r="AV1294" s="15" t="s">
        <v>182</v>
      </c>
      <c r="AW1294" s="15" t="s">
        <v>37</v>
      </c>
      <c r="AX1294" s="15" t="s">
        <v>83</v>
      </c>
      <c r="AY1294" s="238" t="s">
        <v>175</v>
      </c>
    </row>
    <row r="1295" spans="1:65" s="2" customFormat="1" ht="16.5" customHeight="1">
      <c r="A1295" s="36"/>
      <c r="B1295" s="37"/>
      <c r="C1295" s="190" t="s">
        <v>2580</v>
      </c>
      <c r="D1295" s="190" t="s">
        <v>177</v>
      </c>
      <c r="E1295" s="191" t="s">
        <v>2581</v>
      </c>
      <c r="F1295" s="192" t="s">
        <v>2582</v>
      </c>
      <c r="G1295" s="193" t="s">
        <v>180</v>
      </c>
      <c r="H1295" s="194">
        <v>155.192</v>
      </c>
      <c r="I1295" s="195"/>
      <c r="J1295" s="196">
        <f>ROUND(I1295*H1295,2)</f>
        <v>0</v>
      </c>
      <c r="K1295" s="192" t="s">
        <v>181</v>
      </c>
      <c r="L1295" s="41"/>
      <c r="M1295" s="197" t="s">
        <v>19</v>
      </c>
      <c r="N1295" s="198" t="s">
        <v>48</v>
      </c>
      <c r="O1295" s="67"/>
      <c r="P1295" s="199">
        <f>O1295*H1295</f>
        <v>0</v>
      </c>
      <c r="Q1295" s="199">
        <v>0.0002</v>
      </c>
      <c r="R1295" s="199">
        <f>Q1295*H1295</f>
        <v>0.031038400000000004</v>
      </c>
      <c r="S1295" s="199">
        <v>0</v>
      </c>
      <c r="T1295" s="200">
        <f>S1295*H1295</f>
        <v>0</v>
      </c>
      <c r="U1295" s="36"/>
      <c r="V1295" s="36"/>
      <c r="W1295" s="36"/>
      <c r="X1295" s="36"/>
      <c r="Y1295" s="36"/>
      <c r="Z1295" s="36"/>
      <c r="AA1295" s="36"/>
      <c r="AB1295" s="36"/>
      <c r="AC1295" s="36"/>
      <c r="AD1295" s="36"/>
      <c r="AE1295" s="36"/>
      <c r="AR1295" s="201" t="s">
        <v>293</v>
      </c>
      <c r="AT1295" s="201" t="s">
        <v>177</v>
      </c>
      <c r="AU1295" s="201" t="s">
        <v>85</v>
      </c>
      <c r="AY1295" s="19" t="s">
        <v>175</v>
      </c>
      <c r="BE1295" s="202">
        <f>IF(N1295="základní",J1295,0)</f>
        <v>0</v>
      </c>
      <c r="BF1295" s="202">
        <f>IF(N1295="snížená",J1295,0)</f>
        <v>0</v>
      </c>
      <c r="BG1295" s="202">
        <f>IF(N1295="zákl. přenesená",J1295,0)</f>
        <v>0</v>
      </c>
      <c r="BH1295" s="202">
        <f>IF(N1295="sníž. přenesená",J1295,0)</f>
        <v>0</v>
      </c>
      <c r="BI1295" s="202">
        <f>IF(N1295="nulová",J1295,0)</f>
        <v>0</v>
      </c>
      <c r="BJ1295" s="19" t="s">
        <v>182</v>
      </c>
      <c r="BK1295" s="202">
        <f>ROUND(I1295*H1295,2)</f>
        <v>0</v>
      </c>
      <c r="BL1295" s="19" t="s">
        <v>293</v>
      </c>
      <c r="BM1295" s="201" t="s">
        <v>2583</v>
      </c>
    </row>
    <row r="1296" spans="1:65" s="2" customFormat="1" ht="21.75" customHeight="1">
      <c r="A1296" s="36"/>
      <c r="B1296" s="37"/>
      <c r="C1296" s="190" t="s">
        <v>2584</v>
      </c>
      <c r="D1296" s="190" t="s">
        <v>177</v>
      </c>
      <c r="E1296" s="191" t="s">
        <v>2585</v>
      </c>
      <c r="F1296" s="192" t="s">
        <v>2586</v>
      </c>
      <c r="G1296" s="193" t="s">
        <v>180</v>
      </c>
      <c r="H1296" s="194">
        <v>155.192</v>
      </c>
      <c r="I1296" s="195"/>
      <c r="J1296" s="196">
        <f>ROUND(I1296*H1296,2)</f>
        <v>0</v>
      </c>
      <c r="K1296" s="192" t="s">
        <v>181</v>
      </c>
      <c r="L1296" s="41"/>
      <c r="M1296" s="197" t="s">
        <v>19</v>
      </c>
      <c r="N1296" s="198" t="s">
        <v>48</v>
      </c>
      <c r="O1296" s="67"/>
      <c r="P1296" s="199">
        <f>O1296*H1296</f>
        <v>0</v>
      </c>
      <c r="Q1296" s="199">
        <v>0.00013</v>
      </c>
      <c r="R1296" s="199">
        <f>Q1296*H1296</f>
        <v>0.02017496</v>
      </c>
      <c r="S1296" s="199">
        <v>0</v>
      </c>
      <c r="T1296" s="200">
        <f>S1296*H1296</f>
        <v>0</v>
      </c>
      <c r="U1296" s="36"/>
      <c r="V1296" s="36"/>
      <c r="W1296" s="36"/>
      <c r="X1296" s="36"/>
      <c r="Y1296" s="36"/>
      <c r="Z1296" s="36"/>
      <c r="AA1296" s="36"/>
      <c r="AB1296" s="36"/>
      <c r="AC1296" s="36"/>
      <c r="AD1296" s="36"/>
      <c r="AE1296" s="36"/>
      <c r="AR1296" s="201" t="s">
        <v>293</v>
      </c>
      <c r="AT1296" s="201" t="s">
        <v>177</v>
      </c>
      <c r="AU1296" s="201" t="s">
        <v>85</v>
      </c>
      <c r="AY1296" s="19" t="s">
        <v>175</v>
      </c>
      <c r="BE1296" s="202">
        <f>IF(N1296="základní",J1296,0)</f>
        <v>0</v>
      </c>
      <c r="BF1296" s="202">
        <f>IF(N1296="snížená",J1296,0)</f>
        <v>0</v>
      </c>
      <c r="BG1296" s="202">
        <f>IF(N1296="zákl. přenesená",J1296,0)</f>
        <v>0</v>
      </c>
      <c r="BH1296" s="202">
        <f>IF(N1296="sníž. přenesená",J1296,0)</f>
        <v>0</v>
      </c>
      <c r="BI1296" s="202">
        <f>IF(N1296="nulová",J1296,0)</f>
        <v>0</v>
      </c>
      <c r="BJ1296" s="19" t="s">
        <v>182</v>
      </c>
      <c r="BK1296" s="202">
        <f>ROUND(I1296*H1296,2)</f>
        <v>0</v>
      </c>
      <c r="BL1296" s="19" t="s">
        <v>293</v>
      </c>
      <c r="BM1296" s="201" t="s">
        <v>2587</v>
      </c>
    </row>
    <row r="1297" spans="1:65" s="2" customFormat="1" ht="16.5" customHeight="1">
      <c r="A1297" s="36"/>
      <c r="B1297" s="37"/>
      <c r="C1297" s="190" t="s">
        <v>2588</v>
      </c>
      <c r="D1297" s="190" t="s">
        <v>177</v>
      </c>
      <c r="E1297" s="191" t="s">
        <v>2581</v>
      </c>
      <c r="F1297" s="192" t="s">
        <v>2582</v>
      </c>
      <c r="G1297" s="193" t="s">
        <v>180</v>
      </c>
      <c r="H1297" s="194">
        <v>1526.631</v>
      </c>
      <c r="I1297" s="195"/>
      <c r="J1297" s="196">
        <f>ROUND(I1297*H1297,2)</f>
        <v>0</v>
      </c>
      <c r="K1297" s="192" t="s">
        <v>181</v>
      </c>
      <c r="L1297" s="41"/>
      <c r="M1297" s="197" t="s">
        <v>19</v>
      </c>
      <c r="N1297" s="198" t="s">
        <v>48</v>
      </c>
      <c r="O1297" s="67"/>
      <c r="P1297" s="199">
        <f>O1297*H1297</f>
        <v>0</v>
      </c>
      <c r="Q1297" s="199">
        <v>0.0002</v>
      </c>
      <c r="R1297" s="199">
        <f>Q1297*H1297</f>
        <v>0.30532620000000005</v>
      </c>
      <c r="S1297" s="199">
        <v>0</v>
      </c>
      <c r="T1297" s="200">
        <f>S1297*H1297</f>
        <v>0</v>
      </c>
      <c r="U1297" s="36"/>
      <c r="V1297" s="36"/>
      <c r="W1297" s="36"/>
      <c r="X1297" s="36"/>
      <c r="Y1297" s="36"/>
      <c r="Z1297" s="36"/>
      <c r="AA1297" s="36"/>
      <c r="AB1297" s="36"/>
      <c r="AC1297" s="36"/>
      <c r="AD1297" s="36"/>
      <c r="AE1297" s="36"/>
      <c r="AR1297" s="201" t="s">
        <v>293</v>
      </c>
      <c r="AT1297" s="201" t="s">
        <v>177</v>
      </c>
      <c r="AU1297" s="201" t="s">
        <v>85</v>
      </c>
      <c r="AY1297" s="19" t="s">
        <v>175</v>
      </c>
      <c r="BE1297" s="202">
        <f>IF(N1297="základní",J1297,0)</f>
        <v>0</v>
      </c>
      <c r="BF1297" s="202">
        <f>IF(N1297="snížená",J1297,0)</f>
        <v>0</v>
      </c>
      <c r="BG1297" s="202">
        <f>IF(N1297="zákl. přenesená",J1297,0)</f>
        <v>0</v>
      </c>
      <c r="BH1297" s="202">
        <f>IF(N1297="sníž. přenesená",J1297,0)</f>
        <v>0</v>
      </c>
      <c r="BI1297" s="202">
        <f>IF(N1297="nulová",J1297,0)</f>
        <v>0</v>
      </c>
      <c r="BJ1297" s="19" t="s">
        <v>182</v>
      </c>
      <c r="BK1297" s="202">
        <f>ROUND(I1297*H1297,2)</f>
        <v>0</v>
      </c>
      <c r="BL1297" s="19" t="s">
        <v>293</v>
      </c>
      <c r="BM1297" s="201" t="s">
        <v>2589</v>
      </c>
    </row>
    <row r="1298" spans="2:51" s="13" customFormat="1" ht="11.25">
      <c r="B1298" s="207"/>
      <c r="C1298" s="208"/>
      <c r="D1298" s="203" t="s">
        <v>186</v>
      </c>
      <c r="E1298" s="209" t="s">
        <v>19</v>
      </c>
      <c r="F1298" s="210" t="s">
        <v>2590</v>
      </c>
      <c r="G1298" s="208"/>
      <c r="H1298" s="209" t="s">
        <v>19</v>
      </c>
      <c r="I1298" s="211"/>
      <c r="J1298" s="208"/>
      <c r="K1298" s="208"/>
      <c r="L1298" s="212"/>
      <c r="M1298" s="213"/>
      <c r="N1298" s="214"/>
      <c r="O1298" s="214"/>
      <c r="P1298" s="214"/>
      <c r="Q1298" s="214"/>
      <c r="R1298" s="214"/>
      <c r="S1298" s="214"/>
      <c r="T1298" s="215"/>
      <c r="AT1298" s="216" t="s">
        <v>186</v>
      </c>
      <c r="AU1298" s="216" t="s">
        <v>85</v>
      </c>
      <c r="AV1298" s="13" t="s">
        <v>83</v>
      </c>
      <c r="AW1298" s="13" t="s">
        <v>37</v>
      </c>
      <c r="AX1298" s="13" t="s">
        <v>75</v>
      </c>
      <c r="AY1298" s="216" t="s">
        <v>175</v>
      </c>
    </row>
    <row r="1299" spans="2:51" s="14" customFormat="1" ht="11.25">
      <c r="B1299" s="217"/>
      <c r="C1299" s="218"/>
      <c r="D1299" s="203" t="s">
        <v>186</v>
      </c>
      <c r="E1299" s="219" t="s">
        <v>19</v>
      </c>
      <c r="F1299" s="220" t="s">
        <v>2591</v>
      </c>
      <c r="G1299" s="218"/>
      <c r="H1299" s="221">
        <v>67.62</v>
      </c>
      <c r="I1299" s="222"/>
      <c r="J1299" s="218"/>
      <c r="K1299" s="218"/>
      <c r="L1299" s="223"/>
      <c r="M1299" s="224"/>
      <c r="N1299" s="225"/>
      <c r="O1299" s="225"/>
      <c r="P1299" s="225"/>
      <c r="Q1299" s="225"/>
      <c r="R1299" s="225"/>
      <c r="S1299" s="225"/>
      <c r="T1299" s="226"/>
      <c r="AT1299" s="227" t="s">
        <v>186</v>
      </c>
      <c r="AU1299" s="227" t="s">
        <v>85</v>
      </c>
      <c r="AV1299" s="14" t="s">
        <v>85</v>
      </c>
      <c r="AW1299" s="14" t="s">
        <v>37</v>
      </c>
      <c r="AX1299" s="14" t="s">
        <v>75</v>
      </c>
      <c r="AY1299" s="227" t="s">
        <v>175</v>
      </c>
    </row>
    <row r="1300" spans="2:51" s="13" customFormat="1" ht="11.25">
      <c r="B1300" s="207"/>
      <c r="C1300" s="208"/>
      <c r="D1300" s="203" t="s">
        <v>186</v>
      </c>
      <c r="E1300" s="209" t="s">
        <v>19</v>
      </c>
      <c r="F1300" s="210" t="s">
        <v>2592</v>
      </c>
      <c r="G1300" s="208"/>
      <c r="H1300" s="209" t="s">
        <v>19</v>
      </c>
      <c r="I1300" s="211"/>
      <c r="J1300" s="208"/>
      <c r="K1300" s="208"/>
      <c r="L1300" s="212"/>
      <c r="M1300" s="213"/>
      <c r="N1300" s="214"/>
      <c r="O1300" s="214"/>
      <c r="P1300" s="214"/>
      <c r="Q1300" s="214"/>
      <c r="R1300" s="214"/>
      <c r="S1300" s="214"/>
      <c r="T1300" s="215"/>
      <c r="AT1300" s="216" t="s">
        <v>186</v>
      </c>
      <c r="AU1300" s="216" t="s">
        <v>85</v>
      </c>
      <c r="AV1300" s="13" t="s">
        <v>83</v>
      </c>
      <c r="AW1300" s="13" t="s">
        <v>37</v>
      </c>
      <c r="AX1300" s="13" t="s">
        <v>75</v>
      </c>
      <c r="AY1300" s="216" t="s">
        <v>175</v>
      </c>
    </row>
    <row r="1301" spans="2:51" s="14" customFormat="1" ht="11.25">
      <c r="B1301" s="217"/>
      <c r="C1301" s="218"/>
      <c r="D1301" s="203" t="s">
        <v>186</v>
      </c>
      <c r="E1301" s="219" t="s">
        <v>19</v>
      </c>
      <c r="F1301" s="220" t="s">
        <v>2593</v>
      </c>
      <c r="G1301" s="218"/>
      <c r="H1301" s="221">
        <v>1038.725</v>
      </c>
      <c r="I1301" s="222"/>
      <c r="J1301" s="218"/>
      <c r="K1301" s="218"/>
      <c r="L1301" s="223"/>
      <c r="M1301" s="224"/>
      <c r="N1301" s="225"/>
      <c r="O1301" s="225"/>
      <c r="P1301" s="225"/>
      <c r="Q1301" s="225"/>
      <c r="R1301" s="225"/>
      <c r="S1301" s="225"/>
      <c r="T1301" s="226"/>
      <c r="AT1301" s="227" t="s">
        <v>186</v>
      </c>
      <c r="AU1301" s="227" t="s">
        <v>85</v>
      </c>
      <c r="AV1301" s="14" t="s">
        <v>85</v>
      </c>
      <c r="AW1301" s="14" t="s">
        <v>37</v>
      </c>
      <c r="AX1301" s="14" t="s">
        <v>75</v>
      </c>
      <c r="AY1301" s="227" t="s">
        <v>175</v>
      </c>
    </row>
    <row r="1302" spans="2:51" s="13" customFormat="1" ht="11.25">
      <c r="B1302" s="207"/>
      <c r="C1302" s="208"/>
      <c r="D1302" s="203" t="s">
        <v>186</v>
      </c>
      <c r="E1302" s="209" t="s">
        <v>19</v>
      </c>
      <c r="F1302" s="210" t="s">
        <v>2594</v>
      </c>
      <c r="G1302" s="208"/>
      <c r="H1302" s="209" t="s">
        <v>19</v>
      </c>
      <c r="I1302" s="211"/>
      <c r="J1302" s="208"/>
      <c r="K1302" s="208"/>
      <c r="L1302" s="212"/>
      <c r="M1302" s="213"/>
      <c r="N1302" s="214"/>
      <c r="O1302" s="214"/>
      <c r="P1302" s="214"/>
      <c r="Q1302" s="214"/>
      <c r="R1302" s="214"/>
      <c r="S1302" s="214"/>
      <c r="T1302" s="215"/>
      <c r="AT1302" s="216" t="s">
        <v>186</v>
      </c>
      <c r="AU1302" s="216" t="s">
        <v>85</v>
      </c>
      <c r="AV1302" s="13" t="s">
        <v>83</v>
      </c>
      <c r="AW1302" s="13" t="s">
        <v>37</v>
      </c>
      <c r="AX1302" s="13" t="s">
        <v>75</v>
      </c>
      <c r="AY1302" s="216" t="s">
        <v>175</v>
      </c>
    </row>
    <row r="1303" spans="2:51" s="14" customFormat="1" ht="11.25">
      <c r="B1303" s="217"/>
      <c r="C1303" s="218"/>
      <c r="D1303" s="203" t="s">
        <v>186</v>
      </c>
      <c r="E1303" s="219" t="s">
        <v>19</v>
      </c>
      <c r="F1303" s="220" t="s">
        <v>2242</v>
      </c>
      <c r="G1303" s="218"/>
      <c r="H1303" s="221">
        <v>282.72</v>
      </c>
      <c r="I1303" s="222"/>
      <c r="J1303" s="218"/>
      <c r="K1303" s="218"/>
      <c r="L1303" s="223"/>
      <c r="M1303" s="224"/>
      <c r="N1303" s="225"/>
      <c r="O1303" s="225"/>
      <c r="P1303" s="225"/>
      <c r="Q1303" s="225"/>
      <c r="R1303" s="225"/>
      <c r="S1303" s="225"/>
      <c r="T1303" s="226"/>
      <c r="AT1303" s="227" t="s">
        <v>186</v>
      </c>
      <c r="AU1303" s="227" t="s">
        <v>85</v>
      </c>
      <c r="AV1303" s="14" t="s">
        <v>85</v>
      </c>
      <c r="AW1303" s="14" t="s">
        <v>37</v>
      </c>
      <c r="AX1303" s="14" t="s">
        <v>75</v>
      </c>
      <c r="AY1303" s="227" t="s">
        <v>175</v>
      </c>
    </row>
    <row r="1304" spans="2:51" s="13" customFormat="1" ht="11.25">
      <c r="B1304" s="207"/>
      <c r="C1304" s="208"/>
      <c r="D1304" s="203" t="s">
        <v>186</v>
      </c>
      <c r="E1304" s="209" t="s">
        <v>19</v>
      </c>
      <c r="F1304" s="210" t="s">
        <v>2595</v>
      </c>
      <c r="G1304" s="208"/>
      <c r="H1304" s="209" t="s">
        <v>19</v>
      </c>
      <c r="I1304" s="211"/>
      <c r="J1304" s="208"/>
      <c r="K1304" s="208"/>
      <c r="L1304" s="212"/>
      <c r="M1304" s="213"/>
      <c r="N1304" s="214"/>
      <c r="O1304" s="214"/>
      <c r="P1304" s="214"/>
      <c r="Q1304" s="214"/>
      <c r="R1304" s="214"/>
      <c r="S1304" s="214"/>
      <c r="T1304" s="215"/>
      <c r="AT1304" s="216" t="s">
        <v>186</v>
      </c>
      <c r="AU1304" s="216" t="s">
        <v>85</v>
      </c>
      <c r="AV1304" s="13" t="s">
        <v>83</v>
      </c>
      <c r="AW1304" s="13" t="s">
        <v>37</v>
      </c>
      <c r="AX1304" s="13" t="s">
        <v>75</v>
      </c>
      <c r="AY1304" s="216" t="s">
        <v>175</v>
      </c>
    </row>
    <row r="1305" spans="2:51" s="14" customFormat="1" ht="11.25">
      <c r="B1305" s="217"/>
      <c r="C1305" s="218"/>
      <c r="D1305" s="203" t="s">
        <v>186</v>
      </c>
      <c r="E1305" s="219" t="s">
        <v>19</v>
      </c>
      <c r="F1305" s="220" t="s">
        <v>2596</v>
      </c>
      <c r="G1305" s="218"/>
      <c r="H1305" s="221">
        <v>179.206</v>
      </c>
      <c r="I1305" s="222"/>
      <c r="J1305" s="218"/>
      <c r="K1305" s="218"/>
      <c r="L1305" s="223"/>
      <c r="M1305" s="224"/>
      <c r="N1305" s="225"/>
      <c r="O1305" s="225"/>
      <c r="P1305" s="225"/>
      <c r="Q1305" s="225"/>
      <c r="R1305" s="225"/>
      <c r="S1305" s="225"/>
      <c r="T1305" s="226"/>
      <c r="AT1305" s="227" t="s">
        <v>186</v>
      </c>
      <c r="AU1305" s="227" t="s">
        <v>85</v>
      </c>
      <c r="AV1305" s="14" t="s">
        <v>85</v>
      </c>
      <c r="AW1305" s="14" t="s">
        <v>37</v>
      </c>
      <c r="AX1305" s="14" t="s">
        <v>75</v>
      </c>
      <c r="AY1305" s="227" t="s">
        <v>175</v>
      </c>
    </row>
    <row r="1306" spans="2:51" s="13" customFormat="1" ht="11.25">
      <c r="B1306" s="207"/>
      <c r="C1306" s="208"/>
      <c r="D1306" s="203" t="s">
        <v>186</v>
      </c>
      <c r="E1306" s="209" t="s">
        <v>19</v>
      </c>
      <c r="F1306" s="210" t="s">
        <v>2597</v>
      </c>
      <c r="G1306" s="208"/>
      <c r="H1306" s="209" t="s">
        <v>19</v>
      </c>
      <c r="I1306" s="211"/>
      <c r="J1306" s="208"/>
      <c r="K1306" s="208"/>
      <c r="L1306" s="212"/>
      <c r="M1306" s="213"/>
      <c r="N1306" s="214"/>
      <c r="O1306" s="214"/>
      <c r="P1306" s="214"/>
      <c r="Q1306" s="214"/>
      <c r="R1306" s="214"/>
      <c r="S1306" s="214"/>
      <c r="T1306" s="215"/>
      <c r="AT1306" s="216" t="s">
        <v>186</v>
      </c>
      <c r="AU1306" s="216" t="s">
        <v>85</v>
      </c>
      <c r="AV1306" s="13" t="s">
        <v>83</v>
      </c>
      <c r="AW1306" s="13" t="s">
        <v>37</v>
      </c>
      <c r="AX1306" s="13" t="s">
        <v>75</v>
      </c>
      <c r="AY1306" s="216" t="s">
        <v>175</v>
      </c>
    </row>
    <row r="1307" spans="2:51" s="13" customFormat="1" ht="11.25">
      <c r="B1307" s="207"/>
      <c r="C1307" s="208"/>
      <c r="D1307" s="203" t="s">
        <v>186</v>
      </c>
      <c r="E1307" s="209" t="s">
        <v>19</v>
      </c>
      <c r="F1307" s="210" t="s">
        <v>1174</v>
      </c>
      <c r="G1307" s="208"/>
      <c r="H1307" s="209" t="s">
        <v>19</v>
      </c>
      <c r="I1307" s="211"/>
      <c r="J1307" s="208"/>
      <c r="K1307" s="208"/>
      <c r="L1307" s="212"/>
      <c r="M1307" s="213"/>
      <c r="N1307" s="214"/>
      <c r="O1307" s="214"/>
      <c r="P1307" s="214"/>
      <c r="Q1307" s="214"/>
      <c r="R1307" s="214"/>
      <c r="S1307" s="214"/>
      <c r="T1307" s="215"/>
      <c r="AT1307" s="216" t="s">
        <v>186</v>
      </c>
      <c r="AU1307" s="216" t="s">
        <v>85</v>
      </c>
      <c r="AV1307" s="13" t="s">
        <v>83</v>
      </c>
      <c r="AW1307" s="13" t="s">
        <v>37</v>
      </c>
      <c r="AX1307" s="13" t="s">
        <v>75</v>
      </c>
      <c r="AY1307" s="216" t="s">
        <v>175</v>
      </c>
    </row>
    <row r="1308" spans="2:51" s="14" customFormat="1" ht="11.25">
      <c r="B1308" s="217"/>
      <c r="C1308" s="218"/>
      <c r="D1308" s="203" t="s">
        <v>186</v>
      </c>
      <c r="E1308" s="219" t="s">
        <v>19</v>
      </c>
      <c r="F1308" s="220" t="s">
        <v>2598</v>
      </c>
      <c r="G1308" s="218"/>
      <c r="H1308" s="221">
        <v>-5</v>
      </c>
      <c r="I1308" s="222"/>
      <c r="J1308" s="218"/>
      <c r="K1308" s="218"/>
      <c r="L1308" s="223"/>
      <c r="M1308" s="224"/>
      <c r="N1308" s="225"/>
      <c r="O1308" s="225"/>
      <c r="P1308" s="225"/>
      <c r="Q1308" s="225"/>
      <c r="R1308" s="225"/>
      <c r="S1308" s="225"/>
      <c r="T1308" s="226"/>
      <c r="AT1308" s="227" t="s">
        <v>186</v>
      </c>
      <c r="AU1308" s="227" t="s">
        <v>85</v>
      </c>
      <c r="AV1308" s="14" t="s">
        <v>85</v>
      </c>
      <c r="AW1308" s="14" t="s">
        <v>37</v>
      </c>
      <c r="AX1308" s="14" t="s">
        <v>75</v>
      </c>
      <c r="AY1308" s="227" t="s">
        <v>175</v>
      </c>
    </row>
    <row r="1309" spans="2:51" s="13" customFormat="1" ht="11.25">
      <c r="B1309" s="207"/>
      <c r="C1309" s="208"/>
      <c r="D1309" s="203" t="s">
        <v>186</v>
      </c>
      <c r="E1309" s="209" t="s">
        <v>19</v>
      </c>
      <c r="F1309" s="210" t="s">
        <v>260</v>
      </c>
      <c r="G1309" s="208"/>
      <c r="H1309" s="209" t="s">
        <v>19</v>
      </c>
      <c r="I1309" s="211"/>
      <c r="J1309" s="208"/>
      <c r="K1309" s="208"/>
      <c r="L1309" s="212"/>
      <c r="M1309" s="213"/>
      <c r="N1309" s="214"/>
      <c r="O1309" s="214"/>
      <c r="P1309" s="214"/>
      <c r="Q1309" s="214"/>
      <c r="R1309" s="214"/>
      <c r="S1309" s="214"/>
      <c r="T1309" s="215"/>
      <c r="AT1309" s="216" t="s">
        <v>186</v>
      </c>
      <c r="AU1309" s="216" t="s">
        <v>85</v>
      </c>
      <c r="AV1309" s="13" t="s">
        <v>83</v>
      </c>
      <c r="AW1309" s="13" t="s">
        <v>37</v>
      </c>
      <c r="AX1309" s="13" t="s">
        <v>75</v>
      </c>
      <c r="AY1309" s="216" t="s">
        <v>175</v>
      </c>
    </row>
    <row r="1310" spans="2:51" s="14" customFormat="1" ht="11.25">
      <c r="B1310" s="217"/>
      <c r="C1310" s="218"/>
      <c r="D1310" s="203" t="s">
        <v>186</v>
      </c>
      <c r="E1310" s="219" t="s">
        <v>19</v>
      </c>
      <c r="F1310" s="220" t="s">
        <v>2599</v>
      </c>
      <c r="G1310" s="218"/>
      <c r="H1310" s="221">
        <v>-36.64</v>
      </c>
      <c r="I1310" s="222"/>
      <c r="J1310" s="218"/>
      <c r="K1310" s="218"/>
      <c r="L1310" s="223"/>
      <c r="M1310" s="224"/>
      <c r="N1310" s="225"/>
      <c r="O1310" s="225"/>
      <c r="P1310" s="225"/>
      <c r="Q1310" s="225"/>
      <c r="R1310" s="225"/>
      <c r="S1310" s="225"/>
      <c r="T1310" s="226"/>
      <c r="AT1310" s="227" t="s">
        <v>186</v>
      </c>
      <c r="AU1310" s="227" t="s">
        <v>85</v>
      </c>
      <c r="AV1310" s="14" t="s">
        <v>85</v>
      </c>
      <c r="AW1310" s="14" t="s">
        <v>37</v>
      </c>
      <c r="AX1310" s="14" t="s">
        <v>75</v>
      </c>
      <c r="AY1310" s="227" t="s">
        <v>175</v>
      </c>
    </row>
    <row r="1311" spans="2:51" s="15" customFormat="1" ht="11.25">
      <c r="B1311" s="228"/>
      <c r="C1311" s="229"/>
      <c r="D1311" s="203" t="s">
        <v>186</v>
      </c>
      <c r="E1311" s="230" t="s">
        <v>19</v>
      </c>
      <c r="F1311" s="231" t="s">
        <v>204</v>
      </c>
      <c r="G1311" s="229"/>
      <c r="H1311" s="232">
        <v>1526.6309999999996</v>
      </c>
      <c r="I1311" s="233"/>
      <c r="J1311" s="229"/>
      <c r="K1311" s="229"/>
      <c r="L1311" s="234"/>
      <c r="M1311" s="235"/>
      <c r="N1311" s="236"/>
      <c r="O1311" s="236"/>
      <c r="P1311" s="236"/>
      <c r="Q1311" s="236"/>
      <c r="R1311" s="236"/>
      <c r="S1311" s="236"/>
      <c r="T1311" s="237"/>
      <c r="AT1311" s="238" t="s">
        <v>186</v>
      </c>
      <c r="AU1311" s="238" t="s">
        <v>85</v>
      </c>
      <c r="AV1311" s="15" t="s">
        <v>182</v>
      </c>
      <c r="AW1311" s="15" t="s">
        <v>37</v>
      </c>
      <c r="AX1311" s="15" t="s">
        <v>83</v>
      </c>
      <c r="AY1311" s="238" t="s">
        <v>175</v>
      </c>
    </row>
    <row r="1312" spans="1:65" s="2" customFormat="1" ht="21.75" customHeight="1">
      <c r="A1312" s="36"/>
      <c r="B1312" s="37"/>
      <c r="C1312" s="190" t="s">
        <v>2600</v>
      </c>
      <c r="D1312" s="190" t="s">
        <v>177</v>
      </c>
      <c r="E1312" s="191" t="s">
        <v>2601</v>
      </c>
      <c r="F1312" s="192" t="s">
        <v>2602</v>
      </c>
      <c r="G1312" s="193" t="s">
        <v>180</v>
      </c>
      <c r="H1312" s="194">
        <v>1526.631</v>
      </c>
      <c r="I1312" s="195"/>
      <c r="J1312" s="196">
        <f>ROUND(I1312*H1312,2)</f>
        <v>0</v>
      </c>
      <c r="K1312" s="192" t="s">
        <v>181</v>
      </c>
      <c r="L1312" s="41"/>
      <c r="M1312" s="197" t="s">
        <v>19</v>
      </c>
      <c r="N1312" s="198" t="s">
        <v>48</v>
      </c>
      <c r="O1312" s="67"/>
      <c r="P1312" s="199">
        <f>O1312*H1312</f>
        <v>0</v>
      </c>
      <c r="Q1312" s="199">
        <v>0.00029</v>
      </c>
      <c r="R1312" s="199">
        <f>Q1312*H1312</f>
        <v>0.44272299000000004</v>
      </c>
      <c r="S1312" s="199">
        <v>0</v>
      </c>
      <c r="T1312" s="200">
        <f>S1312*H1312</f>
        <v>0</v>
      </c>
      <c r="U1312" s="36"/>
      <c r="V1312" s="36"/>
      <c r="W1312" s="36"/>
      <c r="X1312" s="36"/>
      <c r="Y1312" s="36"/>
      <c r="Z1312" s="36"/>
      <c r="AA1312" s="36"/>
      <c r="AB1312" s="36"/>
      <c r="AC1312" s="36"/>
      <c r="AD1312" s="36"/>
      <c r="AE1312" s="36"/>
      <c r="AR1312" s="201" t="s">
        <v>293</v>
      </c>
      <c r="AT1312" s="201" t="s">
        <v>177</v>
      </c>
      <c r="AU1312" s="201" t="s">
        <v>85</v>
      </c>
      <c r="AY1312" s="19" t="s">
        <v>175</v>
      </c>
      <c r="BE1312" s="202">
        <f>IF(N1312="základní",J1312,0)</f>
        <v>0</v>
      </c>
      <c r="BF1312" s="202">
        <f>IF(N1312="snížená",J1312,0)</f>
        <v>0</v>
      </c>
      <c r="BG1312" s="202">
        <f>IF(N1312="zákl. přenesená",J1312,0)</f>
        <v>0</v>
      </c>
      <c r="BH1312" s="202">
        <f>IF(N1312="sníž. přenesená",J1312,0)</f>
        <v>0</v>
      </c>
      <c r="BI1312" s="202">
        <f>IF(N1312="nulová",J1312,0)</f>
        <v>0</v>
      </c>
      <c r="BJ1312" s="19" t="s">
        <v>182</v>
      </c>
      <c r="BK1312" s="202">
        <f>ROUND(I1312*H1312,2)</f>
        <v>0</v>
      </c>
      <c r="BL1312" s="19" t="s">
        <v>293</v>
      </c>
      <c r="BM1312" s="201" t="s">
        <v>2603</v>
      </c>
    </row>
    <row r="1313" spans="2:63" s="12" customFormat="1" ht="25.9" customHeight="1">
      <c r="B1313" s="174"/>
      <c r="C1313" s="175"/>
      <c r="D1313" s="176" t="s">
        <v>74</v>
      </c>
      <c r="E1313" s="177" t="s">
        <v>1031</v>
      </c>
      <c r="F1313" s="177" t="s">
        <v>1032</v>
      </c>
      <c r="G1313" s="175"/>
      <c r="H1313" s="175"/>
      <c r="I1313" s="178"/>
      <c r="J1313" s="179">
        <f>BK1313</f>
        <v>0</v>
      </c>
      <c r="K1313" s="175"/>
      <c r="L1313" s="180"/>
      <c r="M1313" s="181"/>
      <c r="N1313" s="182"/>
      <c r="O1313" s="182"/>
      <c r="P1313" s="183">
        <f>P1314+P1319</f>
        <v>0</v>
      </c>
      <c r="Q1313" s="182"/>
      <c r="R1313" s="183">
        <f>R1314+R1319</f>
        <v>0</v>
      </c>
      <c r="S1313" s="182"/>
      <c r="T1313" s="184">
        <f>T1314+T1319</f>
        <v>0</v>
      </c>
      <c r="AR1313" s="185" t="s">
        <v>209</v>
      </c>
      <c r="AT1313" s="186" t="s">
        <v>74</v>
      </c>
      <c r="AU1313" s="186" t="s">
        <v>75</v>
      </c>
      <c r="AY1313" s="185" t="s">
        <v>175</v>
      </c>
      <c r="BK1313" s="187">
        <f>BK1314+BK1319</f>
        <v>0</v>
      </c>
    </row>
    <row r="1314" spans="2:63" s="12" customFormat="1" ht="22.9" customHeight="1">
      <c r="B1314" s="174"/>
      <c r="C1314" s="175"/>
      <c r="D1314" s="176" t="s">
        <v>74</v>
      </c>
      <c r="E1314" s="188" t="s">
        <v>2604</v>
      </c>
      <c r="F1314" s="188" t="s">
        <v>2605</v>
      </c>
      <c r="G1314" s="175"/>
      <c r="H1314" s="175"/>
      <c r="I1314" s="178"/>
      <c r="J1314" s="189">
        <f>BK1314</f>
        <v>0</v>
      </c>
      <c r="K1314" s="175"/>
      <c r="L1314" s="180"/>
      <c r="M1314" s="181"/>
      <c r="N1314" s="182"/>
      <c r="O1314" s="182"/>
      <c r="P1314" s="183">
        <f>SUM(P1315:P1318)</f>
        <v>0</v>
      </c>
      <c r="Q1314" s="182"/>
      <c r="R1314" s="183">
        <f>SUM(R1315:R1318)</f>
        <v>0</v>
      </c>
      <c r="S1314" s="182"/>
      <c r="T1314" s="184">
        <f>SUM(T1315:T1318)</f>
        <v>0</v>
      </c>
      <c r="AR1314" s="185" t="s">
        <v>209</v>
      </c>
      <c r="AT1314" s="186" t="s">
        <v>74</v>
      </c>
      <c r="AU1314" s="186" t="s">
        <v>83</v>
      </c>
      <c r="AY1314" s="185" t="s">
        <v>175</v>
      </c>
      <c r="BK1314" s="187">
        <f>SUM(BK1315:BK1318)</f>
        <v>0</v>
      </c>
    </row>
    <row r="1315" spans="1:65" s="2" customFormat="1" ht="16.5" customHeight="1">
      <c r="A1315" s="36"/>
      <c r="B1315" s="37"/>
      <c r="C1315" s="190" t="s">
        <v>2606</v>
      </c>
      <c r="D1315" s="190" t="s">
        <v>177</v>
      </c>
      <c r="E1315" s="191" t="s">
        <v>2607</v>
      </c>
      <c r="F1315" s="192" t="s">
        <v>2608</v>
      </c>
      <c r="G1315" s="193" t="s">
        <v>180</v>
      </c>
      <c r="H1315" s="194">
        <v>415.501</v>
      </c>
      <c r="I1315" s="195"/>
      <c r="J1315" s="196">
        <f>ROUND(I1315*H1315,2)</f>
        <v>0</v>
      </c>
      <c r="K1315" s="192" t="s">
        <v>181</v>
      </c>
      <c r="L1315" s="41"/>
      <c r="M1315" s="197" t="s">
        <v>19</v>
      </c>
      <c r="N1315" s="198" t="s">
        <v>48</v>
      </c>
      <c r="O1315" s="67"/>
      <c r="P1315" s="199">
        <f>O1315*H1315</f>
        <v>0</v>
      </c>
      <c r="Q1315" s="199">
        <v>0</v>
      </c>
      <c r="R1315" s="199">
        <f>Q1315*H1315</f>
        <v>0</v>
      </c>
      <c r="S1315" s="199">
        <v>0</v>
      </c>
      <c r="T1315" s="200">
        <f>S1315*H1315</f>
        <v>0</v>
      </c>
      <c r="U1315" s="36"/>
      <c r="V1315" s="36"/>
      <c r="W1315" s="36"/>
      <c r="X1315" s="36"/>
      <c r="Y1315" s="36"/>
      <c r="Z1315" s="36"/>
      <c r="AA1315" s="36"/>
      <c r="AB1315" s="36"/>
      <c r="AC1315" s="36"/>
      <c r="AD1315" s="36"/>
      <c r="AE1315" s="36"/>
      <c r="AR1315" s="201" t="s">
        <v>1036</v>
      </c>
      <c r="AT1315" s="201" t="s">
        <v>177</v>
      </c>
      <c r="AU1315" s="201" t="s">
        <v>85</v>
      </c>
      <c r="AY1315" s="19" t="s">
        <v>175</v>
      </c>
      <c r="BE1315" s="202">
        <f>IF(N1315="základní",J1315,0)</f>
        <v>0</v>
      </c>
      <c r="BF1315" s="202">
        <f>IF(N1315="snížená",J1315,0)</f>
        <v>0</v>
      </c>
      <c r="BG1315" s="202">
        <f>IF(N1315="zákl. přenesená",J1315,0)</f>
        <v>0</v>
      </c>
      <c r="BH1315" s="202">
        <f>IF(N1315="sníž. přenesená",J1315,0)</f>
        <v>0</v>
      </c>
      <c r="BI1315" s="202">
        <f>IF(N1315="nulová",J1315,0)</f>
        <v>0</v>
      </c>
      <c r="BJ1315" s="19" t="s">
        <v>182</v>
      </c>
      <c r="BK1315" s="202">
        <f>ROUND(I1315*H1315,2)</f>
        <v>0</v>
      </c>
      <c r="BL1315" s="19" t="s">
        <v>1036</v>
      </c>
      <c r="BM1315" s="201" t="s">
        <v>2609</v>
      </c>
    </row>
    <row r="1316" spans="1:47" s="2" customFormat="1" ht="19.5">
      <c r="A1316" s="36"/>
      <c r="B1316" s="37"/>
      <c r="C1316" s="38"/>
      <c r="D1316" s="203" t="s">
        <v>255</v>
      </c>
      <c r="E1316" s="38"/>
      <c r="F1316" s="204" t="s">
        <v>2610</v>
      </c>
      <c r="G1316" s="38"/>
      <c r="H1316" s="38"/>
      <c r="I1316" s="111"/>
      <c r="J1316" s="38"/>
      <c r="K1316" s="38"/>
      <c r="L1316" s="41"/>
      <c r="M1316" s="205"/>
      <c r="N1316" s="206"/>
      <c r="O1316" s="67"/>
      <c r="P1316" s="67"/>
      <c r="Q1316" s="67"/>
      <c r="R1316" s="67"/>
      <c r="S1316" s="67"/>
      <c r="T1316" s="68"/>
      <c r="U1316" s="36"/>
      <c r="V1316" s="36"/>
      <c r="W1316" s="36"/>
      <c r="X1316" s="36"/>
      <c r="Y1316" s="36"/>
      <c r="Z1316" s="36"/>
      <c r="AA1316" s="36"/>
      <c r="AB1316" s="36"/>
      <c r="AC1316" s="36"/>
      <c r="AD1316" s="36"/>
      <c r="AE1316" s="36"/>
      <c r="AT1316" s="19" t="s">
        <v>255</v>
      </c>
      <c r="AU1316" s="19" t="s">
        <v>85</v>
      </c>
    </row>
    <row r="1317" spans="2:51" s="13" customFormat="1" ht="11.25">
      <c r="B1317" s="207"/>
      <c r="C1317" s="208"/>
      <c r="D1317" s="203" t="s">
        <v>186</v>
      </c>
      <c r="E1317" s="209" t="s">
        <v>19</v>
      </c>
      <c r="F1317" s="210" t="s">
        <v>2611</v>
      </c>
      <c r="G1317" s="208"/>
      <c r="H1317" s="209" t="s">
        <v>19</v>
      </c>
      <c r="I1317" s="211"/>
      <c r="J1317" s="208"/>
      <c r="K1317" s="208"/>
      <c r="L1317" s="212"/>
      <c r="M1317" s="213"/>
      <c r="N1317" s="214"/>
      <c r="O1317" s="214"/>
      <c r="P1317" s="214"/>
      <c r="Q1317" s="214"/>
      <c r="R1317" s="214"/>
      <c r="S1317" s="214"/>
      <c r="T1317" s="215"/>
      <c r="AT1317" s="216" t="s">
        <v>186</v>
      </c>
      <c r="AU1317" s="216" t="s">
        <v>85</v>
      </c>
      <c r="AV1317" s="13" t="s">
        <v>83</v>
      </c>
      <c r="AW1317" s="13" t="s">
        <v>37</v>
      </c>
      <c r="AX1317" s="13" t="s">
        <v>75</v>
      </c>
      <c r="AY1317" s="216" t="s">
        <v>175</v>
      </c>
    </row>
    <row r="1318" spans="2:51" s="14" customFormat="1" ht="11.25">
      <c r="B1318" s="217"/>
      <c r="C1318" s="218"/>
      <c r="D1318" s="203" t="s">
        <v>186</v>
      </c>
      <c r="E1318" s="219" t="s">
        <v>19</v>
      </c>
      <c r="F1318" s="220" t="s">
        <v>2612</v>
      </c>
      <c r="G1318" s="218"/>
      <c r="H1318" s="221">
        <v>415.501</v>
      </c>
      <c r="I1318" s="222"/>
      <c r="J1318" s="218"/>
      <c r="K1318" s="218"/>
      <c r="L1318" s="223"/>
      <c r="M1318" s="224"/>
      <c r="N1318" s="225"/>
      <c r="O1318" s="225"/>
      <c r="P1318" s="225"/>
      <c r="Q1318" s="225"/>
      <c r="R1318" s="225"/>
      <c r="S1318" s="225"/>
      <c r="T1318" s="226"/>
      <c r="AT1318" s="227" t="s">
        <v>186</v>
      </c>
      <c r="AU1318" s="227" t="s">
        <v>85</v>
      </c>
      <c r="AV1318" s="14" t="s">
        <v>85</v>
      </c>
      <c r="AW1318" s="14" t="s">
        <v>37</v>
      </c>
      <c r="AX1318" s="14" t="s">
        <v>83</v>
      </c>
      <c r="AY1318" s="227" t="s">
        <v>175</v>
      </c>
    </row>
    <row r="1319" spans="2:63" s="12" customFormat="1" ht="22.9" customHeight="1">
      <c r="B1319" s="174"/>
      <c r="C1319" s="175"/>
      <c r="D1319" s="176" t="s">
        <v>74</v>
      </c>
      <c r="E1319" s="188" t="s">
        <v>2613</v>
      </c>
      <c r="F1319" s="188" t="s">
        <v>2614</v>
      </c>
      <c r="G1319" s="175"/>
      <c r="H1319" s="175"/>
      <c r="I1319" s="178"/>
      <c r="J1319" s="189">
        <f>BK1319</f>
        <v>0</v>
      </c>
      <c r="K1319" s="175"/>
      <c r="L1319" s="180"/>
      <c r="M1319" s="181"/>
      <c r="N1319" s="182"/>
      <c r="O1319" s="182"/>
      <c r="P1319" s="183">
        <f>SUM(P1320:P1321)</f>
        <v>0</v>
      </c>
      <c r="Q1319" s="182"/>
      <c r="R1319" s="183">
        <f>SUM(R1320:R1321)</f>
        <v>0</v>
      </c>
      <c r="S1319" s="182"/>
      <c r="T1319" s="184">
        <f>SUM(T1320:T1321)</f>
        <v>0</v>
      </c>
      <c r="AR1319" s="185" t="s">
        <v>209</v>
      </c>
      <c r="AT1319" s="186" t="s">
        <v>74</v>
      </c>
      <c r="AU1319" s="186" t="s">
        <v>83</v>
      </c>
      <c r="AY1319" s="185" t="s">
        <v>175</v>
      </c>
      <c r="BK1319" s="187">
        <f>SUM(BK1320:BK1321)</f>
        <v>0</v>
      </c>
    </row>
    <row r="1320" spans="1:65" s="2" customFormat="1" ht="16.5" customHeight="1">
      <c r="A1320" s="36"/>
      <c r="B1320" s="37"/>
      <c r="C1320" s="190" t="s">
        <v>2615</v>
      </c>
      <c r="D1320" s="190" t="s">
        <v>177</v>
      </c>
      <c r="E1320" s="191" t="s">
        <v>2616</v>
      </c>
      <c r="F1320" s="192" t="s">
        <v>2617</v>
      </c>
      <c r="G1320" s="193" t="s">
        <v>1035</v>
      </c>
      <c r="H1320" s="194">
        <v>1</v>
      </c>
      <c r="I1320" s="195"/>
      <c r="J1320" s="196">
        <f>ROUND(I1320*H1320,2)</f>
        <v>0</v>
      </c>
      <c r="K1320" s="192" t="s">
        <v>181</v>
      </c>
      <c r="L1320" s="41"/>
      <c r="M1320" s="197" t="s">
        <v>19</v>
      </c>
      <c r="N1320" s="198" t="s">
        <v>48</v>
      </c>
      <c r="O1320" s="67"/>
      <c r="P1320" s="199">
        <f>O1320*H1320</f>
        <v>0</v>
      </c>
      <c r="Q1320" s="199">
        <v>0</v>
      </c>
      <c r="R1320" s="199">
        <f>Q1320*H1320</f>
        <v>0</v>
      </c>
      <c r="S1320" s="199">
        <v>0</v>
      </c>
      <c r="T1320" s="200">
        <f>S1320*H1320</f>
        <v>0</v>
      </c>
      <c r="U1320" s="36"/>
      <c r="V1320" s="36"/>
      <c r="W1320" s="36"/>
      <c r="X1320" s="36"/>
      <c r="Y1320" s="36"/>
      <c r="Z1320" s="36"/>
      <c r="AA1320" s="36"/>
      <c r="AB1320" s="36"/>
      <c r="AC1320" s="36"/>
      <c r="AD1320" s="36"/>
      <c r="AE1320" s="36"/>
      <c r="AR1320" s="201" t="s">
        <v>1036</v>
      </c>
      <c r="AT1320" s="201" t="s">
        <v>177</v>
      </c>
      <c r="AU1320" s="201" t="s">
        <v>85</v>
      </c>
      <c r="AY1320" s="19" t="s">
        <v>175</v>
      </c>
      <c r="BE1320" s="202">
        <f>IF(N1320="základní",J1320,0)</f>
        <v>0</v>
      </c>
      <c r="BF1320" s="202">
        <f>IF(N1320="snížená",J1320,0)</f>
        <v>0</v>
      </c>
      <c r="BG1320" s="202">
        <f>IF(N1320="zákl. přenesená",J1320,0)</f>
        <v>0</v>
      </c>
      <c r="BH1320" s="202">
        <f>IF(N1320="sníž. přenesená",J1320,0)</f>
        <v>0</v>
      </c>
      <c r="BI1320" s="202">
        <f>IF(N1320="nulová",J1320,0)</f>
        <v>0</v>
      </c>
      <c r="BJ1320" s="19" t="s">
        <v>182</v>
      </c>
      <c r="BK1320" s="202">
        <f>ROUND(I1320*H1320,2)</f>
        <v>0</v>
      </c>
      <c r="BL1320" s="19" t="s">
        <v>1036</v>
      </c>
      <c r="BM1320" s="201" t="s">
        <v>2618</v>
      </c>
    </row>
    <row r="1321" spans="1:47" s="2" customFormat="1" ht="19.5">
      <c r="A1321" s="36"/>
      <c r="B1321" s="37"/>
      <c r="C1321" s="38"/>
      <c r="D1321" s="203" t="s">
        <v>255</v>
      </c>
      <c r="E1321" s="38"/>
      <c r="F1321" s="204" t="s">
        <v>2619</v>
      </c>
      <c r="G1321" s="38"/>
      <c r="H1321" s="38"/>
      <c r="I1321" s="111"/>
      <c r="J1321" s="38"/>
      <c r="K1321" s="38"/>
      <c r="L1321" s="41"/>
      <c r="M1321" s="249"/>
      <c r="N1321" s="250"/>
      <c r="O1321" s="251"/>
      <c r="P1321" s="251"/>
      <c r="Q1321" s="251"/>
      <c r="R1321" s="251"/>
      <c r="S1321" s="251"/>
      <c r="T1321" s="252"/>
      <c r="U1321" s="36"/>
      <c r="V1321" s="36"/>
      <c r="W1321" s="36"/>
      <c r="X1321" s="36"/>
      <c r="Y1321" s="36"/>
      <c r="Z1321" s="36"/>
      <c r="AA1321" s="36"/>
      <c r="AB1321" s="36"/>
      <c r="AC1321" s="36"/>
      <c r="AD1321" s="36"/>
      <c r="AE1321" s="36"/>
      <c r="AT1321" s="19" t="s">
        <v>255</v>
      </c>
      <c r="AU1321" s="19" t="s">
        <v>85</v>
      </c>
    </row>
    <row r="1322" spans="1:31" s="2" customFormat="1" ht="6.95" customHeight="1">
      <c r="A1322" s="36"/>
      <c r="B1322" s="50"/>
      <c r="C1322" s="51"/>
      <c r="D1322" s="51"/>
      <c r="E1322" s="51"/>
      <c r="F1322" s="51"/>
      <c r="G1322" s="51"/>
      <c r="H1322" s="51"/>
      <c r="I1322" s="139"/>
      <c r="J1322" s="51"/>
      <c r="K1322" s="51"/>
      <c r="L1322" s="41"/>
      <c r="M1322" s="36"/>
      <c r="O1322" s="36"/>
      <c r="P1322" s="36"/>
      <c r="Q1322" s="36"/>
      <c r="R1322" s="36"/>
      <c r="S1322" s="36"/>
      <c r="T1322" s="36"/>
      <c r="U1322" s="36"/>
      <c r="V1322" s="36"/>
      <c r="W1322" s="36"/>
      <c r="X1322" s="36"/>
      <c r="Y1322" s="36"/>
      <c r="Z1322" s="36"/>
      <c r="AA1322" s="36"/>
      <c r="AB1322" s="36"/>
      <c r="AC1322" s="36"/>
      <c r="AD1322" s="36"/>
      <c r="AE1322" s="36"/>
    </row>
  </sheetData>
  <sheetProtection algorithmName="SHA-512" hashValue="N6Uure+fs3RDbMq7hcCYO2eyP/T+wSMrgTxXT4w9gtgh91z79NYqI6ZLzkiHdyGoBUzTPNXIugJzeRGJv9Rz3g==" saltValue="5EEVxRGrZPFpNfeZR5G8zx8fbPcnHDXr1oVkejtf+/rv7sHAfJME95jY0Xk4Ji7LPeQOezVJyMw/GF0D/EpIQw==" spinCount="100000" sheet="1" objects="1" scenarios="1" formatColumns="0" formatRows="0" autoFilter="0"/>
  <autoFilter ref="C105:K1321"/>
  <mergeCells count="9">
    <mergeCell ref="E50:H50"/>
    <mergeCell ref="E96:H96"/>
    <mergeCell ref="E98:H9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115</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2620</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ROUND(J95,2)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ROUND((SUM(BE95:BE363)),2)</f>
        <v>0</v>
      </c>
      <c r="G33" s="36"/>
      <c r="H33" s="36"/>
      <c r="I33" s="128">
        <v>0.21</v>
      </c>
      <c r="J33" s="127">
        <f>ROUND(((SUM(BE95:BE363))*I33),2)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ROUND((SUM(BF95:BF363)),2)</f>
        <v>0</v>
      </c>
      <c r="G34" s="36"/>
      <c r="H34" s="36"/>
      <c r="I34" s="128">
        <v>0.15</v>
      </c>
      <c r="J34" s="127">
        <f>ROUND(((SUM(BF95:BF363))*I34),2)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ROUND((SUM(BG95:BG363)),2)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ROUND((SUM(BH95:BH363)),2)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ROUND((SUM(BI95:BI363)),2)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10 - 02 - Oprava zdravotně technické instalace</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J95</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J96</f>
        <v>0</v>
      </c>
      <c r="K60" s="149"/>
      <c r="L60" s="154"/>
    </row>
    <row r="61" spans="2:12" s="10" customFormat="1" ht="19.9" customHeight="1">
      <c r="B61" s="155"/>
      <c r="C61" s="156"/>
      <c r="D61" s="157" t="s">
        <v>151</v>
      </c>
      <c r="E61" s="158"/>
      <c r="F61" s="158"/>
      <c r="G61" s="158"/>
      <c r="H61" s="158"/>
      <c r="I61" s="159"/>
      <c r="J61" s="160">
        <f>J97</f>
        <v>0</v>
      </c>
      <c r="K61" s="156"/>
      <c r="L61" s="161"/>
    </row>
    <row r="62" spans="2:12" s="10" customFormat="1" ht="19.9" customHeight="1">
      <c r="B62" s="155"/>
      <c r="C62" s="156"/>
      <c r="D62" s="157" t="s">
        <v>595</v>
      </c>
      <c r="E62" s="158"/>
      <c r="F62" s="158"/>
      <c r="G62" s="158"/>
      <c r="H62" s="158"/>
      <c r="I62" s="159"/>
      <c r="J62" s="160">
        <f>J119</f>
        <v>0</v>
      </c>
      <c r="K62" s="156"/>
      <c r="L62" s="161"/>
    </row>
    <row r="63" spans="2:12" s="10" customFormat="1" ht="19.9" customHeight="1">
      <c r="B63" s="155"/>
      <c r="C63" s="156"/>
      <c r="D63" s="157" t="s">
        <v>156</v>
      </c>
      <c r="E63" s="158"/>
      <c r="F63" s="158"/>
      <c r="G63" s="158"/>
      <c r="H63" s="158"/>
      <c r="I63" s="159"/>
      <c r="J63" s="160">
        <f>J128</f>
        <v>0</v>
      </c>
      <c r="K63" s="156"/>
      <c r="L63" s="161"/>
    </row>
    <row r="64" spans="2:12" s="10" customFormat="1" ht="19.9" customHeight="1">
      <c r="B64" s="155"/>
      <c r="C64" s="156"/>
      <c r="D64" s="157" t="s">
        <v>355</v>
      </c>
      <c r="E64" s="158"/>
      <c r="F64" s="158"/>
      <c r="G64" s="158"/>
      <c r="H64" s="158"/>
      <c r="I64" s="159"/>
      <c r="J64" s="160">
        <f>J129</f>
        <v>0</v>
      </c>
      <c r="K64" s="156"/>
      <c r="L64" s="161"/>
    </row>
    <row r="65" spans="2:12" s="10" customFormat="1" ht="19.9" customHeight="1">
      <c r="B65" s="155"/>
      <c r="C65" s="156"/>
      <c r="D65" s="157" t="s">
        <v>1142</v>
      </c>
      <c r="E65" s="158"/>
      <c r="F65" s="158"/>
      <c r="G65" s="158"/>
      <c r="H65" s="158"/>
      <c r="I65" s="159"/>
      <c r="J65" s="160">
        <f>J134</f>
        <v>0</v>
      </c>
      <c r="K65" s="156"/>
      <c r="L65" s="161"/>
    </row>
    <row r="66" spans="2:12" s="10" customFormat="1" ht="19.9" customHeight="1">
      <c r="B66" s="155"/>
      <c r="C66" s="156"/>
      <c r="D66" s="157" t="s">
        <v>2621</v>
      </c>
      <c r="E66" s="158"/>
      <c r="F66" s="158"/>
      <c r="G66" s="158"/>
      <c r="H66" s="158"/>
      <c r="I66" s="159"/>
      <c r="J66" s="160">
        <f>J147</f>
        <v>0</v>
      </c>
      <c r="K66" s="156"/>
      <c r="L66" s="161"/>
    </row>
    <row r="67" spans="2:12" s="10" customFormat="1" ht="19.9" customHeight="1">
      <c r="B67" s="155"/>
      <c r="C67" s="156"/>
      <c r="D67" s="157" t="s">
        <v>356</v>
      </c>
      <c r="E67" s="158"/>
      <c r="F67" s="158"/>
      <c r="G67" s="158"/>
      <c r="H67" s="158"/>
      <c r="I67" s="159"/>
      <c r="J67" s="160">
        <f>J150</f>
        <v>0</v>
      </c>
      <c r="K67" s="156"/>
      <c r="L67" s="161"/>
    </row>
    <row r="68" spans="2:12" s="10" customFormat="1" ht="19.9" customHeight="1">
      <c r="B68" s="155"/>
      <c r="C68" s="156"/>
      <c r="D68" s="157" t="s">
        <v>157</v>
      </c>
      <c r="E68" s="158"/>
      <c r="F68" s="158"/>
      <c r="G68" s="158"/>
      <c r="H68" s="158"/>
      <c r="I68" s="159"/>
      <c r="J68" s="160">
        <f>J162</f>
        <v>0</v>
      </c>
      <c r="K68" s="156"/>
      <c r="L68" s="161"/>
    </row>
    <row r="69" spans="2:12" s="9" customFormat="1" ht="24.95" customHeight="1">
      <c r="B69" s="148"/>
      <c r="C69" s="149"/>
      <c r="D69" s="150" t="s">
        <v>158</v>
      </c>
      <c r="E69" s="151"/>
      <c r="F69" s="151"/>
      <c r="G69" s="151"/>
      <c r="H69" s="151"/>
      <c r="I69" s="152"/>
      <c r="J69" s="153">
        <f>J165</f>
        <v>0</v>
      </c>
      <c r="K69" s="149"/>
      <c r="L69" s="154"/>
    </row>
    <row r="70" spans="2:12" s="10" customFormat="1" ht="19.9" customHeight="1">
      <c r="B70" s="155"/>
      <c r="C70" s="156"/>
      <c r="D70" s="157" t="s">
        <v>1039</v>
      </c>
      <c r="E70" s="158"/>
      <c r="F70" s="158"/>
      <c r="G70" s="158"/>
      <c r="H70" s="158"/>
      <c r="I70" s="159"/>
      <c r="J70" s="160">
        <f>J166</f>
        <v>0</v>
      </c>
      <c r="K70" s="156"/>
      <c r="L70" s="161"/>
    </row>
    <row r="71" spans="2:12" s="10" customFormat="1" ht="19.9" customHeight="1">
      <c r="B71" s="155"/>
      <c r="C71" s="156"/>
      <c r="D71" s="157" t="s">
        <v>2622</v>
      </c>
      <c r="E71" s="158"/>
      <c r="F71" s="158"/>
      <c r="G71" s="158"/>
      <c r="H71" s="158"/>
      <c r="I71" s="159"/>
      <c r="J71" s="160">
        <f>J218</f>
        <v>0</v>
      </c>
      <c r="K71" s="156"/>
      <c r="L71" s="161"/>
    </row>
    <row r="72" spans="2:12" s="10" customFormat="1" ht="19.9" customHeight="1">
      <c r="B72" s="155"/>
      <c r="C72" s="156"/>
      <c r="D72" s="157" t="s">
        <v>2623</v>
      </c>
      <c r="E72" s="158"/>
      <c r="F72" s="158"/>
      <c r="G72" s="158"/>
      <c r="H72" s="158"/>
      <c r="I72" s="159"/>
      <c r="J72" s="160">
        <f>J282</f>
        <v>0</v>
      </c>
      <c r="K72" s="156"/>
      <c r="L72" s="161"/>
    </row>
    <row r="73" spans="2:12" s="10" customFormat="1" ht="19.9" customHeight="1">
      <c r="B73" s="155"/>
      <c r="C73" s="156"/>
      <c r="D73" s="157" t="s">
        <v>2624</v>
      </c>
      <c r="E73" s="158"/>
      <c r="F73" s="158"/>
      <c r="G73" s="158"/>
      <c r="H73" s="158"/>
      <c r="I73" s="159"/>
      <c r="J73" s="160">
        <f>J289</f>
        <v>0</v>
      </c>
      <c r="K73" s="156"/>
      <c r="L73" s="161"/>
    </row>
    <row r="74" spans="2:12" s="10" customFormat="1" ht="19.9" customHeight="1">
      <c r="B74" s="155"/>
      <c r="C74" s="156"/>
      <c r="D74" s="157" t="s">
        <v>2625</v>
      </c>
      <c r="E74" s="158"/>
      <c r="F74" s="158"/>
      <c r="G74" s="158"/>
      <c r="H74" s="158"/>
      <c r="I74" s="159"/>
      <c r="J74" s="160">
        <f>J353</f>
        <v>0</v>
      </c>
      <c r="K74" s="156"/>
      <c r="L74" s="161"/>
    </row>
    <row r="75" spans="2:12" s="10" customFormat="1" ht="19.9" customHeight="1">
      <c r="B75" s="155"/>
      <c r="C75" s="156"/>
      <c r="D75" s="157" t="s">
        <v>1152</v>
      </c>
      <c r="E75" s="158"/>
      <c r="F75" s="158"/>
      <c r="G75" s="158"/>
      <c r="H75" s="158"/>
      <c r="I75" s="159"/>
      <c r="J75" s="160">
        <f>J358</f>
        <v>0</v>
      </c>
      <c r="K75" s="156"/>
      <c r="L75" s="161"/>
    </row>
    <row r="76" spans="1:31" s="2" customFormat="1" ht="21.75" customHeight="1">
      <c r="A76" s="36"/>
      <c r="B76" s="37"/>
      <c r="C76" s="38"/>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6.95" customHeight="1">
      <c r="A77" s="36"/>
      <c r="B77" s="50"/>
      <c r="C77" s="51"/>
      <c r="D77" s="51"/>
      <c r="E77" s="51"/>
      <c r="F77" s="51"/>
      <c r="G77" s="51"/>
      <c r="H77" s="51"/>
      <c r="I77" s="139"/>
      <c r="J77" s="51"/>
      <c r="K77" s="51"/>
      <c r="L77" s="112"/>
      <c r="S77" s="36"/>
      <c r="T77" s="36"/>
      <c r="U77" s="36"/>
      <c r="V77" s="36"/>
      <c r="W77" s="36"/>
      <c r="X77" s="36"/>
      <c r="Y77" s="36"/>
      <c r="Z77" s="36"/>
      <c r="AA77" s="36"/>
      <c r="AB77" s="36"/>
      <c r="AC77" s="36"/>
      <c r="AD77" s="36"/>
      <c r="AE77" s="36"/>
    </row>
    <row r="81" spans="1:31" s="2" customFormat="1" ht="6.95" customHeight="1">
      <c r="A81" s="36"/>
      <c r="B81" s="52"/>
      <c r="C81" s="53"/>
      <c r="D81" s="53"/>
      <c r="E81" s="53"/>
      <c r="F81" s="53"/>
      <c r="G81" s="53"/>
      <c r="H81" s="53"/>
      <c r="I81" s="142"/>
      <c r="J81" s="53"/>
      <c r="K81" s="53"/>
      <c r="L81" s="112"/>
      <c r="S81" s="36"/>
      <c r="T81" s="36"/>
      <c r="U81" s="36"/>
      <c r="V81" s="36"/>
      <c r="W81" s="36"/>
      <c r="X81" s="36"/>
      <c r="Y81" s="36"/>
      <c r="Z81" s="36"/>
      <c r="AA81" s="36"/>
      <c r="AB81" s="36"/>
      <c r="AC81" s="36"/>
      <c r="AD81" s="36"/>
      <c r="AE81" s="36"/>
    </row>
    <row r="82" spans="1:31" s="2" customFormat="1" ht="24.95" customHeight="1">
      <c r="A82" s="36"/>
      <c r="B82" s="37"/>
      <c r="C82" s="25" t="s">
        <v>160</v>
      </c>
      <c r="D82" s="38"/>
      <c r="E82" s="38"/>
      <c r="F82" s="38"/>
      <c r="G82" s="38"/>
      <c r="H82" s="38"/>
      <c r="I82" s="111"/>
      <c r="J82" s="38"/>
      <c r="K82" s="38"/>
      <c r="L82" s="112"/>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1"/>
      <c r="J83" s="38"/>
      <c r="K83" s="38"/>
      <c r="L83" s="112"/>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111"/>
      <c r="J84" s="38"/>
      <c r="K84" s="38"/>
      <c r="L84" s="112"/>
      <c r="S84" s="36"/>
      <c r="T84" s="36"/>
      <c r="U84" s="36"/>
      <c r="V84" s="36"/>
      <c r="W84" s="36"/>
      <c r="X84" s="36"/>
      <c r="Y84" s="36"/>
      <c r="Z84" s="36"/>
      <c r="AA84" s="36"/>
      <c r="AB84" s="36"/>
      <c r="AC84" s="36"/>
      <c r="AD84" s="36"/>
      <c r="AE84" s="36"/>
    </row>
    <row r="85" spans="1:31" s="2" customFormat="1" ht="16.5" customHeight="1">
      <c r="A85" s="36"/>
      <c r="B85" s="37"/>
      <c r="C85" s="38"/>
      <c r="D85" s="38"/>
      <c r="E85" s="396" t="str">
        <f>E7</f>
        <v>Horažďovice ON - oprava výpravní budovy1</v>
      </c>
      <c r="F85" s="397"/>
      <c r="G85" s="397"/>
      <c r="H85" s="397"/>
      <c r="I85" s="111"/>
      <c r="J85" s="38"/>
      <c r="K85" s="38"/>
      <c r="L85" s="112"/>
      <c r="S85" s="36"/>
      <c r="T85" s="36"/>
      <c r="U85" s="36"/>
      <c r="V85" s="36"/>
      <c r="W85" s="36"/>
      <c r="X85" s="36"/>
      <c r="Y85" s="36"/>
      <c r="Z85" s="36"/>
      <c r="AA85" s="36"/>
      <c r="AB85" s="36"/>
      <c r="AC85" s="36"/>
      <c r="AD85" s="36"/>
      <c r="AE85" s="36"/>
    </row>
    <row r="86" spans="1:31" s="2" customFormat="1" ht="12" customHeight="1">
      <c r="A86" s="36"/>
      <c r="B86" s="37"/>
      <c r="C86" s="31" t="s">
        <v>144</v>
      </c>
      <c r="D86" s="38"/>
      <c r="E86" s="38"/>
      <c r="F86" s="38"/>
      <c r="G86" s="38"/>
      <c r="H86" s="38"/>
      <c r="I86" s="111"/>
      <c r="J86" s="38"/>
      <c r="K86" s="38"/>
      <c r="L86" s="112"/>
      <c r="S86" s="36"/>
      <c r="T86" s="36"/>
      <c r="U86" s="36"/>
      <c r="V86" s="36"/>
      <c r="W86" s="36"/>
      <c r="X86" s="36"/>
      <c r="Y86" s="36"/>
      <c r="Z86" s="36"/>
      <c r="AA86" s="36"/>
      <c r="AB86" s="36"/>
      <c r="AC86" s="36"/>
      <c r="AD86" s="36"/>
      <c r="AE86" s="36"/>
    </row>
    <row r="87" spans="1:31" s="2" customFormat="1" ht="16.5" customHeight="1">
      <c r="A87" s="36"/>
      <c r="B87" s="37"/>
      <c r="C87" s="38"/>
      <c r="D87" s="38"/>
      <c r="E87" s="353" t="str">
        <f>E9</f>
        <v>SO 10 - 02 - Oprava zdravotně technické instalace</v>
      </c>
      <c r="F87" s="398"/>
      <c r="G87" s="398"/>
      <c r="H87" s="398"/>
      <c r="I87" s="111"/>
      <c r="J87" s="38"/>
      <c r="K87" s="38"/>
      <c r="L87" s="112"/>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1"/>
      <c r="J88" s="38"/>
      <c r="K88" s="38"/>
      <c r="L88" s="112"/>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F12</f>
        <v xml:space="preserve"> </v>
      </c>
      <c r="G89" s="38"/>
      <c r="H89" s="38"/>
      <c r="I89" s="114" t="s">
        <v>23</v>
      </c>
      <c r="J89" s="62" t="str">
        <f>IF(J12="","",J12)</f>
        <v>29. 3. 2020</v>
      </c>
      <c r="K89" s="38"/>
      <c r="L89" s="112"/>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1"/>
      <c r="J90" s="38"/>
      <c r="K90" s="38"/>
      <c r="L90" s="112"/>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E15</f>
        <v>Správa železnic, státní organizace</v>
      </c>
      <c r="G91" s="38"/>
      <c r="H91" s="38"/>
      <c r="I91" s="114" t="s">
        <v>33</v>
      </c>
      <c r="J91" s="34" t="str">
        <f>E21</f>
        <v>APREA s.r.o.</v>
      </c>
      <c r="K91" s="38"/>
      <c r="L91" s="112"/>
      <c r="S91" s="36"/>
      <c r="T91" s="36"/>
      <c r="U91" s="36"/>
      <c r="V91" s="36"/>
      <c r="W91" s="36"/>
      <c r="X91" s="36"/>
      <c r="Y91" s="36"/>
      <c r="Z91" s="36"/>
      <c r="AA91" s="36"/>
      <c r="AB91" s="36"/>
      <c r="AC91" s="36"/>
      <c r="AD91" s="36"/>
      <c r="AE91" s="36"/>
    </row>
    <row r="92" spans="1:31" s="2" customFormat="1" ht="15.2" customHeight="1">
      <c r="A92" s="36"/>
      <c r="B92" s="37"/>
      <c r="C92" s="31" t="s">
        <v>31</v>
      </c>
      <c r="D92" s="38"/>
      <c r="E92" s="38"/>
      <c r="F92" s="29" t="str">
        <f>IF(E18="","",E18)</f>
        <v>Vyplň údaj</v>
      </c>
      <c r="G92" s="38"/>
      <c r="H92" s="38"/>
      <c r="I92" s="114" t="s">
        <v>38</v>
      </c>
      <c r="J92" s="34" t="str">
        <f>E24</f>
        <v xml:space="preserve"> </v>
      </c>
      <c r="K92" s="38"/>
      <c r="L92" s="112"/>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111"/>
      <c r="J93" s="38"/>
      <c r="K93" s="38"/>
      <c r="L93" s="112"/>
      <c r="S93" s="36"/>
      <c r="T93" s="36"/>
      <c r="U93" s="36"/>
      <c r="V93" s="36"/>
      <c r="W93" s="36"/>
      <c r="X93" s="36"/>
      <c r="Y93" s="36"/>
      <c r="Z93" s="36"/>
      <c r="AA93" s="36"/>
      <c r="AB93" s="36"/>
      <c r="AC93" s="36"/>
      <c r="AD93" s="36"/>
      <c r="AE93" s="36"/>
    </row>
    <row r="94" spans="1:31" s="11" customFormat="1" ht="29.25" customHeight="1">
      <c r="A94" s="162"/>
      <c r="B94" s="163"/>
      <c r="C94" s="164" t="s">
        <v>161</v>
      </c>
      <c r="D94" s="165" t="s">
        <v>60</v>
      </c>
      <c r="E94" s="165" t="s">
        <v>56</v>
      </c>
      <c r="F94" s="165" t="s">
        <v>57</v>
      </c>
      <c r="G94" s="165" t="s">
        <v>162</v>
      </c>
      <c r="H94" s="165" t="s">
        <v>163</v>
      </c>
      <c r="I94" s="166" t="s">
        <v>164</v>
      </c>
      <c r="J94" s="165" t="s">
        <v>148</v>
      </c>
      <c r="K94" s="167" t="s">
        <v>165</v>
      </c>
      <c r="L94" s="168"/>
      <c r="M94" s="71" t="s">
        <v>19</v>
      </c>
      <c r="N94" s="72" t="s">
        <v>45</v>
      </c>
      <c r="O94" s="72" t="s">
        <v>166</v>
      </c>
      <c r="P94" s="72" t="s">
        <v>167</v>
      </c>
      <c r="Q94" s="72" t="s">
        <v>168</v>
      </c>
      <c r="R94" s="72" t="s">
        <v>169</v>
      </c>
      <c r="S94" s="72" t="s">
        <v>170</v>
      </c>
      <c r="T94" s="73" t="s">
        <v>171</v>
      </c>
      <c r="U94" s="162"/>
      <c r="V94" s="162"/>
      <c r="W94" s="162"/>
      <c r="X94" s="162"/>
      <c r="Y94" s="162"/>
      <c r="Z94" s="162"/>
      <c r="AA94" s="162"/>
      <c r="AB94" s="162"/>
      <c r="AC94" s="162"/>
      <c r="AD94" s="162"/>
      <c r="AE94" s="162"/>
    </row>
    <row r="95" spans="1:63" s="2" customFormat="1" ht="22.9" customHeight="1">
      <c r="A95" s="36"/>
      <c r="B95" s="37"/>
      <c r="C95" s="78" t="s">
        <v>172</v>
      </c>
      <c r="D95" s="38"/>
      <c r="E95" s="38"/>
      <c r="F95" s="38"/>
      <c r="G95" s="38"/>
      <c r="H95" s="38"/>
      <c r="I95" s="111"/>
      <c r="J95" s="169">
        <f>BK95</f>
        <v>0</v>
      </c>
      <c r="K95" s="38"/>
      <c r="L95" s="41"/>
      <c r="M95" s="74"/>
      <c r="N95" s="170"/>
      <c r="O95" s="75"/>
      <c r="P95" s="171">
        <f>P96+P165</f>
        <v>0</v>
      </c>
      <c r="Q95" s="75"/>
      <c r="R95" s="171">
        <f>R96+R165</f>
        <v>6.829733</v>
      </c>
      <c r="S95" s="75"/>
      <c r="T95" s="172">
        <f>T96+T165</f>
        <v>7.358649999999999</v>
      </c>
      <c r="U95" s="36"/>
      <c r="V95" s="36"/>
      <c r="W95" s="36"/>
      <c r="X95" s="36"/>
      <c r="Y95" s="36"/>
      <c r="Z95" s="36"/>
      <c r="AA95" s="36"/>
      <c r="AB95" s="36"/>
      <c r="AC95" s="36"/>
      <c r="AD95" s="36"/>
      <c r="AE95" s="36"/>
      <c r="AT95" s="19" t="s">
        <v>74</v>
      </c>
      <c r="AU95" s="19" t="s">
        <v>149</v>
      </c>
      <c r="BK95" s="173">
        <f>BK96+BK165</f>
        <v>0</v>
      </c>
    </row>
    <row r="96" spans="2:63" s="12" customFormat="1" ht="25.9" customHeight="1">
      <c r="B96" s="174"/>
      <c r="C96" s="175"/>
      <c r="D96" s="176" t="s">
        <v>74</v>
      </c>
      <c r="E96" s="177" t="s">
        <v>173</v>
      </c>
      <c r="F96" s="177" t="s">
        <v>174</v>
      </c>
      <c r="G96" s="175"/>
      <c r="H96" s="175"/>
      <c r="I96" s="178"/>
      <c r="J96" s="179">
        <f>BK96</f>
        <v>0</v>
      </c>
      <c r="K96" s="175"/>
      <c r="L96" s="180"/>
      <c r="M96" s="181"/>
      <c r="N96" s="182"/>
      <c r="O96" s="182"/>
      <c r="P96" s="183">
        <f>P97+P119+P128+P129+P134+P147+P150+P162</f>
        <v>0</v>
      </c>
      <c r="Q96" s="182"/>
      <c r="R96" s="183">
        <f>R97+R119+R128+R129+R134+R147+R150+R162</f>
        <v>5.633853</v>
      </c>
      <c r="S96" s="182"/>
      <c r="T96" s="184">
        <f>T97+T119+T128+T129+T134+T147+T150+T162</f>
        <v>5.737499999999999</v>
      </c>
      <c r="AR96" s="185" t="s">
        <v>83</v>
      </c>
      <c r="AT96" s="186" t="s">
        <v>74</v>
      </c>
      <c r="AU96" s="186" t="s">
        <v>75</v>
      </c>
      <c r="AY96" s="185" t="s">
        <v>175</v>
      </c>
      <c r="BK96" s="187">
        <f>BK97+BK119+BK128+BK129+BK134+BK147+BK150+BK162</f>
        <v>0</v>
      </c>
    </row>
    <row r="97" spans="2:63" s="12" customFormat="1" ht="22.9" customHeight="1">
      <c r="B97" s="174"/>
      <c r="C97" s="175"/>
      <c r="D97" s="176" t="s">
        <v>74</v>
      </c>
      <c r="E97" s="188" t="s">
        <v>83</v>
      </c>
      <c r="F97" s="188" t="s">
        <v>176</v>
      </c>
      <c r="G97" s="175"/>
      <c r="H97" s="175"/>
      <c r="I97" s="178"/>
      <c r="J97" s="189">
        <f>BK97</f>
        <v>0</v>
      </c>
      <c r="K97" s="175"/>
      <c r="L97" s="180"/>
      <c r="M97" s="181"/>
      <c r="N97" s="182"/>
      <c r="O97" s="182"/>
      <c r="P97" s="183">
        <f>SUM(P98:P118)</f>
        <v>0</v>
      </c>
      <c r="Q97" s="182"/>
      <c r="R97" s="183">
        <f>SUM(R98:R118)</f>
        <v>3.83286</v>
      </c>
      <c r="S97" s="182"/>
      <c r="T97" s="184">
        <f>SUM(T98:T118)</f>
        <v>0</v>
      </c>
      <c r="AR97" s="185" t="s">
        <v>83</v>
      </c>
      <c r="AT97" s="186" t="s">
        <v>74</v>
      </c>
      <c r="AU97" s="186" t="s">
        <v>83</v>
      </c>
      <c r="AY97" s="185" t="s">
        <v>175</v>
      </c>
      <c r="BK97" s="187">
        <f>SUM(BK98:BK118)</f>
        <v>0</v>
      </c>
    </row>
    <row r="98" spans="1:65" s="2" customFormat="1" ht="44.25" customHeight="1">
      <c r="A98" s="36"/>
      <c r="B98" s="37"/>
      <c r="C98" s="190" t="s">
        <v>83</v>
      </c>
      <c r="D98" s="190" t="s">
        <v>177</v>
      </c>
      <c r="E98" s="191" t="s">
        <v>912</v>
      </c>
      <c r="F98" s="192" t="s">
        <v>913</v>
      </c>
      <c r="G98" s="193" t="s">
        <v>247</v>
      </c>
      <c r="H98" s="194">
        <v>2</v>
      </c>
      <c r="I98" s="195"/>
      <c r="J98" s="196">
        <f>ROUND(I98*H98,2)</f>
        <v>0</v>
      </c>
      <c r="K98" s="192" t="s">
        <v>181</v>
      </c>
      <c r="L98" s="41"/>
      <c r="M98" s="197" t="s">
        <v>19</v>
      </c>
      <c r="N98" s="198" t="s">
        <v>48</v>
      </c>
      <c r="O98" s="67"/>
      <c r="P98" s="199">
        <f>O98*H98</f>
        <v>0</v>
      </c>
      <c r="Q98" s="199">
        <v>0.00868</v>
      </c>
      <c r="R98" s="199">
        <f>Q98*H98</f>
        <v>0.01736</v>
      </c>
      <c r="S98" s="199">
        <v>0</v>
      </c>
      <c r="T98" s="200">
        <f>S98*H98</f>
        <v>0</v>
      </c>
      <c r="U98" s="36"/>
      <c r="V98" s="36"/>
      <c r="W98" s="36"/>
      <c r="X98" s="36"/>
      <c r="Y98" s="36"/>
      <c r="Z98" s="36"/>
      <c r="AA98" s="36"/>
      <c r="AB98" s="36"/>
      <c r="AC98" s="36"/>
      <c r="AD98" s="36"/>
      <c r="AE98" s="36"/>
      <c r="AR98" s="201" t="s">
        <v>182</v>
      </c>
      <c r="AT98" s="201" t="s">
        <v>177</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182</v>
      </c>
      <c r="BM98" s="201" t="s">
        <v>2626</v>
      </c>
    </row>
    <row r="99" spans="1:47" s="2" customFormat="1" ht="58.5">
      <c r="A99" s="36"/>
      <c r="B99" s="37"/>
      <c r="C99" s="38"/>
      <c r="D99" s="203" t="s">
        <v>184</v>
      </c>
      <c r="E99" s="38"/>
      <c r="F99" s="204" t="s">
        <v>768</v>
      </c>
      <c r="G99" s="38"/>
      <c r="H99" s="38"/>
      <c r="I99" s="111"/>
      <c r="J99" s="38"/>
      <c r="K99" s="38"/>
      <c r="L99" s="41"/>
      <c r="M99" s="205"/>
      <c r="N99" s="206"/>
      <c r="O99" s="67"/>
      <c r="P99" s="67"/>
      <c r="Q99" s="67"/>
      <c r="R99" s="67"/>
      <c r="S99" s="67"/>
      <c r="T99" s="68"/>
      <c r="U99" s="36"/>
      <c r="V99" s="36"/>
      <c r="W99" s="36"/>
      <c r="X99" s="36"/>
      <c r="Y99" s="36"/>
      <c r="Z99" s="36"/>
      <c r="AA99" s="36"/>
      <c r="AB99" s="36"/>
      <c r="AC99" s="36"/>
      <c r="AD99" s="36"/>
      <c r="AE99" s="36"/>
      <c r="AT99" s="19" t="s">
        <v>184</v>
      </c>
      <c r="AU99" s="19" t="s">
        <v>85</v>
      </c>
    </row>
    <row r="100" spans="1:65" s="2" customFormat="1" ht="44.25" customHeight="1">
      <c r="A100" s="36"/>
      <c r="B100" s="37"/>
      <c r="C100" s="190" t="s">
        <v>85</v>
      </c>
      <c r="D100" s="190" t="s">
        <v>177</v>
      </c>
      <c r="E100" s="191" t="s">
        <v>765</v>
      </c>
      <c r="F100" s="192" t="s">
        <v>766</v>
      </c>
      <c r="G100" s="193" t="s">
        <v>247</v>
      </c>
      <c r="H100" s="194">
        <v>2</v>
      </c>
      <c r="I100" s="195"/>
      <c r="J100" s="196">
        <f>ROUND(I100*H100,2)</f>
        <v>0</v>
      </c>
      <c r="K100" s="192" t="s">
        <v>181</v>
      </c>
      <c r="L100" s="41"/>
      <c r="M100" s="197" t="s">
        <v>19</v>
      </c>
      <c r="N100" s="198" t="s">
        <v>48</v>
      </c>
      <c r="O100" s="67"/>
      <c r="P100" s="199">
        <f>O100*H100</f>
        <v>0</v>
      </c>
      <c r="Q100" s="199">
        <v>0.10775</v>
      </c>
      <c r="R100" s="199">
        <f>Q100*H100</f>
        <v>0.2155</v>
      </c>
      <c r="S100" s="199">
        <v>0</v>
      </c>
      <c r="T100" s="200">
        <f>S100*H100</f>
        <v>0</v>
      </c>
      <c r="U100" s="36"/>
      <c r="V100" s="36"/>
      <c r="W100" s="36"/>
      <c r="X100" s="36"/>
      <c r="Y100" s="36"/>
      <c r="Z100" s="36"/>
      <c r="AA100" s="36"/>
      <c r="AB100" s="36"/>
      <c r="AC100" s="36"/>
      <c r="AD100" s="36"/>
      <c r="AE100" s="36"/>
      <c r="AR100" s="201" t="s">
        <v>182</v>
      </c>
      <c r="AT100" s="201" t="s">
        <v>177</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182</v>
      </c>
      <c r="BM100" s="201" t="s">
        <v>2627</v>
      </c>
    </row>
    <row r="101" spans="1:47" s="2" customFormat="1" ht="58.5">
      <c r="A101" s="36"/>
      <c r="B101" s="37"/>
      <c r="C101" s="38"/>
      <c r="D101" s="203" t="s">
        <v>184</v>
      </c>
      <c r="E101" s="38"/>
      <c r="F101" s="204" t="s">
        <v>768</v>
      </c>
      <c r="G101" s="38"/>
      <c r="H101" s="38"/>
      <c r="I101" s="111"/>
      <c r="J101" s="38"/>
      <c r="K101" s="38"/>
      <c r="L101" s="41"/>
      <c r="M101" s="205"/>
      <c r="N101" s="206"/>
      <c r="O101" s="67"/>
      <c r="P101" s="67"/>
      <c r="Q101" s="67"/>
      <c r="R101" s="67"/>
      <c r="S101" s="67"/>
      <c r="T101" s="68"/>
      <c r="U101" s="36"/>
      <c r="V101" s="36"/>
      <c r="W101" s="36"/>
      <c r="X101" s="36"/>
      <c r="Y101" s="36"/>
      <c r="Z101" s="36"/>
      <c r="AA101" s="36"/>
      <c r="AB101" s="36"/>
      <c r="AC101" s="36"/>
      <c r="AD101" s="36"/>
      <c r="AE101" s="36"/>
      <c r="AT101" s="19" t="s">
        <v>184</v>
      </c>
      <c r="AU101" s="19" t="s">
        <v>85</v>
      </c>
    </row>
    <row r="102" spans="1:65" s="2" customFormat="1" ht="21.75" customHeight="1">
      <c r="A102" s="36"/>
      <c r="B102" s="37"/>
      <c r="C102" s="190" t="s">
        <v>195</v>
      </c>
      <c r="D102" s="190" t="s">
        <v>177</v>
      </c>
      <c r="E102" s="191" t="s">
        <v>915</v>
      </c>
      <c r="F102" s="192" t="s">
        <v>916</v>
      </c>
      <c r="G102" s="193" t="s">
        <v>191</v>
      </c>
      <c r="H102" s="194">
        <v>3.6</v>
      </c>
      <c r="I102" s="195"/>
      <c r="J102" s="196">
        <f>ROUND(I102*H102,2)</f>
        <v>0</v>
      </c>
      <c r="K102" s="192" t="s">
        <v>181</v>
      </c>
      <c r="L102" s="41"/>
      <c r="M102" s="197" t="s">
        <v>19</v>
      </c>
      <c r="N102" s="198" t="s">
        <v>48</v>
      </c>
      <c r="O102" s="67"/>
      <c r="P102" s="199">
        <f>O102*H102</f>
        <v>0</v>
      </c>
      <c r="Q102" s="199">
        <v>0</v>
      </c>
      <c r="R102" s="199">
        <f>Q102*H102</f>
        <v>0</v>
      </c>
      <c r="S102" s="199">
        <v>0</v>
      </c>
      <c r="T102" s="200">
        <f>S102*H102</f>
        <v>0</v>
      </c>
      <c r="U102" s="36"/>
      <c r="V102" s="36"/>
      <c r="W102" s="36"/>
      <c r="X102" s="36"/>
      <c r="Y102" s="36"/>
      <c r="Z102" s="36"/>
      <c r="AA102" s="36"/>
      <c r="AB102" s="36"/>
      <c r="AC102" s="36"/>
      <c r="AD102" s="36"/>
      <c r="AE102" s="36"/>
      <c r="AR102" s="201" t="s">
        <v>182</v>
      </c>
      <c r="AT102" s="201" t="s">
        <v>177</v>
      </c>
      <c r="AU102" s="201" t="s">
        <v>85</v>
      </c>
      <c r="AY102" s="19" t="s">
        <v>175</v>
      </c>
      <c r="BE102" s="202">
        <f>IF(N102="základní",J102,0)</f>
        <v>0</v>
      </c>
      <c r="BF102" s="202">
        <f>IF(N102="snížená",J102,0)</f>
        <v>0</v>
      </c>
      <c r="BG102" s="202">
        <f>IF(N102="zákl. přenesená",J102,0)</f>
        <v>0</v>
      </c>
      <c r="BH102" s="202">
        <f>IF(N102="sníž. přenesená",J102,0)</f>
        <v>0</v>
      </c>
      <c r="BI102" s="202">
        <f>IF(N102="nulová",J102,0)</f>
        <v>0</v>
      </c>
      <c r="BJ102" s="19" t="s">
        <v>182</v>
      </c>
      <c r="BK102" s="202">
        <f>ROUND(I102*H102,2)</f>
        <v>0</v>
      </c>
      <c r="BL102" s="19" t="s">
        <v>182</v>
      </c>
      <c r="BM102" s="201" t="s">
        <v>2628</v>
      </c>
    </row>
    <row r="103" spans="1:47" s="2" customFormat="1" ht="39">
      <c r="A103" s="36"/>
      <c r="B103" s="37"/>
      <c r="C103" s="38"/>
      <c r="D103" s="203" t="s">
        <v>184</v>
      </c>
      <c r="E103" s="38"/>
      <c r="F103" s="204" t="s">
        <v>193</v>
      </c>
      <c r="G103" s="38"/>
      <c r="H103" s="38"/>
      <c r="I103" s="111"/>
      <c r="J103" s="38"/>
      <c r="K103" s="38"/>
      <c r="L103" s="41"/>
      <c r="M103" s="205"/>
      <c r="N103" s="206"/>
      <c r="O103" s="67"/>
      <c r="P103" s="67"/>
      <c r="Q103" s="67"/>
      <c r="R103" s="67"/>
      <c r="S103" s="67"/>
      <c r="T103" s="68"/>
      <c r="U103" s="36"/>
      <c r="V103" s="36"/>
      <c r="W103" s="36"/>
      <c r="X103" s="36"/>
      <c r="Y103" s="36"/>
      <c r="Z103" s="36"/>
      <c r="AA103" s="36"/>
      <c r="AB103" s="36"/>
      <c r="AC103" s="36"/>
      <c r="AD103" s="36"/>
      <c r="AE103" s="36"/>
      <c r="AT103" s="19" t="s">
        <v>184</v>
      </c>
      <c r="AU103" s="19" t="s">
        <v>85</v>
      </c>
    </row>
    <row r="104" spans="1:65" s="2" customFormat="1" ht="21.75" customHeight="1">
      <c r="A104" s="36"/>
      <c r="B104" s="37"/>
      <c r="C104" s="190" t="s">
        <v>182</v>
      </c>
      <c r="D104" s="190" t="s">
        <v>177</v>
      </c>
      <c r="E104" s="191" t="s">
        <v>918</v>
      </c>
      <c r="F104" s="192" t="s">
        <v>919</v>
      </c>
      <c r="G104" s="193" t="s">
        <v>191</v>
      </c>
      <c r="H104" s="194">
        <v>1</v>
      </c>
      <c r="I104" s="195"/>
      <c r="J104" s="196">
        <f>ROUND(I104*H104,2)</f>
        <v>0</v>
      </c>
      <c r="K104" s="192" t="s">
        <v>181</v>
      </c>
      <c r="L104" s="41"/>
      <c r="M104" s="197" t="s">
        <v>19</v>
      </c>
      <c r="N104" s="198" t="s">
        <v>48</v>
      </c>
      <c r="O104" s="67"/>
      <c r="P104" s="199">
        <f>O104*H104</f>
        <v>0</v>
      </c>
      <c r="Q104" s="199">
        <v>0</v>
      </c>
      <c r="R104" s="199">
        <f>Q104*H104</f>
        <v>0</v>
      </c>
      <c r="S104" s="199">
        <v>0</v>
      </c>
      <c r="T104" s="200">
        <f>S104*H104</f>
        <v>0</v>
      </c>
      <c r="U104" s="36"/>
      <c r="V104" s="36"/>
      <c r="W104" s="36"/>
      <c r="X104" s="36"/>
      <c r="Y104" s="36"/>
      <c r="Z104" s="36"/>
      <c r="AA104" s="36"/>
      <c r="AB104" s="36"/>
      <c r="AC104" s="36"/>
      <c r="AD104" s="36"/>
      <c r="AE104" s="36"/>
      <c r="AR104" s="201" t="s">
        <v>182</v>
      </c>
      <c r="AT104" s="201" t="s">
        <v>177</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182</v>
      </c>
      <c r="BM104" s="201" t="s">
        <v>2629</v>
      </c>
    </row>
    <row r="105" spans="1:47" s="2" customFormat="1" ht="126.75">
      <c r="A105" s="36"/>
      <c r="B105" s="37"/>
      <c r="C105" s="38"/>
      <c r="D105" s="203" t="s">
        <v>184</v>
      </c>
      <c r="E105" s="38"/>
      <c r="F105" s="204" t="s">
        <v>921</v>
      </c>
      <c r="G105" s="38"/>
      <c r="H105" s="38"/>
      <c r="I105" s="111"/>
      <c r="J105" s="38"/>
      <c r="K105" s="38"/>
      <c r="L105" s="41"/>
      <c r="M105" s="205"/>
      <c r="N105" s="206"/>
      <c r="O105" s="67"/>
      <c r="P105" s="67"/>
      <c r="Q105" s="67"/>
      <c r="R105" s="67"/>
      <c r="S105" s="67"/>
      <c r="T105" s="68"/>
      <c r="U105" s="36"/>
      <c r="V105" s="36"/>
      <c r="W105" s="36"/>
      <c r="X105" s="36"/>
      <c r="Y105" s="36"/>
      <c r="Z105" s="36"/>
      <c r="AA105" s="36"/>
      <c r="AB105" s="36"/>
      <c r="AC105" s="36"/>
      <c r="AD105" s="36"/>
      <c r="AE105" s="36"/>
      <c r="AT105" s="19" t="s">
        <v>184</v>
      </c>
      <c r="AU105" s="19" t="s">
        <v>85</v>
      </c>
    </row>
    <row r="106" spans="1:65" s="2" customFormat="1" ht="33" customHeight="1">
      <c r="A106" s="36"/>
      <c r="B106" s="37"/>
      <c r="C106" s="190" t="s">
        <v>209</v>
      </c>
      <c r="D106" s="190" t="s">
        <v>177</v>
      </c>
      <c r="E106" s="191" t="s">
        <v>196</v>
      </c>
      <c r="F106" s="192" t="s">
        <v>197</v>
      </c>
      <c r="G106" s="193" t="s">
        <v>191</v>
      </c>
      <c r="H106" s="194">
        <v>1.8</v>
      </c>
      <c r="I106" s="195"/>
      <c r="J106" s="196">
        <f>ROUND(I106*H106,2)</f>
        <v>0</v>
      </c>
      <c r="K106" s="192" t="s">
        <v>181</v>
      </c>
      <c r="L106" s="41"/>
      <c r="M106" s="197" t="s">
        <v>19</v>
      </c>
      <c r="N106" s="198" t="s">
        <v>48</v>
      </c>
      <c r="O106" s="67"/>
      <c r="P106" s="199">
        <f>O106*H106</f>
        <v>0</v>
      </c>
      <c r="Q106" s="199">
        <v>0</v>
      </c>
      <c r="R106" s="199">
        <f>Q106*H106</f>
        <v>0</v>
      </c>
      <c r="S106" s="199">
        <v>0</v>
      </c>
      <c r="T106" s="200">
        <f>S106*H106</f>
        <v>0</v>
      </c>
      <c r="U106" s="36"/>
      <c r="V106" s="36"/>
      <c r="W106" s="36"/>
      <c r="X106" s="36"/>
      <c r="Y106" s="36"/>
      <c r="Z106" s="36"/>
      <c r="AA106" s="36"/>
      <c r="AB106" s="36"/>
      <c r="AC106" s="36"/>
      <c r="AD106" s="36"/>
      <c r="AE106" s="36"/>
      <c r="AR106" s="201" t="s">
        <v>182</v>
      </c>
      <c r="AT106" s="201" t="s">
        <v>177</v>
      </c>
      <c r="AU106" s="201" t="s">
        <v>85</v>
      </c>
      <c r="AY106" s="19" t="s">
        <v>175</v>
      </c>
      <c r="BE106" s="202">
        <f>IF(N106="základní",J106,0)</f>
        <v>0</v>
      </c>
      <c r="BF106" s="202">
        <f>IF(N106="snížená",J106,0)</f>
        <v>0</v>
      </c>
      <c r="BG106" s="202">
        <f>IF(N106="zákl. přenesená",J106,0)</f>
        <v>0</v>
      </c>
      <c r="BH106" s="202">
        <f>IF(N106="sníž. přenesená",J106,0)</f>
        <v>0</v>
      </c>
      <c r="BI106" s="202">
        <f>IF(N106="nulová",J106,0)</f>
        <v>0</v>
      </c>
      <c r="BJ106" s="19" t="s">
        <v>182</v>
      </c>
      <c r="BK106" s="202">
        <f>ROUND(I106*H106,2)</f>
        <v>0</v>
      </c>
      <c r="BL106" s="19" t="s">
        <v>182</v>
      </c>
      <c r="BM106" s="201" t="s">
        <v>2630</v>
      </c>
    </row>
    <row r="107" spans="1:47" s="2" customFormat="1" ht="58.5">
      <c r="A107" s="36"/>
      <c r="B107" s="37"/>
      <c r="C107" s="38"/>
      <c r="D107" s="203" t="s">
        <v>184</v>
      </c>
      <c r="E107" s="38"/>
      <c r="F107" s="204" t="s">
        <v>199</v>
      </c>
      <c r="G107" s="38"/>
      <c r="H107" s="38"/>
      <c r="I107" s="111"/>
      <c r="J107" s="38"/>
      <c r="K107" s="38"/>
      <c r="L107" s="41"/>
      <c r="M107" s="205"/>
      <c r="N107" s="206"/>
      <c r="O107" s="67"/>
      <c r="P107" s="67"/>
      <c r="Q107" s="67"/>
      <c r="R107" s="67"/>
      <c r="S107" s="67"/>
      <c r="T107" s="68"/>
      <c r="U107" s="36"/>
      <c r="V107" s="36"/>
      <c r="W107" s="36"/>
      <c r="X107" s="36"/>
      <c r="Y107" s="36"/>
      <c r="Z107" s="36"/>
      <c r="AA107" s="36"/>
      <c r="AB107" s="36"/>
      <c r="AC107" s="36"/>
      <c r="AD107" s="36"/>
      <c r="AE107" s="36"/>
      <c r="AT107" s="19" t="s">
        <v>184</v>
      </c>
      <c r="AU107" s="19" t="s">
        <v>85</v>
      </c>
    </row>
    <row r="108" spans="1:65" s="2" customFormat="1" ht="33" customHeight="1">
      <c r="A108" s="36"/>
      <c r="B108" s="37"/>
      <c r="C108" s="190" t="s">
        <v>214</v>
      </c>
      <c r="D108" s="190" t="s">
        <v>177</v>
      </c>
      <c r="E108" s="191" t="s">
        <v>205</v>
      </c>
      <c r="F108" s="192" t="s">
        <v>206</v>
      </c>
      <c r="G108" s="193" t="s">
        <v>191</v>
      </c>
      <c r="H108" s="194">
        <v>9</v>
      </c>
      <c r="I108" s="195"/>
      <c r="J108" s="196">
        <f>ROUND(I108*H108,2)</f>
        <v>0</v>
      </c>
      <c r="K108" s="192" t="s">
        <v>181</v>
      </c>
      <c r="L108" s="41"/>
      <c r="M108" s="197" t="s">
        <v>19</v>
      </c>
      <c r="N108" s="198" t="s">
        <v>48</v>
      </c>
      <c r="O108" s="67"/>
      <c r="P108" s="199">
        <f>O108*H108</f>
        <v>0</v>
      </c>
      <c r="Q108" s="199">
        <v>0</v>
      </c>
      <c r="R108" s="199">
        <f>Q108*H108</f>
        <v>0</v>
      </c>
      <c r="S108" s="199">
        <v>0</v>
      </c>
      <c r="T108" s="200">
        <f>S108*H108</f>
        <v>0</v>
      </c>
      <c r="U108" s="36"/>
      <c r="V108" s="36"/>
      <c r="W108" s="36"/>
      <c r="X108" s="36"/>
      <c r="Y108" s="36"/>
      <c r="Z108" s="36"/>
      <c r="AA108" s="36"/>
      <c r="AB108" s="36"/>
      <c r="AC108" s="36"/>
      <c r="AD108" s="36"/>
      <c r="AE108" s="36"/>
      <c r="AR108" s="201" t="s">
        <v>182</v>
      </c>
      <c r="AT108" s="201" t="s">
        <v>177</v>
      </c>
      <c r="AU108" s="201" t="s">
        <v>85</v>
      </c>
      <c r="AY108" s="19" t="s">
        <v>175</v>
      </c>
      <c r="BE108" s="202">
        <f>IF(N108="základní",J108,0)</f>
        <v>0</v>
      </c>
      <c r="BF108" s="202">
        <f>IF(N108="snížená",J108,0)</f>
        <v>0</v>
      </c>
      <c r="BG108" s="202">
        <f>IF(N108="zákl. přenesená",J108,0)</f>
        <v>0</v>
      </c>
      <c r="BH108" s="202">
        <f>IF(N108="sníž. přenesená",J108,0)</f>
        <v>0</v>
      </c>
      <c r="BI108" s="202">
        <f>IF(N108="nulová",J108,0)</f>
        <v>0</v>
      </c>
      <c r="BJ108" s="19" t="s">
        <v>182</v>
      </c>
      <c r="BK108" s="202">
        <f>ROUND(I108*H108,2)</f>
        <v>0</v>
      </c>
      <c r="BL108" s="19" t="s">
        <v>182</v>
      </c>
      <c r="BM108" s="201" t="s">
        <v>2631</v>
      </c>
    </row>
    <row r="109" spans="1:47" s="2" customFormat="1" ht="58.5">
      <c r="A109" s="36"/>
      <c r="B109" s="37"/>
      <c r="C109" s="38"/>
      <c r="D109" s="203" t="s">
        <v>184</v>
      </c>
      <c r="E109" s="38"/>
      <c r="F109" s="204" t="s">
        <v>199</v>
      </c>
      <c r="G109" s="38"/>
      <c r="H109" s="38"/>
      <c r="I109" s="111"/>
      <c r="J109" s="38"/>
      <c r="K109" s="38"/>
      <c r="L109" s="41"/>
      <c r="M109" s="205"/>
      <c r="N109" s="206"/>
      <c r="O109" s="67"/>
      <c r="P109" s="67"/>
      <c r="Q109" s="67"/>
      <c r="R109" s="67"/>
      <c r="S109" s="67"/>
      <c r="T109" s="68"/>
      <c r="U109" s="36"/>
      <c r="V109" s="36"/>
      <c r="W109" s="36"/>
      <c r="X109" s="36"/>
      <c r="Y109" s="36"/>
      <c r="Z109" s="36"/>
      <c r="AA109" s="36"/>
      <c r="AB109" s="36"/>
      <c r="AC109" s="36"/>
      <c r="AD109" s="36"/>
      <c r="AE109" s="36"/>
      <c r="AT109" s="19" t="s">
        <v>184</v>
      </c>
      <c r="AU109" s="19" t="s">
        <v>85</v>
      </c>
    </row>
    <row r="110" spans="2:51" s="14" customFormat="1" ht="11.25">
      <c r="B110" s="217"/>
      <c r="C110" s="218"/>
      <c r="D110" s="203" t="s">
        <v>186</v>
      </c>
      <c r="E110" s="219" t="s">
        <v>19</v>
      </c>
      <c r="F110" s="220" t="s">
        <v>2632</v>
      </c>
      <c r="G110" s="218"/>
      <c r="H110" s="221">
        <v>9</v>
      </c>
      <c r="I110" s="222"/>
      <c r="J110" s="218"/>
      <c r="K110" s="218"/>
      <c r="L110" s="223"/>
      <c r="M110" s="224"/>
      <c r="N110" s="225"/>
      <c r="O110" s="225"/>
      <c r="P110" s="225"/>
      <c r="Q110" s="225"/>
      <c r="R110" s="225"/>
      <c r="S110" s="225"/>
      <c r="T110" s="226"/>
      <c r="AT110" s="227" t="s">
        <v>186</v>
      </c>
      <c r="AU110" s="227" t="s">
        <v>85</v>
      </c>
      <c r="AV110" s="14" t="s">
        <v>85</v>
      </c>
      <c r="AW110" s="14" t="s">
        <v>37</v>
      </c>
      <c r="AX110" s="14" t="s">
        <v>83</v>
      </c>
      <c r="AY110" s="227" t="s">
        <v>175</v>
      </c>
    </row>
    <row r="111" spans="1:65" s="2" customFormat="1" ht="21.75" customHeight="1">
      <c r="A111" s="36"/>
      <c r="B111" s="37"/>
      <c r="C111" s="190" t="s">
        <v>220</v>
      </c>
      <c r="D111" s="190" t="s">
        <v>177</v>
      </c>
      <c r="E111" s="191" t="s">
        <v>215</v>
      </c>
      <c r="F111" s="192" t="s">
        <v>216</v>
      </c>
      <c r="G111" s="193" t="s">
        <v>217</v>
      </c>
      <c r="H111" s="194">
        <v>2.88</v>
      </c>
      <c r="I111" s="195"/>
      <c r="J111" s="196">
        <f>ROUND(I111*H111,2)</f>
        <v>0</v>
      </c>
      <c r="K111" s="192" t="s">
        <v>181</v>
      </c>
      <c r="L111" s="41"/>
      <c r="M111" s="197" t="s">
        <v>19</v>
      </c>
      <c r="N111" s="198" t="s">
        <v>48</v>
      </c>
      <c r="O111" s="67"/>
      <c r="P111" s="199">
        <f>O111*H111</f>
        <v>0</v>
      </c>
      <c r="Q111" s="199">
        <v>0</v>
      </c>
      <c r="R111" s="199">
        <f>Q111*H111</f>
        <v>0</v>
      </c>
      <c r="S111" s="199">
        <v>0</v>
      </c>
      <c r="T111" s="200">
        <f>S111*H111</f>
        <v>0</v>
      </c>
      <c r="U111" s="36"/>
      <c r="V111" s="36"/>
      <c r="W111" s="36"/>
      <c r="X111" s="36"/>
      <c r="Y111" s="36"/>
      <c r="Z111" s="36"/>
      <c r="AA111" s="36"/>
      <c r="AB111" s="36"/>
      <c r="AC111" s="36"/>
      <c r="AD111" s="36"/>
      <c r="AE111" s="36"/>
      <c r="AR111" s="201" t="s">
        <v>182</v>
      </c>
      <c r="AT111" s="201" t="s">
        <v>177</v>
      </c>
      <c r="AU111" s="201" t="s">
        <v>85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182</v>
      </c>
      <c r="BM111" s="201" t="s">
        <v>2633</v>
      </c>
    </row>
    <row r="112" spans="2:51" s="14" customFormat="1" ht="11.25">
      <c r="B112" s="217"/>
      <c r="C112" s="218"/>
      <c r="D112" s="203" t="s">
        <v>186</v>
      </c>
      <c r="E112" s="219" t="s">
        <v>19</v>
      </c>
      <c r="F112" s="220" t="s">
        <v>2634</v>
      </c>
      <c r="G112" s="218"/>
      <c r="H112" s="221">
        <v>2.88</v>
      </c>
      <c r="I112" s="222"/>
      <c r="J112" s="218"/>
      <c r="K112" s="218"/>
      <c r="L112" s="223"/>
      <c r="M112" s="224"/>
      <c r="N112" s="225"/>
      <c r="O112" s="225"/>
      <c r="P112" s="225"/>
      <c r="Q112" s="225"/>
      <c r="R112" s="225"/>
      <c r="S112" s="225"/>
      <c r="T112" s="226"/>
      <c r="AT112" s="227" t="s">
        <v>186</v>
      </c>
      <c r="AU112" s="227" t="s">
        <v>85</v>
      </c>
      <c r="AV112" s="14" t="s">
        <v>85</v>
      </c>
      <c r="AW112" s="14" t="s">
        <v>37</v>
      </c>
      <c r="AX112" s="14" t="s">
        <v>83</v>
      </c>
      <c r="AY112" s="227" t="s">
        <v>175</v>
      </c>
    </row>
    <row r="113" spans="1:65" s="2" customFormat="1" ht="21.75" customHeight="1">
      <c r="A113" s="36"/>
      <c r="B113" s="37"/>
      <c r="C113" s="190" t="s">
        <v>230</v>
      </c>
      <c r="D113" s="190" t="s">
        <v>177</v>
      </c>
      <c r="E113" s="191" t="s">
        <v>221</v>
      </c>
      <c r="F113" s="192" t="s">
        <v>222</v>
      </c>
      <c r="G113" s="193" t="s">
        <v>191</v>
      </c>
      <c r="H113" s="194">
        <v>1.8</v>
      </c>
      <c r="I113" s="195"/>
      <c r="J113" s="196">
        <f>ROUND(I113*H113,2)</f>
        <v>0</v>
      </c>
      <c r="K113" s="192" t="s">
        <v>181</v>
      </c>
      <c r="L113" s="41"/>
      <c r="M113" s="197" t="s">
        <v>19</v>
      </c>
      <c r="N113" s="198" t="s">
        <v>48</v>
      </c>
      <c r="O113" s="67"/>
      <c r="P113" s="199">
        <f>O113*H113</f>
        <v>0</v>
      </c>
      <c r="Q113" s="199">
        <v>0</v>
      </c>
      <c r="R113" s="199">
        <f>Q113*H113</f>
        <v>0</v>
      </c>
      <c r="S113" s="199">
        <v>0</v>
      </c>
      <c r="T113" s="200">
        <f>S113*H113</f>
        <v>0</v>
      </c>
      <c r="U113" s="36"/>
      <c r="V113" s="36"/>
      <c r="W113" s="36"/>
      <c r="X113" s="36"/>
      <c r="Y113" s="36"/>
      <c r="Z113" s="36"/>
      <c r="AA113" s="36"/>
      <c r="AB113" s="36"/>
      <c r="AC113" s="36"/>
      <c r="AD113" s="36"/>
      <c r="AE113" s="36"/>
      <c r="AR113" s="201" t="s">
        <v>182</v>
      </c>
      <c r="AT113" s="201" t="s">
        <v>177</v>
      </c>
      <c r="AU113" s="201" t="s">
        <v>85</v>
      </c>
      <c r="AY113" s="19" t="s">
        <v>175</v>
      </c>
      <c r="BE113" s="202">
        <f>IF(N113="základní",J113,0)</f>
        <v>0</v>
      </c>
      <c r="BF113" s="202">
        <f>IF(N113="snížená",J113,0)</f>
        <v>0</v>
      </c>
      <c r="BG113" s="202">
        <f>IF(N113="zákl. přenesená",J113,0)</f>
        <v>0</v>
      </c>
      <c r="BH113" s="202">
        <f>IF(N113="sníž. přenesená",J113,0)</f>
        <v>0</v>
      </c>
      <c r="BI113" s="202">
        <f>IF(N113="nulová",J113,0)</f>
        <v>0</v>
      </c>
      <c r="BJ113" s="19" t="s">
        <v>182</v>
      </c>
      <c r="BK113" s="202">
        <f>ROUND(I113*H113,2)</f>
        <v>0</v>
      </c>
      <c r="BL113" s="19" t="s">
        <v>182</v>
      </c>
      <c r="BM113" s="201" t="s">
        <v>2635</v>
      </c>
    </row>
    <row r="114" spans="1:47" s="2" customFormat="1" ht="117">
      <c r="A114" s="36"/>
      <c r="B114" s="37"/>
      <c r="C114" s="38"/>
      <c r="D114" s="203" t="s">
        <v>184</v>
      </c>
      <c r="E114" s="38"/>
      <c r="F114" s="204" t="s">
        <v>224</v>
      </c>
      <c r="G114" s="38"/>
      <c r="H114" s="38"/>
      <c r="I114" s="111"/>
      <c r="J114" s="38"/>
      <c r="K114" s="38"/>
      <c r="L114" s="41"/>
      <c r="M114" s="205"/>
      <c r="N114" s="206"/>
      <c r="O114" s="67"/>
      <c r="P114" s="67"/>
      <c r="Q114" s="67"/>
      <c r="R114" s="67"/>
      <c r="S114" s="67"/>
      <c r="T114" s="68"/>
      <c r="U114" s="36"/>
      <c r="V114" s="36"/>
      <c r="W114" s="36"/>
      <c r="X114" s="36"/>
      <c r="Y114" s="36"/>
      <c r="Z114" s="36"/>
      <c r="AA114" s="36"/>
      <c r="AB114" s="36"/>
      <c r="AC114" s="36"/>
      <c r="AD114" s="36"/>
      <c r="AE114" s="36"/>
      <c r="AT114" s="19" t="s">
        <v>184</v>
      </c>
      <c r="AU114" s="19" t="s">
        <v>85</v>
      </c>
    </row>
    <row r="115" spans="1:65" s="2" customFormat="1" ht="33" customHeight="1">
      <c r="A115" s="36"/>
      <c r="B115" s="37"/>
      <c r="C115" s="190" t="s">
        <v>237</v>
      </c>
      <c r="D115" s="190" t="s">
        <v>177</v>
      </c>
      <c r="E115" s="191" t="s">
        <v>231</v>
      </c>
      <c r="F115" s="192" t="s">
        <v>232</v>
      </c>
      <c r="G115" s="193" t="s">
        <v>191</v>
      </c>
      <c r="H115" s="194">
        <v>1.8</v>
      </c>
      <c r="I115" s="195"/>
      <c r="J115" s="196">
        <f>ROUND(I115*H115,2)</f>
        <v>0</v>
      </c>
      <c r="K115" s="192" t="s">
        <v>181</v>
      </c>
      <c r="L115" s="41"/>
      <c r="M115" s="197" t="s">
        <v>19</v>
      </c>
      <c r="N115" s="198" t="s">
        <v>48</v>
      </c>
      <c r="O115" s="67"/>
      <c r="P115" s="199">
        <f>O115*H115</f>
        <v>0</v>
      </c>
      <c r="Q115" s="199">
        <v>0</v>
      </c>
      <c r="R115" s="199">
        <f>Q115*H115</f>
        <v>0</v>
      </c>
      <c r="S115" s="199">
        <v>0</v>
      </c>
      <c r="T115" s="200">
        <f>S115*H115</f>
        <v>0</v>
      </c>
      <c r="U115" s="36"/>
      <c r="V115" s="36"/>
      <c r="W115" s="36"/>
      <c r="X115" s="36"/>
      <c r="Y115" s="36"/>
      <c r="Z115" s="36"/>
      <c r="AA115" s="36"/>
      <c r="AB115" s="36"/>
      <c r="AC115" s="36"/>
      <c r="AD115" s="36"/>
      <c r="AE115" s="36"/>
      <c r="AR115" s="201" t="s">
        <v>182</v>
      </c>
      <c r="AT115" s="201" t="s">
        <v>177</v>
      </c>
      <c r="AU115" s="201" t="s">
        <v>85</v>
      </c>
      <c r="AY115" s="19" t="s">
        <v>175</v>
      </c>
      <c r="BE115" s="202">
        <f>IF(N115="základní",J115,0)</f>
        <v>0</v>
      </c>
      <c r="BF115" s="202">
        <f>IF(N115="snížená",J115,0)</f>
        <v>0</v>
      </c>
      <c r="BG115" s="202">
        <f>IF(N115="zákl. přenesená",J115,0)</f>
        <v>0</v>
      </c>
      <c r="BH115" s="202">
        <f>IF(N115="sníž. přenesená",J115,0)</f>
        <v>0</v>
      </c>
      <c r="BI115" s="202">
        <f>IF(N115="nulová",J115,0)</f>
        <v>0</v>
      </c>
      <c r="BJ115" s="19" t="s">
        <v>182</v>
      </c>
      <c r="BK115" s="202">
        <f>ROUND(I115*H115,2)</f>
        <v>0</v>
      </c>
      <c r="BL115" s="19" t="s">
        <v>182</v>
      </c>
      <c r="BM115" s="201" t="s">
        <v>2636</v>
      </c>
    </row>
    <row r="116" spans="1:47" s="2" customFormat="1" ht="58.5">
      <c r="A116" s="36"/>
      <c r="B116" s="37"/>
      <c r="C116" s="38"/>
      <c r="D116" s="203" t="s">
        <v>184</v>
      </c>
      <c r="E116" s="38"/>
      <c r="F116" s="204" t="s">
        <v>234</v>
      </c>
      <c r="G116" s="38"/>
      <c r="H116" s="38"/>
      <c r="I116" s="111"/>
      <c r="J116" s="38"/>
      <c r="K116" s="38"/>
      <c r="L116" s="41"/>
      <c r="M116" s="205"/>
      <c r="N116" s="206"/>
      <c r="O116" s="67"/>
      <c r="P116" s="67"/>
      <c r="Q116" s="67"/>
      <c r="R116" s="67"/>
      <c r="S116" s="67"/>
      <c r="T116" s="68"/>
      <c r="U116" s="36"/>
      <c r="V116" s="36"/>
      <c r="W116" s="36"/>
      <c r="X116" s="36"/>
      <c r="Y116" s="36"/>
      <c r="Z116" s="36"/>
      <c r="AA116" s="36"/>
      <c r="AB116" s="36"/>
      <c r="AC116" s="36"/>
      <c r="AD116" s="36"/>
      <c r="AE116" s="36"/>
      <c r="AT116" s="19" t="s">
        <v>184</v>
      </c>
      <c r="AU116" s="19" t="s">
        <v>85</v>
      </c>
    </row>
    <row r="117" spans="1:65" s="2" customFormat="1" ht="16.5" customHeight="1">
      <c r="A117" s="36"/>
      <c r="B117" s="37"/>
      <c r="C117" s="239" t="s">
        <v>244</v>
      </c>
      <c r="D117" s="239" t="s">
        <v>238</v>
      </c>
      <c r="E117" s="240" t="s">
        <v>799</v>
      </c>
      <c r="F117" s="241" t="s">
        <v>800</v>
      </c>
      <c r="G117" s="242" t="s">
        <v>217</v>
      </c>
      <c r="H117" s="243">
        <v>3.6</v>
      </c>
      <c r="I117" s="244"/>
      <c r="J117" s="245">
        <f>ROUND(I117*H117,2)</f>
        <v>0</v>
      </c>
      <c r="K117" s="241" t="s">
        <v>181</v>
      </c>
      <c r="L117" s="246"/>
      <c r="M117" s="247" t="s">
        <v>19</v>
      </c>
      <c r="N117" s="248" t="s">
        <v>48</v>
      </c>
      <c r="O117" s="67"/>
      <c r="P117" s="199">
        <f>O117*H117</f>
        <v>0</v>
      </c>
      <c r="Q117" s="199">
        <v>1</v>
      </c>
      <c r="R117" s="199">
        <f>Q117*H117</f>
        <v>3.6</v>
      </c>
      <c r="S117" s="199">
        <v>0</v>
      </c>
      <c r="T117" s="200">
        <f>S117*H117</f>
        <v>0</v>
      </c>
      <c r="U117" s="36"/>
      <c r="V117" s="36"/>
      <c r="W117" s="36"/>
      <c r="X117" s="36"/>
      <c r="Y117" s="36"/>
      <c r="Z117" s="36"/>
      <c r="AA117" s="36"/>
      <c r="AB117" s="36"/>
      <c r="AC117" s="36"/>
      <c r="AD117" s="36"/>
      <c r="AE117" s="36"/>
      <c r="AR117" s="201" t="s">
        <v>230</v>
      </c>
      <c r="AT117" s="201" t="s">
        <v>238</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182</v>
      </c>
      <c r="BM117" s="201" t="s">
        <v>2637</v>
      </c>
    </row>
    <row r="118" spans="2:51" s="14" customFormat="1" ht="11.25">
      <c r="B118" s="217"/>
      <c r="C118" s="218"/>
      <c r="D118" s="203" t="s">
        <v>186</v>
      </c>
      <c r="E118" s="219" t="s">
        <v>19</v>
      </c>
      <c r="F118" s="220" t="s">
        <v>2638</v>
      </c>
      <c r="G118" s="218"/>
      <c r="H118" s="221">
        <v>3.6</v>
      </c>
      <c r="I118" s="222"/>
      <c r="J118" s="218"/>
      <c r="K118" s="218"/>
      <c r="L118" s="223"/>
      <c r="M118" s="224"/>
      <c r="N118" s="225"/>
      <c r="O118" s="225"/>
      <c r="P118" s="225"/>
      <c r="Q118" s="225"/>
      <c r="R118" s="225"/>
      <c r="S118" s="225"/>
      <c r="T118" s="226"/>
      <c r="AT118" s="227" t="s">
        <v>186</v>
      </c>
      <c r="AU118" s="227" t="s">
        <v>85</v>
      </c>
      <c r="AV118" s="14" t="s">
        <v>85</v>
      </c>
      <c r="AW118" s="14" t="s">
        <v>37</v>
      </c>
      <c r="AX118" s="14" t="s">
        <v>83</v>
      </c>
      <c r="AY118" s="227" t="s">
        <v>175</v>
      </c>
    </row>
    <row r="119" spans="2:63" s="12" customFormat="1" ht="22.9" customHeight="1">
      <c r="B119" s="174"/>
      <c r="C119" s="175"/>
      <c r="D119" s="176" t="s">
        <v>74</v>
      </c>
      <c r="E119" s="188" t="s">
        <v>214</v>
      </c>
      <c r="F119" s="188" t="s">
        <v>596</v>
      </c>
      <c r="G119" s="175"/>
      <c r="H119" s="175"/>
      <c r="I119" s="178"/>
      <c r="J119" s="189">
        <f>BK119</f>
        <v>0</v>
      </c>
      <c r="K119" s="175"/>
      <c r="L119" s="180"/>
      <c r="M119" s="181"/>
      <c r="N119" s="182"/>
      <c r="O119" s="182"/>
      <c r="P119" s="183">
        <f>SUM(P120:P127)</f>
        <v>0</v>
      </c>
      <c r="Q119" s="182"/>
      <c r="R119" s="183">
        <f>SUM(R120:R127)</f>
        <v>1.30335</v>
      </c>
      <c r="S119" s="182"/>
      <c r="T119" s="184">
        <f>SUM(T120:T127)</f>
        <v>0</v>
      </c>
      <c r="AR119" s="185" t="s">
        <v>83</v>
      </c>
      <c r="AT119" s="186" t="s">
        <v>74</v>
      </c>
      <c r="AU119" s="186" t="s">
        <v>83</v>
      </c>
      <c r="AY119" s="185" t="s">
        <v>175</v>
      </c>
      <c r="BK119" s="187">
        <f>SUM(BK120:BK127)</f>
        <v>0</v>
      </c>
    </row>
    <row r="120" spans="1:65" s="2" customFormat="1" ht="16.5" customHeight="1">
      <c r="A120" s="36"/>
      <c r="B120" s="37"/>
      <c r="C120" s="190" t="s">
        <v>250</v>
      </c>
      <c r="D120" s="190" t="s">
        <v>177</v>
      </c>
      <c r="E120" s="191" t="s">
        <v>935</v>
      </c>
      <c r="F120" s="192" t="s">
        <v>936</v>
      </c>
      <c r="G120" s="193" t="s">
        <v>180</v>
      </c>
      <c r="H120" s="194">
        <v>1.5</v>
      </c>
      <c r="I120" s="195"/>
      <c r="J120" s="196">
        <f>ROUND(I120*H120,2)</f>
        <v>0</v>
      </c>
      <c r="K120" s="192" t="s">
        <v>181</v>
      </c>
      <c r="L120" s="41"/>
      <c r="M120" s="197" t="s">
        <v>19</v>
      </c>
      <c r="N120" s="198" t="s">
        <v>48</v>
      </c>
      <c r="O120" s="67"/>
      <c r="P120" s="199">
        <f>O120*H120</f>
        <v>0</v>
      </c>
      <c r="Q120" s="199">
        <v>0.0389</v>
      </c>
      <c r="R120" s="199">
        <f>Q120*H120</f>
        <v>0.05835</v>
      </c>
      <c r="S120" s="199">
        <v>0</v>
      </c>
      <c r="T120" s="200">
        <f>S120*H120</f>
        <v>0</v>
      </c>
      <c r="U120" s="36"/>
      <c r="V120" s="36"/>
      <c r="W120" s="36"/>
      <c r="X120" s="36"/>
      <c r="Y120" s="36"/>
      <c r="Z120" s="36"/>
      <c r="AA120" s="36"/>
      <c r="AB120" s="36"/>
      <c r="AC120" s="36"/>
      <c r="AD120" s="36"/>
      <c r="AE120" s="36"/>
      <c r="AR120" s="201" t="s">
        <v>182</v>
      </c>
      <c r="AT120" s="201" t="s">
        <v>177</v>
      </c>
      <c r="AU120" s="201" t="s">
        <v>85</v>
      </c>
      <c r="AY120" s="19" t="s">
        <v>175</v>
      </c>
      <c r="BE120" s="202">
        <f>IF(N120="základní",J120,0)</f>
        <v>0</v>
      </c>
      <c r="BF120" s="202">
        <f>IF(N120="snížená",J120,0)</f>
        <v>0</v>
      </c>
      <c r="BG120" s="202">
        <f>IF(N120="zákl. přenesená",J120,0)</f>
        <v>0</v>
      </c>
      <c r="BH120" s="202">
        <f>IF(N120="sníž. přenesená",J120,0)</f>
        <v>0</v>
      </c>
      <c r="BI120" s="202">
        <f>IF(N120="nulová",J120,0)</f>
        <v>0</v>
      </c>
      <c r="BJ120" s="19" t="s">
        <v>182</v>
      </c>
      <c r="BK120" s="202">
        <f>ROUND(I120*H120,2)</f>
        <v>0</v>
      </c>
      <c r="BL120" s="19" t="s">
        <v>182</v>
      </c>
      <c r="BM120" s="201" t="s">
        <v>2639</v>
      </c>
    </row>
    <row r="121" spans="2:51" s="13" customFormat="1" ht="11.25">
      <c r="B121" s="207"/>
      <c r="C121" s="208"/>
      <c r="D121" s="203" t="s">
        <v>186</v>
      </c>
      <c r="E121" s="209" t="s">
        <v>19</v>
      </c>
      <c r="F121" s="210" t="s">
        <v>2640</v>
      </c>
      <c r="G121" s="208"/>
      <c r="H121" s="209" t="s">
        <v>19</v>
      </c>
      <c r="I121" s="211"/>
      <c r="J121" s="208"/>
      <c r="K121" s="208"/>
      <c r="L121" s="212"/>
      <c r="M121" s="213"/>
      <c r="N121" s="214"/>
      <c r="O121" s="214"/>
      <c r="P121" s="214"/>
      <c r="Q121" s="214"/>
      <c r="R121" s="214"/>
      <c r="S121" s="214"/>
      <c r="T121" s="215"/>
      <c r="AT121" s="216" t="s">
        <v>186</v>
      </c>
      <c r="AU121" s="216" t="s">
        <v>85</v>
      </c>
      <c r="AV121" s="13" t="s">
        <v>83</v>
      </c>
      <c r="AW121" s="13" t="s">
        <v>37</v>
      </c>
      <c r="AX121" s="13" t="s">
        <v>75</v>
      </c>
      <c r="AY121" s="216" t="s">
        <v>175</v>
      </c>
    </row>
    <row r="122" spans="2:51" s="14" customFormat="1" ht="11.25">
      <c r="B122" s="217"/>
      <c r="C122" s="218"/>
      <c r="D122" s="203" t="s">
        <v>186</v>
      </c>
      <c r="E122" s="219" t="s">
        <v>19</v>
      </c>
      <c r="F122" s="220" t="s">
        <v>2641</v>
      </c>
      <c r="G122" s="218"/>
      <c r="H122" s="221">
        <v>18</v>
      </c>
      <c r="I122" s="222"/>
      <c r="J122" s="218"/>
      <c r="K122" s="218"/>
      <c r="L122" s="223"/>
      <c r="M122" s="224"/>
      <c r="N122" s="225"/>
      <c r="O122" s="225"/>
      <c r="P122" s="225"/>
      <c r="Q122" s="225"/>
      <c r="R122" s="225"/>
      <c r="S122" s="225"/>
      <c r="T122" s="226"/>
      <c r="AT122" s="227" t="s">
        <v>186</v>
      </c>
      <c r="AU122" s="227" t="s">
        <v>85</v>
      </c>
      <c r="AV122" s="14" t="s">
        <v>85</v>
      </c>
      <c r="AW122" s="14" t="s">
        <v>37</v>
      </c>
      <c r="AX122" s="14" t="s">
        <v>75</v>
      </c>
      <c r="AY122" s="227" t="s">
        <v>175</v>
      </c>
    </row>
    <row r="123" spans="2:51" s="13" customFormat="1" ht="11.25">
      <c r="B123" s="207"/>
      <c r="C123" s="208"/>
      <c r="D123" s="203" t="s">
        <v>186</v>
      </c>
      <c r="E123" s="209" t="s">
        <v>19</v>
      </c>
      <c r="F123" s="210" t="s">
        <v>2642</v>
      </c>
      <c r="G123" s="208"/>
      <c r="H123" s="209" t="s">
        <v>19</v>
      </c>
      <c r="I123" s="211"/>
      <c r="J123" s="208"/>
      <c r="K123" s="208"/>
      <c r="L123" s="212"/>
      <c r="M123" s="213"/>
      <c r="N123" s="214"/>
      <c r="O123" s="214"/>
      <c r="P123" s="214"/>
      <c r="Q123" s="214"/>
      <c r="R123" s="214"/>
      <c r="S123" s="214"/>
      <c r="T123" s="215"/>
      <c r="AT123" s="216" t="s">
        <v>186</v>
      </c>
      <c r="AU123" s="216" t="s">
        <v>85</v>
      </c>
      <c r="AV123" s="13" t="s">
        <v>83</v>
      </c>
      <c r="AW123" s="13" t="s">
        <v>37</v>
      </c>
      <c r="AX123" s="13" t="s">
        <v>75</v>
      </c>
      <c r="AY123" s="216" t="s">
        <v>175</v>
      </c>
    </row>
    <row r="124" spans="2:51" s="14" customFormat="1" ht="11.25">
      <c r="B124" s="217"/>
      <c r="C124" s="218"/>
      <c r="D124" s="203" t="s">
        <v>186</v>
      </c>
      <c r="E124" s="219" t="s">
        <v>19</v>
      </c>
      <c r="F124" s="220" t="s">
        <v>2643</v>
      </c>
      <c r="G124" s="218"/>
      <c r="H124" s="221">
        <v>1</v>
      </c>
      <c r="I124" s="222"/>
      <c r="J124" s="218"/>
      <c r="K124" s="218"/>
      <c r="L124" s="223"/>
      <c r="M124" s="224"/>
      <c r="N124" s="225"/>
      <c r="O124" s="225"/>
      <c r="P124" s="225"/>
      <c r="Q124" s="225"/>
      <c r="R124" s="225"/>
      <c r="S124" s="225"/>
      <c r="T124" s="226"/>
      <c r="AT124" s="227" t="s">
        <v>186</v>
      </c>
      <c r="AU124" s="227" t="s">
        <v>85</v>
      </c>
      <c r="AV124" s="14" t="s">
        <v>85</v>
      </c>
      <c r="AW124" s="14" t="s">
        <v>37</v>
      </c>
      <c r="AX124" s="14" t="s">
        <v>75</v>
      </c>
      <c r="AY124" s="227" t="s">
        <v>175</v>
      </c>
    </row>
    <row r="125" spans="2:51" s="13" customFormat="1" ht="11.25">
      <c r="B125" s="207"/>
      <c r="C125" s="208"/>
      <c r="D125" s="203" t="s">
        <v>186</v>
      </c>
      <c r="E125" s="209" t="s">
        <v>19</v>
      </c>
      <c r="F125" s="210" t="s">
        <v>2644</v>
      </c>
      <c r="G125" s="208"/>
      <c r="H125" s="209" t="s">
        <v>19</v>
      </c>
      <c r="I125" s="211"/>
      <c r="J125" s="208"/>
      <c r="K125" s="208"/>
      <c r="L125" s="212"/>
      <c r="M125" s="213"/>
      <c r="N125" s="214"/>
      <c r="O125" s="214"/>
      <c r="P125" s="214"/>
      <c r="Q125" s="214"/>
      <c r="R125" s="214"/>
      <c r="S125" s="214"/>
      <c r="T125" s="215"/>
      <c r="AT125" s="216" t="s">
        <v>186</v>
      </c>
      <c r="AU125" s="216" t="s">
        <v>85</v>
      </c>
      <c r="AV125" s="13" t="s">
        <v>83</v>
      </c>
      <c r="AW125" s="13" t="s">
        <v>37</v>
      </c>
      <c r="AX125" s="13" t="s">
        <v>75</v>
      </c>
      <c r="AY125" s="216" t="s">
        <v>175</v>
      </c>
    </row>
    <row r="126" spans="2:51" s="14" customFormat="1" ht="11.25">
      <c r="B126" s="217"/>
      <c r="C126" s="218"/>
      <c r="D126" s="203" t="s">
        <v>186</v>
      </c>
      <c r="E126" s="219" t="s">
        <v>19</v>
      </c>
      <c r="F126" s="220" t="s">
        <v>2645</v>
      </c>
      <c r="G126" s="218"/>
      <c r="H126" s="221">
        <v>1.5</v>
      </c>
      <c r="I126" s="222"/>
      <c r="J126" s="218"/>
      <c r="K126" s="218"/>
      <c r="L126" s="223"/>
      <c r="M126" s="224"/>
      <c r="N126" s="225"/>
      <c r="O126" s="225"/>
      <c r="P126" s="225"/>
      <c r="Q126" s="225"/>
      <c r="R126" s="225"/>
      <c r="S126" s="225"/>
      <c r="T126" s="226"/>
      <c r="AT126" s="227" t="s">
        <v>186</v>
      </c>
      <c r="AU126" s="227" t="s">
        <v>85</v>
      </c>
      <c r="AV126" s="14" t="s">
        <v>85</v>
      </c>
      <c r="AW126" s="14" t="s">
        <v>37</v>
      </c>
      <c r="AX126" s="14" t="s">
        <v>83</v>
      </c>
      <c r="AY126" s="227" t="s">
        <v>175</v>
      </c>
    </row>
    <row r="127" spans="1:65" s="2" customFormat="1" ht="16.5" customHeight="1">
      <c r="A127" s="36"/>
      <c r="B127" s="37"/>
      <c r="C127" s="190" t="s">
        <v>265</v>
      </c>
      <c r="D127" s="190" t="s">
        <v>177</v>
      </c>
      <c r="E127" s="191" t="s">
        <v>2646</v>
      </c>
      <c r="F127" s="192" t="s">
        <v>2647</v>
      </c>
      <c r="G127" s="193" t="s">
        <v>400</v>
      </c>
      <c r="H127" s="194">
        <v>30</v>
      </c>
      <c r="I127" s="195"/>
      <c r="J127" s="196">
        <f>ROUND(I127*H127,2)</f>
        <v>0</v>
      </c>
      <c r="K127" s="192" t="s">
        <v>181</v>
      </c>
      <c r="L127" s="41"/>
      <c r="M127" s="197" t="s">
        <v>19</v>
      </c>
      <c r="N127" s="198" t="s">
        <v>48</v>
      </c>
      <c r="O127" s="67"/>
      <c r="P127" s="199">
        <f>O127*H127</f>
        <v>0</v>
      </c>
      <c r="Q127" s="199">
        <v>0.0415</v>
      </c>
      <c r="R127" s="199">
        <f>Q127*H127</f>
        <v>1.245</v>
      </c>
      <c r="S127" s="199">
        <v>0</v>
      </c>
      <c r="T127" s="200">
        <f>S127*H127</f>
        <v>0</v>
      </c>
      <c r="U127" s="36"/>
      <c r="V127" s="36"/>
      <c r="W127" s="36"/>
      <c r="X127" s="36"/>
      <c r="Y127" s="36"/>
      <c r="Z127" s="36"/>
      <c r="AA127" s="36"/>
      <c r="AB127" s="36"/>
      <c r="AC127" s="36"/>
      <c r="AD127" s="36"/>
      <c r="AE127" s="36"/>
      <c r="AR127" s="201" t="s">
        <v>182</v>
      </c>
      <c r="AT127" s="201" t="s">
        <v>177</v>
      </c>
      <c r="AU127" s="201" t="s">
        <v>85</v>
      </c>
      <c r="AY127" s="19" t="s">
        <v>175</v>
      </c>
      <c r="BE127" s="202">
        <f>IF(N127="základní",J127,0)</f>
        <v>0</v>
      </c>
      <c r="BF127" s="202">
        <f>IF(N127="snížená",J127,0)</f>
        <v>0</v>
      </c>
      <c r="BG127" s="202">
        <f>IF(N127="zákl. přenesená",J127,0)</f>
        <v>0</v>
      </c>
      <c r="BH127" s="202">
        <f>IF(N127="sníž. přenesená",J127,0)</f>
        <v>0</v>
      </c>
      <c r="BI127" s="202">
        <f>IF(N127="nulová",J127,0)</f>
        <v>0</v>
      </c>
      <c r="BJ127" s="19" t="s">
        <v>182</v>
      </c>
      <c r="BK127" s="202">
        <f>ROUND(I127*H127,2)</f>
        <v>0</v>
      </c>
      <c r="BL127" s="19" t="s">
        <v>182</v>
      </c>
      <c r="BM127" s="201" t="s">
        <v>2648</v>
      </c>
    </row>
    <row r="128" spans="2:63" s="12" customFormat="1" ht="22.9" customHeight="1">
      <c r="B128" s="174"/>
      <c r="C128" s="175"/>
      <c r="D128" s="176" t="s">
        <v>74</v>
      </c>
      <c r="E128" s="188" t="s">
        <v>230</v>
      </c>
      <c r="F128" s="188" t="s">
        <v>292</v>
      </c>
      <c r="G128" s="175"/>
      <c r="H128" s="175"/>
      <c r="I128" s="178"/>
      <c r="J128" s="189">
        <f>BK128</f>
        <v>0</v>
      </c>
      <c r="K128" s="175"/>
      <c r="L128" s="180"/>
      <c r="M128" s="181"/>
      <c r="N128" s="182"/>
      <c r="O128" s="182"/>
      <c r="P128" s="183">
        <v>0</v>
      </c>
      <c r="Q128" s="182"/>
      <c r="R128" s="183">
        <v>0</v>
      </c>
      <c r="S128" s="182"/>
      <c r="T128" s="184">
        <v>0</v>
      </c>
      <c r="AR128" s="185" t="s">
        <v>83</v>
      </c>
      <c r="AT128" s="186" t="s">
        <v>74</v>
      </c>
      <c r="AU128" s="186" t="s">
        <v>83</v>
      </c>
      <c r="AY128" s="185" t="s">
        <v>175</v>
      </c>
      <c r="BK128" s="187">
        <v>0</v>
      </c>
    </row>
    <row r="129" spans="2:63" s="12" customFormat="1" ht="22.9" customHeight="1">
      <c r="B129" s="174"/>
      <c r="C129" s="175"/>
      <c r="D129" s="176" t="s">
        <v>74</v>
      </c>
      <c r="E129" s="188" t="s">
        <v>237</v>
      </c>
      <c r="F129" s="188" t="s">
        <v>358</v>
      </c>
      <c r="G129" s="175"/>
      <c r="H129" s="175"/>
      <c r="I129" s="178"/>
      <c r="J129" s="189">
        <f>BK129</f>
        <v>0</v>
      </c>
      <c r="K129" s="175"/>
      <c r="L129" s="180"/>
      <c r="M129" s="181"/>
      <c r="N129" s="182"/>
      <c r="O129" s="182"/>
      <c r="P129" s="183">
        <f>SUM(P130:P133)</f>
        <v>0</v>
      </c>
      <c r="Q129" s="182"/>
      <c r="R129" s="183">
        <f>SUM(R130:R133)</f>
        <v>0.4873</v>
      </c>
      <c r="S129" s="182"/>
      <c r="T129" s="184">
        <f>SUM(T130:T133)</f>
        <v>0</v>
      </c>
      <c r="AR129" s="185" t="s">
        <v>83</v>
      </c>
      <c r="AT129" s="186" t="s">
        <v>74</v>
      </c>
      <c r="AU129" s="186" t="s">
        <v>83</v>
      </c>
      <c r="AY129" s="185" t="s">
        <v>175</v>
      </c>
      <c r="BK129" s="187">
        <f>SUM(BK130:BK133)</f>
        <v>0</v>
      </c>
    </row>
    <row r="130" spans="1:65" s="2" customFormat="1" ht="21.75" customHeight="1">
      <c r="A130" s="36"/>
      <c r="B130" s="37"/>
      <c r="C130" s="190" t="s">
        <v>273</v>
      </c>
      <c r="D130" s="190" t="s">
        <v>177</v>
      </c>
      <c r="E130" s="191" t="s">
        <v>1526</v>
      </c>
      <c r="F130" s="192" t="s">
        <v>1527</v>
      </c>
      <c r="G130" s="193" t="s">
        <v>400</v>
      </c>
      <c r="H130" s="194">
        <v>110</v>
      </c>
      <c r="I130" s="195"/>
      <c r="J130" s="196">
        <f>ROUND(I130*H130,2)</f>
        <v>0</v>
      </c>
      <c r="K130" s="192" t="s">
        <v>181</v>
      </c>
      <c r="L130" s="41"/>
      <c r="M130" s="197" t="s">
        <v>19</v>
      </c>
      <c r="N130" s="198" t="s">
        <v>48</v>
      </c>
      <c r="O130" s="67"/>
      <c r="P130" s="199">
        <f>O130*H130</f>
        <v>0</v>
      </c>
      <c r="Q130" s="199">
        <v>0.00442</v>
      </c>
      <c r="R130" s="199">
        <f>Q130*H130</f>
        <v>0.4862</v>
      </c>
      <c r="S130" s="199">
        <v>0</v>
      </c>
      <c r="T130" s="200">
        <f>S130*H130</f>
        <v>0</v>
      </c>
      <c r="U130" s="36"/>
      <c r="V130" s="36"/>
      <c r="W130" s="36"/>
      <c r="X130" s="36"/>
      <c r="Y130" s="36"/>
      <c r="Z130" s="36"/>
      <c r="AA130" s="36"/>
      <c r="AB130" s="36"/>
      <c r="AC130" s="36"/>
      <c r="AD130" s="36"/>
      <c r="AE130" s="36"/>
      <c r="AR130" s="201" t="s">
        <v>182</v>
      </c>
      <c r="AT130" s="201" t="s">
        <v>177</v>
      </c>
      <c r="AU130" s="201" t="s">
        <v>85</v>
      </c>
      <c r="AY130" s="19" t="s">
        <v>175</v>
      </c>
      <c r="BE130" s="202">
        <f>IF(N130="základní",J130,0)</f>
        <v>0</v>
      </c>
      <c r="BF130" s="202">
        <f>IF(N130="snížená",J130,0)</f>
        <v>0</v>
      </c>
      <c r="BG130" s="202">
        <f>IF(N130="zákl. přenesená",J130,0)</f>
        <v>0</v>
      </c>
      <c r="BH130" s="202">
        <f>IF(N130="sníž. přenesená",J130,0)</f>
        <v>0</v>
      </c>
      <c r="BI130" s="202">
        <f>IF(N130="nulová",J130,0)</f>
        <v>0</v>
      </c>
      <c r="BJ130" s="19" t="s">
        <v>182</v>
      </c>
      <c r="BK130" s="202">
        <f>ROUND(I130*H130,2)</f>
        <v>0</v>
      </c>
      <c r="BL130" s="19" t="s">
        <v>182</v>
      </c>
      <c r="BM130" s="201" t="s">
        <v>2649</v>
      </c>
    </row>
    <row r="131" spans="1:47" s="2" customFormat="1" ht="29.25">
      <c r="A131" s="36"/>
      <c r="B131" s="37"/>
      <c r="C131" s="38"/>
      <c r="D131" s="203" t="s">
        <v>184</v>
      </c>
      <c r="E131" s="38"/>
      <c r="F131" s="204" t="s">
        <v>946</v>
      </c>
      <c r="G131" s="38"/>
      <c r="H131" s="38"/>
      <c r="I131" s="111"/>
      <c r="J131" s="38"/>
      <c r="K131" s="38"/>
      <c r="L131" s="41"/>
      <c r="M131" s="205"/>
      <c r="N131" s="206"/>
      <c r="O131" s="67"/>
      <c r="P131" s="67"/>
      <c r="Q131" s="67"/>
      <c r="R131" s="67"/>
      <c r="S131" s="67"/>
      <c r="T131" s="68"/>
      <c r="U131" s="36"/>
      <c r="V131" s="36"/>
      <c r="W131" s="36"/>
      <c r="X131" s="36"/>
      <c r="Y131" s="36"/>
      <c r="Z131" s="36"/>
      <c r="AA131" s="36"/>
      <c r="AB131" s="36"/>
      <c r="AC131" s="36"/>
      <c r="AD131" s="36"/>
      <c r="AE131" s="36"/>
      <c r="AT131" s="19" t="s">
        <v>184</v>
      </c>
      <c r="AU131" s="19" t="s">
        <v>85</v>
      </c>
    </row>
    <row r="132" spans="2:51" s="14" customFormat="1" ht="11.25">
      <c r="B132" s="217"/>
      <c r="C132" s="218"/>
      <c r="D132" s="203" t="s">
        <v>186</v>
      </c>
      <c r="E132" s="219" t="s">
        <v>19</v>
      </c>
      <c r="F132" s="220" t="s">
        <v>2650</v>
      </c>
      <c r="G132" s="218"/>
      <c r="H132" s="221">
        <v>110</v>
      </c>
      <c r="I132" s="222"/>
      <c r="J132" s="218"/>
      <c r="K132" s="218"/>
      <c r="L132" s="223"/>
      <c r="M132" s="224"/>
      <c r="N132" s="225"/>
      <c r="O132" s="225"/>
      <c r="P132" s="225"/>
      <c r="Q132" s="225"/>
      <c r="R132" s="225"/>
      <c r="S132" s="225"/>
      <c r="T132" s="226"/>
      <c r="AT132" s="227" t="s">
        <v>186</v>
      </c>
      <c r="AU132" s="227" t="s">
        <v>85</v>
      </c>
      <c r="AV132" s="14" t="s">
        <v>85</v>
      </c>
      <c r="AW132" s="14" t="s">
        <v>37</v>
      </c>
      <c r="AX132" s="14" t="s">
        <v>83</v>
      </c>
      <c r="AY132" s="227" t="s">
        <v>175</v>
      </c>
    </row>
    <row r="133" spans="1:65" s="2" customFormat="1" ht="21.75" customHeight="1">
      <c r="A133" s="36"/>
      <c r="B133" s="37"/>
      <c r="C133" s="190" t="s">
        <v>281</v>
      </c>
      <c r="D133" s="190" t="s">
        <v>177</v>
      </c>
      <c r="E133" s="191" t="s">
        <v>2651</v>
      </c>
      <c r="F133" s="192" t="s">
        <v>2652</v>
      </c>
      <c r="G133" s="193" t="s">
        <v>400</v>
      </c>
      <c r="H133" s="194">
        <v>110</v>
      </c>
      <c r="I133" s="195"/>
      <c r="J133" s="196">
        <f>ROUND(I133*H133,2)</f>
        <v>0</v>
      </c>
      <c r="K133" s="192" t="s">
        <v>181</v>
      </c>
      <c r="L133" s="41"/>
      <c r="M133" s="197" t="s">
        <v>19</v>
      </c>
      <c r="N133" s="198" t="s">
        <v>48</v>
      </c>
      <c r="O133" s="67"/>
      <c r="P133" s="199">
        <f>O133*H133</f>
        <v>0</v>
      </c>
      <c r="Q133" s="199">
        <v>1E-05</v>
      </c>
      <c r="R133" s="199">
        <f>Q133*H133</f>
        <v>0.0011</v>
      </c>
      <c r="S133" s="199">
        <v>0</v>
      </c>
      <c r="T133" s="200">
        <f>S133*H133</f>
        <v>0</v>
      </c>
      <c r="U133" s="36"/>
      <c r="V133" s="36"/>
      <c r="W133" s="36"/>
      <c r="X133" s="36"/>
      <c r="Y133" s="36"/>
      <c r="Z133" s="36"/>
      <c r="AA133" s="36"/>
      <c r="AB133" s="36"/>
      <c r="AC133" s="36"/>
      <c r="AD133" s="36"/>
      <c r="AE133" s="36"/>
      <c r="AR133" s="201" t="s">
        <v>182</v>
      </c>
      <c r="AT133" s="201" t="s">
        <v>177</v>
      </c>
      <c r="AU133" s="201" t="s">
        <v>85</v>
      </c>
      <c r="AY133" s="19" t="s">
        <v>175</v>
      </c>
      <c r="BE133" s="202">
        <f>IF(N133="základní",J133,0)</f>
        <v>0</v>
      </c>
      <c r="BF133" s="202">
        <f>IF(N133="snížená",J133,0)</f>
        <v>0</v>
      </c>
      <c r="BG133" s="202">
        <f>IF(N133="zákl. přenesená",J133,0)</f>
        <v>0</v>
      </c>
      <c r="BH133" s="202">
        <f>IF(N133="sníž. přenesená",J133,0)</f>
        <v>0</v>
      </c>
      <c r="BI133" s="202">
        <f>IF(N133="nulová",J133,0)</f>
        <v>0</v>
      </c>
      <c r="BJ133" s="19" t="s">
        <v>182</v>
      </c>
      <c r="BK133" s="202">
        <f>ROUND(I133*H133,2)</f>
        <v>0</v>
      </c>
      <c r="BL133" s="19" t="s">
        <v>182</v>
      </c>
      <c r="BM133" s="201" t="s">
        <v>2653</v>
      </c>
    </row>
    <row r="134" spans="2:63" s="12" customFormat="1" ht="22.9" customHeight="1">
      <c r="B134" s="174"/>
      <c r="C134" s="175"/>
      <c r="D134" s="176" t="s">
        <v>74</v>
      </c>
      <c r="E134" s="188" t="s">
        <v>1561</v>
      </c>
      <c r="F134" s="188" t="s">
        <v>1562</v>
      </c>
      <c r="G134" s="175"/>
      <c r="H134" s="175"/>
      <c r="I134" s="178"/>
      <c r="J134" s="189">
        <f>BK134</f>
        <v>0</v>
      </c>
      <c r="K134" s="175"/>
      <c r="L134" s="180"/>
      <c r="M134" s="181"/>
      <c r="N134" s="182"/>
      <c r="O134" s="182"/>
      <c r="P134" s="183">
        <f>SUM(P135:P146)</f>
        <v>0</v>
      </c>
      <c r="Q134" s="182"/>
      <c r="R134" s="183">
        <f>SUM(R135:R146)</f>
        <v>0.008783000000000001</v>
      </c>
      <c r="S134" s="182"/>
      <c r="T134" s="184">
        <f>SUM(T135:T146)</f>
        <v>5.737499999999999</v>
      </c>
      <c r="AR134" s="185" t="s">
        <v>83</v>
      </c>
      <c r="AT134" s="186" t="s">
        <v>74</v>
      </c>
      <c r="AU134" s="186" t="s">
        <v>83</v>
      </c>
      <c r="AY134" s="185" t="s">
        <v>175</v>
      </c>
      <c r="BK134" s="187">
        <f>SUM(BK135:BK146)</f>
        <v>0</v>
      </c>
    </row>
    <row r="135" spans="1:65" s="2" customFormat="1" ht="16.5" customHeight="1">
      <c r="A135" s="36"/>
      <c r="B135" s="37"/>
      <c r="C135" s="190" t="s">
        <v>8</v>
      </c>
      <c r="D135" s="190" t="s">
        <v>177</v>
      </c>
      <c r="E135" s="191" t="s">
        <v>2654</v>
      </c>
      <c r="F135" s="192" t="s">
        <v>2655</v>
      </c>
      <c r="G135" s="193" t="s">
        <v>247</v>
      </c>
      <c r="H135" s="194">
        <v>20</v>
      </c>
      <c r="I135" s="195"/>
      <c r="J135" s="196">
        <f>ROUND(I135*H135,2)</f>
        <v>0</v>
      </c>
      <c r="K135" s="192" t="s">
        <v>181</v>
      </c>
      <c r="L135" s="41"/>
      <c r="M135" s="197" t="s">
        <v>19</v>
      </c>
      <c r="N135" s="198" t="s">
        <v>48</v>
      </c>
      <c r="O135" s="67"/>
      <c r="P135" s="199">
        <f>O135*H135</f>
        <v>0</v>
      </c>
      <c r="Q135" s="199">
        <v>0</v>
      </c>
      <c r="R135" s="199">
        <f>Q135*H135</f>
        <v>0</v>
      </c>
      <c r="S135" s="199">
        <v>0.006</v>
      </c>
      <c r="T135" s="200">
        <f>S135*H135</f>
        <v>0.12</v>
      </c>
      <c r="U135" s="36"/>
      <c r="V135" s="36"/>
      <c r="W135" s="36"/>
      <c r="X135" s="36"/>
      <c r="Y135" s="36"/>
      <c r="Z135" s="36"/>
      <c r="AA135" s="36"/>
      <c r="AB135" s="36"/>
      <c r="AC135" s="36"/>
      <c r="AD135" s="36"/>
      <c r="AE135" s="36"/>
      <c r="AR135" s="201" t="s">
        <v>182</v>
      </c>
      <c r="AT135" s="201" t="s">
        <v>177</v>
      </c>
      <c r="AU135" s="201" t="s">
        <v>85</v>
      </c>
      <c r="AY135" s="19" t="s">
        <v>175</v>
      </c>
      <c r="BE135" s="202">
        <f>IF(N135="základní",J135,0)</f>
        <v>0</v>
      </c>
      <c r="BF135" s="202">
        <f>IF(N135="snížená",J135,0)</f>
        <v>0</v>
      </c>
      <c r="BG135" s="202">
        <f>IF(N135="zákl. přenesená",J135,0)</f>
        <v>0</v>
      </c>
      <c r="BH135" s="202">
        <f>IF(N135="sníž. přenesená",J135,0)</f>
        <v>0</v>
      </c>
      <c r="BI135" s="202">
        <f>IF(N135="nulová",J135,0)</f>
        <v>0</v>
      </c>
      <c r="BJ135" s="19" t="s">
        <v>182</v>
      </c>
      <c r="BK135" s="202">
        <f>ROUND(I135*H135,2)</f>
        <v>0</v>
      </c>
      <c r="BL135" s="19" t="s">
        <v>182</v>
      </c>
      <c r="BM135" s="201" t="s">
        <v>2656</v>
      </c>
    </row>
    <row r="136" spans="1:65" s="2" customFormat="1" ht="21.75" customHeight="1">
      <c r="A136" s="36"/>
      <c r="B136" s="37"/>
      <c r="C136" s="190" t="s">
        <v>293</v>
      </c>
      <c r="D136" s="190" t="s">
        <v>177</v>
      </c>
      <c r="E136" s="191" t="s">
        <v>2657</v>
      </c>
      <c r="F136" s="192" t="s">
        <v>2658</v>
      </c>
      <c r="G136" s="193" t="s">
        <v>247</v>
      </c>
      <c r="H136" s="194">
        <v>15</v>
      </c>
      <c r="I136" s="195"/>
      <c r="J136" s="196">
        <f>ROUND(I136*H136,2)</f>
        <v>0</v>
      </c>
      <c r="K136" s="192" t="s">
        <v>181</v>
      </c>
      <c r="L136" s="41"/>
      <c r="M136" s="197" t="s">
        <v>19</v>
      </c>
      <c r="N136" s="198" t="s">
        <v>48</v>
      </c>
      <c r="O136" s="67"/>
      <c r="P136" s="199">
        <f>O136*H136</f>
        <v>0</v>
      </c>
      <c r="Q136" s="199">
        <v>0</v>
      </c>
      <c r="R136" s="199">
        <f>Q136*H136</f>
        <v>0</v>
      </c>
      <c r="S136" s="199">
        <v>0.027</v>
      </c>
      <c r="T136" s="200">
        <f>S136*H136</f>
        <v>0.40499999999999997</v>
      </c>
      <c r="U136" s="36"/>
      <c r="V136" s="36"/>
      <c r="W136" s="36"/>
      <c r="X136" s="36"/>
      <c r="Y136" s="36"/>
      <c r="Z136" s="36"/>
      <c r="AA136" s="36"/>
      <c r="AB136" s="36"/>
      <c r="AC136" s="36"/>
      <c r="AD136" s="36"/>
      <c r="AE136" s="36"/>
      <c r="AR136" s="201" t="s">
        <v>182</v>
      </c>
      <c r="AT136" s="201" t="s">
        <v>177</v>
      </c>
      <c r="AU136" s="201" t="s">
        <v>85</v>
      </c>
      <c r="AY136" s="19" t="s">
        <v>175</v>
      </c>
      <c r="BE136" s="202">
        <f>IF(N136="základní",J136,0)</f>
        <v>0</v>
      </c>
      <c r="BF136" s="202">
        <f>IF(N136="snížená",J136,0)</f>
        <v>0</v>
      </c>
      <c r="BG136" s="202">
        <f>IF(N136="zákl. přenesená",J136,0)</f>
        <v>0</v>
      </c>
      <c r="BH136" s="202">
        <f>IF(N136="sníž. přenesená",J136,0)</f>
        <v>0</v>
      </c>
      <c r="BI136" s="202">
        <f>IF(N136="nulová",J136,0)</f>
        <v>0</v>
      </c>
      <c r="BJ136" s="19" t="s">
        <v>182</v>
      </c>
      <c r="BK136" s="202">
        <f>ROUND(I136*H136,2)</f>
        <v>0</v>
      </c>
      <c r="BL136" s="19" t="s">
        <v>182</v>
      </c>
      <c r="BM136" s="201" t="s">
        <v>2659</v>
      </c>
    </row>
    <row r="137" spans="1:65" s="2" customFormat="1" ht="21.75" customHeight="1">
      <c r="A137" s="36"/>
      <c r="B137" s="37"/>
      <c r="C137" s="190" t="s">
        <v>298</v>
      </c>
      <c r="D137" s="190" t="s">
        <v>177</v>
      </c>
      <c r="E137" s="191" t="s">
        <v>1076</v>
      </c>
      <c r="F137" s="192" t="s">
        <v>1077</v>
      </c>
      <c r="G137" s="193" t="s">
        <v>247</v>
      </c>
      <c r="H137" s="194">
        <v>120</v>
      </c>
      <c r="I137" s="195"/>
      <c r="J137" s="196">
        <f>ROUND(I137*H137,2)</f>
        <v>0</v>
      </c>
      <c r="K137" s="192" t="s">
        <v>181</v>
      </c>
      <c r="L137" s="41"/>
      <c r="M137" s="197" t="s">
        <v>19</v>
      </c>
      <c r="N137" s="198" t="s">
        <v>48</v>
      </c>
      <c r="O137" s="67"/>
      <c r="P137" s="199">
        <f>O137*H137</f>
        <v>0</v>
      </c>
      <c r="Q137" s="199">
        <v>0</v>
      </c>
      <c r="R137" s="199">
        <f>Q137*H137</f>
        <v>0</v>
      </c>
      <c r="S137" s="199">
        <v>0.04</v>
      </c>
      <c r="T137" s="200">
        <f>S137*H137</f>
        <v>4.8</v>
      </c>
      <c r="U137" s="36"/>
      <c r="V137" s="36"/>
      <c r="W137" s="36"/>
      <c r="X137" s="36"/>
      <c r="Y137" s="36"/>
      <c r="Z137" s="36"/>
      <c r="AA137" s="36"/>
      <c r="AB137" s="36"/>
      <c r="AC137" s="36"/>
      <c r="AD137" s="36"/>
      <c r="AE137" s="36"/>
      <c r="AR137" s="201" t="s">
        <v>182</v>
      </c>
      <c r="AT137" s="201" t="s">
        <v>177</v>
      </c>
      <c r="AU137" s="201" t="s">
        <v>85</v>
      </c>
      <c r="AY137" s="19" t="s">
        <v>175</v>
      </c>
      <c r="BE137" s="202">
        <f>IF(N137="základní",J137,0)</f>
        <v>0</v>
      </c>
      <c r="BF137" s="202">
        <f>IF(N137="snížená",J137,0)</f>
        <v>0</v>
      </c>
      <c r="BG137" s="202">
        <f>IF(N137="zákl. přenesená",J137,0)</f>
        <v>0</v>
      </c>
      <c r="BH137" s="202">
        <f>IF(N137="sníž. přenesená",J137,0)</f>
        <v>0</v>
      </c>
      <c r="BI137" s="202">
        <f>IF(N137="nulová",J137,0)</f>
        <v>0</v>
      </c>
      <c r="BJ137" s="19" t="s">
        <v>182</v>
      </c>
      <c r="BK137" s="202">
        <f>ROUND(I137*H137,2)</f>
        <v>0</v>
      </c>
      <c r="BL137" s="19" t="s">
        <v>182</v>
      </c>
      <c r="BM137" s="201" t="s">
        <v>2660</v>
      </c>
    </row>
    <row r="138" spans="1:65" s="2" customFormat="1" ht="21.75" customHeight="1">
      <c r="A138" s="36"/>
      <c r="B138" s="37"/>
      <c r="C138" s="190" t="s">
        <v>304</v>
      </c>
      <c r="D138" s="190" t="s">
        <v>177</v>
      </c>
      <c r="E138" s="191" t="s">
        <v>1079</v>
      </c>
      <c r="F138" s="192" t="s">
        <v>1080</v>
      </c>
      <c r="G138" s="193" t="s">
        <v>400</v>
      </c>
      <c r="H138" s="194">
        <v>2</v>
      </c>
      <c r="I138" s="195"/>
      <c r="J138" s="196">
        <f>ROUND(I138*H138,2)</f>
        <v>0</v>
      </c>
      <c r="K138" s="192" t="s">
        <v>181</v>
      </c>
      <c r="L138" s="41"/>
      <c r="M138" s="197" t="s">
        <v>19</v>
      </c>
      <c r="N138" s="198" t="s">
        <v>48</v>
      </c>
      <c r="O138" s="67"/>
      <c r="P138" s="199">
        <f>O138*H138</f>
        <v>0</v>
      </c>
      <c r="Q138" s="199">
        <v>0</v>
      </c>
      <c r="R138" s="199">
        <f>Q138*H138</f>
        <v>0</v>
      </c>
      <c r="S138" s="199">
        <v>0.045</v>
      </c>
      <c r="T138" s="200">
        <f>S138*H138</f>
        <v>0.09</v>
      </c>
      <c r="U138" s="36"/>
      <c r="V138" s="36"/>
      <c r="W138" s="36"/>
      <c r="X138" s="36"/>
      <c r="Y138" s="36"/>
      <c r="Z138" s="36"/>
      <c r="AA138" s="36"/>
      <c r="AB138" s="36"/>
      <c r="AC138" s="36"/>
      <c r="AD138" s="36"/>
      <c r="AE138" s="36"/>
      <c r="AR138" s="201" t="s">
        <v>182</v>
      </c>
      <c r="AT138" s="201" t="s">
        <v>177</v>
      </c>
      <c r="AU138" s="201" t="s">
        <v>85</v>
      </c>
      <c r="AY138" s="19" t="s">
        <v>175</v>
      </c>
      <c r="BE138" s="202">
        <f>IF(N138="základní",J138,0)</f>
        <v>0</v>
      </c>
      <c r="BF138" s="202">
        <f>IF(N138="snížená",J138,0)</f>
        <v>0</v>
      </c>
      <c r="BG138" s="202">
        <f>IF(N138="zákl. přenesená",J138,0)</f>
        <v>0</v>
      </c>
      <c r="BH138" s="202">
        <f>IF(N138="sníž. přenesená",J138,0)</f>
        <v>0</v>
      </c>
      <c r="BI138" s="202">
        <f>IF(N138="nulová",J138,0)</f>
        <v>0</v>
      </c>
      <c r="BJ138" s="19" t="s">
        <v>182</v>
      </c>
      <c r="BK138" s="202">
        <f>ROUND(I138*H138,2)</f>
        <v>0</v>
      </c>
      <c r="BL138" s="19" t="s">
        <v>182</v>
      </c>
      <c r="BM138" s="201" t="s">
        <v>2661</v>
      </c>
    </row>
    <row r="139" spans="1:65" s="2" customFormat="1" ht="21.75" customHeight="1">
      <c r="A139" s="36"/>
      <c r="B139" s="37"/>
      <c r="C139" s="190" t="s">
        <v>313</v>
      </c>
      <c r="D139" s="190" t="s">
        <v>177</v>
      </c>
      <c r="E139" s="191" t="s">
        <v>2662</v>
      </c>
      <c r="F139" s="192" t="s">
        <v>2663</v>
      </c>
      <c r="G139" s="193" t="s">
        <v>247</v>
      </c>
      <c r="H139" s="194">
        <v>0.8</v>
      </c>
      <c r="I139" s="195"/>
      <c r="J139" s="196">
        <f>ROUND(I139*H139,2)</f>
        <v>0</v>
      </c>
      <c r="K139" s="192" t="s">
        <v>181</v>
      </c>
      <c r="L139" s="41"/>
      <c r="M139" s="197" t="s">
        <v>19</v>
      </c>
      <c r="N139" s="198" t="s">
        <v>48</v>
      </c>
      <c r="O139" s="67"/>
      <c r="P139" s="199">
        <f>O139*H139</f>
        <v>0</v>
      </c>
      <c r="Q139" s="199">
        <v>0.00082</v>
      </c>
      <c r="R139" s="199">
        <f>Q139*H139</f>
        <v>0.000656</v>
      </c>
      <c r="S139" s="199">
        <v>0.011</v>
      </c>
      <c r="T139" s="200">
        <f>S139*H139</f>
        <v>0.0088</v>
      </c>
      <c r="U139" s="36"/>
      <c r="V139" s="36"/>
      <c r="W139" s="36"/>
      <c r="X139" s="36"/>
      <c r="Y139" s="36"/>
      <c r="Z139" s="36"/>
      <c r="AA139" s="36"/>
      <c r="AB139" s="36"/>
      <c r="AC139" s="36"/>
      <c r="AD139" s="36"/>
      <c r="AE139" s="36"/>
      <c r="AR139" s="201" t="s">
        <v>182</v>
      </c>
      <c r="AT139" s="201" t="s">
        <v>177</v>
      </c>
      <c r="AU139" s="201" t="s">
        <v>85</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182</v>
      </c>
      <c r="BM139" s="201" t="s">
        <v>2664</v>
      </c>
    </row>
    <row r="140" spans="1:47" s="2" customFormat="1" ht="48.75">
      <c r="A140" s="36"/>
      <c r="B140" s="37"/>
      <c r="C140" s="38"/>
      <c r="D140" s="203" t="s">
        <v>184</v>
      </c>
      <c r="E140" s="38"/>
      <c r="F140" s="204" t="s">
        <v>1085</v>
      </c>
      <c r="G140" s="38"/>
      <c r="H140" s="38"/>
      <c r="I140" s="111"/>
      <c r="J140" s="38"/>
      <c r="K140" s="38"/>
      <c r="L140" s="41"/>
      <c r="M140" s="205"/>
      <c r="N140" s="206"/>
      <c r="O140" s="67"/>
      <c r="P140" s="67"/>
      <c r="Q140" s="67"/>
      <c r="R140" s="67"/>
      <c r="S140" s="67"/>
      <c r="T140" s="68"/>
      <c r="U140" s="36"/>
      <c r="V140" s="36"/>
      <c r="W140" s="36"/>
      <c r="X140" s="36"/>
      <c r="Y140" s="36"/>
      <c r="Z140" s="36"/>
      <c r="AA140" s="36"/>
      <c r="AB140" s="36"/>
      <c r="AC140" s="36"/>
      <c r="AD140" s="36"/>
      <c r="AE140" s="36"/>
      <c r="AT140" s="19" t="s">
        <v>184</v>
      </c>
      <c r="AU140" s="19" t="s">
        <v>85</v>
      </c>
    </row>
    <row r="141" spans="1:65" s="2" customFormat="1" ht="21.75" customHeight="1">
      <c r="A141" s="36"/>
      <c r="B141" s="37"/>
      <c r="C141" s="190" t="s">
        <v>317</v>
      </c>
      <c r="D141" s="190" t="s">
        <v>177</v>
      </c>
      <c r="E141" s="191" t="s">
        <v>2665</v>
      </c>
      <c r="F141" s="192" t="s">
        <v>2666</v>
      </c>
      <c r="G141" s="193" t="s">
        <v>247</v>
      </c>
      <c r="H141" s="194">
        <v>2</v>
      </c>
      <c r="I141" s="195"/>
      <c r="J141" s="196">
        <f>ROUND(I141*H141,2)</f>
        <v>0</v>
      </c>
      <c r="K141" s="192" t="s">
        <v>181</v>
      </c>
      <c r="L141" s="41"/>
      <c r="M141" s="197" t="s">
        <v>19</v>
      </c>
      <c r="N141" s="198" t="s">
        <v>48</v>
      </c>
      <c r="O141" s="67"/>
      <c r="P141" s="199">
        <f>O141*H141</f>
        <v>0</v>
      </c>
      <c r="Q141" s="199">
        <v>0.00067</v>
      </c>
      <c r="R141" s="199">
        <f>Q141*H141</f>
        <v>0.00134</v>
      </c>
      <c r="S141" s="199">
        <v>0.02</v>
      </c>
      <c r="T141" s="200">
        <f>S141*H141</f>
        <v>0.04</v>
      </c>
      <c r="U141" s="36"/>
      <c r="V141" s="36"/>
      <c r="W141" s="36"/>
      <c r="X141" s="36"/>
      <c r="Y141" s="36"/>
      <c r="Z141" s="36"/>
      <c r="AA141" s="36"/>
      <c r="AB141" s="36"/>
      <c r="AC141" s="36"/>
      <c r="AD141" s="36"/>
      <c r="AE141" s="36"/>
      <c r="AR141" s="201" t="s">
        <v>182</v>
      </c>
      <c r="AT141" s="201" t="s">
        <v>177</v>
      </c>
      <c r="AU141" s="201" t="s">
        <v>85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182</v>
      </c>
      <c r="BM141" s="201" t="s">
        <v>2667</v>
      </c>
    </row>
    <row r="142" spans="1:47" s="2" customFormat="1" ht="48.75">
      <c r="A142" s="36"/>
      <c r="B142" s="37"/>
      <c r="C142" s="38"/>
      <c r="D142" s="203" t="s">
        <v>184</v>
      </c>
      <c r="E142" s="38"/>
      <c r="F142" s="204" t="s">
        <v>1085</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184</v>
      </c>
      <c r="AU142" s="19" t="s">
        <v>85</v>
      </c>
    </row>
    <row r="143" spans="1:65" s="2" customFormat="1" ht="21.75" customHeight="1">
      <c r="A143" s="36"/>
      <c r="B143" s="37"/>
      <c r="C143" s="190" t="s">
        <v>7</v>
      </c>
      <c r="D143" s="190" t="s">
        <v>177</v>
      </c>
      <c r="E143" s="191" t="s">
        <v>1082</v>
      </c>
      <c r="F143" s="192" t="s">
        <v>1083</v>
      </c>
      <c r="G143" s="193" t="s">
        <v>247</v>
      </c>
      <c r="H143" s="194">
        <v>4.5</v>
      </c>
      <c r="I143" s="195"/>
      <c r="J143" s="196">
        <f>ROUND(I143*H143,2)</f>
        <v>0</v>
      </c>
      <c r="K143" s="192" t="s">
        <v>181</v>
      </c>
      <c r="L143" s="41"/>
      <c r="M143" s="197" t="s">
        <v>19</v>
      </c>
      <c r="N143" s="198" t="s">
        <v>48</v>
      </c>
      <c r="O143" s="67"/>
      <c r="P143" s="199">
        <f>O143*H143</f>
        <v>0</v>
      </c>
      <c r="Q143" s="199">
        <v>0.00079</v>
      </c>
      <c r="R143" s="199">
        <f>Q143*H143</f>
        <v>0.003555</v>
      </c>
      <c r="S143" s="199">
        <v>0.053</v>
      </c>
      <c r="T143" s="200">
        <f>S143*H143</f>
        <v>0.2385</v>
      </c>
      <c r="U143" s="36"/>
      <c r="V143" s="36"/>
      <c r="W143" s="36"/>
      <c r="X143" s="36"/>
      <c r="Y143" s="36"/>
      <c r="Z143" s="36"/>
      <c r="AA143" s="36"/>
      <c r="AB143" s="36"/>
      <c r="AC143" s="36"/>
      <c r="AD143" s="36"/>
      <c r="AE143" s="36"/>
      <c r="AR143" s="201" t="s">
        <v>182</v>
      </c>
      <c r="AT143" s="201" t="s">
        <v>177</v>
      </c>
      <c r="AU143" s="201" t="s">
        <v>85</v>
      </c>
      <c r="AY143" s="19" t="s">
        <v>175</v>
      </c>
      <c r="BE143" s="202">
        <f>IF(N143="základní",J143,0)</f>
        <v>0</v>
      </c>
      <c r="BF143" s="202">
        <f>IF(N143="snížená",J143,0)</f>
        <v>0</v>
      </c>
      <c r="BG143" s="202">
        <f>IF(N143="zákl. přenesená",J143,0)</f>
        <v>0</v>
      </c>
      <c r="BH143" s="202">
        <f>IF(N143="sníž. přenesená",J143,0)</f>
        <v>0</v>
      </c>
      <c r="BI143" s="202">
        <f>IF(N143="nulová",J143,0)</f>
        <v>0</v>
      </c>
      <c r="BJ143" s="19" t="s">
        <v>182</v>
      </c>
      <c r="BK143" s="202">
        <f>ROUND(I143*H143,2)</f>
        <v>0</v>
      </c>
      <c r="BL143" s="19" t="s">
        <v>182</v>
      </c>
      <c r="BM143" s="201" t="s">
        <v>2668</v>
      </c>
    </row>
    <row r="144" spans="1:47" s="2" customFormat="1" ht="48.75">
      <c r="A144" s="36"/>
      <c r="B144" s="37"/>
      <c r="C144" s="38"/>
      <c r="D144" s="203" t="s">
        <v>184</v>
      </c>
      <c r="E144" s="38"/>
      <c r="F144" s="204" t="s">
        <v>1085</v>
      </c>
      <c r="G144" s="38"/>
      <c r="H144" s="38"/>
      <c r="I144" s="111"/>
      <c r="J144" s="38"/>
      <c r="K144" s="38"/>
      <c r="L144" s="41"/>
      <c r="M144" s="205"/>
      <c r="N144" s="206"/>
      <c r="O144" s="67"/>
      <c r="P144" s="67"/>
      <c r="Q144" s="67"/>
      <c r="R144" s="67"/>
      <c r="S144" s="67"/>
      <c r="T144" s="68"/>
      <c r="U144" s="36"/>
      <c r="V144" s="36"/>
      <c r="W144" s="36"/>
      <c r="X144" s="36"/>
      <c r="Y144" s="36"/>
      <c r="Z144" s="36"/>
      <c r="AA144" s="36"/>
      <c r="AB144" s="36"/>
      <c r="AC144" s="36"/>
      <c r="AD144" s="36"/>
      <c r="AE144" s="36"/>
      <c r="AT144" s="19" t="s">
        <v>184</v>
      </c>
      <c r="AU144" s="19" t="s">
        <v>85</v>
      </c>
    </row>
    <row r="145" spans="1:65" s="2" customFormat="1" ht="21.75" customHeight="1">
      <c r="A145" s="36"/>
      <c r="B145" s="37"/>
      <c r="C145" s="190" t="s">
        <v>327</v>
      </c>
      <c r="D145" s="190" t="s">
        <v>177</v>
      </c>
      <c r="E145" s="191" t="s">
        <v>2669</v>
      </c>
      <c r="F145" s="192" t="s">
        <v>2670</v>
      </c>
      <c r="G145" s="193" t="s">
        <v>247</v>
      </c>
      <c r="H145" s="194">
        <v>3.2</v>
      </c>
      <c r="I145" s="195"/>
      <c r="J145" s="196">
        <f>ROUND(I145*H145,2)</f>
        <v>0</v>
      </c>
      <c r="K145" s="192" t="s">
        <v>181</v>
      </c>
      <c r="L145" s="41"/>
      <c r="M145" s="197" t="s">
        <v>19</v>
      </c>
      <c r="N145" s="198" t="s">
        <v>48</v>
      </c>
      <c r="O145" s="67"/>
      <c r="P145" s="199">
        <f>O145*H145</f>
        <v>0</v>
      </c>
      <c r="Q145" s="199">
        <v>0.00101</v>
      </c>
      <c r="R145" s="199">
        <f>Q145*H145</f>
        <v>0.0032320000000000005</v>
      </c>
      <c r="S145" s="199">
        <v>0.011</v>
      </c>
      <c r="T145" s="200">
        <f>S145*H145</f>
        <v>0.0352</v>
      </c>
      <c r="U145" s="36"/>
      <c r="V145" s="36"/>
      <c r="W145" s="36"/>
      <c r="X145" s="36"/>
      <c r="Y145" s="36"/>
      <c r="Z145" s="36"/>
      <c r="AA145" s="36"/>
      <c r="AB145" s="36"/>
      <c r="AC145" s="36"/>
      <c r="AD145" s="36"/>
      <c r="AE145" s="36"/>
      <c r="AR145" s="201" t="s">
        <v>182</v>
      </c>
      <c r="AT145" s="201" t="s">
        <v>177</v>
      </c>
      <c r="AU145" s="201" t="s">
        <v>85</v>
      </c>
      <c r="AY145" s="19" t="s">
        <v>175</v>
      </c>
      <c r="BE145" s="202">
        <f>IF(N145="základní",J145,0)</f>
        <v>0</v>
      </c>
      <c r="BF145" s="202">
        <f>IF(N145="snížená",J145,0)</f>
        <v>0</v>
      </c>
      <c r="BG145" s="202">
        <f>IF(N145="zákl. přenesená",J145,0)</f>
        <v>0</v>
      </c>
      <c r="BH145" s="202">
        <f>IF(N145="sníž. přenesená",J145,0)</f>
        <v>0</v>
      </c>
      <c r="BI145" s="202">
        <f>IF(N145="nulová",J145,0)</f>
        <v>0</v>
      </c>
      <c r="BJ145" s="19" t="s">
        <v>182</v>
      </c>
      <c r="BK145" s="202">
        <f>ROUND(I145*H145,2)</f>
        <v>0</v>
      </c>
      <c r="BL145" s="19" t="s">
        <v>182</v>
      </c>
      <c r="BM145" s="201" t="s">
        <v>2671</v>
      </c>
    </row>
    <row r="146" spans="1:47" s="2" customFormat="1" ht="48.75">
      <c r="A146" s="36"/>
      <c r="B146" s="37"/>
      <c r="C146" s="38"/>
      <c r="D146" s="203" t="s">
        <v>184</v>
      </c>
      <c r="E146" s="38"/>
      <c r="F146" s="204" t="s">
        <v>1085</v>
      </c>
      <c r="G146" s="38"/>
      <c r="H146" s="38"/>
      <c r="I146" s="111"/>
      <c r="J146" s="38"/>
      <c r="K146" s="38"/>
      <c r="L146" s="41"/>
      <c r="M146" s="205"/>
      <c r="N146" s="206"/>
      <c r="O146" s="67"/>
      <c r="P146" s="67"/>
      <c r="Q146" s="67"/>
      <c r="R146" s="67"/>
      <c r="S146" s="67"/>
      <c r="T146" s="68"/>
      <c r="U146" s="36"/>
      <c r="V146" s="36"/>
      <c r="W146" s="36"/>
      <c r="X146" s="36"/>
      <c r="Y146" s="36"/>
      <c r="Z146" s="36"/>
      <c r="AA146" s="36"/>
      <c r="AB146" s="36"/>
      <c r="AC146" s="36"/>
      <c r="AD146" s="36"/>
      <c r="AE146" s="36"/>
      <c r="AT146" s="19" t="s">
        <v>184</v>
      </c>
      <c r="AU146" s="19" t="s">
        <v>85</v>
      </c>
    </row>
    <row r="147" spans="2:63" s="12" customFormat="1" ht="22.9" customHeight="1">
      <c r="B147" s="174"/>
      <c r="C147" s="175"/>
      <c r="D147" s="176" t="s">
        <v>74</v>
      </c>
      <c r="E147" s="188" t="s">
        <v>2000</v>
      </c>
      <c r="F147" s="188" t="s">
        <v>2672</v>
      </c>
      <c r="G147" s="175"/>
      <c r="H147" s="175"/>
      <c r="I147" s="178"/>
      <c r="J147" s="189">
        <f>BK147</f>
        <v>0</v>
      </c>
      <c r="K147" s="175"/>
      <c r="L147" s="180"/>
      <c r="M147" s="181"/>
      <c r="N147" s="182"/>
      <c r="O147" s="182"/>
      <c r="P147" s="183">
        <f>SUM(P148:P149)</f>
        <v>0</v>
      </c>
      <c r="Q147" s="182"/>
      <c r="R147" s="183">
        <f>SUM(R148:R149)</f>
        <v>0.0015599999999999998</v>
      </c>
      <c r="S147" s="182"/>
      <c r="T147" s="184">
        <f>SUM(T148:T149)</f>
        <v>0</v>
      </c>
      <c r="AR147" s="185" t="s">
        <v>83</v>
      </c>
      <c r="AT147" s="186" t="s">
        <v>74</v>
      </c>
      <c r="AU147" s="186" t="s">
        <v>83</v>
      </c>
      <c r="AY147" s="185" t="s">
        <v>175</v>
      </c>
      <c r="BK147" s="187">
        <f>SUM(BK148:BK149)</f>
        <v>0</v>
      </c>
    </row>
    <row r="148" spans="1:65" s="2" customFormat="1" ht="21.75" customHeight="1">
      <c r="A148" s="36"/>
      <c r="B148" s="37"/>
      <c r="C148" s="190" t="s">
        <v>332</v>
      </c>
      <c r="D148" s="190" t="s">
        <v>177</v>
      </c>
      <c r="E148" s="191" t="s">
        <v>939</v>
      </c>
      <c r="F148" s="192" t="s">
        <v>940</v>
      </c>
      <c r="G148" s="193" t="s">
        <v>180</v>
      </c>
      <c r="H148" s="194">
        <v>12</v>
      </c>
      <c r="I148" s="195"/>
      <c r="J148" s="196">
        <f>ROUND(I148*H148,2)</f>
        <v>0</v>
      </c>
      <c r="K148" s="192" t="s">
        <v>181</v>
      </c>
      <c r="L148" s="41"/>
      <c r="M148" s="197" t="s">
        <v>19</v>
      </c>
      <c r="N148" s="198" t="s">
        <v>48</v>
      </c>
      <c r="O148" s="67"/>
      <c r="P148" s="199">
        <f>O148*H148</f>
        <v>0</v>
      </c>
      <c r="Q148" s="199">
        <v>0.00013</v>
      </c>
      <c r="R148" s="199">
        <f>Q148*H148</f>
        <v>0.0015599999999999998</v>
      </c>
      <c r="S148" s="199">
        <v>0</v>
      </c>
      <c r="T148" s="200">
        <f>S148*H148</f>
        <v>0</v>
      </c>
      <c r="U148" s="36"/>
      <c r="V148" s="36"/>
      <c r="W148" s="36"/>
      <c r="X148" s="36"/>
      <c r="Y148" s="36"/>
      <c r="Z148" s="36"/>
      <c r="AA148" s="36"/>
      <c r="AB148" s="36"/>
      <c r="AC148" s="36"/>
      <c r="AD148" s="36"/>
      <c r="AE148" s="36"/>
      <c r="AR148" s="201" t="s">
        <v>182</v>
      </c>
      <c r="AT148" s="201" t="s">
        <v>177</v>
      </c>
      <c r="AU148" s="201" t="s">
        <v>85</v>
      </c>
      <c r="AY148" s="19" t="s">
        <v>175</v>
      </c>
      <c r="BE148" s="202">
        <f>IF(N148="základní",J148,0)</f>
        <v>0</v>
      </c>
      <c r="BF148" s="202">
        <f>IF(N148="snížená",J148,0)</f>
        <v>0</v>
      </c>
      <c r="BG148" s="202">
        <f>IF(N148="zákl. přenesená",J148,0)</f>
        <v>0</v>
      </c>
      <c r="BH148" s="202">
        <f>IF(N148="sníž. přenesená",J148,0)</f>
        <v>0</v>
      </c>
      <c r="BI148" s="202">
        <f>IF(N148="nulová",J148,0)</f>
        <v>0</v>
      </c>
      <c r="BJ148" s="19" t="s">
        <v>182</v>
      </c>
      <c r="BK148" s="202">
        <f>ROUND(I148*H148,2)</f>
        <v>0</v>
      </c>
      <c r="BL148" s="19" t="s">
        <v>182</v>
      </c>
      <c r="BM148" s="201" t="s">
        <v>2673</v>
      </c>
    </row>
    <row r="149" spans="1:47" s="2" customFormat="1" ht="48.75">
      <c r="A149" s="36"/>
      <c r="B149" s="37"/>
      <c r="C149" s="38"/>
      <c r="D149" s="203" t="s">
        <v>184</v>
      </c>
      <c r="E149" s="38"/>
      <c r="F149" s="204" t="s">
        <v>942</v>
      </c>
      <c r="G149" s="38"/>
      <c r="H149" s="38"/>
      <c r="I149" s="111"/>
      <c r="J149" s="38"/>
      <c r="K149" s="38"/>
      <c r="L149" s="41"/>
      <c r="M149" s="205"/>
      <c r="N149" s="206"/>
      <c r="O149" s="67"/>
      <c r="P149" s="67"/>
      <c r="Q149" s="67"/>
      <c r="R149" s="67"/>
      <c r="S149" s="67"/>
      <c r="T149" s="68"/>
      <c r="U149" s="36"/>
      <c r="V149" s="36"/>
      <c r="W149" s="36"/>
      <c r="X149" s="36"/>
      <c r="Y149" s="36"/>
      <c r="Z149" s="36"/>
      <c r="AA149" s="36"/>
      <c r="AB149" s="36"/>
      <c r="AC149" s="36"/>
      <c r="AD149" s="36"/>
      <c r="AE149" s="36"/>
      <c r="AT149" s="19" t="s">
        <v>184</v>
      </c>
      <c r="AU149" s="19" t="s">
        <v>85</v>
      </c>
    </row>
    <row r="150" spans="2:63" s="12" customFormat="1" ht="22.9" customHeight="1">
      <c r="B150" s="174"/>
      <c r="C150" s="175"/>
      <c r="D150" s="176" t="s">
        <v>74</v>
      </c>
      <c r="E150" s="188" t="s">
        <v>367</v>
      </c>
      <c r="F150" s="188" t="s">
        <v>368</v>
      </c>
      <c r="G150" s="175"/>
      <c r="H150" s="175"/>
      <c r="I150" s="178"/>
      <c r="J150" s="189">
        <f>BK150</f>
        <v>0</v>
      </c>
      <c r="K150" s="175"/>
      <c r="L150" s="180"/>
      <c r="M150" s="181"/>
      <c r="N150" s="182"/>
      <c r="O150" s="182"/>
      <c r="P150" s="183">
        <f>SUM(P151:P161)</f>
        <v>0</v>
      </c>
      <c r="Q150" s="182"/>
      <c r="R150" s="183">
        <f>SUM(R151:R161)</f>
        <v>0</v>
      </c>
      <c r="S150" s="182"/>
      <c r="T150" s="184">
        <f>SUM(T151:T161)</f>
        <v>0</v>
      </c>
      <c r="AR150" s="185" t="s">
        <v>83</v>
      </c>
      <c r="AT150" s="186" t="s">
        <v>74</v>
      </c>
      <c r="AU150" s="186" t="s">
        <v>83</v>
      </c>
      <c r="AY150" s="185" t="s">
        <v>175</v>
      </c>
      <c r="BK150" s="187">
        <f>SUM(BK151:BK161)</f>
        <v>0</v>
      </c>
    </row>
    <row r="151" spans="1:65" s="2" customFormat="1" ht="21.75" customHeight="1">
      <c r="A151" s="36"/>
      <c r="B151" s="37"/>
      <c r="C151" s="190" t="s">
        <v>336</v>
      </c>
      <c r="D151" s="190" t="s">
        <v>177</v>
      </c>
      <c r="E151" s="191" t="s">
        <v>1086</v>
      </c>
      <c r="F151" s="192" t="s">
        <v>1087</v>
      </c>
      <c r="G151" s="193" t="s">
        <v>217</v>
      </c>
      <c r="H151" s="194">
        <v>7.536</v>
      </c>
      <c r="I151" s="195"/>
      <c r="J151" s="196">
        <f>ROUND(I151*H151,2)</f>
        <v>0</v>
      </c>
      <c r="K151" s="192" t="s">
        <v>181</v>
      </c>
      <c r="L151" s="41"/>
      <c r="M151" s="197" t="s">
        <v>19</v>
      </c>
      <c r="N151" s="198" t="s">
        <v>48</v>
      </c>
      <c r="O151" s="67"/>
      <c r="P151" s="199">
        <f>O151*H151</f>
        <v>0</v>
      </c>
      <c r="Q151" s="199">
        <v>0</v>
      </c>
      <c r="R151" s="199">
        <f>Q151*H151</f>
        <v>0</v>
      </c>
      <c r="S151" s="199">
        <v>0</v>
      </c>
      <c r="T151" s="200">
        <f>S151*H151</f>
        <v>0</v>
      </c>
      <c r="U151" s="36"/>
      <c r="V151" s="36"/>
      <c r="W151" s="36"/>
      <c r="X151" s="36"/>
      <c r="Y151" s="36"/>
      <c r="Z151" s="36"/>
      <c r="AA151" s="36"/>
      <c r="AB151" s="36"/>
      <c r="AC151" s="36"/>
      <c r="AD151" s="36"/>
      <c r="AE151" s="36"/>
      <c r="AR151" s="201" t="s">
        <v>182</v>
      </c>
      <c r="AT151" s="201" t="s">
        <v>177</v>
      </c>
      <c r="AU151" s="201" t="s">
        <v>85</v>
      </c>
      <c r="AY151" s="19" t="s">
        <v>175</v>
      </c>
      <c r="BE151" s="202">
        <f>IF(N151="základní",J151,0)</f>
        <v>0</v>
      </c>
      <c r="BF151" s="202">
        <f>IF(N151="snížená",J151,0)</f>
        <v>0</v>
      </c>
      <c r="BG151" s="202">
        <f>IF(N151="zákl. přenesená",J151,0)</f>
        <v>0</v>
      </c>
      <c r="BH151" s="202">
        <f>IF(N151="sníž. přenesená",J151,0)</f>
        <v>0</v>
      </c>
      <c r="BI151" s="202">
        <f>IF(N151="nulová",J151,0)</f>
        <v>0</v>
      </c>
      <c r="BJ151" s="19" t="s">
        <v>182</v>
      </c>
      <c r="BK151" s="202">
        <f>ROUND(I151*H151,2)</f>
        <v>0</v>
      </c>
      <c r="BL151" s="19" t="s">
        <v>182</v>
      </c>
      <c r="BM151" s="201" t="s">
        <v>2674</v>
      </c>
    </row>
    <row r="152" spans="1:47" s="2" customFormat="1" ht="107.25">
      <c r="A152" s="36"/>
      <c r="B152" s="37"/>
      <c r="C152" s="38"/>
      <c r="D152" s="203" t="s">
        <v>184</v>
      </c>
      <c r="E152" s="38"/>
      <c r="F152" s="204" t="s">
        <v>1089</v>
      </c>
      <c r="G152" s="38"/>
      <c r="H152" s="38"/>
      <c r="I152" s="111"/>
      <c r="J152" s="38"/>
      <c r="K152" s="38"/>
      <c r="L152" s="41"/>
      <c r="M152" s="205"/>
      <c r="N152" s="206"/>
      <c r="O152" s="67"/>
      <c r="P152" s="67"/>
      <c r="Q152" s="67"/>
      <c r="R152" s="67"/>
      <c r="S152" s="67"/>
      <c r="T152" s="68"/>
      <c r="U152" s="36"/>
      <c r="V152" s="36"/>
      <c r="W152" s="36"/>
      <c r="X152" s="36"/>
      <c r="Y152" s="36"/>
      <c r="Z152" s="36"/>
      <c r="AA152" s="36"/>
      <c r="AB152" s="36"/>
      <c r="AC152" s="36"/>
      <c r="AD152" s="36"/>
      <c r="AE152" s="36"/>
      <c r="AT152" s="19" t="s">
        <v>184</v>
      </c>
      <c r="AU152" s="19" t="s">
        <v>85</v>
      </c>
    </row>
    <row r="153" spans="1:65" s="2" customFormat="1" ht="21.75" customHeight="1">
      <c r="A153" s="36"/>
      <c r="B153" s="37"/>
      <c r="C153" s="190" t="s">
        <v>341</v>
      </c>
      <c r="D153" s="190" t="s">
        <v>177</v>
      </c>
      <c r="E153" s="191" t="s">
        <v>1090</v>
      </c>
      <c r="F153" s="192" t="s">
        <v>1091</v>
      </c>
      <c r="G153" s="193" t="s">
        <v>217</v>
      </c>
      <c r="H153" s="194">
        <v>7.536</v>
      </c>
      <c r="I153" s="195"/>
      <c r="J153" s="196">
        <f>ROUND(I153*H153,2)</f>
        <v>0</v>
      </c>
      <c r="K153" s="192" t="s">
        <v>181</v>
      </c>
      <c r="L153" s="41"/>
      <c r="M153" s="197" t="s">
        <v>19</v>
      </c>
      <c r="N153" s="198" t="s">
        <v>48</v>
      </c>
      <c r="O153" s="67"/>
      <c r="P153" s="199">
        <f>O153*H153</f>
        <v>0</v>
      </c>
      <c r="Q153" s="199">
        <v>0</v>
      </c>
      <c r="R153" s="199">
        <f>Q153*H153</f>
        <v>0</v>
      </c>
      <c r="S153" s="199">
        <v>0</v>
      </c>
      <c r="T153" s="200">
        <f>S153*H153</f>
        <v>0</v>
      </c>
      <c r="U153" s="36"/>
      <c r="V153" s="36"/>
      <c r="W153" s="36"/>
      <c r="X153" s="36"/>
      <c r="Y153" s="36"/>
      <c r="Z153" s="36"/>
      <c r="AA153" s="36"/>
      <c r="AB153" s="36"/>
      <c r="AC153" s="36"/>
      <c r="AD153" s="36"/>
      <c r="AE153" s="36"/>
      <c r="AR153" s="201" t="s">
        <v>182</v>
      </c>
      <c r="AT153" s="201" t="s">
        <v>177</v>
      </c>
      <c r="AU153" s="201" t="s">
        <v>85</v>
      </c>
      <c r="AY153" s="19" t="s">
        <v>175</v>
      </c>
      <c r="BE153" s="202">
        <f>IF(N153="základní",J153,0)</f>
        <v>0</v>
      </c>
      <c r="BF153" s="202">
        <f>IF(N153="snížená",J153,0)</f>
        <v>0</v>
      </c>
      <c r="BG153" s="202">
        <f>IF(N153="zákl. přenesená",J153,0)</f>
        <v>0</v>
      </c>
      <c r="BH153" s="202">
        <f>IF(N153="sníž. přenesená",J153,0)</f>
        <v>0</v>
      </c>
      <c r="BI153" s="202">
        <f>IF(N153="nulová",J153,0)</f>
        <v>0</v>
      </c>
      <c r="BJ153" s="19" t="s">
        <v>182</v>
      </c>
      <c r="BK153" s="202">
        <f>ROUND(I153*H153,2)</f>
        <v>0</v>
      </c>
      <c r="BL153" s="19" t="s">
        <v>182</v>
      </c>
      <c r="BM153" s="201" t="s">
        <v>2675</v>
      </c>
    </row>
    <row r="154" spans="1:47" s="2" customFormat="1" ht="107.25">
      <c r="A154" s="36"/>
      <c r="B154" s="37"/>
      <c r="C154" s="38"/>
      <c r="D154" s="203" t="s">
        <v>184</v>
      </c>
      <c r="E154" s="38"/>
      <c r="F154" s="204" t="s">
        <v>1089</v>
      </c>
      <c r="G154" s="38"/>
      <c r="H154" s="38"/>
      <c r="I154" s="111"/>
      <c r="J154" s="38"/>
      <c r="K154" s="38"/>
      <c r="L154" s="41"/>
      <c r="M154" s="205"/>
      <c r="N154" s="206"/>
      <c r="O154" s="67"/>
      <c r="P154" s="67"/>
      <c r="Q154" s="67"/>
      <c r="R154" s="67"/>
      <c r="S154" s="67"/>
      <c r="T154" s="68"/>
      <c r="U154" s="36"/>
      <c r="V154" s="36"/>
      <c r="W154" s="36"/>
      <c r="X154" s="36"/>
      <c r="Y154" s="36"/>
      <c r="Z154" s="36"/>
      <c r="AA154" s="36"/>
      <c r="AB154" s="36"/>
      <c r="AC154" s="36"/>
      <c r="AD154" s="36"/>
      <c r="AE154" s="36"/>
      <c r="AT154" s="19" t="s">
        <v>184</v>
      </c>
      <c r="AU154" s="19" t="s">
        <v>85</v>
      </c>
    </row>
    <row r="155" spans="1:65" s="2" customFormat="1" ht="16.5" customHeight="1">
      <c r="A155" s="36"/>
      <c r="B155" s="37"/>
      <c r="C155" s="190" t="s">
        <v>345</v>
      </c>
      <c r="D155" s="190" t="s">
        <v>177</v>
      </c>
      <c r="E155" s="191" t="s">
        <v>1093</v>
      </c>
      <c r="F155" s="192" t="s">
        <v>1094</v>
      </c>
      <c r="G155" s="193" t="s">
        <v>217</v>
      </c>
      <c r="H155" s="194">
        <v>7.536</v>
      </c>
      <c r="I155" s="195"/>
      <c r="J155" s="196">
        <f>ROUND(I155*H155,2)</f>
        <v>0</v>
      </c>
      <c r="K155" s="192" t="s">
        <v>181</v>
      </c>
      <c r="L155" s="41"/>
      <c r="M155" s="197" t="s">
        <v>19</v>
      </c>
      <c r="N155" s="198" t="s">
        <v>48</v>
      </c>
      <c r="O155" s="67"/>
      <c r="P155" s="199">
        <f>O155*H155</f>
        <v>0</v>
      </c>
      <c r="Q155" s="199">
        <v>0</v>
      </c>
      <c r="R155" s="199">
        <f>Q155*H155</f>
        <v>0</v>
      </c>
      <c r="S155" s="199">
        <v>0</v>
      </c>
      <c r="T155" s="200">
        <f>S155*H155</f>
        <v>0</v>
      </c>
      <c r="U155" s="36"/>
      <c r="V155" s="36"/>
      <c r="W155" s="36"/>
      <c r="X155" s="36"/>
      <c r="Y155" s="36"/>
      <c r="Z155" s="36"/>
      <c r="AA155" s="36"/>
      <c r="AB155" s="36"/>
      <c r="AC155" s="36"/>
      <c r="AD155" s="36"/>
      <c r="AE155" s="36"/>
      <c r="AR155" s="201" t="s">
        <v>182</v>
      </c>
      <c r="AT155" s="201" t="s">
        <v>177</v>
      </c>
      <c r="AU155" s="201" t="s">
        <v>85</v>
      </c>
      <c r="AY155" s="19" t="s">
        <v>175</v>
      </c>
      <c r="BE155" s="202">
        <f>IF(N155="základní",J155,0)</f>
        <v>0</v>
      </c>
      <c r="BF155" s="202">
        <f>IF(N155="snížená",J155,0)</f>
        <v>0</v>
      </c>
      <c r="BG155" s="202">
        <f>IF(N155="zákl. přenesená",J155,0)</f>
        <v>0</v>
      </c>
      <c r="BH155" s="202">
        <f>IF(N155="sníž. přenesená",J155,0)</f>
        <v>0</v>
      </c>
      <c r="BI155" s="202">
        <f>IF(N155="nulová",J155,0)</f>
        <v>0</v>
      </c>
      <c r="BJ155" s="19" t="s">
        <v>182</v>
      </c>
      <c r="BK155" s="202">
        <f>ROUND(I155*H155,2)</f>
        <v>0</v>
      </c>
      <c r="BL155" s="19" t="s">
        <v>182</v>
      </c>
      <c r="BM155" s="201" t="s">
        <v>2676</v>
      </c>
    </row>
    <row r="156" spans="1:47" s="2" customFormat="1" ht="58.5">
      <c r="A156" s="36"/>
      <c r="B156" s="37"/>
      <c r="C156" s="38"/>
      <c r="D156" s="203" t="s">
        <v>184</v>
      </c>
      <c r="E156" s="38"/>
      <c r="F156" s="204" t="s">
        <v>1096</v>
      </c>
      <c r="G156" s="38"/>
      <c r="H156" s="38"/>
      <c r="I156" s="111"/>
      <c r="J156" s="38"/>
      <c r="K156" s="38"/>
      <c r="L156" s="41"/>
      <c r="M156" s="205"/>
      <c r="N156" s="206"/>
      <c r="O156" s="67"/>
      <c r="P156" s="67"/>
      <c r="Q156" s="67"/>
      <c r="R156" s="67"/>
      <c r="S156" s="67"/>
      <c r="T156" s="68"/>
      <c r="U156" s="36"/>
      <c r="V156" s="36"/>
      <c r="W156" s="36"/>
      <c r="X156" s="36"/>
      <c r="Y156" s="36"/>
      <c r="Z156" s="36"/>
      <c r="AA156" s="36"/>
      <c r="AB156" s="36"/>
      <c r="AC156" s="36"/>
      <c r="AD156" s="36"/>
      <c r="AE156" s="36"/>
      <c r="AT156" s="19" t="s">
        <v>184</v>
      </c>
      <c r="AU156" s="19" t="s">
        <v>85</v>
      </c>
    </row>
    <row r="157" spans="1:65" s="2" customFormat="1" ht="21.75" customHeight="1">
      <c r="A157" s="36"/>
      <c r="B157" s="37"/>
      <c r="C157" s="190" t="s">
        <v>349</v>
      </c>
      <c r="D157" s="190" t="s">
        <v>177</v>
      </c>
      <c r="E157" s="191" t="s">
        <v>1097</v>
      </c>
      <c r="F157" s="192" t="s">
        <v>1098</v>
      </c>
      <c r="G157" s="193" t="s">
        <v>217</v>
      </c>
      <c r="H157" s="194">
        <v>218.544</v>
      </c>
      <c r="I157" s="195"/>
      <c r="J157" s="196">
        <f>ROUND(I157*H157,2)</f>
        <v>0</v>
      </c>
      <c r="K157" s="192" t="s">
        <v>181</v>
      </c>
      <c r="L157" s="41"/>
      <c r="M157" s="197" t="s">
        <v>19</v>
      </c>
      <c r="N157" s="198" t="s">
        <v>48</v>
      </c>
      <c r="O157" s="67"/>
      <c r="P157" s="199">
        <f>O157*H157</f>
        <v>0</v>
      </c>
      <c r="Q157" s="199">
        <v>0</v>
      </c>
      <c r="R157" s="199">
        <f>Q157*H157</f>
        <v>0</v>
      </c>
      <c r="S157" s="199">
        <v>0</v>
      </c>
      <c r="T157" s="200">
        <f>S157*H157</f>
        <v>0</v>
      </c>
      <c r="U157" s="36"/>
      <c r="V157" s="36"/>
      <c r="W157" s="36"/>
      <c r="X157" s="36"/>
      <c r="Y157" s="36"/>
      <c r="Z157" s="36"/>
      <c r="AA157" s="36"/>
      <c r="AB157" s="36"/>
      <c r="AC157" s="36"/>
      <c r="AD157" s="36"/>
      <c r="AE157" s="36"/>
      <c r="AR157" s="201" t="s">
        <v>182</v>
      </c>
      <c r="AT157" s="201" t="s">
        <v>177</v>
      </c>
      <c r="AU157" s="201" t="s">
        <v>85</v>
      </c>
      <c r="AY157" s="19" t="s">
        <v>175</v>
      </c>
      <c r="BE157" s="202">
        <f>IF(N157="základní",J157,0)</f>
        <v>0</v>
      </c>
      <c r="BF157" s="202">
        <f>IF(N157="snížená",J157,0)</f>
        <v>0</v>
      </c>
      <c r="BG157" s="202">
        <f>IF(N157="zákl. přenesená",J157,0)</f>
        <v>0</v>
      </c>
      <c r="BH157" s="202">
        <f>IF(N157="sníž. přenesená",J157,0)</f>
        <v>0</v>
      </c>
      <c r="BI157" s="202">
        <f>IF(N157="nulová",J157,0)</f>
        <v>0</v>
      </c>
      <c r="BJ157" s="19" t="s">
        <v>182</v>
      </c>
      <c r="BK157" s="202">
        <f>ROUND(I157*H157,2)</f>
        <v>0</v>
      </c>
      <c r="BL157" s="19" t="s">
        <v>182</v>
      </c>
      <c r="BM157" s="201" t="s">
        <v>2677</v>
      </c>
    </row>
    <row r="158" spans="1:47" s="2" customFormat="1" ht="58.5">
      <c r="A158" s="36"/>
      <c r="B158" s="37"/>
      <c r="C158" s="38"/>
      <c r="D158" s="203" t="s">
        <v>184</v>
      </c>
      <c r="E158" s="38"/>
      <c r="F158" s="204" t="s">
        <v>1096</v>
      </c>
      <c r="G158" s="38"/>
      <c r="H158" s="38"/>
      <c r="I158" s="111"/>
      <c r="J158" s="38"/>
      <c r="K158" s="38"/>
      <c r="L158" s="41"/>
      <c r="M158" s="205"/>
      <c r="N158" s="206"/>
      <c r="O158" s="67"/>
      <c r="P158" s="67"/>
      <c r="Q158" s="67"/>
      <c r="R158" s="67"/>
      <c r="S158" s="67"/>
      <c r="T158" s="68"/>
      <c r="U158" s="36"/>
      <c r="V158" s="36"/>
      <c r="W158" s="36"/>
      <c r="X158" s="36"/>
      <c r="Y158" s="36"/>
      <c r="Z158" s="36"/>
      <c r="AA158" s="36"/>
      <c r="AB158" s="36"/>
      <c r="AC158" s="36"/>
      <c r="AD158" s="36"/>
      <c r="AE158" s="36"/>
      <c r="AT158" s="19" t="s">
        <v>184</v>
      </c>
      <c r="AU158" s="19" t="s">
        <v>85</v>
      </c>
    </row>
    <row r="159" spans="2:51" s="14" customFormat="1" ht="11.25">
      <c r="B159" s="217"/>
      <c r="C159" s="218"/>
      <c r="D159" s="203" t="s">
        <v>186</v>
      </c>
      <c r="E159" s="219" t="s">
        <v>19</v>
      </c>
      <c r="F159" s="220" t="s">
        <v>2678</v>
      </c>
      <c r="G159" s="218"/>
      <c r="H159" s="221">
        <v>218.544</v>
      </c>
      <c r="I159" s="222"/>
      <c r="J159" s="218"/>
      <c r="K159" s="218"/>
      <c r="L159" s="223"/>
      <c r="M159" s="224"/>
      <c r="N159" s="225"/>
      <c r="O159" s="225"/>
      <c r="P159" s="225"/>
      <c r="Q159" s="225"/>
      <c r="R159" s="225"/>
      <c r="S159" s="225"/>
      <c r="T159" s="226"/>
      <c r="AT159" s="227" t="s">
        <v>186</v>
      </c>
      <c r="AU159" s="227" t="s">
        <v>85</v>
      </c>
      <c r="AV159" s="14" t="s">
        <v>85</v>
      </c>
      <c r="AW159" s="14" t="s">
        <v>37</v>
      </c>
      <c r="AX159" s="14" t="s">
        <v>83</v>
      </c>
      <c r="AY159" s="227" t="s">
        <v>175</v>
      </c>
    </row>
    <row r="160" spans="1:65" s="2" customFormat="1" ht="21.75" customHeight="1">
      <c r="A160" s="36"/>
      <c r="B160" s="37"/>
      <c r="C160" s="190" t="s">
        <v>504</v>
      </c>
      <c r="D160" s="190" t="s">
        <v>177</v>
      </c>
      <c r="E160" s="191" t="s">
        <v>1101</v>
      </c>
      <c r="F160" s="192" t="s">
        <v>1102</v>
      </c>
      <c r="G160" s="193" t="s">
        <v>217</v>
      </c>
      <c r="H160" s="194">
        <v>138.568</v>
      </c>
      <c r="I160" s="195"/>
      <c r="J160" s="196">
        <f>ROUND(I160*H160,2)</f>
        <v>0</v>
      </c>
      <c r="K160" s="192" t="s">
        <v>181</v>
      </c>
      <c r="L160" s="41"/>
      <c r="M160" s="197" t="s">
        <v>19</v>
      </c>
      <c r="N160" s="198" t="s">
        <v>48</v>
      </c>
      <c r="O160" s="67"/>
      <c r="P160" s="199">
        <f>O160*H160</f>
        <v>0</v>
      </c>
      <c r="Q160" s="199">
        <v>0</v>
      </c>
      <c r="R160" s="199">
        <f>Q160*H160</f>
        <v>0</v>
      </c>
      <c r="S160" s="199">
        <v>0</v>
      </c>
      <c r="T160" s="200">
        <f>S160*H160</f>
        <v>0</v>
      </c>
      <c r="U160" s="36"/>
      <c r="V160" s="36"/>
      <c r="W160" s="36"/>
      <c r="X160" s="36"/>
      <c r="Y160" s="36"/>
      <c r="Z160" s="36"/>
      <c r="AA160" s="36"/>
      <c r="AB160" s="36"/>
      <c r="AC160" s="36"/>
      <c r="AD160" s="36"/>
      <c r="AE160" s="36"/>
      <c r="AR160" s="201" t="s">
        <v>182</v>
      </c>
      <c r="AT160" s="201" t="s">
        <v>177</v>
      </c>
      <c r="AU160" s="201" t="s">
        <v>85</v>
      </c>
      <c r="AY160" s="19" t="s">
        <v>175</v>
      </c>
      <c r="BE160" s="202">
        <f>IF(N160="základní",J160,0)</f>
        <v>0</v>
      </c>
      <c r="BF160" s="202">
        <f>IF(N160="snížená",J160,0)</f>
        <v>0</v>
      </c>
      <c r="BG160" s="202">
        <f>IF(N160="zákl. přenesená",J160,0)</f>
        <v>0</v>
      </c>
      <c r="BH160" s="202">
        <f>IF(N160="sníž. přenesená",J160,0)</f>
        <v>0</v>
      </c>
      <c r="BI160" s="202">
        <f>IF(N160="nulová",J160,0)</f>
        <v>0</v>
      </c>
      <c r="BJ160" s="19" t="s">
        <v>182</v>
      </c>
      <c r="BK160" s="202">
        <f>ROUND(I160*H160,2)</f>
        <v>0</v>
      </c>
      <c r="BL160" s="19" t="s">
        <v>182</v>
      </c>
      <c r="BM160" s="201" t="s">
        <v>2679</v>
      </c>
    </row>
    <row r="161" spans="1:47" s="2" customFormat="1" ht="58.5">
      <c r="A161" s="36"/>
      <c r="B161" s="37"/>
      <c r="C161" s="38"/>
      <c r="D161" s="203" t="s">
        <v>184</v>
      </c>
      <c r="E161" s="38"/>
      <c r="F161" s="204" t="s">
        <v>380</v>
      </c>
      <c r="G161" s="38"/>
      <c r="H161" s="38"/>
      <c r="I161" s="111"/>
      <c r="J161" s="38"/>
      <c r="K161" s="38"/>
      <c r="L161" s="41"/>
      <c r="M161" s="205"/>
      <c r="N161" s="206"/>
      <c r="O161" s="67"/>
      <c r="P161" s="67"/>
      <c r="Q161" s="67"/>
      <c r="R161" s="67"/>
      <c r="S161" s="67"/>
      <c r="T161" s="68"/>
      <c r="U161" s="36"/>
      <c r="V161" s="36"/>
      <c r="W161" s="36"/>
      <c r="X161" s="36"/>
      <c r="Y161" s="36"/>
      <c r="Z161" s="36"/>
      <c r="AA161" s="36"/>
      <c r="AB161" s="36"/>
      <c r="AC161" s="36"/>
      <c r="AD161" s="36"/>
      <c r="AE161" s="36"/>
      <c r="AT161" s="19" t="s">
        <v>184</v>
      </c>
      <c r="AU161" s="19" t="s">
        <v>85</v>
      </c>
    </row>
    <row r="162" spans="2:63" s="12" customFormat="1" ht="22.9" customHeight="1">
      <c r="B162" s="174"/>
      <c r="C162" s="175"/>
      <c r="D162" s="176" t="s">
        <v>74</v>
      </c>
      <c r="E162" s="188" t="s">
        <v>302</v>
      </c>
      <c r="F162" s="188" t="s">
        <v>303</v>
      </c>
      <c r="G162" s="175"/>
      <c r="H162" s="175"/>
      <c r="I162" s="178"/>
      <c r="J162" s="189">
        <f>BK162</f>
        <v>0</v>
      </c>
      <c r="K162" s="175"/>
      <c r="L162" s="180"/>
      <c r="M162" s="181"/>
      <c r="N162" s="182"/>
      <c r="O162" s="182"/>
      <c r="P162" s="183">
        <f>SUM(P163:P164)</f>
        <v>0</v>
      </c>
      <c r="Q162" s="182"/>
      <c r="R162" s="183">
        <f>SUM(R163:R164)</f>
        <v>0</v>
      </c>
      <c r="S162" s="182"/>
      <c r="T162" s="184">
        <f>SUM(T163:T164)</f>
        <v>0</v>
      </c>
      <c r="AR162" s="185" t="s">
        <v>83</v>
      </c>
      <c r="AT162" s="186" t="s">
        <v>74</v>
      </c>
      <c r="AU162" s="186" t="s">
        <v>83</v>
      </c>
      <c r="AY162" s="185" t="s">
        <v>175</v>
      </c>
      <c r="BK162" s="187">
        <f>SUM(BK163:BK164)</f>
        <v>0</v>
      </c>
    </row>
    <row r="163" spans="1:65" s="2" customFormat="1" ht="21.75" customHeight="1">
      <c r="A163" s="36"/>
      <c r="B163" s="37"/>
      <c r="C163" s="190" t="s">
        <v>509</v>
      </c>
      <c r="D163" s="190" t="s">
        <v>177</v>
      </c>
      <c r="E163" s="191" t="s">
        <v>305</v>
      </c>
      <c r="F163" s="192" t="s">
        <v>306</v>
      </c>
      <c r="G163" s="193" t="s">
        <v>217</v>
      </c>
      <c r="H163" s="194">
        <v>5.634</v>
      </c>
      <c r="I163" s="195"/>
      <c r="J163" s="196">
        <f>ROUND(I163*H163,2)</f>
        <v>0</v>
      </c>
      <c r="K163" s="192" t="s">
        <v>181</v>
      </c>
      <c r="L163" s="41"/>
      <c r="M163" s="197" t="s">
        <v>19</v>
      </c>
      <c r="N163" s="198" t="s">
        <v>48</v>
      </c>
      <c r="O163" s="67"/>
      <c r="P163" s="199">
        <f>O163*H163</f>
        <v>0</v>
      </c>
      <c r="Q163" s="199">
        <v>0</v>
      </c>
      <c r="R163" s="199">
        <f>Q163*H163</f>
        <v>0</v>
      </c>
      <c r="S163" s="199">
        <v>0</v>
      </c>
      <c r="T163" s="200">
        <f>S163*H163</f>
        <v>0</v>
      </c>
      <c r="U163" s="36"/>
      <c r="V163" s="36"/>
      <c r="W163" s="36"/>
      <c r="X163" s="36"/>
      <c r="Y163" s="36"/>
      <c r="Z163" s="36"/>
      <c r="AA163" s="36"/>
      <c r="AB163" s="36"/>
      <c r="AC163" s="36"/>
      <c r="AD163" s="36"/>
      <c r="AE163" s="36"/>
      <c r="AR163" s="201" t="s">
        <v>182</v>
      </c>
      <c r="AT163" s="201" t="s">
        <v>177</v>
      </c>
      <c r="AU163" s="201" t="s">
        <v>85</v>
      </c>
      <c r="AY163" s="19" t="s">
        <v>175</v>
      </c>
      <c r="BE163" s="202">
        <f>IF(N163="základní",J163,0)</f>
        <v>0</v>
      </c>
      <c r="BF163" s="202">
        <f>IF(N163="snížená",J163,0)</f>
        <v>0</v>
      </c>
      <c r="BG163" s="202">
        <f>IF(N163="zákl. přenesená",J163,0)</f>
        <v>0</v>
      </c>
      <c r="BH163" s="202">
        <f>IF(N163="sníž. přenesená",J163,0)</f>
        <v>0</v>
      </c>
      <c r="BI163" s="202">
        <f>IF(N163="nulová",J163,0)</f>
        <v>0</v>
      </c>
      <c r="BJ163" s="19" t="s">
        <v>182</v>
      </c>
      <c r="BK163" s="202">
        <f>ROUND(I163*H163,2)</f>
        <v>0</v>
      </c>
      <c r="BL163" s="19" t="s">
        <v>182</v>
      </c>
      <c r="BM163" s="201" t="s">
        <v>2680</v>
      </c>
    </row>
    <row r="164" spans="1:47" s="2" customFormat="1" ht="58.5">
      <c r="A164" s="36"/>
      <c r="B164" s="37"/>
      <c r="C164" s="38"/>
      <c r="D164" s="203" t="s">
        <v>184</v>
      </c>
      <c r="E164" s="38"/>
      <c r="F164" s="204" t="s">
        <v>308</v>
      </c>
      <c r="G164" s="38"/>
      <c r="H164" s="38"/>
      <c r="I164" s="111"/>
      <c r="J164" s="38"/>
      <c r="K164" s="38"/>
      <c r="L164" s="41"/>
      <c r="M164" s="205"/>
      <c r="N164" s="206"/>
      <c r="O164" s="67"/>
      <c r="P164" s="67"/>
      <c r="Q164" s="67"/>
      <c r="R164" s="67"/>
      <c r="S164" s="67"/>
      <c r="T164" s="68"/>
      <c r="U164" s="36"/>
      <c r="V164" s="36"/>
      <c r="W164" s="36"/>
      <c r="X164" s="36"/>
      <c r="Y164" s="36"/>
      <c r="Z164" s="36"/>
      <c r="AA164" s="36"/>
      <c r="AB164" s="36"/>
      <c r="AC164" s="36"/>
      <c r="AD164" s="36"/>
      <c r="AE164" s="36"/>
      <c r="AT164" s="19" t="s">
        <v>184</v>
      </c>
      <c r="AU164" s="19" t="s">
        <v>85</v>
      </c>
    </row>
    <row r="165" spans="2:63" s="12" customFormat="1" ht="25.9" customHeight="1">
      <c r="B165" s="174"/>
      <c r="C165" s="175"/>
      <c r="D165" s="176" t="s">
        <v>74</v>
      </c>
      <c r="E165" s="177" t="s">
        <v>309</v>
      </c>
      <c r="F165" s="177" t="s">
        <v>310</v>
      </c>
      <c r="G165" s="175"/>
      <c r="H165" s="175"/>
      <c r="I165" s="178"/>
      <c r="J165" s="179">
        <f>BK165</f>
        <v>0</v>
      </c>
      <c r="K165" s="175"/>
      <c r="L165" s="180"/>
      <c r="M165" s="181"/>
      <c r="N165" s="182"/>
      <c r="O165" s="182"/>
      <c r="P165" s="183">
        <f>P166+P218+P282+P289+P353+P358</f>
        <v>0</v>
      </c>
      <c r="Q165" s="182"/>
      <c r="R165" s="183">
        <f>R166+R218+R282+R289+R353+R358</f>
        <v>1.19588</v>
      </c>
      <c r="S165" s="182"/>
      <c r="T165" s="184">
        <f>T166+T218+T282+T289+T353+T358</f>
        <v>1.62115</v>
      </c>
      <c r="AR165" s="185" t="s">
        <v>85</v>
      </c>
      <c r="AT165" s="186" t="s">
        <v>74</v>
      </c>
      <c r="AU165" s="186" t="s">
        <v>75</v>
      </c>
      <c r="AY165" s="185" t="s">
        <v>175</v>
      </c>
      <c r="BK165" s="187">
        <f>BK166+BK218+BK282+BK289+BK353+BK358</f>
        <v>0</v>
      </c>
    </row>
    <row r="166" spans="2:63" s="12" customFormat="1" ht="22.9" customHeight="1">
      <c r="B166" s="174"/>
      <c r="C166" s="175"/>
      <c r="D166" s="176" t="s">
        <v>74</v>
      </c>
      <c r="E166" s="188" t="s">
        <v>1105</v>
      </c>
      <c r="F166" s="188" t="s">
        <v>1106</v>
      </c>
      <c r="G166" s="175"/>
      <c r="H166" s="175"/>
      <c r="I166" s="178"/>
      <c r="J166" s="189">
        <f>BK166</f>
        <v>0</v>
      </c>
      <c r="K166" s="175"/>
      <c r="L166" s="180"/>
      <c r="M166" s="181"/>
      <c r="N166" s="182"/>
      <c r="O166" s="182"/>
      <c r="P166" s="183">
        <f>SUM(P167:P217)</f>
        <v>0</v>
      </c>
      <c r="Q166" s="182"/>
      <c r="R166" s="183">
        <f>SUM(R167:R217)</f>
        <v>0.30273999999999995</v>
      </c>
      <c r="S166" s="182"/>
      <c r="T166" s="184">
        <f>SUM(T167:T217)</f>
        <v>1.16236</v>
      </c>
      <c r="AR166" s="185" t="s">
        <v>85</v>
      </c>
      <c r="AT166" s="186" t="s">
        <v>74</v>
      </c>
      <c r="AU166" s="186" t="s">
        <v>83</v>
      </c>
      <c r="AY166" s="185" t="s">
        <v>175</v>
      </c>
      <c r="BK166" s="187">
        <f>SUM(BK167:BK217)</f>
        <v>0</v>
      </c>
    </row>
    <row r="167" spans="1:65" s="2" customFormat="1" ht="16.5" customHeight="1">
      <c r="A167" s="36"/>
      <c r="B167" s="37"/>
      <c r="C167" s="190" t="s">
        <v>513</v>
      </c>
      <c r="D167" s="190" t="s">
        <v>177</v>
      </c>
      <c r="E167" s="191" t="s">
        <v>2681</v>
      </c>
      <c r="F167" s="192" t="s">
        <v>2682</v>
      </c>
      <c r="G167" s="193" t="s">
        <v>247</v>
      </c>
      <c r="H167" s="194">
        <v>35</v>
      </c>
      <c r="I167" s="195"/>
      <c r="J167" s="196">
        <f>ROUND(I167*H167,2)</f>
        <v>0</v>
      </c>
      <c r="K167" s="192" t="s">
        <v>181</v>
      </c>
      <c r="L167" s="41"/>
      <c r="M167" s="197" t="s">
        <v>19</v>
      </c>
      <c r="N167" s="198" t="s">
        <v>48</v>
      </c>
      <c r="O167" s="67"/>
      <c r="P167" s="199">
        <f>O167*H167</f>
        <v>0</v>
      </c>
      <c r="Q167" s="199">
        <v>0</v>
      </c>
      <c r="R167" s="199">
        <f>Q167*H167</f>
        <v>0</v>
      </c>
      <c r="S167" s="199">
        <v>0.00982</v>
      </c>
      <c r="T167" s="200">
        <f>S167*H167</f>
        <v>0.3437</v>
      </c>
      <c r="U167" s="36"/>
      <c r="V167" s="36"/>
      <c r="W167" s="36"/>
      <c r="X167" s="36"/>
      <c r="Y167" s="36"/>
      <c r="Z167" s="36"/>
      <c r="AA167" s="36"/>
      <c r="AB167" s="36"/>
      <c r="AC167" s="36"/>
      <c r="AD167" s="36"/>
      <c r="AE167" s="36"/>
      <c r="AR167" s="201" t="s">
        <v>293</v>
      </c>
      <c r="AT167" s="201" t="s">
        <v>177</v>
      </c>
      <c r="AU167" s="201" t="s">
        <v>85</v>
      </c>
      <c r="AY167" s="19" t="s">
        <v>175</v>
      </c>
      <c r="BE167" s="202">
        <f>IF(N167="základní",J167,0)</f>
        <v>0</v>
      </c>
      <c r="BF167" s="202">
        <f>IF(N167="snížená",J167,0)</f>
        <v>0</v>
      </c>
      <c r="BG167" s="202">
        <f>IF(N167="zákl. přenesená",J167,0)</f>
        <v>0</v>
      </c>
      <c r="BH167" s="202">
        <f>IF(N167="sníž. přenesená",J167,0)</f>
        <v>0</v>
      </c>
      <c r="BI167" s="202">
        <f>IF(N167="nulová",J167,0)</f>
        <v>0</v>
      </c>
      <c r="BJ167" s="19" t="s">
        <v>182</v>
      </c>
      <c r="BK167" s="202">
        <f>ROUND(I167*H167,2)</f>
        <v>0</v>
      </c>
      <c r="BL167" s="19" t="s">
        <v>293</v>
      </c>
      <c r="BM167" s="201" t="s">
        <v>2683</v>
      </c>
    </row>
    <row r="168" spans="1:65" s="2" customFormat="1" ht="16.5" customHeight="1">
      <c r="A168" s="36"/>
      <c r="B168" s="37"/>
      <c r="C168" s="190" t="s">
        <v>518</v>
      </c>
      <c r="D168" s="190" t="s">
        <v>177</v>
      </c>
      <c r="E168" s="191" t="s">
        <v>2684</v>
      </c>
      <c r="F168" s="192" t="s">
        <v>2685</v>
      </c>
      <c r="G168" s="193" t="s">
        <v>247</v>
      </c>
      <c r="H168" s="194">
        <v>4</v>
      </c>
      <c r="I168" s="195"/>
      <c r="J168" s="196">
        <f>ROUND(I168*H168,2)</f>
        <v>0</v>
      </c>
      <c r="K168" s="192" t="s">
        <v>181</v>
      </c>
      <c r="L168" s="41"/>
      <c r="M168" s="197" t="s">
        <v>19</v>
      </c>
      <c r="N168" s="198" t="s">
        <v>48</v>
      </c>
      <c r="O168" s="67"/>
      <c r="P168" s="199">
        <f>O168*H168</f>
        <v>0</v>
      </c>
      <c r="Q168" s="199">
        <v>0.00041</v>
      </c>
      <c r="R168" s="199">
        <f>Q168*H168</f>
        <v>0.00164</v>
      </c>
      <c r="S168" s="199">
        <v>0</v>
      </c>
      <c r="T168" s="200">
        <f>S168*H168</f>
        <v>0</v>
      </c>
      <c r="U168" s="36"/>
      <c r="V168" s="36"/>
      <c r="W168" s="36"/>
      <c r="X168" s="36"/>
      <c r="Y168" s="36"/>
      <c r="Z168" s="36"/>
      <c r="AA168" s="36"/>
      <c r="AB168" s="36"/>
      <c r="AC168" s="36"/>
      <c r="AD168" s="36"/>
      <c r="AE168" s="36"/>
      <c r="AR168" s="201" t="s">
        <v>293</v>
      </c>
      <c r="AT168" s="201" t="s">
        <v>177</v>
      </c>
      <c r="AU168" s="201" t="s">
        <v>85</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293</v>
      </c>
      <c r="BM168" s="201" t="s">
        <v>2686</v>
      </c>
    </row>
    <row r="169" spans="1:47" s="2" customFormat="1" ht="39">
      <c r="A169" s="36"/>
      <c r="B169" s="37"/>
      <c r="C169" s="38"/>
      <c r="D169" s="203" t="s">
        <v>184</v>
      </c>
      <c r="E169" s="38"/>
      <c r="F169" s="204" t="s">
        <v>2687</v>
      </c>
      <c r="G169" s="38"/>
      <c r="H169" s="38"/>
      <c r="I169" s="111"/>
      <c r="J169" s="38"/>
      <c r="K169" s="38"/>
      <c r="L169" s="41"/>
      <c r="M169" s="205"/>
      <c r="N169" s="206"/>
      <c r="O169" s="67"/>
      <c r="P169" s="67"/>
      <c r="Q169" s="67"/>
      <c r="R169" s="67"/>
      <c r="S169" s="67"/>
      <c r="T169" s="68"/>
      <c r="U169" s="36"/>
      <c r="V169" s="36"/>
      <c r="W169" s="36"/>
      <c r="X169" s="36"/>
      <c r="Y169" s="36"/>
      <c r="Z169" s="36"/>
      <c r="AA169" s="36"/>
      <c r="AB169" s="36"/>
      <c r="AC169" s="36"/>
      <c r="AD169" s="36"/>
      <c r="AE169" s="36"/>
      <c r="AT169" s="19" t="s">
        <v>184</v>
      </c>
      <c r="AU169" s="19" t="s">
        <v>85</v>
      </c>
    </row>
    <row r="170" spans="2:51" s="13" customFormat="1" ht="11.25">
      <c r="B170" s="207"/>
      <c r="C170" s="208"/>
      <c r="D170" s="203" t="s">
        <v>186</v>
      </c>
      <c r="E170" s="209" t="s">
        <v>19</v>
      </c>
      <c r="F170" s="210" t="s">
        <v>2688</v>
      </c>
      <c r="G170" s="208"/>
      <c r="H170" s="209" t="s">
        <v>19</v>
      </c>
      <c r="I170" s="211"/>
      <c r="J170" s="208"/>
      <c r="K170" s="208"/>
      <c r="L170" s="212"/>
      <c r="M170" s="213"/>
      <c r="N170" s="214"/>
      <c r="O170" s="214"/>
      <c r="P170" s="214"/>
      <c r="Q170" s="214"/>
      <c r="R170" s="214"/>
      <c r="S170" s="214"/>
      <c r="T170" s="215"/>
      <c r="AT170" s="216" t="s">
        <v>186</v>
      </c>
      <c r="AU170" s="216" t="s">
        <v>85</v>
      </c>
      <c r="AV170" s="13" t="s">
        <v>83</v>
      </c>
      <c r="AW170" s="13" t="s">
        <v>37</v>
      </c>
      <c r="AX170" s="13" t="s">
        <v>75</v>
      </c>
      <c r="AY170" s="216" t="s">
        <v>175</v>
      </c>
    </row>
    <row r="171" spans="2:51" s="14" customFormat="1" ht="11.25">
      <c r="B171" s="217"/>
      <c r="C171" s="218"/>
      <c r="D171" s="203" t="s">
        <v>186</v>
      </c>
      <c r="E171" s="219" t="s">
        <v>19</v>
      </c>
      <c r="F171" s="220" t="s">
        <v>2689</v>
      </c>
      <c r="G171" s="218"/>
      <c r="H171" s="221">
        <v>2</v>
      </c>
      <c r="I171" s="222"/>
      <c r="J171" s="218"/>
      <c r="K171" s="218"/>
      <c r="L171" s="223"/>
      <c r="M171" s="224"/>
      <c r="N171" s="225"/>
      <c r="O171" s="225"/>
      <c r="P171" s="225"/>
      <c r="Q171" s="225"/>
      <c r="R171" s="225"/>
      <c r="S171" s="225"/>
      <c r="T171" s="226"/>
      <c r="AT171" s="227" t="s">
        <v>186</v>
      </c>
      <c r="AU171" s="227" t="s">
        <v>85</v>
      </c>
      <c r="AV171" s="14" t="s">
        <v>85</v>
      </c>
      <c r="AW171" s="14" t="s">
        <v>37</v>
      </c>
      <c r="AX171" s="14" t="s">
        <v>75</v>
      </c>
      <c r="AY171" s="227" t="s">
        <v>175</v>
      </c>
    </row>
    <row r="172" spans="2:51" s="13" customFormat="1" ht="11.25">
      <c r="B172" s="207"/>
      <c r="C172" s="208"/>
      <c r="D172" s="203" t="s">
        <v>186</v>
      </c>
      <c r="E172" s="209" t="s">
        <v>19</v>
      </c>
      <c r="F172" s="210" t="s">
        <v>2690</v>
      </c>
      <c r="G172" s="208"/>
      <c r="H172" s="209" t="s">
        <v>19</v>
      </c>
      <c r="I172" s="211"/>
      <c r="J172" s="208"/>
      <c r="K172" s="208"/>
      <c r="L172" s="212"/>
      <c r="M172" s="213"/>
      <c r="N172" s="214"/>
      <c r="O172" s="214"/>
      <c r="P172" s="214"/>
      <c r="Q172" s="214"/>
      <c r="R172" s="214"/>
      <c r="S172" s="214"/>
      <c r="T172" s="215"/>
      <c r="AT172" s="216" t="s">
        <v>186</v>
      </c>
      <c r="AU172" s="216" t="s">
        <v>85</v>
      </c>
      <c r="AV172" s="13" t="s">
        <v>83</v>
      </c>
      <c r="AW172" s="13" t="s">
        <v>37</v>
      </c>
      <c r="AX172" s="13" t="s">
        <v>75</v>
      </c>
      <c r="AY172" s="216" t="s">
        <v>175</v>
      </c>
    </row>
    <row r="173" spans="2:51" s="14" customFormat="1" ht="11.25">
      <c r="B173" s="217"/>
      <c r="C173" s="218"/>
      <c r="D173" s="203" t="s">
        <v>186</v>
      </c>
      <c r="E173" s="219" t="s">
        <v>19</v>
      </c>
      <c r="F173" s="220" t="s">
        <v>2691</v>
      </c>
      <c r="G173" s="218"/>
      <c r="H173" s="221">
        <v>4</v>
      </c>
      <c r="I173" s="222"/>
      <c r="J173" s="218"/>
      <c r="K173" s="218"/>
      <c r="L173" s="223"/>
      <c r="M173" s="224"/>
      <c r="N173" s="225"/>
      <c r="O173" s="225"/>
      <c r="P173" s="225"/>
      <c r="Q173" s="225"/>
      <c r="R173" s="225"/>
      <c r="S173" s="225"/>
      <c r="T173" s="226"/>
      <c r="AT173" s="227" t="s">
        <v>186</v>
      </c>
      <c r="AU173" s="227" t="s">
        <v>85</v>
      </c>
      <c r="AV173" s="14" t="s">
        <v>85</v>
      </c>
      <c r="AW173" s="14" t="s">
        <v>37</v>
      </c>
      <c r="AX173" s="14" t="s">
        <v>83</v>
      </c>
      <c r="AY173" s="227" t="s">
        <v>175</v>
      </c>
    </row>
    <row r="174" spans="1:65" s="2" customFormat="1" ht="16.5" customHeight="1">
      <c r="A174" s="36"/>
      <c r="B174" s="37"/>
      <c r="C174" s="190" t="s">
        <v>522</v>
      </c>
      <c r="D174" s="190" t="s">
        <v>177</v>
      </c>
      <c r="E174" s="191" t="s">
        <v>2692</v>
      </c>
      <c r="F174" s="192" t="s">
        <v>2693</v>
      </c>
      <c r="G174" s="193" t="s">
        <v>247</v>
      </c>
      <c r="H174" s="194">
        <v>196</v>
      </c>
      <c r="I174" s="195"/>
      <c r="J174" s="196">
        <f>ROUND(I174*H174,2)</f>
        <v>0</v>
      </c>
      <c r="K174" s="192" t="s">
        <v>181</v>
      </c>
      <c r="L174" s="41"/>
      <c r="M174" s="197" t="s">
        <v>19</v>
      </c>
      <c r="N174" s="198" t="s">
        <v>48</v>
      </c>
      <c r="O174" s="67"/>
      <c r="P174" s="199">
        <f>O174*H174</f>
        <v>0</v>
      </c>
      <c r="Q174" s="199">
        <v>0</v>
      </c>
      <c r="R174" s="199">
        <f>Q174*H174</f>
        <v>0</v>
      </c>
      <c r="S174" s="199">
        <v>0</v>
      </c>
      <c r="T174" s="200">
        <f>S174*H174</f>
        <v>0</v>
      </c>
      <c r="U174" s="36"/>
      <c r="V174" s="36"/>
      <c r="W174" s="36"/>
      <c r="X174" s="36"/>
      <c r="Y174" s="36"/>
      <c r="Z174" s="36"/>
      <c r="AA174" s="36"/>
      <c r="AB174" s="36"/>
      <c r="AC174" s="36"/>
      <c r="AD174" s="36"/>
      <c r="AE174" s="36"/>
      <c r="AR174" s="201" t="s">
        <v>293</v>
      </c>
      <c r="AT174" s="201" t="s">
        <v>177</v>
      </c>
      <c r="AU174" s="201" t="s">
        <v>85</v>
      </c>
      <c r="AY174" s="19" t="s">
        <v>175</v>
      </c>
      <c r="BE174" s="202">
        <f>IF(N174="základní",J174,0)</f>
        <v>0</v>
      </c>
      <c r="BF174" s="202">
        <f>IF(N174="snížená",J174,0)</f>
        <v>0</v>
      </c>
      <c r="BG174" s="202">
        <f>IF(N174="zákl. přenesená",J174,0)</f>
        <v>0</v>
      </c>
      <c r="BH174" s="202">
        <f>IF(N174="sníž. přenesená",J174,0)</f>
        <v>0</v>
      </c>
      <c r="BI174" s="202">
        <f>IF(N174="nulová",J174,0)</f>
        <v>0</v>
      </c>
      <c r="BJ174" s="19" t="s">
        <v>182</v>
      </c>
      <c r="BK174" s="202">
        <f>ROUND(I174*H174,2)</f>
        <v>0</v>
      </c>
      <c r="BL174" s="19" t="s">
        <v>293</v>
      </c>
      <c r="BM174" s="201" t="s">
        <v>2694</v>
      </c>
    </row>
    <row r="175" spans="1:47" s="2" customFormat="1" ht="29.25">
      <c r="A175" s="36"/>
      <c r="B175" s="37"/>
      <c r="C175" s="38"/>
      <c r="D175" s="203" t="s">
        <v>184</v>
      </c>
      <c r="E175" s="38"/>
      <c r="F175" s="204" t="s">
        <v>1135</v>
      </c>
      <c r="G175" s="38"/>
      <c r="H175" s="38"/>
      <c r="I175" s="111"/>
      <c r="J175" s="38"/>
      <c r="K175" s="38"/>
      <c r="L175" s="41"/>
      <c r="M175" s="205"/>
      <c r="N175" s="206"/>
      <c r="O175" s="67"/>
      <c r="P175" s="67"/>
      <c r="Q175" s="67"/>
      <c r="R175" s="67"/>
      <c r="S175" s="67"/>
      <c r="T175" s="68"/>
      <c r="U175" s="36"/>
      <c r="V175" s="36"/>
      <c r="W175" s="36"/>
      <c r="X175" s="36"/>
      <c r="Y175" s="36"/>
      <c r="Z175" s="36"/>
      <c r="AA175" s="36"/>
      <c r="AB175" s="36"/>
      <c r="AC175" s="36"/>
      <c r="AD175" s="36"/>
      <c r="AE175" s="36"/>
      <c r="AT175" s="19" t="s">
        <v>184</v>
      </c>
      <c r="AU175" s="19" t="s">
        <v>85</v>
      </c>
    </row>
    <row r="176" spans="1:65" s="2" customFormat="1" ht="16.5" customHeight="1">
      <c r="A176" s="36"/>
      <c r="B176" s="37"/>
      <c r="C176" s="239" t="s">
        <v>527</v>
      </c>
      <c r="D176" s="239" t="s">
        <v>238</v>
      </c>
      <c r="E176" s="240" t="s">
        <v>2695</v>
      </c>
      <c r="F176" s="241" t="s">
        <v>2696</v>
      </c>
      <c r="G176" s="242" t="s">
        <v>400</v>
      </c>
      <c r="H176" s="243">
        <v>8</v>
      </c>
      <c r="I176" s="244"/>
      <c r="J176" s="245">
        <f aca="true" t="shared" si="0" ref="J176:J183">ROUND(I176*H176,2)</f>
        <v>0</v>
      </c>
      <c r="K176" s="241" t="s">
        <v>181</v>
      </c>
      <c r="L176" s="246"/>
      <c r="M176" s="247" t="s">
        <v>19</v>
      </c>
      <c r="N176" s="248" t="s">
        <v>48</v>
      </c>
      <c r="O176" s="67"/>
      <c r="P176" s="199">
        <f aca="true" t="shared" si="1" ref="P176:P183">O176*H176</f>
        <v>0</v>
      </c>
      <c r="Q176" s="199">
        <v>0.00044</v>
      </c>
      <c r="R176" s="199">
        <f aca="true" t="shared" si="2" ref="R176:R183">Q176*H176</f>
        <v>0.00352</v>
      </c>
      <c r="S176" s="199">
        <v>0</v>
      </c>
      <c r="T176" s="200">
        <f aca="true" t="shared" si="3" ref="T176:T183">S176*H176</f>
        <v>0</v>
      </c>
      <c r="U176" s="36"/>
      <c r="V176" s="36"/>
      <c r="W176" s="36"/>
      <c r="X176" s="36"/>
      <c r="Y176" s="36"/>
      <c r="Z176" s="36"/>
      <c r="AA176" s="36"/>
      <c r="AB176" s="36"/>
      <c r="AC176" s="36"/>
      <c r="AD176" s="36"/>
      <c r="AE176" s="36"/>
      <c r="AR176" s="201" t="s">
        <v>522</v>
      </c>
      <c r="AT176" s="201" t="s">
        <v>238</v>
      </c>
      <c r="AU176" s="201" t="s">
        <v>85</v>
      </c>
      <c r="AY176" s="19" t="s">
        <v>175</v>
      </c>
      <c r="BE176" s="202">
        <f aca="true" t="shared" si="4" ref="BE176:BE183">IF(N176="základní",J176,0)</f>
        <v>0</v>
      </c>
      <c r="BF176" s="202">
        <f aca="true" t="shared" si="5" ref="BF176:BF183">IF(N176="snížená",J176,0)</f>
        <v>0</v>
      </c>
      <c r="BG176" s="202">
        <f aca="true" t="shared" si="6" ref="BG176:BG183">IF(N176="zákl. přenesená",J176,0)</f>
        <v>0</v>
      </c>
      <c r="BH176" s="202">
        <f aca="true" t="shared" si="7" ref="BH176:BH183">IF(N176="sníž. přenesená",J176,0)</f>
        <v>0</v>
      </c>
      <c r="BI176" s="202">
        <f aca="true" t="shared" si="8" ref="BI176:BI183">IF(N176="nulová",J176,0)</f>
        <v>0</v>
      </c>
      <c r="BJ176" s="19" t="s">
        <v>182</v>
      </c>
      <c r="BK176" s="202">
        <f aca="true" t="shared" si="9" ref="BK176:BK183">ROUND(I176*H176,2)</f>
        <v>0</v>
      </c>
      <c r="BL176" s="19" t="s">
        <v>293</v>
      </c>
      <c r="BM176" s="201" t="s">
        <v>2697</v>
      </c>
    </row>
    <row r="177" spans="1:65" s="2" customFormat="1" ht="16.5" customHeight="1">
      <c r="A177" s="36"/>
      <c r="B177" s="37"/>
      <c r="C177" s="239" t="s">
        <v>532</v>
      </c>
      <c r="D177" s="239" t="s">
        <v>238</v>
      </c>
      <c r="E177" s="240" t="s">
        <v>2698</v>
      </c>
      <c r="F177" s="241" t="s">
        <v>2699</v>
      </c>
      <c r="G177" s="242" t="s">
        <v>247</v>
      </c>
      <c r="H177" s="243">
        <v>20</v>
      </c>
      <c r="I177" s="244"/>
      <c r="J177" s="245">
        <f t="shared" si="0"/>
        <v>0</v>
      </c>
      <c r="K177" s="241" t="s">
        <v>181</v>
      </c>
      <c r="L177" s="246"/>
      <c r="M177" s="247" t="s">
        <v>19</v>
      </c>
      <c r="N177" s="248" t="s">
        <v>48</v>
      </c>
      <c r="O177" s="67"/>
      <c r="P177" s="199">
        <f t="shared" si="1"/>
        <v>0</v>
      </c>
      <c r="Q177" s="199">
        <v>0.00026</v>
      </c>
      <c r="R177" s="199">
        <f t="shared" si="2"/>
        <v>0.0052</v>
      </c>
      <c r="S177" s="199">
        <v>0</v>
      </c>
      <c r="T177" s="200">
        <f t="shared" si="3"/>
        <v>0</v>
      </c>
      <c r="U177" s="36"/>
      <c r="V177" s="36"/>
      <c r="W177" s="36"/>
      <c r="X177" s="36"/>
      <c r="Y177" s="36"/>
      <c r="Z177" s="36"/>
      <c r="AA177" s="36"/>
      <c r="AB177" s="36"/>
      <c r="AC177" s="36"/>
      <c r="AD177" s="36"/>
      <c r="AE177" s="36"/>
      <c r="AR177" s="201" t="s">
        <v>522</v>
      </c>
      <c r="AT177" s="201" t="s">
        <v>238</v>
      </c>
      <c r="AU177" s="201" t="s">
        <v>85</v>
      </c>
      <c r="AY177" s="19" t="s">
        <v>175</v>
      </c>
      <c r="BE177" s="202">
        <f t="shared" si="4"/>
        <v>0</v>
      </c>
      <c r="BF177" s="202">
        <f t="shared" si="5"/>
        <v>0</v>
      </c>
      <c r="BG177" s="202">
        <f t="shared" si="6"/>
        <v>0</v>
      </c>
      <c r="BH177" s="202">
        <f t="shared" si="7"/>
        <v>0</v>
      </c>
      <c r="BI177" s="202">
        <f t="shared" si="8"/>
        <v>0</v>
      </c>
      <c r="BJ177" s="19" t="s">
        <v>182</v>
      </c>
      <c r="BK177" s="202">
        <f t="shared" si="9"/>
        <v>0</v>
      </c>
      <c r="BL177" s="19" t="s">
        <v>293</v>
      </c>
      <c r="BM177" s="201" t="s">
        <v>2700</v>
      </c>
    </row>
    <row r="178" spans="1:65" s="2" customFormat="1" ht="16.5" customHeight="1">
      <c r="A178" s="36"/>
      <c r="B178" s="37"/>
      <c r="C178" s="239" t="s">
        <v>537</v>
      </c>
      <c r="D178" s="239" t="s">
        <v>238</v>
      </c>
      <c r="E178" s="240" t="s">
        <v>2701</v>
      </c>
      <c r="F178" s="241" t="s">
        <v>2702</v>
      </c>
      <c r="G178" s="242" t="s">
        <v>247</v>
      </c>
      <c r="H178" s="243">
        <v>6</v>
      </c>
      <c r="I178" s="244"/>
      <c r="J178" s="245">
        <f t="shared" si="0"/>
        <v>0</v>
      </c>
      <c r="K178" s="241" t="s">
        <v>181</v>
      </c>
      <c r="L178" s="246"/>
      <c r="M178" s="247" t="s">
        <v>19</v>
      </c>
      <c r="N178" s="248" t="s">
        <v>48</v>
      </c>
      <c r="O178" s="67"/>
      <c r="P178" s="199">
        <f t="shared" si="1"/>
        <v>0</v>
      </c>
      <c r="Q178" s="199">
        <v>0.001</v>
      </c>
      <c r="R178" s="199">
        <f t="shared" si="2"/>
        <v>0.006</v>
      </c>
      <c r="S178" s="199">
        <v>0</v>
      </c>
      <c r="T178" s="200">
        <f t="shared" si="3"/>
        <v>0</v>
      </c>
      <c r="U178" s="36"/>
      <c r="V178" s="36"/>
      <c r="W178" s="36"/>
      <c r="X178" s="36"/>
      <c r="Y178" s="36"/>
      <c r="Z178" s="36"/>
      <c r="AA178" s="36"/>
      <c r="AB178" s="36"/>
      <c r="AC178" s="36"/>
      <c r="AD178" s="36"/>
      <c r="AE178" s="36"/>
      <c r="AR178" s="201" t="s">
        <v>522</v>
      </c>
      <c r="AT178" s="201" t="s">
        <v>238</v>
      </c>
      <c r="AU178" s="201" t="s">
        <v>85</v>
      </c>
      <c r="AY178" s="19" t="s">
        <v>175</v>
      </c>
      <c r="BE178" s="202">
        <f t="shared" si="4"/>
        <v>0</v>
      </c>
      <c r="BF178" s="202">
        <f t="shared" si="5"/>
        <v>0</v>
      </c>
      <c r="BG178" s="202">
        <f t="shared" si="6"/>
        <v>0</v>
      </c>
      <c r="BH178" s="202">
        <f t="shared" si="7"/>
        <v>0</v>
      </c>
      <c r="BI178" s="202">
        <f t="shared" si="8"/>
        <v>0</v>
      </c>
      <c r="BJ178" s="19" t="s">
        <v>182</v>
      </c>
      <c r="BK178" s="202">
        <f t="shared" si="9"/>
        <v>0</v>
      </c>
      <c r="BL178" s="19" t="s">
        <v>293</v>
      </c>
      <c r="BM178" s="201" t="s">
        <v>2703</v>
      </c>
    </row>
    <row r="179" spans="1:65" s="2" customFormat="1" ht="16.5" customHeight="1">
      <c r="A179" s="36"/>
      <c r="B179" s="37"/>
      <c r="C179" s="239" t="s">
        <v>542</v>
      </c>
      <c r="D179" s="239" t="s">
        <v>238</v>
      </c>
      <c r="E179" s="240" t="s">
        <v>2704</v>
      </c>
      <c r="F179" s="241" t="s">
        <v>2705</v>
      </c>
      <c r="G179" s="242" t="s">
        <v>400</v>
      </c>
      <c r="H179" s="243">
        <v>4</v>
      </c>
      <c r="I179" s="244"/>
      <c r="J179" s="245">
        <f t="shared" si="0"/>
        <v>0</v>
      </c>
      <c r="K179" s="241" t="s">
        <v>181</v>
      </c>
      <c r="L179" s="246"/>
      <c r="M179" s="247" t="s">
        <v>19</v>
      </c>
      <c r="N179" s="248" t="s">
        <v>48</v>
      </c>
      <c r="O179" s="67"/>
      <c r="P179" s="199">
        <f t="shared" si="1"/>
        <v>0</v>
      </c>
      <c r="Q179" s="199">
        <v>0.0038</v>
      </c>
      <c r="R179" s="199">
        <f t="shared" si="2"/>
        <v>0.0152</v>
      </c>
      <c r="S179" s="199">
        <v>0</v>
      </c>
      <c r="T179" s="200">
        <f t="shared" si="3"/>
        <v>0</v>
      </c>
      <c r="U179" s="36"/>
      <c r="V179" s="36"/>
      <c r="W179" s="36"/>
      <c r="X179" s="36"/>
      <c r="Y179" s="36"/>
      <c r="Z179" s="36"/>
      <c r="AA179" s="36"/>
      <c r="AB179" s="36"/>
      <c r="AC179" s="36"/>
      <c r="AD179" s="36"/>
      <c r="AE179" s="36"/>
      <c r="AR179" s="201" t="s">
        <v>522</v>
      </c>
      <c r="AT179" s="201" t="s">
        <v>238</v>
      </c>
      <c r="AU179" s="201" t="s">
        <v>85</v>
      </c>
      <c r="AY179" s="19" t="s">
        <v>175</v>
      </c>
      <c r="BE179" s="202">
        <f t="shared" si="4"/>
        <v>0</v>
      </c>
      <c r="BF179" s="202">
        <f t="shared" si="5"/>
        <v>0</v>
      </c>
      <c r="BG179" s="202">
        <f t="shared" si="6"/>
        <v>0</v>
      </c>
      <c r="BH179" s="202">
        <f t="shared" si="7"/>
        <v>0</v>
      </c>
      <c r="BI179" s="202">
        <f t="shared" si="8"/>
        <v>0</v>
      </c>
      <c r="BJ179" s="19" t="s">
        <v>182</v>
      </c>
      <c r="BK179" s="202">
        <f t="shared" si="9"/>
        <v>0</v>
      </c>
      <c r="BL179" s="19" t="s">
        <v>293</v>
      </c>
      <c r="BM179" s="201" t="s">
        <v>2706</v>
      </c>
    </row>
    <row r="180" spans="1:65" s="2" customFormat="1" ht="16.5" customHeight="1">
      <c r="A180" s="36"/>
      <c r="B180" s="37"/>
      <c r="C180" s="239" t="s">
        <v>547</v>
      </c>
      <c r="D180" s="239" t="s">
        <v>238</v>
      </c>
      <c r="E180" s="240" t="s">
        <v>2707</v>
      </c>
      <c r="F180" s="241" t="s">
        <v>2708</v>
      </c>
      <c r="G180" s="242" t="s">
        <v>400</v>
      </c>
      <c r="H180" s="243">
        <v>5</v>
      </c>
      <c r="I180" s="244"/>
      <c r="J180" s="245">
        <f t="shared" si="0"/>
        <v>0</v>
      </c>
      <c r="K180" s="241" t="s">
        <v>181</v>
      </c>
      <c r="L180" s="246"/>
      <c r="M180" s="247" t="s">
        <v>19</v>
      </c>
      <c r="N180" s="248" t="s">
        <v>48</v>
      </c>
      <c r="O180" s="67"/>
      <c r="P180" s="199">
        <f t="shared" si="1"/>
        <v>0</v>
      </c>
      <c r="Q180" s="199">
        <v>0.004</v>
      </c>
      <c r="R180" s="199">
        <f t="shared" si="2"/>
        <v>0.02</v>
      </c>
      <c r="S180" s="199">
        <v>0</v>
      </c>
      <c r="T180" s="200">
        <f t="shared" si="3"/>
        <v>0</v>
      </c>
      <c r="U180" s="36"/>
      <c r="V180" s="36"/>
      <c r="W180" s="36"/>
      <c r="X180" s="36"/>
      <c r="Y180" s="36"/>
      <c r="Z180" s="36"/>
      <c r="AA180" s="36"/>
      <c r="AB180" s="36"/>
      <c r="AC180" s="36"/>
      <c r="AD180" s="36"/>
      <c r="AE180" s="36"/>
      <c r="AR180" s="201" t="s">
        <v>522</v>
      </c>
      <c r="AT180" s="201" t="s">
        <v>238</v>
      </c>
      <c r="AU180" s="201" t="s">
        <v>85</v>
      </c>
      <c r="AY180" s="19" t="s">
        <v>175</v>
      </c>
      <c r="BE180" s="202">
        <f t="shared" si="4"/>
        <v>0</v>
      </c>
      <c r="BF180" s="202">
        <f t="shared" si="5"/>
        <v>0</v>
      </c>
      <c r="BG180" s="202">
        <f t="shared" si="6"/>
        <v>0</v>
      </c>
      <c r="BH180" s="202">
        <f t="shared" si="7"/>
        <v>0</v>
      </c>
      <c r="BI180" s="202">
        <f t="shared" si="8"/>
        <v>0</v>
      </c>
      <c r="BJ180" s="19" t="s">
        <v>182</v>
      </c>
      <c r="BK180" s="202">
        <f t="shared" si="9"/>
        <v>0</v>
      </c>
      <c r="BL180" s="19" t="s">
        <v>293</v>
      </c>
      <c r="BM180" s="201" t="s">
        <v>2709</v>
      </c>
    </row>
    <row r="181" spans="1:65" s="2" customFormat="1" ht="16.5" customHeight="1">
      <c r="A181" s="36"/>
      <c r="B181" s="37"/>
      <c r="C181" s="239" t="s">
        <v>552</v>
      </c>
      <c r="D181" s="239" t="s">
        <v>238</v>
      </c>
      <c r="E181" s="240" t="s">
        <v>2710</v>
      </c>
      <c r="F181" s="241" t="s">
        <v>2711</v>
      </c>
      <c r="G181" s="242" t="s">
        <v>400</v>
      </c>
      <c r="H181" s="243">
        <v>2</v>
      </c>
      <c r="I181" s="244"/>
      <c r="J181" s="245">
        <f t="shared" si="0"/>
        <v>0</v>
      </c>
      <c r="K181" s="241" t="s">
        <v>181</v>
      </c>
      <c r="L181" s="246"/>
      <c r="M181" s="247" t="s">
        <v>19</v>
      </c>
      <c r="N181" s="248" t="s">
        <v>48</v>
      </c>
      <c r="O181" s="67"/>
      <c r="P181" s="199">
        <f t="shared" si="1"/>
        <v>0</v>
      </c>
      <c r="Q181" s="199">
        <v>0.0083</v>
      </c>
      <c r="R181" s="199">
        <f t="shared" si="2"/>
        <v>0.0166</v>
      </c>
      <c r="S181" s="199">
        <v>0</v>
      </c>
      <c r="T181" s="200">
        <f t="shared" si="3"/>
        <v>0</v>
      </c>
      <c r="U181" s="36"/>
      <c r="V181" s="36"/>
      <c r="W181" s="36"/>
      <c r="X181" s="36"/>
      <c r="Y181" s="36"/>
      <c r="Z181" s="36"/>
      <c r="AA181" s="36"/>
      <c r="AB181" s="36"/>
      <c r="AC181" s="36"/>
      <c r="AD181" s="36"/>
      <c r="AE181" s="36"/>
      <c r="AR181" s="201" t="s">
        <v>522</v>
      </c>
      <c r="AT181" s="201" t="s">
        <v>238</v>
      </c>
      <c r="AU181" s="201" t="s">
        <v>85</v>
      </c>
      <c r="AY181" s="19" t="s">
        <v>175</v>
      </c>
      <c r="BE181" s="202">
        <f t="shared" si="4"/>
        <v>0</v>
      </c>
      <c r="BF181" s="202">
        <f t="shared" si="5"/>
        <v>0</v>
      </c>
      <c r="BG181" s="202">
        <f t="shared" si="6"/>
        <v>0</v>
      </c>
      <c r="BH181" s="202">
        <f t="shared" si="7"/>
        <v>0</v>
      </c>
      <c r="BI181" s="202">
        <f t="shared" si="8"/>
        <v>0</v>
      </c>
      <c r="BJ181" s="19" t="s">
        <v>182</v>
      </c>
      <c r="BK181" s="202">
        <f t="shared" si="9"/>
        <v>0</v>
      </c>
      <c r="BL181" s="19" t="s">
        <v>293</v>
      </c>
      <c r="BM181" s="201" t="s">
        <v>2712</v>
      </c>
    </row>
    <row r="182" spans="1:65" s="2" customFormat="1" ht="16.5" customHeight="1">
      <c r="A182" s="36"/>
      <c r="B182" s="37"/>
      <c r="C182" s="190" t="s">
        <v>554</v>
      </c>
      <c r="D182" s="190" t="s">
        <v>177</v>
      </c>
      <c r="E182" s="191" t="s">
        <v>2713</v>
      </c>
      <c r="F182" s="192" t="s">
        <v>2714</v>
      </c>
      <c r="G182" s="193" t="s">
        <v>247</v>
      </c>
      <c r="H182" s="194">
        <v>35</v>
      </c>
      <c r="I182" s="195"/>
      <c r="J182" s="196">
        <f t="shared" si="0"/>
        <v>0</v>
      </c>
      <c r="K182" s="192" t="s">
        <v>181</v>
      </c>
      <c r="L182" s="41"/>
      <c r="M182" s="197" t="s">
        <v>19</v>
      </c>
      <c r="N182" s="198" t="s">
        <v>48</v>
      </c>
      <c r="O182" s="67"/>
      <c r="P182" s="199">
        <f t="shared" si="1"/>
        <v>0</v>
      </c>
      <c r="Q182" s="199">
        <v>0</v>
      </c>
      <c r="R182" s="199">
        <f t="shared" si="2"/>
        <v>0</v>
      </c>
      <c r="S182" s="199">
        <v>0.01492</v>
      </c>
      <c r="T182" s="200">
        <f t="shared" si="3"/>
        <v>0.5222</v>
      </c>
      <c r="U182" s="36"/>
      <c r="V182" s="36"/>
      <c r="W182" s="36"/>
      <c r="X182" s="36"/>
      <c r="Y182" s="36"/>
      <c r="Z182" s="36"/>
      <c r="AA182" s="36"/>
      <c r="AB182" s="36"/>
      <c r="AC182" s="36"/>
      <c r="AD182" s="36"/>
      <c r="AE182" s="36"/>
      <c r="AR182" s="201" t="s">
        <v>293</v>
      </c>
      <c r="AT182" s="201" t="s">
        <v>177</v>
      </c>
      <c r="AU182" s="201" t="s">
        <v>85</v>
      </c>
      <c r="AY182" s="19" t="s">
        <v>175</v>
      </c>
      <c r="BE182" s="202">
        <f t="shared" si="4"/>
        <v>0</v>
      </c>
      <c r="BF182" s="202">
        <f t="shared" si="5"/>
        <v>0</v>
      </c>
      <c r="BG182" s="202">
        <f t="shared" si="6"/>
        <v>0</v>
      </c>
      <c r="BH182" s="202">
        <f t="shared" si="7"/>
        <v>0</v>
      </c>
      <c r="BI182" s="202">
        <f t="shared" si="8"/>
        <v>0</v>
      </c>
      <c r="BJ182" s="19" t="s">
        <v>182</v>
      </c>
      <c r="BK182" s="202">
        <f t="shared" si="9"/>
        <v>0</v>
      </c>
      <c r="BL182" s="19" t="s">
        <v>293</v>
      </c>
      <c r="BM182" s="201" t="s">
        <v>2715</v>
      </c>
    </row>
    <row r="183" spans="1:65" s="2" customFormat="1" ht="16.5" customHeight="1">
      <c r="A183" s="36"/>
      <c r="B183" s="37"/>
      <c r="C183" s="190" t="s">
        <v>559</v>
      </c>
      <c r="D183" s="190" t="s">
        <v>177</v>
      </c>
      <c r="E183" s="191" t="s">
        <v>2716</v>
      </c>
      <c r="F183" s="192" t="s">
        <v>2717</v>
      </c>
      <c r="G183" s="193" t="s">
        <v>247</v>
      </c>
      <c r="H183" s="194">
        <v>45</v>
      </c>
      <c r="I183" s="195"/>
      <c r="J183" s="196">
        <f t="shared" si="0"/>
        <v>0</v>
      </c>
      <c r="K183" s="192" t="s">
        <v>181</v>
      </c>
      <c r="L183" s="41"/>
      <c r="M183" s="197" t="s">
        <v>19</v>
      </c>
      <c r="N183" s="198" t="s">
        <v>48</v>
      </c>
      <c r="O183" s="67"/>
      <c r="P183" s="199">
        <f t="shared" si="1"/>
        <v>0</v>
      </c>
      <c r="Q183" s="199">
        <v>0</v>
      </c>
      <c r="R183" s="199">
        <f t="shared" si="2"/>
        <v>0</v>
      </c>
      <c r="S183" s="199">
        <v>0.0021</v>
      </c>
      <c r="T183" s="200">
        <f t="shared" si="3"/>
        <v>0.0945</v>
      </c>
      <c r="U183" s="36"/>
      <c r="V183" s="36"/>
      <c r="W183" s="36"/>
      <c r="X183" s="36"/>
      <c r="Y183" s="36"/>
      <c r="Z183" s="36"/>
      <c r="AA183" s="36"/>
      <c r="AB183" s="36"/>
      <c r="AC183" s="36"/>
      <c r="AD183" s="36"/>
      <c r="AE183" s="36"/>
      <c r="AR183" s="201" t="s">
        <v>293</v>
      </c>
      <c r="AT183" s="201" t="s">
        <v>177</v>
      </c>
      <c r="AU183" s="201" t="s">
        <v>85</v>
      </c>
      <c r="AY183" s="19" t="s">
        <v>175</v>
      </c>
      <c r="BE183" s="202">
        <f t="shared" si="4"/>
        <v>0</v>
      </c>
      <c r="BF183" s="202">
        <f t="shared" si="5"/>
        <v>0</v>
      </c>
      <c r="BG183" s="202">
        <f t="shared" si="6"/>
        <v>0</v>
      </c>
      <c r="BH183" s="202">
        <f t="shared" si="7"/>
        <v>0</v>
      </c>
      <c r="BI183" s="202">
        <f t="shared" si="8"/>
        <v>0</v>
      </c>
      <c r="BJ183" s="19" t="s">
        <v>182</v>
      </c>
      <c r="BK183" s="202">
        <f t="shared" si="9"/>
        <v>0</v>
      </c>
      <c r="BL183" s="19" t="s">
        <v>293</v>
      </c>
      <c r="BM183" s="201" t="s">
        <v>2718</v>
      </c>
    </row>
    <row r="184" spans="1:47" s="2" customFormat="1" ht="29.25">
      <c r="A184" s="36"/>
      <c r="B184" s="37"/>
      <c r="C184" s="38"/>
      <c r="D184" s="203" t="s">
        <v>184</v>
      </c>
      <c r="E184" s="38"/>
      <c r="F184" s="204" t="s">
        <v>2719</v>
      </c>
      <c r="G184" s="38"/>
      <c r="H184" s="38"/>
      <c r="I184" s="111"/>
      <c r="J184" s="38"/>
      <c r="K184" s="38"/>
      <c r="L184" s="41"/>
      <c r="M184" s="205"/>
      <c r="N184" s="206"/>
      <c r="O184" s="67"/>
      <c r="P184" s="67"/>
      <c r="Q184" s="67"/>
      <c r="R184" s="67"/>
      <c r="S184" s="67"/>
      <c r="T184" s="68"/>
      <c r="U184" s="36"/>
      <c r="V184" s="36"/>
      <c r="W184" s="36"/>
      <c r="X184" s="36"/>
      <c r="Y184" s="36"/>
      <c r="Z184" s="36"/>
      <c r="AA184" s="36"/>
      <c r="AB184" s="36"/>
      <c r="AC184" s="36"/>
      <c r="AD184" s="36"/>
      <c r="AE184" s="36"/>
      <c r="AT184" s="19" t="s">
        <v>184</v>
      </c>
      <c r="AU184" s="19" t="s">
        <v>85</v>
      </c>
    </row>
    <row r="185" spans="1:65" s="2" customFormat="1" ht="16.5" customHeight="1">
      <c r="A185" s="36"/>
      <c r="B185" s="37"/>
      <c r="C185" s="190" t="s">
        <v>565</v>
      </c>
      <c r="D185" s="190" t="s">
        <v>177</v>
      </c>
      <c r="E185" s="191" t="s">
        <v>2720</v>
      </c>
      <c r="F185" s="192" t="s">
        <v>2721</v>
      </c>
      <c r="G185" s="193" t="s">
        <v>247</v>
      </c>
      <c r="H185" s="194">
        <v>102</v>
      </c>
      <c r="I185" s="195"/>
      <c r="J185" s="196">
        <f>ROUND(I185*H185,2)</f>
        <v>0</v>
      </c>
      <c r="K185" s="192" t="s">
        <v>181</v>
      </c>
      <c r="L185" s="41"/>
      <c r="M185" s="197" t="s">
        <v>19</v>
      </c>
      <c r="N185" s="198" t="s">
        <v>48</v>
      </c>
      <c r="O185" s="67"/>
      <c r="P185" s="199">
        <f>O185*H185</f>
        <v>0</v>
      </c>
      <c r="Q185" s="199">
        <v>0</v>
      </c>
      <c r="R185" s="199">
        <f>Q185*H185</f>
        <v>0</v>
      </c>
      <c r="S185" s="199">
        <v>0.00198</v>
      </c>
      <c r="T185" s="200">
        <f>S185*H185</f>
        <v>0.20196</v>
      </c>
      <c r="U185" s="36"/>
      <c r="V185" s="36"/>
      <c r="W185" s="36"/>
      <c r="X185" s="36"/>
      <c r="Y185" s="36"/>
      <c r="Z185" s="36"/>
      <c r="AA185" s="36"/>
      <c r="AB185" s="36"/>
      <c r="AC185" s="36"/>
      <c r="AD185" s="36"/>
      <c r="AE185" s="36"/>
      <c r="AR185" s="201" t="s">
        <v>293</v>
      </c>
      <c r="AT185" s="201" t="s">
        <v>177</v>
      </c>
      <c r="AU185" s="201" t="s">
        <v>85</v>
      </c>
      <c r="AY185" s="19" t="s">
        <v>175</v>
      </c>
      <c r="BE185" s="202">
        <f>IF(N185="základní",J185,0)</f>
        <v>0</v>
      </c>
      <c r="BF185" s="202">
        <f>IF(N185="snížená",J185,0)</f>
        <v>0</v>
      </c>
      <c r="BG185" s="202">
        <f>IF(N185="zákl. přenesená",J185,0)</f>
        <v>0</v>
      </c>
      <c r="BH185" s="202">
        <f>IF(N185="sníž. přenesená",J185,0)</f>
        <v>0</v>
      </c>
      <c r="BI185" s="202">
        <f>IF(N185="nulová",J185,0)</f>
        <v>0</v>
      </c>
      <c r="BJ185" s="19" t="s">
        <v>182</v>
      </c>
      <c r="BK185" s="202">
        <f>ROUND(I185*H185,2)</f>
        <v>0</v>
      </c>
      <c r="BL185" s="19" t="s">
        <v>293</v>
      </c>
      <c r="BM185" s="201" t="s">
        <v>2722</v>
      </c>
    </row>
    <row r="186" spans="1:47" s="2" customFormat="1" ht="29.25">
      <c r="A186" s="36"/>
      <c r="B186" s="37"/>
      <c r="C186" s="38"/>
      <c r="D186" s="203" t="s">
        <v>184</v>
      </c>
      <c r="E186" s="38"/>
      <c r="F186" s="204" t="s">
        <v>2719</v>
      </c>
      <c r="G186" s="38"/>
      <c r="H186" s="38"/>
      <c r="I186" s="111"/>
      <c r="J186" s="38"/>
      <c r="K186" s="38"/>
      <c r="L186" s="41"/>
      <c r="M186" s="205"/>
      <c r="N186" s="206"/>
      <c r="O186" s="67"/>
      <c r="P186" s="67"/>
      <c r="Q186" s="67"/>
      <c r="R186" s="67"/>
      <c r="S186" s="67"/>
      <c r="T186" s="68"/>
      <c r="U186" s="36"/>
      <c r="V186" s="36"/>
      <c r="W186" s="36"/>
      <c r="X186" s="36"/>
      <c r="Y186" s="36"/>
      <c r="Z186" s="36"/>
      <c r="AA186" s="36"/>
      <c r="AB186" s="36"/>
      <c r="AC186" s="36"/>
      <c r="AD186" s="36"/>
      <c r="AE186" s="36"/>
      <c r="AT186" s="19" t="s">
        <v>184</v>
      </c>
      <c r="AU186" s="19" t="s">
        <v>85</v>
      </c>
    </row>
    <row r="187" spans="1:65" s="2" customFormat="1" ht="16.5" customHeight="1">
      <c r="A187" s="36"/>
      <c r="B187" s="37"/>
      <c r="C187" s="190" t="s">
        <v>570</v>
      </c>
      <c r="D187" s="190" t="s">
        <v>177</v>
      </c>
      <c r="E187" s="191" t="s">
        <v>2723</v>
      </c>
      <c r="F187" s="192" t="s">
        <v>2724</v>
      </c>
      <c r="G187" s="193" t="s">
        <v>247</v>
      </c>
      <c r="H187" s="194">
        <v>20</v>
      </c>
      <c r="I187" s="195"/>
      <c r="J187" s="196">
        <f>ROUND(I187*H187,2)</f>
        <v>0</v>
      </c>
      <c r="K187" s="192" t="s">
        <v>181</v>
      </c>
      <c r="L187" s="41"/>
      <c r="M187" s="197" t="s">
        <v>19</v>
      </c>
      <c r="N187" s="198" t="s">
        <v>48</v>
      </c>
      <c r="O187" s="67"/>
      <c r="P187" s="199">
        <f>O187*H187</f>
        <v>0</v>
      </c>
      <c r="Q187" s="199">
        <v>0.00169</v>
      </c>
      <c r="R187" s="199">
        <f>Q187*H187</f>
        <v>0.033800000000000004</v>
      </c>
      <c r="S187" s="199">
        <v>0</v>
      </c>
      <c r="T187" s="200">
        <f>S187*H187</f>
        <v>0</v>
      </c>
      <c r="U187" s="36"/>
      <c r="V187" s="36"/>
      <c r="W187" s="36"/>
      <c r="X187" s="36"/>
      <c r="Y187" s="36"/>
      <c r="Z187" s="36"/>
      <c r="AA187" s="36"/>
      <c r="AB187" s="36"/>
      <c r="AC187" s="36"/>
      <c r="AD187" s="36"/>
      <c r="AE187" s="36"/>
      <c r="AR187" s="201" t="s">
        <v>293</v>
      </c>
      <c r="AT187" s="201" t="s">
        <v>177</v>
      </c>
      <c r="AU187" s="201" t="s">
        <v>85</v>
      </c>
      <c r="AY187" s="19" t="s">
        <v>175</v>
      </c>
      <c r="BE187" s="202">
        <f>IF(N187="základní",J187,0)</f>
        <v>0</v>
      </c>
      <c r="BF187" s="202">
        <f>IF(N187="snížená",J187,0)</f>
        <v>0</v>
      </c>
      <c r="BG187" s="202">
        <f>IF(N187="zákl. přenesená",J187,0)</f>
        <v>0</v>
      </c>
      <c r="BH187" s="202">
        <f>IF(N187="sníž. přenesená",J187,0)</f>
        <v>0</v>
      </c>
      <c r="BI187" s="202">
        <f>IF(N187="nulová",J187,0)</f>
        <v>0</v>
      </c>
      <c r="BJ187" s="19" t="s">
        <v>182</v>
      </c>
      <c r="BK187" s="202">
        <f>ROUND(I187*H187,2)</f>
        <v>0</v>
      </c>
      <c r="BL187" s="19" t="s">
        <v>293</v>
      </c>
      <c r="BM187" s="201" t="s">
        <v>2725</v>
      </c>
    </row>
    <row r="188" spans="1:47" s="2" customFormat="1" ht="39">
      <c r="A188" s="36"/>
      <c r="B188" s="37"/>
      <c r="C188" s="38"/>
      <c r="D188" s="203" t="s">
        <v>184</v>
      </c>
      <c r="E188" s="38"/>
      <c r="F188" s="204" t="s">
        <v>2726</v>
      </c>
      <c r="G188" s="38"/>
      <c r="H188" s="38"/>
      <c r="I188" s="111"/>
      <c r="J188" s="38"/>
      <c r="K188" s="38"/>
      <c r="L188" s="41"/>
      <c r="M188" s="205"/>
      <c r="N188" s="206"/>
      <c r="O188" s="67"/>
      <c r="P188" s="67"/>
      <c r="Q188" s="67"/>
      <c r="R188" s="67"/>
      <c r="S188" s="67"/>
      <c r="T188" s="68"/>
      <c r="U188" s="36"/>
      <c r="V188" s="36"/>
      <c r="W188" s="36"/>
      <c r="X188" s="36"/>
      <c r="Y188" s="36"/>
      <c r="Z188" s="36"/>
      <c r="AA188" s="36"/>
      <c r="AB188" s="36"/>
      <c r="AC188" s="36"/>
      <c r="AD188" s="36"/>
      <c r="AE188" s="36"/>
      <c r="AT188" s="19" t="s">
        <v>184</v>
      </c>
      <c r="AU188" s="19" t="s">
        <v>85</v>
      </c>
    </row>
    <row r="189" spans="2:51" s="13" customFormat="1" ht="11.25">
      <c r="B189" s="207"/>
      <c r="C189" s="208"/>
      <c r="D189" s="203" t="s">
        <v>186</v>
      </c>
      <c r="E189" s="209" t="s">
        <v>19</v>
      </c>
      <c r="F189" s="210" t="s">
        <v>2727</v>
      </c>
      <c r="G189" s="208"/>
      <c r="H189" s="209" t="s">
        <v>19</v>
      </c>
      <c r="I189" s="211"/>
      <c r="J189" s="208"/>
      <c r="K189" s="208"/>
      <c r="L189" s="212"/>
      <c r="M189" s="213"/>
      <c r="N189" s="214"/>
      <c r="O189" s="214"/>
      <c r="P189" s="214"/>
      <c r="Q189" s="214"/>
      <c r="R189" s="214"/>
      <c r="S189" s="214"/>
      <c r="T189" s="215"/>
      <c r="AT189" s="216" t="s">
        <v>186</v>
      </c>
      <c r="AU189" s="216" t="s">
        <v>85</v>
      </c>
      <c r="AV189" s="13" t="s">
        <v>83</v>
      </c>
      <c r="AW189" s="13" t="s">
        <v>37</v>
      </c>
      <c r="AX189" s="13" t="s">
        <v>75</v>
      </c>
      <c r="AY189" s="216" t="s">
        <v>175</v>
      </c>
    </row>
    <row r="190" spans="2:51" s="14" customFormat="1" ht="11.25">
      <c r="B190" s="217"/>
      <c r="C190" s="218"/>
      <c r="D190" s="203" t="s">
        <v>186</v>
      </c>
      <c r="E190" s="219" t="s">
        <v>19</v>
      </c>
      <c r="F190" s="220" t="s">
        <v>2728</v>
      </c>
      <c r="G190" s="218"/>
      <c r="H190" s="221">
        <v>20</v>
      </c>
      <c r="I190" s="222"/>
      <c r="J190" s="218"/>
      <c r="K190" s="218"/>
      <c r="L190" s="223"/>
      <c r="M190" s="224"/>
      <c r="N190" s="225"/>
      <c r="O190" s="225"/>
      <c r="P190" s="225"/>
      <c r="Q190" s="225"/>
      <c r="R190" s="225"/>
      <c r="S190" s="225"/>
      <c r="T190" s="226"/>
      <c r="AT190" s="227" t="s">
        <v>186</v>
      </c>
      <c r="AU190" s="227" t="s">
        <v>85</v>
      </c>
      <c r="AV190" s="14" t="s">
        <v>85</v>
      </c>
      <c r="AW190" s="14" t="s">
        <v>37</v>
      </c>
      <c r="AX190" s="14" t="s">
        <v>83</v>
      </c>
      <c r="AY190" s="227" t="s">
        <v>175</v>
      </c>
    </row>
    <row r="191" spans="1:65" s="2" customFormat="1" ht="16.5" customHeight="1">
      <c r="A191" s="36"/>
      <c r="B191" s="37"/>
      <c r="C191" s="190" t="s">
        <v>575</v>
      </c>
      <c r="D191" s="190" t="s">
        <v>177</v>
      </c>
      <c r="E191" s="191" t="s">
        <v>2729</v>
      </c>
      <c r="F191" s="192" t="s">
        <v>2730</v>
      </c>
      <c r="G191" s="193" t="s">
        <v>247</v>
      </c>
      <c r="H191" s="194">
        <v>19</v>
      </c>
      <c r="I191" s="195"/>
      <c r="J191" s="196">
        <f>ROUND(I191*H191,2)</f>
        <v>0</v>
      </c>
      <c r="K191" s="192" t="s">
        <v>181</v>
      </c>
      <c r="L191" s="41"/>
      <c r="M191" s="197" t="s">
        <v>19</v>
      </c>
      <c r="N191" s="198" t="s">
        <v>48</v>
      </c>
      <c r="O191" s="67"/>
      <c r="P191" s="199">
        <f>O191*H191</f>
        <v>0</v>
      </c>
      <c r="Q191" s="199">
        <v>0.00206</v>
      </c>
      <c r="R191" s="199">
        <f>Q191*H191</f>
        <v>0.03914</v>
      </c>
      <c r="S191" s="199">
        <v>0</v>
      </c>
      <c r="T191" s="200">
        <f>S191*H191</f>
        <v>0</v>
      </c>
      <c r="U191" s="36"/>
      <c r="V191" s="36"/>
      <c r="W191" s="36"/>
      <c r="X191" s="36"/>
      <c r="Y191" s="36"/>
      <c r="Z191" s="36"/>
      <c r="AA191" s="36"/>
      <c r="AB191" s="36"/>
      <c r="AC191" s="36"/>
      <c r="AD191" s="36"/>
      <c r="AE191" s="36"/>
      <c r="AR191" s="201" t="s">
        <v>293</v>
      </c>
      <c r="AT191" s="201" t="s">
        <v>177</v>
      </c>
      <c r="AU191" s="201" t="s">
        <v>85</v>
      </c>
      <c r="AY191" s="19" t="s">
        <v>175</v>
      </c>
      <c r="BE191" s="202">
        <f>IF(N191="základní",J191,0)</f>
        <v>0</v>
      </c>
      <c r="BF191" s="202">
        <f>IF(N191="snížená",J191,0)</f>
        <v>0</v>
      </c>
      <c r="BG191" s="202">
        <f>IF(N191="zákl. přenesená",J191,0)</f>
        <v>0</v>
      </c>
      <c r="BH191" s="202">
        <f>IF(N191="sníž. přenesená",J191,0)</f>
        <v>0</v>
      </c>
      <c r="BI191" s="202">
        <f>IF(N191="nulová",J191,0)</f>
        <v>0</v>
      </c>
      <c r="BJ191" s="19" t="s">
        <v>182</v>
      </c>
      <c r="BK191" s="202">
        <f>ROUND(I191*H191,2)</f>
        <v>0</v>
      </c>
      <c r="BL191" s="19" t="s">
        <v>293</v>
      </c>
      <c r="BM191" s="201" t="s">
        <v>2731</v>
      </c>
    </row>
    <row r="192" spans="1:47" s="2" customFormat="1" ht="39">
      <c r="A192" s="36"/>
      <c r="B192" s="37"/>
      <c r="C192" s="38"/>
      <c r="D192" s="203" t="s">
        <v>184</v>
      </c>
      <c r="E192" s="38"/>
      <c r="F192" s="204" t="s">
        <v>2687</v>
      </c>
      <c r="G192" s="38"/>
      <c r="H192" s="38"/>
      <c r="I192" s="111"/>
      <c r="J192" s="38"/>
      <c r="K192" s="38"/>
      <c r="L192" s="41"/>
      <c r="M192" s="205"/>
      <c r="N192" s="206"/>
      <c r="O192" s="67"/>
      <c r="P192" s="67"/>
      <c r="Q192" s="67"/>
      <c r="R192" s="67"/>
      <c r="S192" s="67"/>
      <c r="T192" s="68"/>
      <c r="U192" s="36"/>
      <c r="V192" s="36"/>
      <c r="W192" s="36"/>
      <c r="X192" s="36"/>
      <c r="Y192" s="36"/>
      <c r="Z192" s="36"/>
      <c r="AA192" s="36"/>
      <c r="AB192" s="36"/>
      <c r="AC192" s="36"/>
      <c r="AD192" s="36"/>
      <c r="AE192" s="36"/>
      <c r="AT192" s="19" t="s">
        <v>184</v>
      </c>
      <c r="AU192" s="19" t="s">
        <v>85</v>
      </c>
    </row>
    <row r="193" spans="1:65" s="2" customFormat="1" ht="16.5" customHeight="1">
      <c r="A193" s="36"/>
      <c r="B193" s="37"/>
      <c r="C193" s="190" t="s">
        <v>580</v>
      </c>
      <c r="D193" s="190" t="s">
        <v>177</v>
      </c>
      <c r="E193" s="191" t="s">
        <v>2732</v>
      </c>
      <c r="F193" s="192" t="s">
        <v>2733</v>
      </c>
      <c r="G193" s="193" t="s">
        <v>247</v>
      </c>
      <c r="H193" s="194">
        <v>52</v>
      </c>
      <c r="I193" s="195"/>
      <c r="J193" s="196">
        <f>ROUND(I193*H193,2)</f>
        <v>0</v>
      </c>
      <c r="K193" s="192" t="s">
        <v>181</v>
      </c>
      <c r="L193" s="41"/>
      <c r="M193" s="197" t="s">
        <v>19</v>
      </c>
      <c r="N193" s="198" t="s">
        <v>48</v>
      </c>
      <c r="O193" s="67"/>
      <c r="P193" s="199">
        <f>O193*H193</f>
        <v>0</v>
      </c>
      <c r="Q193" s="199">
        <v>0.00201</v>
      </c>
      <c r="R193" s="199">
        <f>Q193*H193</f>
        <v>0.10452</v>
      </c>
      <c r="S193" s="199">
        <v>0</v>
      </c>
      <c r="T193" s="200">
        <f>S193*H193</f>
        <v>0</v>
      </c>
      <c r="U193" s="36"/>
      <c r="V193" s="36"/>
      <c r="W193" s="36"/>
      <c r="X193" s="36"/>
      <c r="Y193" s="36"/>
      <c r="Z193" s="36"/>
      <c r="AA193" s="36"/>
      <c r="AB193" s="36"/>
      <c r="AC193" s="36"/>
      <c r="AD193" s="36"/>
      <c r="AE193" s="36"/>
      <c r="AR193" s="201" t="s">
        <v>293</v>
      </c>
      <c r="AT193" s="201" t="s">
        <v>177</v>
      </c>
      <c r="AU193" s="201" t="s">
        <v>85</v>
      </c>
      <c r="AY193" s="19" t="s">
        <v>175</v>
      </c>
      <c r="BE193" s="202">
        <f>IF(N193="základní",J193,0)</f>
        <v>0</v>
      </c>
      <c r="BF193" s="202">
        <f>IF(N193="snížená",J193,0)</f>
        <v>0</v>
      </c>
      <c r="BG193" s="202">
        <f>IF(N193="zákl. přenesená",J193,0)</f>
        <v>0</v>
      </c>
      <c r="BH193" s="202">
        <f>IF(N193="sníž. přenesená",J193,0)</f>
        <v>0</v>
      </c>
      <c r="BI193" s="202">
        <f>IF(N193="nulová",J193,0)</f>
        <v>0</v>
      </c>
      <c r="BJ193" s="19" t="s">
        <v>182</v>
      </c>
      <c r="BK193" s="202">
        <f>ROUND(I193*H193,2)</f>
        <v>0</v>
      </c>
      <c r="BL193" s="19" t="s">
        <v>293</v>
      </c>
      <c r="BM193" s="201" t="s">
        <v>2734</v>
      </c>
    </row>
    <row r="194" spans="1:47" s="2" customFormat="1" ht="39">
      <c r="A194" s="36"/>
      <c r="B194" s="37"/>
      <c r="C194" s="38"/>
      <c r="D194" s="203" t="s">
        <v>184</v>
      </c>
      <c r="E194" s="38"/>
      <c r="F194" s="204" t="s">
        <v>2687</v>
      </c>
      <c r="G194" s="38"/>
      <c r="H194" s="38"/>
      <c r="I194" s="111"/>
      <c r="J194" s="38"/>
      <c r="K194" s="38"/>
      <c r="L194" s="41"/>
      <c r="M194" s="205"/>
      <c r="N194" s="206"/>
      <c r="O194" s="67"/>
      <c r="P194" s="67"/>
      <c r="Q194" s="67"/>
      <c r="R194" s="67"/>
      <c r="S194" s="67"/>
      <c r="T194" s="68"/>
      <c r="U194" s="36"/>
      <c r="V194" s="36"/>
      <c r="W194" s="36"/>
      <c r="X194" s="36"/>
      <c r="Y194" s="36"/>
      <c r="Z194" s="36"/>
      <c r="AA194" s="36"/>
      <c r="AB194" s="36"/>
      <c r="AC194" s="36"/>
      <c r="AD194" s="36"/>
      <c r="AE194" s="36"/>
      <c r="AT194" s="19" t="s">
        <v>184</v>
      </c>
      <c r="AU194" s="19" t="s">
        <v>85</v>
      </c>
    </row>
    <row r="195" spans="1:65" s="2" customFormat="1" ht="16.5" customHeight="1">
      <c r="A195" s="36"/>
      <c r="B195" s="37"/>
      <c r="C195" s="190" t="s">
        <v>585</v>
      </c>
      <c r="D195" s="190" t="s">
        <v>177</v>
      </c>
      <c r="E195" s="191" t="s">
        <v>2735</v>
      </c>
      <c r="F195" s="192" t="s">
        <v>2736</v>
      </c>
      <c r="G195" s="193" t="s">
        <v>247</v>
      </c>
      <c r="H195" s="194">
        <v>58</v>
      </c>
      <c r="I195" s="195"/>
      <c r="J195" s="196">
        <f>ROUND(I195*H195,2)</f>
        <v>0</v>
      </c>
      <c r="K195" s="192" t="s">
        <v>181</v>
      </c>
      <c r="L195" s="41"/>
      <c r="M195" s="197" t="s">
        <v>19</v>
      </c>
      <c r="N195" s="198" t="s">
        <v>48</v>
      </c>
      <c r="O195" s="67"/>
      <c r="P195" s="199">
        <f>O195*H195</f>
        <v>0</v>
      </c>
      <c r="Q195" s="199">
        <v>0.00048</v>
      </c>
      <c r="R195" s="199">
        <f>Q195*H195</f>
        <v>0.02784</v>
      </c>
      <c r="S195" s="199">
        <v>0</v>
      </c>
      <c r="T195" s="200">
        <f>S195*H195</f>
        <v>0</v>
      </c>
      <c r="U195" s="36"/>
      <c r="V195" s="36"/>
      <c r="W195" s="36"/>
      <c r="X195" s="36"/>
      <c r="Y195" s="36"/>
      <c r="Z195" s="36"/>
      <c r="AA195" s="36"/>
      <c r="AB195" s="36"/>
      <c r="AC195" s="36"/>
      <c r="AD195" s="36"/>
      <c r="AE195" s="36"/>
      <c r="AR195" s="201" t="s">
        <v>293</v>
      </c>
      <c r="AT195" s="201" t="s">
        <v>177</v>
      </c>
      <c r="AU195" s="201" t="s">
        <v>85</v>
      </c>
      <c r="AY195" s="19" t="s">
        <v>175</v>
      </c>
      <c r="BE195" s="202">
        <f>IF(N195="základní",J195,0)</f>
        <v>0</v>
      </c>
      <c r="BF195" s="202">
        <f>IF(N195="snížená",J195,0)</f>
        <v>0</v>
      </c>
      <c r="BG195" s="202">
        <f>IF(N195="zákl. přenesená",J195,0)</f>
        <v>0</v>
      </c>
      <c r="BH195" s="202">
        <f>IF(N195="sníž. přenesená",J195,0)</f>
        <v>0</v>
      </c>
      <c r="BI195" s="202">
        <f>IF(N195="nulová",J195,0)</f>
        <v>0</v>
      </c>
      <c r="BJ195" s="19" t="s">
        <v>182</v>
      </c>
      <c r="BK195" s="202">
        <f>ROUND(I195*H195,2)</f>
        <v>0</v>
      </c>
      <c r="BL195" s="19" t="s">
        <v>293</v>
      </c>
      <c r="BM195" s="201" t="s">
        <v>2737</v>
      </c>
    </row>
    <row r="196" spans="1:47" s="2" customFormat="1" ht="39">
      <c r="A196" s="36"/>
      <c r="B196" s="37"/>
      <c r="C196" s="38"/>
      <c r="D196" s="203" t="s">
        <v>184</v>
      </c>
      <c r="E196" s="38"/>
      <c r="F196" s="204" t="s">
        <v>2687</v>
      </c>
      <c r="G196" s="38"/>
      <c r="H196" s="38"/>
      <c r="I196" s="111"/>
      <c r="J196" s="38"/>
      <c r="K196" s="38"/>
      <c r="L196" s="41"/>
      <c r="M196" s="205"/>
      <c r="N196" s="206"/>
      <c r="O196" s="67"/>
      <c r="P196" s="67"/>
      <c r="Q196" s="67"/>
      <c r="R196" s="67"/>
      <c r="S196" s="67"/>
      <c r="T196" s="68"/>
      <c r="U196" s="36"/>
      <c r="V196" s="36"/>
      <c r="W196" s="36"/>
      <c r="X196" s="36"/>
      <c r="Y196" s="36"/>
      <c r="Z196" s="36"/>
      <c r="AA196" s="36"/>
      <c r="AB196" s="36"/>
      <c r="AC196" s="36"/>
      <c r="AD196" s="36"/>
      <c r="AE196" s="36"/>
      <c r="AT196" s="19" t="s">
        <v>184</v>
      </c>
      <c r="AU196" s="19" t="s">
        <v>85</v>
      </c>
    </row>
    <row r="197" spans="1:65" s="2" customFormat="1" ht="16.5" customHeight="1">
      <c r="A197" s="36"/>
      <c r="B197" s="37"/>
      <c r="C197" s="190" t="s">
        <v>590</v>
      </c>
      <c r="D197" s="190" t="s">
        <v>177</v>
      </c>
      <c r="E197" s="191" t="s">
        <v>2738</v>
      </c>
      <c r="F197" s="192" t="s">
        <v>2739</v>
      </c>
      <c r="G197" s="193" t="s">
        <v>247</v>
      </c>
      <c r="H197" s="194">
        <v>12</v>
      </c>
      <c r="I197" s="195"/>
      <c r="J197" s="196">
        <f>ROUND(I197*H197,2)</f>
        <v>0</v>
      </c>
      <c r="K197" s="192" t="s">
        <v>181</v>
      </c>
      <c r="L197" s="41"/>
      <c r="M197" s="197" t="s">
        <v>19</v>
      </c>
      <c r="N197" s="198" t="s">
        <v>48</v>
      </c>
      <c r="O197" s="67"/>
      <c r="P197" s="199">
        <f>O197*H197</f>
        <v>0</v>
      </c>
      <c r="Q197" s="199">
        <v>0.00224</v>
      </c>
      <c r="R197" s="199">
        <f>Q197*H197</f>
        <v>0.026879999999999998</v>
      </c>
      <c r="S197" s="199">
        <v>0</v>
      </c>
      <c r="T197" s="200">
        <f>S197*H197</f>
        <v>0</v>
      </c>
      <c r="U197" s="36"/>
      <c r="V197" s="36"/>
      <c r="W197" s="36"/>
      <c r="X197" s="36"/>
      <c r="Y197" s="36"/>
      <c r="Z197" s="36"/>
      <c r="AA197" s="36"/>
      <c r="AB197" s="36"/>
      <c r="AC197" s="36"/>
      <c r="AD197" s="36"/>
      <c r="AE197" s="36"/>
      <c r="AR197" s="201" t="s">
        <v>293</v>
      </c>
      <c r="AT197" s="201" t="s">
        <v>177</v>
      </c>
      <c r="AU197" s="201" t="s">
        <v>85</v>
      </c>
      <c r="AY197" s="19" t="s">
        <v>175</v>
      </c>
      <c r="BE197" s="202">
        <f>IF(N197="základní",J197,0)</f>
        <v>0</v>
      </c>
      <c r="BF197" s="202">
        <f>IF(N197="snížená",J197,0)</f>
        <v>0</v>
      </c>
      <c r="BG197" s="202">
        <f>IF(N197="zákl. přenesená",J197,0)</f>
        <v>0</v>
      </c>
      <c r="BH197" s="202">
        <f>IF(N197="sníž. přenesená",J197,0)</f>
        <v>0</v>
      </c>
      <c r="BI197" s="202">
        <f>IF(N197="nulová",J197,0)</f>
        <v>0</v>
      </c>
      <c r="BJ197" s="19" t="s">
        <v>182</v>
      </c>
      <c r="BK197" s="202">
        <f>ROUND(I197*H197,2)</f>
        <v>0</v>
      </c>
      <c r="BL197" s="19" t="s">
        <v>293</v>
      </c>
      <c r="BM197" s="201" t="s">
        <v>2740</v>
      </c>
    </row>
    <row r="198" spans="1:47" s="2" customFormat="1" ht="39">
      <c r="A198" s="36"/>
      <c r="B198" s="37"/>
      <c r="C198" s="38"/>
      <c r="D198" s="203" t="s">
        <v>184</v>
      </c>
      <c r="E198" s="38"/>
      <c r="F198" s="204" t="s">
        <v>2687</v>
      </c>
      <c r="G198" s="38"/>
      <c r="H198" s="38"/>
      <c r="I198" s="111"/>
      <c r="J198" s="38"/>
      <c r="K198" s="38"/>
      <c r="L198" s="41"/>
      <c r="M198" s="205"/>
      <c r="N198" s="206"/>
      <c r="O198" s="67"/>
      <c r="P198" s="67"/>
      <c r="Q198" s="67"/>
      <c r="R198" s="67"/>
      <c r="S198" s="67"/>
      <c r="T198" s="68"/>
      <c r="U198" s="36"/>
      <c r="V198" s="36"/>
      <c r="W198" s="36"/>
      <c r="X198" s="36"/>
      <c r="Y198" s="36"/>
      <c r="Z198" s="36"/>
      <c r="AA198" s="36"/>
      <c r="AB198" s="36"/>
      <c r="AC198" s="36"/>
      <c r="AD198" s="36"/>
      <c r="AE198" s="36"/>
      <c r="AT198" s="19" t="s">
        <v>184</v>
      </c>
      <c r="AU198" s="19" t="s">
        <v>85</v>
      </c>
    </row>
    <row r="199" spans="1:65" s="2" customFormat="1" ht="16.5" customHeight="1">
      <c r="A199" s="36"/>
      <c r="B199" s="37"/>
      <c r="C199" s="190" t="s">
        <v>1490</v>
      </c>
      <c r="D199" s="190" t="s">
        <v>177</v>
      </c>
      <c r="E199" s="191" t="s">
        <v>2741</v>
      </c>
      <c r="F199" s="192" t="s">
        <v>2742</v>
      </c>
      <c r="G199" s="193" t="s">
        <v>400</v>
      </c>
      <c r="H199" s="194">
        <v>25</v>
      </c>
      <c r="I199" s="195"/>
      <c r="J199" s="196">
        <f>ROUND(I199*H199,2)</f>
        <v>0</v>
      </c>
      <c r="K199" s="192" t="s">
        <v>181</v>
      </c>
      <c r="L199" s="41"/>
      <c r="M199" s="197" t="s">
        <v>19</v>
      </c>
      <c r="N199" s="198" t="s">
        <v>48</v>
      </c>
      <c r="O199" s="67"/>
      <c r="P199" s="199">
        <f>O199*H199</f>
        <v>0</v>
      </c>
      <c r="Q199" s="199">
        <v>0</v>
      </c>
      <c r="R199" s="199">
        <f>Q199*H199</f>
        <v>0</v>
      </c>
      <c r="S199" s="199">
        <v>0</v>
      </c>
      <c r="T199" s="200">
        <f>S199*H199</f>
        <v>0</v>
      </c>
      <c r="U199" s="36"/>
      <c r="V199" s="36"/>
      <c r="W199" s="36"/>
      <c r="X199" s="36"/>
      <c r="Y199" s="36"/>
      <c r="Z199" s="36"/>
      <c r="AA199" s="36"/>
      <c r="AB199" s="36"/>
      <c r="AC199" s="36"/>
      <c r="AD199" s="36"/>
      <c r="AE199" s="36"/>
      <c r="AR199" s="201" t="s">
        <v>293</v>
      </c>
      <c r="AT199" s="201" t="s">
        <v>177</v>
      </c>
      <c r="AU199" s="201" t="s">
        <v>85</v>
      </c>
      <c r="AY199" s="19" t="s">
        <v>175</v>
      </c>
      <c r="BE199" s="202">
        <f>IF(N199="základní",J199,0)</f>
        <v>0</v>
      </c>
      <c r="BF199" s="202">
        <f>IF(N199="snížená",J199,0)</f>
        <v>0</v>
      </c>
      <c r="BG199" s="202">
        <f>IF(N199="zákl. přenesená",J199,0)</f>
        <v>0</v>
      </c>
      <c r="BH199" s="202">
        <f>IF(N199="sníž. přenesená",J199,0)</f>
        <v>0</v>
      </c>
      <c r="BI199" s="202">
        <f>IF(N199="nulová",J199,0)</f>
        <v>0</v>
      </c>
      <c r="BJ199" s="19" t="s">
        <v>182</v>
      </c>
      <c r="BK199" s="202">
        <f>ROUND(I199*H199,2)</f>
        <v>0</v>
      </c>
      <c r="BL199" s="19" t="s">
        <v>293</v>
      </c>
      <c r="BM199" s="201" t="s">
        <v>2743</v>
      </c>
    </row>
    <row r="200" spans="1:47" s="2" customFormat="1" ht="39">
      <c r="A200" s="36"/>
      <c r="B200" s="37"/>
      <c r="C200" s="38"/>
      <c r="D200" s="203" t="s">
        <v>184</v>
      </c>
      <c r="E200" s="38"/>
      <c r="F200" s="204" t="s">
        <v>2744</v>
      </c>
      <c r="G200" s="38"/>
      <c r="H200" s="38"/>
      <c r="I200" s="111"/>
      <c r="J200" s="38"/>
      <c r="K200" s="38"/>
      <c r="L200" s="41"/>
      <c r="M200" s="205"/>
      <c r="N200" s="206"/>
      <c r="O200" s="67"/>
      <c r="P200" s="67"/>
      <c r="Q200" s="67"/>
      <c r="R200" s="67"/>
      <c r="S200" s="67"/>
      <c r="T200" s="68"/>
      <c r="U200" s="36"/>
      <c r="V200" s="36"/>
      <c r="W200" s="36"/>
      <c r="X200" s="36"/>
      <c r="Y200" s="36"/>
      <c r="Z200" s="36"/>
      <c r="AA200" s="36"/>
      <c r="AB200" s="36"/>
      <c r="AC200" s="36"/>
      <c r="AD200" s="36"/>
      <c r="AE200" s="36"/>
      <c r="AT200" s="19" t="s">
        <v>184</v>
      </c>
      <c r="AU200" s="19" t="s">
        <v>85</v>
      </c>
    </row>
    <row r="201" spans="2:51" s="13" customFormat="1" ht="11.25">
      <c r="B201" s="207"/>
      <c r="C201" s="208"/>
      <c r="D201" s="203" t="s">
        <v>186</v>
      </c>
      <c r="E201" s="209" t="s">
        <v>19</v>
      </c>
      <c r="F201" s="210" t="s">
        <v>2688</v>
      </c>
      <c r="G201" s="208"/>
      <c r="H201" s="209" t="s">
        <v>19</v>
      </c>
      <c r="I201" s="211"/>
      <c r="J201" s="208"/>
      <c r="K201" s="208"/>
      <c r="L201" s="212"/>
      <c r="M201" s="213"/>
      <c r="N201" s="214"/>
      <c r="O201" s="214"/>
      <c r="P201" s="214"/>
      <c r="Q201" s="214"/>
      <c r="R201" s="214"/>
      <c r="S201" s="214"/>
      <c r="T201" s="215"/>
      <c r="AT201" s="216" t="s">
        <v>186</v>
      </c>
      <c r="AU201" s="216" t="s">
        <v>85</v>
      </c>
      <c r="AV201" s="13" t="s">
        <v>83</v>
      </c>
      <c r="AW201" s="13" t="s">
        <v>37</v>
      </c>
      <c r="AX201" s="13" t="s">
        <v>75</v>
      </c>
      <c r="AY201" s="216" t="s">
        <v>175</v>
      </c>
    </row>
    <row r="202" spans="2:51" s="14" customFormat="1" ht="11.25">
      <c r="B202" s="217"/>
      <c r="C202" s="218"/>
      <c r="D202" s="203" t="s">
        <v>186</v>
      </c>
      <c r="E202" s="219" t="s">
        <v>19</v>
      </c>
      <c r="F202" s="220" t="s">
        <v>209</v>
      </c>
      <c r="G202" s="218"/>
      <c r="H202" s="221">
        <v>5</v>
      </c>
      <c r="I202" s="222"/>
      <c r="J202" s="218"/>
      <c r="K202" s="218"/>
      <c r="L202" s="223"/>
      <c r="M202" s="224"/>
      <c r="N202" s="225"/>
      <c r="O202" s="225"/>
      <c r="P202" s="225"/>
      <c r="Q202" s="225"/>
      <c r="R202" s="225"/>
      <c r="S202" s="225"/>
      <c r="T202" s="226"/>
      <c r="AT202" s="227" t="s">
        <v>186</v>
      </c>
      <c r="AU202" s="227" t="s">
        <v>85</v>
      </c>
      <c r="AV202" s="14" t="s">
        <v>85</v>
      </c>
      <c r="AW202" s="14" t="s">
        <v>37</v>
      </c>
      <c r="AX202" s="14" t="s">
        <v>75</v>
      </c>
      <c r="AY202" s="227" t="s">
        <v>175</v>
      </c>
    </row>
    <row r="203" spans="2:51" s="13" customFormat="1" ht="11.25">
      <c r="B203" s="207"/>
      <c r="C203" s="208"/>
      <c r="D203" s="203" t="s">
        <v>186</v>
      </c>
      <c r="E203" s="209" t="s">
        <v>19</v>
      </c>
      <c r="F203" s="210" t="s">
        <v>2690</v>
      </c>
      <c r="G203" s="208"/>
      <c r="H203" s="209" t="s">
        <v>19</v>
      </c>
      <c r="I203" s="211"/>
      <c r="J203" s="208"/>
      <c r="K203" s="208"/>
      <c r="L203" s="212"/>
      <c r="M203" s="213"/>
      <c r="N203" s="214"/>
      <c r="O203" s="214"/>
      <c r="P203" s="214"/>
      <c r="Q203" s="214"/>
      <c r="R203" s="214"/>
      <c r="S203" s="214"/>
      <c r="T203" s="215"/>
      <c r="AT203" s="216" t="s">
        <v>186</v>
      </c>
      <c r="AU203" s="216" t="s">
        <v>85</v>
      </c>
      <c r="AV203" s="13" t="s">
        <v>83</v>
      </c>
      <c r="AW203" s="13" t="s">
        <v>37</v>
      </c>
      <c r="AX203" s="13" t="s">
        <v>75</v>
      </c>
      <c r="AY203" s="216" t="s">
        <v>175</v>
      </c>
    </row>
    <row r="204" spans="2:51" s="14" customFormat="1" ht="11.25">
      <c r="B204" s="217"/>
      <c r="C204" s="218"/>
      <c r="D204" s="203" t="s">
        <v>186</v>
      </c>
      <c r="E204" s="219" t="s">
        <v>19</v>
      </c>
      <c r="F204" s="220" t="s">
        <v>341</v>
      </c>
      <c r="G204" s="218"/>
      <c r="H204" s="221">
        <v>25</v>
      </c>
      <c r="I204" s="222"/>
      <c r="J204" s="218"/>
      <c r="K204" s="218"/>
      <c r="L204" s="223"/>
      <c r="M204" s="224"/>
      <c r="N204" s="225"/>
      <c r="O204" s="225"/>
      <c r="P204" s="225"/>
      <c r="Q204" s="225"/>
      <c r="R204" s="225"/>
      <c r="S204" s="225"/>
      <c r="T204" s="226"/>
      <c r="AT204" s="227" t="s">
        <v>186</v>
      </c>
      <c r="AU204" s="227" t="s">
        <v>85</v>
      </c>
      <c r="AV204" s="14" t="s">
        <v>85</v>
      </c>
      <c r="AW204" s="14" t="s">
        <v>37</v>
      </c>
      <c r="AX204" s="14" t="s">
        <v>83</v>
      </c>
      <c r="AY204" s="227" t="s">
        <v>175</v>
      </c>
    </row>
    <row r="205" spans="1:65" s="2" customFormat="1" ht="16.5" customHeight="1">
      <c r="A205" s="36"/>
      <c r="B205" s="37"/>
      <c r="C205" s="190" t="s">
        <v>1495</v>
      </c>
      <c r="D205" s="190" t="s">
        <v>177</v>
      </c>
      <c r="E205" s="191" t="s">
        <v>2745</v>
      </c>
      <c r="F205" s="192" t="s">
        <v>2746</v>
      </c>
      <c r="G205" s="193" t="s">
        <v>400</v>
      </c>
      <c r="H205" s="194">
        <v>10</v>
      </c>
      <c r="I205" s="195"/>
      <c r="J205" s="196">
        <f>ROUND(I205*H205,2)</f>
        <v>0</v>
      </c>
      <c r="K205" s="192" t="s">
        <v>181</v>
      </c>
      <c r="L205" s="41"/>
      <c r="M205" s="197" t="s">
        <v>19</v>
      </c>
      <c r="N205" s="198" t="s">
        <v>48</v>
      </c>
      <c r="O205" s="67"/>
      <c r="P205" s="199">
        <f>O205*H205</f>
        <v>0</v>
      </c>
      <c r="Q205" s="199">
        <v>0</v>
      </c>
      <c r="R205" s="199">
        <f>Q205*H205</f>
        <v>0</v>
      </c>
      <c r="S205" s="199">
        <v>0</v>
      </c>
      <c r="T205" s="200">
        <f>S205*H205</f>
        <v>0</v>
      </c>
      <c r="U205" s="36"/>
      <c r="V205" s="36"/>
      <c r="W205" s="36"/>
      <c r="X205" s="36"/>
      <c r="Y205" s="36"/>
      <c r="Z205" s="36"/>
      <c r="AA205" s="36"/>
      <c r="AB205" s="36"/>
      <c r="AC205" s="36"/>
      <c r="AD205" s="36"/>
      <c r="AE205" s="36"/>
      <c r="AR205" s="201" t="s">
        <v>293</v>
      </c>
      <c r="AT205" s="201" t="s">
        <v>177</v>
      </c>
      <c r="AU205" s="201" t="s">
        <v>85</v>
      </c>
      <c r="AY205" s="19" t="s">
        <v>175</v>
      </c>
      <c r="BE205" s="202">
        <f>IF(N205="základní",J205,0)</f>
        <v>0</v>
      </c>
      <c r="BF205" s="202">
        <f>IF(N205="snížená",J205,0)</f>
        <v>0</v>
      </c>
      <c r="BG205" s="202">
        <f>IF(N205="zákl. přenesená",J205,0)</f>
        <v>0</v>
      </c>
      <c r="BH205" s="202">
        <f>IF(N205="sníž. přenesená",J205,0)</f>
        <v>0</v>
      </c>
      <c r="BI205" s="202">
        <f>IF(N205="nulová",J205,0)</f>
        <v>0</v>
      </c>
      <c r="BJ205" s="19" t="s">
        <v>182</v>
      </c>
      <c r="BK205" s="202">
        <f>ROUND(I205*H205,2)</f>
        <v>0</v>
      </c>
      <c r="BL205" s="19" t="s">
        <v>293</v>
      </c>
      <c r="BM205" s="201" t="s">
        <v>2747</v>
      </c>
    </row>
    <row r="206" spans="1:47" s="2" customFormat="1" ht="39">
      <c r="A206" s="36"/>
      <c r="B206" s="37"/>
      <c r="C206" s="38"/>
      <c r="D206" s="203" t="s">
        <v>184</v>
      </c>
      <c r="E206" s="38"/>
      <c r="F206" s="204" t="s">
        <v>2744</v>
      </c>
      <c r="G206" s="38"/>
      <c r="H206" s="38"/>
      <c r="I206" s="111"/>
      <c r="J206" s="38"/>
      <c r="K206" s="38"/>
      <c r="L206" s="41"/>
      <c r="M206" s="205"/>
      <c r="N206" s="206"/>
      <c r="O206" s="67"/>
      <c r="P206" s="67"/>
      <c r="Q206" s="67"/>
      <c r="R206" s="67"/>
      <c r="S206" s="67"/>
      <c r="T206" s="68"/>
      <c r="U206" s="36"/>
      <c r="V206" s="36"/>
      <c r="W206" s="36"/>
      <c r="X206" s="36"/>
      <c r="Y206" s="36"/>
      <c r="Z206" s="36"/>
      <c r="AA206" s="36"/>
      <c r="AB206" s="36"/>
      <c r="AC206" s="36"/>
      <c r="AD206" s="36"/>
      <c r="AE206" s="36"/>
      <c r="AT206" s="19" t="s">
        <v>184</v>
      </c>
      <c r="AU206" s="19" t="s">
        <v>85</v>
      </c>
    </row>
    <row r="207" spans="1:65" s="2" customFormat="1" ht="16.5" customHeight="1">
      <c r="A207" s="36"/>
      <c r="B207" s="37"/>
      <c r="C207" s="190" t="s">
        <v>1499</v>
      </c>
      <c r="D207" s="190" t="s">
        <v>177</v>
      </c>
      <c r="E207" s="191" t="s">
        <v>2748</v>
      </c>
      <c r="F207" s="192" t="s">
        <v>2749</v>
      </c>
      <c r="G207" s="193" t="s">
        <v>400</v>
      </c>
      <c r="H207" s="194">
        <v>1</v>
      </c>
      <c r="I207" s="195"/>
      <c r="J207" s="196">
        <f>ROUND(I207*H207,2)</f>
        <v>0</v>
      </c>
      <c r="K207" s="192" t="s">
        <v>181</v>
      </c>
      <c r="L207" s="41"/>
      <c r="M207" s="197" t="s">
        <v>19</v>
      </c>
      <c r="N207" s="198" t="s">
        <v>48</v>
      </c>
      <c r="O207" s="67"/>
      <c r="P207" s="199">
        <f>O207*H207</f>
        <v>0</v>
      </c>
      <c r="Q207" s="199">
        <v>0</v>
      </c>
      <c r="R207" s="199">
        <f>Q207*H207</f>
        <v>0</v>
      </c>
      <c r="S207" s="199">
        <v>0</v>
      </c>
      <c r="T207" s="200">
        <f>S207*H207</f>
        <v>0</v>
      </c>
      <c r="U207" s="36"/>
      <c r="V207" s="36"/>
      <c r="W207" s="36"/>
      <c r="X207" s="36"/>
      <c r="Y207" s="36"/>
      <c r="Z207" s="36"/>
      <c r="AA207" s="36"/>
      <c r="AB207" s="36"/>
      <c r="AC207" s="36"/>
      <c r="AD207" s="36"/>
      <c r="AE207" s="36"/>
      <c r="AR207" s="201" t="s">
        <v>293</v>
      </c>
      <c r="AT207" s="201" t="s">
        <v>177</v>
      </c>
      <c r="AU207" s="201" t="s">
        <v>85</v>
      </c>
      <c r="AY207" s="19" t="s">
        <v>175</v>
      </c>
      <c r="BE207" s="202">
        <f>IF(N207="základní",J207,0)</f>
        <v>0</v>
      </c>
      <c r="BF207" s="202">
        <f>IF(N207="snížená",J207,0)</f>
        <v>0</v>
      </c>
      <c r="BG207" s="202">
        <f>IF(N207="zákl. přenesená",J207,0)</f>
        <v>0</v>
      </c>
      <c r="BH207" s="202">
        <f>IF(N207="sníž. přenesená",J207,0)</f>
        <v>0</v>
      </c>
      <c r="BI207" s="202">
        <f>IF(N207="nulová",J207,0)</f>
        <v>0</v>
      </c>
      <c r="BJ207" s="19" t="s">
        <v>182</v>
      </c>
      <c r="BK207" s="202">
        <f>ROUND(I207*H207,2)</f>
        <v>0</v>
      </c>
      <c r="BL207" s="19" t="s">
        <v>293</v>
      </c>
      <c r="BM207" s="201" t="s">
        <v>2750</v>
      </c>
    </row>
    <row r="208" spans="1:47" s="2" customFormat="1" ht="39">
      <c r="A208" s="36"/>
      <c r="B208" s="37"/>
      <c r="C208" s="38"/>
      <c r="D208" s="203" t="s">
        <v>184</v>
      </c>
      <c r="E208" s="38"/>
      <c r="F208" s="204" t="s">
        <v>2744</v>
      </c>
      <c r="G208" s="38"/>
      <c r="H208" s="38"/>
      <c r="I208" s="111"/>
      <c r="J208" s="38"/>
      <c r="K208" s="38"/>
      <c r="L208" s="41"/>
      <c r="M208" s="205"/>
      <c r="N208" s="206"/>
      <c r="O208" s="67"/>
      <c r="P208" s="67"/>
      <c r="Q208" s="67"/>
      <c r="R208" s="67"/>
      <c r="S208" s="67"/>
      <c r="T208" s="68"/>
      <c r="U208" s="36"/>
      <c r="V208" s="36"/>
      <c r="W208" s="36"/>
      <c r="X208" s="36"/>
      <c r="Y208" s="36"/>
      <c r="Z208" s="36"/>
      <c r="AA208" s="36"/>
      <c r="AB208" s="36"/>
      <c r="AC208" s="36"/>
      <c r="AD208" s="36"/>
      <c r="AE208" s="36"/>
      <c r="AT208" s="19" t="s">
        <v>184</v>
      </c>
      <c r="AU208" s="19" t="s">
        <v>85</v>
      </c>
    </row>
    <row r="209" spans="1:65" s="2" customFormat="1" ht="16.5" customHeight="1">
      <c r="A209" s="36"/>
      <c r="B209" s="37"/>
      <c r="C209" s="190" t="s">
        <v>1505</v>
      </c>
      <c r="D209" s="190" t="s">
        <v>177</v>
      </c>
      <c r="E209" s="191" t="s">
        <v>2751</v>
      </c>
      <c r="F209" s="192" t="s">
        <v>2752</v>
      </c>
      <c r="G209" s="193" t="s">
        <v>400</v>
      </c>
      <c r="H209" s="194">
        <v>13</v>
      </c>
      <c r="I209" s="195"/>
      <c r="J209" s="196">
        <f>ROUND(I209*H209,2)</f>
        <v>0</v>
      </c>
      <c r="K209" s="192" t="s">
        <v>181</v>
      </c>
      <c r="L209" s="41"/>
      <c r="M209" s="197" t="s">
        <v>19</v>
      </c>
      <c r="N209" s="198" t="s">
        <v>48</v>
      </c>
      <c r="O209" s="67"/>
      <c r="P209" s="199">
        <f>O209*H209</f>
        <v>0</v>
      </c>
      <c r="Q209" s="199">
        <v>0</v>
      </c>
      <c r="R209" s="199">
        <f>Q209*H209</f>
        <v>0</v>
      </c>
      <c r="S209" s="199">
        <v>0</v>
      </c>
      <c r="T209" s="200">
        <f>S209*H209</f>
        <v>0</v>
      </c>
      <c r="U209" s="36"/>
      <c r="V209" s="36"/>
      <c r="W209" s="36"/>
      <c r="X209" s="36"/>
      <c r="Y209" s="36"/>
      <c r="Z209" s="36"/>
      <c r="AA209" s="36"/>
      <c r="AB209" s="36"/>
      <c r="AC209" s="36"/>
      <c r="AD209" s="36"/>
      <c r="AE209" s="36"/>
      <c r="AR209" s="201" t="s">
        <v>293</v>
      </c>
      <c r="AT209" s="201" t="s">
        <v>177</v>
      </c>
      <c r="AU209" s="201" t="s">
        <v>85</v>
      </c>
      <c r="AY209" s="19" t="s">
        <v>175</v>
      </c>
      <c r="BE209" s="202">
        <f>IF(N209="základní",J209,0)</f>
        <v>0</v>
      </c>
      <c r="BF209" s="202">
        <f>IF(N209="snížená",J209,0)</f>
        <v>0</v>
      </c>
      <c r="BG209" s="202">
        <f>IF(N209="zákl. přenesená",J209,0)</f>
        <v>0</v>
      </c>
      <c r="BH209" s="202">
        <f>IF(N209="sníž. přenesená",J209,0)</f>
        <v>0</v>
      </c>
      <c r="BI209" s="202">
        <f>IF(N209="nulová",J209,0)</f>
        <v>0</v>
      </c>
      <c r="BJ209" s="19" t="s">
        <v>182</v>
      </c>
      <c r="BK209" s="202">
        <f>ROUND(I209*H209,2)</f>
        <v>0</v>
      </c>
      <c r="BL209" s="19" t="s">
        <v>293</v>
      </c>
      <c r="BM209" s="201" t="s">
        <v>2753</v>
      </c>
    </row>
    <row r="210" spans="1:47" s="2" customFormat="1" ht="39">
      <c r="A210" s="36"/>
      <c r="B210" s="37"/>
      <c r="C210" s="38"/>
      <c r="D210" s="203" t="s">
        <v>184</v>
      </c>
      <c r="E210" s="38"/>
      <c r="F210" s="204" t="s">
        <v>2744</v>
      </c>
      <c r="G210" s="38"/>
      <c r="H210" s="38"/>
      <c r="I210" s="111"/>
      <c r="J210" s="38"/>
      <c r="K210" s="38"/>
      <c r="L210" s="41"/>
      <c r="M210" s="205"/>
      <c r="N210" s="206"/>
      <c r="O210" s="67"/>
      <c r="P210" s="67"/>
      <c r="Q210" s="67"/>
      <c r="R210" s="67"/>
      <c r="S210" s="67"/>
      <c r="T210" s="68"/>
      <c r="U210" s="36"/>
      <c r="V210" s="36"/>
      <c r="W210" s="36"/>
      <c r="X210" s="36"/>
      <c r="Y210" s="36"/>
      <c r="Z210" s="36"/>
      <c r="AA210" s="36"/>
      <c r="AB210" s="36"/>
      <c r="AC210" s="36"/>
      <c r="AD210" s="36"/>
      <c r="AE210" s="36"/>
      <c r="AT210" s="19" t="s">
        <v>184</v>
      </c>
      <c r="AU210" s="19" t="s">
        <v>85</v>
      </c>
    </row>
    <row r="211" spans="1:65" s="2" customFormat="1" ht="16.5" customHeight="1">
      <c r="A211" s="36"/>
      <c r="B211" s="37"/>
      <c r="C211" s="190" t="s">
        <v>1514</v>
      </c>
      <c r="D211" s="190" t="s">
        <v>177</v>
      </c>
      <c r="E211" s="191" t="s">
        <v>2754</v>
      </c>
      <c r="F211" s="192" t="s">
        <v>2755</v>
      </c>
      <c r="G211" s="193" t="s">
        <v>400</v>
      </c>
      <c r="H211" s="194">
        <v>3</v>
      </c>
      <c r="I211" s="195"/>
      <c r="J211" s="196">
        <f>ROUND(I211*H211,2)</f>
        <v>0</v>
      </c>
      <c r="K211" s="192" t="s">
        <v>181</v>
      </c>
      <c r="L211" s="41"/>
      <c r="M211" s="197" t="s">
        <v>19</v>
      </c>
      <c r="N211" s="198" t="s">
        <v>48</v>
      </c>
      <c r="O211" s="67"/>
      <c r="P211" s="199">
        <f>O211*H211</f>
        <v>0</v>
      </c>
      <c r="Q211" s="199">
        <v>0.00029</v>
      </c>
      <c r="R211" s="199">
        <f>Q211*H211</f>
        <v>0.00087</v>
      </c>
      <c r="S211" s="199">
        <v>0</v>
      </c>
      <c r="T211" s="200">
        <f>S211*H211</f>
        <v>0</v>
      </c>
      <c r="U211" s="36"/>
      <c r="V211" s="36"/>
      <c r="W211" s="36"/>
      <c r="X211" s="36"/>
      <c r="Y211" s="36"/>
      <c r="Z211" s="36"/>
      <c r="AA211" s="36"/>
      <c r="AB211" s="36"/>
      <c r="AC211" s="36"/>
      <c r="AD211" s="36"/>
      <c r="AE211" s="36"/>
      <c r="AR211" s="201" t="s">
        <v>293</v>
      </c>
      <c r="AT211" s="201" t="s">
        <v>177</v>
      </c>
      <c r="AU211" s="201" t="s">
        <v>85</v>
      </c>
      <c r="AY211" s="19" t="s">
        <v>175</v>
      </c>
      <c r="BE211" s="202">
        <f>IF(N211="základní",J211,0)</f>
        <v>0</v>
      </c>
      <c r="BF211" s="202">
        <f>IF(N211="snížená",J211,0)</f>
        <v>0</v>
      </c>
      <c r="BG211" s="202">
        <f>IF(N211="zákl. přenesená",J211,0)</f>
        <v>0</v>
      </c>
      <c r="BH211" s="202">
        <f>IF(N211="sníž. přenesená",J211,0)</f>
        <v>0</v>
      </c>
      <c r="BI211" s="202">
        <f>IF(N211="nulová",J211,0)</f>
        <v>0</v>
      </c>
      <c r="BJ211" s="19" t="s">
        <v>182</v>
      </c>
      <c r="BK211" s="202">
        <f>ROUND(I211*H211,2)</f>
        <v>0</v>
      </c>
      <c r="BL211" s="19" t="s">
        <v>293</v>
      </c>
      <c r="BM211" s="201" t="s">
        <v>2756</v>
      </c>
    </row>
    <row r="212" spans="1:65" s="2" customFormat="1" ht="16.5" customHeight="1">
      <c r="A212" s="36"/>
      <c r="B212" s="37"/>
      <c r="C212" s="190" t="s">
        <v>1519</v>
      </c>
      <c r="D212" s="190" t="s">
        <v>177</v>
      </c>
      <c r="E212" s="191" t="s">
        <v>2757</v>
      </c>
      <c r="F212" s="192" t="s">
        <v>2758</v>
      </c>
      <c r="G212" s="193" t="s">
        <v>400</v>
      </c>
      <c r="H212" s="194">
        <v>3</v>
      </c>
      <c r="I212" s="195"/>
      <c r="J212" s="196">
        <f>ROUND(I212*H212,2)</f>
        <v>0</v>
      </c>
      <c r="K212" s="192" t="s">
        <v>181</v>
      </c>
      <c r="L212" s="41"/>
      <c r="M212" s="197" t="s">
        <v>19</v>
      </c>
      <c r="N212" s="198" t="s">
        <v>48</v>
      </c>
      <c r="O212" s="67"/>
      <c r="P212" s="199">
        <f>O212*H212</f>
        <v>0</v>
      </c>
      <c r="Q212" s="199">
        <v>0.00051</v>
      </c>
      <c r="R212" s="199">
        <f>Q212*H212</f>
        <v>0.0015300000000000001</v>
      </c>
      <c r="S212" s="199">
        <v>0</v>
      </c>
      <c r="T212" s="200">
        <f>S212*H212</f>
        <v>0</v>
      </c>
      <c r="U212" s="36"/>
      <c r="V212" s="36"/>
      <c r="W212" s="36"/>
      <c r="X212" s="36"/>
      <c r="Y212" s="36"/>
      <c r="Z212" s="36"/>
      <c r="AA212" s="36"/>
      <c r="AB212" s="36"/>
      <c r="AC212" s="36"/>
      <c r="AD212" s="36"/>
      <c r="AE212" s="36"/>
      <c r="AR212" s="201" t="s">
        <v>293</v>
      </c>
      <c r="AT212" s="201" t="s">
        <v>177</v>
      </c>
      <c r="AU212" s="201" t="s">
        <v>85</v>
      </c>
      <c r="AY212" s="19" t="s">
        <v>175</v>
      </c>
      <c r="BE212" s="202">
        <f>IF(N212="základní",J212,0)</f>
        <v>0</v>
      </c>
      <c r="BF212" s="202">
        <f>IF(N212="snížená",J212,0)</f>
        <v>0</v>
      </c>
      <c r="BG212" s="202">
        <f>IF(N212="zákl. přenesená",J212,0)</f>
        <v>0</v>
      </c>
      <c r="BH212" s="202">
        <f>IF(N212="sníž. přenesená",J212,0)</f>
        <v>0</v>
      </c>
      <c r="BI212" s="202">
        <f>IF(N212="nulová",J212,0)</f>
        <v>0</v>
      </c>
      <c r="BJ212" s="19" t="s">
        <v>182</v>
      </c>
      <c r="BK212" s="202">
        <f>ROUND(I212*H212,2)</f>
        <v>0</v>
      </c>
      <c r="BL212" s="19" t="s">
        <v>293</v>
      </c>
      <c r="BM212" s="201" t="s">
        <v>2759</v>
      </c>
    </row>
    <row r="213" spans="1:65" s="2" customFormat="1" ht="16.5" customHeight="1">
      <c r="A213" s="36"/>
      <c r="B213" s="37"/>
      <c r="C213" s="190" t="s">
        <v>1525</v>
      </c>
      <c r="D213" s="190" t="s">
        <v>177</v>
      </c>
      <c r="E213" s="191" t="s">
        <v>2760</v>
      </c>
      <c r="F213" s="192" t="s">
        <v>2761</v>
      </c>
      <c r="G213" s="193" t="s">
        <v>247</v>
      </c>
      <c r="H213" s="194">
        <v>124</v>
      </c>
      <c r="I213" s="195"/>
      <c r="J213" s="196">
        <f>ROUND(I213*H213,2)</f>
        <v>0</v>
      </c>
      <c r="K213" s="192" t="s">
        <v>181</v>
      </c>
      <c r="L213" s="41"/>
      <c r="M213" s="197" t="s">
        <v>19</v>
      </c>
      <c r="N213" s="198" t="s">
        <v>48</v>
      </c>
      <c r="O213" s="67"/>
      <c r="P213" s="199">
        <f>O213*H213</f>
        <v>0</v>
      </c>
      <c r="Q213" s="199">
        <v>0</v>
      </c>
      <c r="R213" s="199">
        <f>Q213*H213</f>
        <v>0</v>
      </c>
      <c r="S213" s="199">
        <v>0</v>
      </c>
      <c r="T213" s="200">
        <f>S213*H213</f>
        <v>0</v>
      </c>
      <c r="U213" s="36"/>
      <c r="V213" s="36"/>
      <c r="W213" s="36"/>
      <c r="X213" s="36"/>
      <c r="Y213" s="36"/>
      <c r="Z213" s="36"/>
      <c r="AA213" s="36"/>
      <c r="AB213" s="36"/>
      <c r="AC213" s="36"/>
      <c r="AD213" s="36"/>
      <c r="AE213" s="36"/>
      <c r="AR213" s="201" t="s">
        <v>293</v>
      </c>
      <c r="AT213" s="201" t="s">
        <v>177</v>
      </c>
      <c r="AU213" s="201" t="s">
        <v>85</v>
      </c>
      <c r="AY213" s="19" t="s">
        <v>175</v>
      </c>
      <c r="BE213" s="202">
        <f>IF(N213="základní",J213,0)</f>
        <v>0</v>
      </c>
      <c r="BF213" s="202">
        <f>IF(N213="snížená",J213,0)</f>
        <v>0</v>
      </c>
      <c r="BG213" s="202">
        <f>IF(N213="zákl. přenesená",J213,0)</f>
        <v>0</v>
      </c>
      <c r="BH213" s="202">
        <f>IF(N213="sníž. přenesená",J213,0)</f>
        <v>0</v>
      </c>
      <c r="BI213" s="202">
        <f>IF(N213="nulová",J213,0)</f>
        <v>0</v>
      </c>
      <c r="BJ213" s="19" t="s">
        <v>182</v>
      </c>
      <c r="BK213" s="202">
        <f>ROUND(I213*H213,2)</f>
        <v>0</v>
      </c>
      <c r="BL213" s="19" t="s">
        <v>293</v>
      </c>
      <c r="BM213" s="201" t="s">
        <v>2762</v>
      </c>
    </row>
    <row r="214" spans="1:47" s="2" customFormat="1" ht="29.25">
      <c r="A214" s="36"/>
      <c r="B214" s="37"/>
      <c r="C214" s="38"/>
      <c r="D214" s="203" t="s">
        <v>184</v>
      </c>
      <c r="E214" s="38"/>
      <c r="F214" s="204" t="s">
        <v>1135</v>
      </c>
      <c r="G214" s="38"/>
      <c r="H214" s="38"/>
      <c r="I214" s="111"/>
      <c r="J214" s="38"/>
      <c r="K214" s="38"/>
      <c r="L214" s="41"/>
      <c r="M214" s="205"/>
      <c r="N214" s="206"/>
      <c r="O214" s="67"/>
      <c r="P214" s="67"/>
      <c r="Q214" s="67"/>
      <c r="R214" s="67"/>
      <c r="S214" s="67"/>
      <c r="T214" s="68"/>
      <c r="U214" s="36"/>
      <c r="V214" s="36"/>
      <c r="W214" s="36"/>
      <c r="X214" s="36"/>
      <c r="Y214" s="36"/>
      <c r="Z214" s="36"/>
      <c r="AA214" s="36"/>
      <c r="AB214" s="36"/>
      <c r="AC214" s="36"/>
      <c r="AD214" s="36"/>
      <c r="AE214" s="36"/>
      <c r="AT214" s="19" t="s">
        <v>184</v>
      </c>
      <c r="AU214" s="19" t="s">
        <v>85</v>
      </c>
    </row>
    <row r="215" spans="1:65" s="2" customFormat="1" ht="21.75" customHeight="1">
      <c r="A215" s="36"/>
      <c r="B215" s="37"/>
      <c r="C215" s="190" t="s">
        <v>1530</v>
      </c>
      <c r="D215" s="190" t="s">
        <v>177</v>
      </c>
      <c r="E215" s="191" t="s">
        <v>2763</v>
      </c>
      <c r="F215" s="192" t="s">
        <v>2764</v>
      </c>
      <c r="G215" s="193" t="s">
        <v>217</v>
      </c>
      <c r="H215" s="194">
        <v>1.799</v>
      </c>
      <c r="I215" s="195"/>
      <c r="J215" s="196">
        <f>ROUND(I215*H215,2)</f>
        <v>0</v>
      </c>
      <c r="K215" s="192" t="s">
        <v>181</v>
      </c>
      <c r="L215" s="41"/>
      <c r="M215" s="197" t="s">
        <v>19</v>
      </c>
      <c r="N215" s="198" t="s">
        <v>48</v>
      </c>
      <c r="O215" s="67"/>
      <c r="P215" s="199">
        <f>O215*H215</f>
        <v>0</v>
      </c>
      <c r="Q215" s="199">
        <v>0</v>
      </c>
      <c r="R215" s="199">
        <f>Q215*H215</f>
        <v>0</v>
      </c>
      <c r="S215" s="199">
        <v>0</v>
      </c>
      <c r="T215" s="200">
        <f>S215*H215</f>
        <v>0</v>
      </c>
      <c r="U215" s="36"/>
      <c r="V215" s="36"/>
      <c r="W215" s="36"/>
      <c r="X215" s="36"/>
      <c r="Y215" s="36"/>
      <c r="Z215" s="36"/>
      <c r="AA215" s="36"/>
      <c r="AB215" s="36"/>
      <c r="AC215" s="36"/>
      <c r="AD215" s="36"/>
      <c r="AE215" s="36"/>
      <c r="AR215" s="201" t="s">
        <v>293</v>
      </c>
      <c r="AT215" s="201" t="s">
        <v>177</v>
      </c>
      <c r="AU215" s="201" t="s">
        <v>85</v>
      </c>
      <c r="AY215" s="19" t="s">
        <v>175</v>
      </c>
      <c r="BE215" s="202">
        <f>IF(N215="základní",J215,0)</f>
        <v>0</v>
      </c>
      <c r="BF215" s="202">
        <f>IF(N215="snížená",J215,0)</f>
        <v>0</v>
      </c>
      <c r="BG215" s="202">
        <f>IF(N215="zákl. přenesená",J215,0)</f>
        <v>0</v>
      </c>
      <c r="BH215" s="202">
        <f>IF(N215="sníž. přenesená",J215,0)</f>
        <v>0</v>
      </c>
      <c r="BI215" s="202">
        <f>IF(N215="nulová",J215,0)</f>
        <v>0</v>
      </c>
      <c r="BJ215" s="19" t="s">
        <v>182</v>
      </c>
      <c r="BK215" s="202">
        <f>ROUND(I215*H215,2)</f>
        <v>0</v>
      </c>
      <c r="BL215" s="19" t="s">
        <v>293</v>
      </c>
      <c r="BM215" s="201" t="s">
        <v>2765</v>
      </c>
    </row>
    <row r="216" spans="1:65" s="2" customFormat="1" ht="21.75" customHeight="1">
      <c r="A216" s="36"/>
      <c r="B216" s="37"/>
      <c r="C216" s="190" t="s">
        <v>1534</v>
      </c>
      <c r="D216" s="190" t="s">
        <v>177</v>
      </c>
      <c r="E216" s="191" t="s">
        <v>1136</v>
      </c>
      <c r="F216" s="192" t="s">
        <v>1137</v>
      </c>
      <c r="G216" s="193" t="s">
        <v>217</v>
      </c>
      <c r="H216" s="194">
        <v>0.303</v>
      </c>
      <c r="I216" s="195"/>
      <c r="J216" s="196">
        <f>ROUND(I216*H216,2)</f>
        <v>0</v>
      </c>
      <c r="K216" s="192" t="s">
        <v>181</v>
      </c>
      <c r="L216" s="41"/>
      <c r="M216" s="197" t="s">
        <v>19</v>
      </c>
      <c r="N216" s="198" t="s">
        <v>48</v>
      </c>
      <c r="O216" s="67"/>
      <c r="P216" s="199">
        <f>O216*H216</f>
        <v>0</v>
      </c>
      <c r="Q216" s="199">
        <v>0</v>
      </c>
      <c r="R216" s="199">
        <f>Q216*H216</f>
        <v>0</v>
      </c>
      <c r="S216" s="199">
        <v>0</v>
      </c>
      <c r="T216" s="200">
        <f>S216*H216</f>
        <v>0</v>
      </c>
      <c r="U216" s="36"/>
      <c r="V216" s="36"/>
      <c r="W216" s="36"/>
      <c r="X216" s="36"/>
      <c r="Y216" s="36"/>
      <c r="Z216" s="36"/>
      <c r="AA216" s="36"/>
      <c r="AB216" s="36"/>
      <c r="AC216" s="36"/>
      <c r="AD216" s="36"/>
      <c r="AE216" s="36"/>
      <c r="AR216" s="201" t="s">
        <v>293</v>
      </c>
      <c r="AT216" s="201" t="s">
        <v>177</v>
      </c>
      <c r="AU216" s="201" t="s">
        <v>85</v>
      </c>
      <c r="AY216" s="19" t="s">
        <v>175</v>
      </c>
      <c r="BE216" s="202">
        <f>IF(N216="základní",J216,0)</f>
        <v>0</v>
      </c>
      <c r="BF216" s="202">
        <f>IF(N216="snížená",J216,0)</f>
        <v>0</v>
      </c>
      <c r="BG216" s="202">
        <f>IF(N216="zákl. přenesená",J216,0)</f>
        <v>0</v>
      </c>
      <c r="BH216" s="202">
        <f>IF(N216="sníž. přenesená",J216,0)</f>
        <v>0</v>
      </c>
      <c r="BI216" s="202">
        <f>IF(N216="nulová",J216,0)</f>
        <v>0</v>
      </c>
      <c r="BJ216" s="19" t="s">
        <v>182</v>
      </c>
      <c r="BK216" s="202">
        <f>ROUND(I216*H216,2)</f>
        <v>0</v>
      </c>
      <c r="BL216" s="19" t="s">
        <v>293</v>
      </c>
      <c r="BM216" s="201" t="s">
        <v>2766</v>
      </c>
    </row>
    <row r="217" spans="1:47" s="2" customFormat="1" ht="78">
      <c r="A217" s="36"/>
      <c r="B217" s="37"/>
      <c r="C217" s="38"/>
      <c r="D217" s="203" t="s">
        <v>184</v>
      </c>
      <c r="E217" s="38"/>
      <c r="F217" s="204" t="s">
        <v>353</v>
      </c>
      <c r="G217" s="38"/>
      <c r="H217" s="38"/>
      <c r="I217" s="111"/>
      <c r="J217" s="38"/>
      <c r="K217" s="38"/>
      <c r="L217" s="41"/>
      <c r="M217" s="205"/>
      <c r="N217" s="206"/>
      <c r="O217" s="67"/>
      <c r="P217" s="67"/>
      <c r="Q217" s="67"/>
      <c r="R217" s="67"/>
      <c r="S217" s="67"/>
      <c r="T217" s="68"/>
      <c r="U217" s="36"/>
      <c r="V217" s="36"/>
      <c r="W217" s="36"/>
      <c r="X217" s="36"/>
      <c r="Y217" s="36"/>
      <c r="Z217" s="36"/>
      <c r="AA217" s="36"/>
      <c r="AB217" s="36"/>
      <c r="AC217" s="36"/>
      <c r="AD217" s="36"/>
      <c r="AE217" s="36"/>
      <c r="AT217" s="19" t="s">
        <v>184</v>
      </c>
      <c r="AU217" s="19" t="s">
        <v>85</v>
      </c>
    </row>
    <row r="218" spans="2:63" s="12" customFormat="1" ht="22.9" customHeight="1">
      <c r="B218" s="174"/>
      <c r="C218" s="175"/>
      <c r="D218" s="176" t="s">
        <v>74</v>
      </c>
      <c r="E218" s="188" t="s">
        <v>2767</v>
      </c>
      <c r="F218" s="188" t="s">
        <v>2768</v>
      </c>
      <c r="G218" s="175"/>
      <c r="H218" s="175"/>
      <c r="I218" s="178"/>
      <c r="J218" s="189">
        <f>BK218</f>
        <v>0</v>
      </c>
      <c r="K218" s="175"/>
      <c r="L218" s="180"/>
      <c r="M218" s="181"/>
      <c r="N218" s="182"/>
      <c r="O218" s="182"/>
      <c r="P218" s="183">
        <f>SUM(P219:P281)</f>
        <v>0</v>
      </c>
      <c r="Q218" s="182"/>
      <c r="R218" s="183">
        <f>SUM(R219:R281)</f>
        <v>0.37484</v>
      </c>
      <c r="S218" s="182"/>
      <c r="T218" s="184">
        <f>SUM(T219:T281)</f>
        <v>0.1291</v>
      </c>
      <c r="AR218" s="185" t="s">
        <v>85</v>
      </c>
      <c r="AT218" s="186" t="s">
        <v>74</v>
      </c>
      <c r="AU218" s="186" t="s">
        <v>83</v>
      </c>
      <c r="AY218" s="185" t="s">
        <v>175</v>
      </c>
      <c r="BK218" s="187">
        <f>SUM(BK219:BK281)</f>
        <v>0</v>
      </c>
    </row>
    <row r="219" spans="1:65" s="2" customFormat="1" ht="16.5" customHeight="1">
      <c r="A219" s="36"/>
      <c r="B219" s="37"/>
      <c r="C219" s="190" t="s">
        <v>1540</v>
      </c>
      <c r="D219" s="190" t="s">
        <v>177</v>
      </c>
      <c r="E219" s="191" t="s">
        <v>2769</v>
      </c>
      <c r="F219" s="192" t="s">
        <v>2770</v>
      </c>
      <c r="G219" s="193" t="s">
        <v>247</v>
      </c>
      <c r="H219" s="194">
        <v>46</v>
      </c>
      <c r="I219" s="195"/>
      <c r="J219" s="196">
        <f>ROUND(I219*H219,2)</f>
        <v>0</v>
      </c>
      <c r="K219" s="192" t="s">
        <v>181</v>
      </c>
      <c r="L219" s="41"/>
      <c r="M219" s="197" t="s">
        <v>19</v>
      </c>
      <c r="N219" s="198" t="s">
        <v>48</v>
      </c>
      <c r="O219" s="67"/>
      <c r="P219" s="199">
        <f>O219*H219</f>
        <v>0</v>
      </c>
      <c r="Q219" s="199">
        <v>0</v>
      </c>
      <c r="R219" s="199">
        <f>Q219*H219</f>
        <v>0</v>
      </c>
      <c r="S219" s="199">
        <v>0.00213</v>
      </c>
      <c r="T219" s="200">
        <f>S219*H219</f>
        <v>0.09798</v>
      </c>
      <c r="U219" s="36"/>
      <c r="V219" s="36"/>
      <c r="W219" s="36"/>
      <c r="X219" s="36"/>
      <c r="Y219" s="36"/>
      <c r="Z219" s="36"/>
      <c r="AA219" s="36"/>
      <c r="AB219" s="36"/>
      <c r="AC219" s="36"/>
      <c r="AD219" s="36"/>
      <c r="AE219" s="36"/>
      <c r="AR219" s="201" t="s">
        <v>293</v>
      </c>
      <c r="AT219" s="201" t="s">
        <v>177</v>
      </c>
      <c r="AU219" s="201" t="s">
        <v>85</v>
      </c>
      <c r="AY219" s="19" t="s">
        <v>175</v>
      </c>
      <c r="BE219" s="202">
        <f>IF(N219="základní",J219,0)</f>
        <v>0</v>
      </c>
      <c r="BF219" s="202">
        <f>IF(N219="snížená",J219,0)</f>
        <v>0</v>
      </c>
      <c r="BG219" s="202">
        <f>IF(N219="zákl. přenesená",J219,0)</f>
        <v>0</v>
      </c>
      <c r="BH219" s="202">
        <f>IF(N219="sníž. přenesená",J219,0)</f>
        <v>0</v>
      </c>
      <c r="BI219" s="202">
        <f>IF(N219="nulová",J219,0)</f>
        <v>0</v>
      </c>
      <c r="BJ219" s="19" t="s">
        <v>182</v>
      </c>
      <c r="BK219" s="202">
        <f>ROUND(I219*H219,2)</f>
        <v>0</v>
      </c>
      <c r="BL219" s="19" t="s">
        <v>293</v>
      </c>
      <c r="BM219" s="201" t="s">
        <v>2771</v>
      </c>
    </row>
    <row r="220" spans="1:65" s="2" customFormat="1" ht="16.5" customHeight="1">
      <c r="A220" s="36"/>
      <c r="B220" s="37"/>
      <c r="C220" s="190" t="s">
        <v>1546</v>
      </c>
      <c r="D220" s="190" t="s">
        <v>177</v>
      </c>
      <c r="E220" s="191" t="s">
        <v>2772</v>
      </c>
      <c r="F220" s="192" t="s">
        <v>2773</v>
      </c>
      <c r="G220" s="193" t="s">
        <v>400</v>
      </c>
      <c r="H220" s="194">
        <v>1</v>
      </c>
      <c r="I220" s="195"/>
      <c r="J220" s="196">
        <f>ROUND(I220*H220,2)</f>
        <v>0</v>
      </c>
      <c r="K220" s="192" t="s">
        <v>181</v>
      </c>
      <c r="L220" s="41"/>
      <c r="M220" s="197" t="s">
        <v>19</v>
      </c>
      <c r="N220" s="198" t="s">
        <v>48</v>
      </c>
      <c r="O220" s="67"/>
      <c r="P220" s="199">
        <f>O220*H220</f>
        <v>0</v>
      </c>
      <c r="Q220" s="199">
        <v>0.0012</v>
      </c>
      <c r="R220" s="199">
        <f>Q220*H220</f>
        <v>0.0012</v>
      </c>
      <c r="S220" s="199">
        <v>0</v>
      </c>
      <c r="T220" s="200">
        <f>S220*H220</f>
        <v>0</v>
      </c>
      <c r="U220" s="36"/>
      <c r="V220" s="36"/>
      <c r="W220" s="36"/>
      <c r="X220" s="36"/>
      <c r="Y220" s="36"/>
      <c r="Z220" s="36"/>
      <c r="AA220" s="36"/>
      <c r="AB220" s="36"/>
      <c r="AC220" s="36"/>
      <c r="AD220" s="36"/>
      <c r="AE220" s="36"/>
      <c r="AR220" s="201" t="s">
        <v>293</v>
      </c>
      <c r="AT220" s="201" t="s">
        <v>177</v>
      </c>
      <c r="AU220" s="201" t="s">
        <v>85</v>
      </c>
      <c r="AY220" s="19" t="s">
        <v>175</v>
      </c>
      <c r="BE220" s="202">
        <f>IF(N220="základní",J220,0)</f>
        <v>0</v>
      </c>
      <c r="BF220" s="202">
        <f>IF(N220="snížená",J220,0)</f>
        <v>0</v>
      </c>
      <c r="BG220" s="202">
        <f>IF(N220="zákl. přenesená",J220,0)</f>
        <v>0</v>
      </c>
      <c r="BH220" s="202">
        <f>IF(N220="sníž. přenesená",J220,0)</f>
        <v>0</v>
      </c>
      <c r="BI220" s="202">
        <f>IF(N220="nulová",J220,0)</f>
        <v>0</v>
      </c>
      <c r="BJ220" s="19" t="s">
        <v>182</v>
      </c>
      <c r="BK220" s="202">
        <f>ROUND(I220*H220,2)</f>
        <v>0</v>
      </c>
      <c r="BL220" s="19" t="s">
        <v>293</v>
      </c>
      <c r="BM220" s="201" t="s">
        <v>2774</v>
      </c>
    </row>
    <row r="221" spans="1:47" s="2" customFormat="1" ht="48.75">
      <c r="A221" s="36"/>
      <c r="B221" s="37"/>
      <c r="C221" s="38"/>
      <c r="D221" s="203" t="s">
        <v>184</v>
      </c>
      <c r="E221" s="38"/>
      <c r="F221" s="204" t="s">
        <v>2775</v>
      </c>
      <c r="G221" s="38"/>
      <c r="H221" s="38"/>
      <c r="I221" s="111"/>
      <c r="J221" s="38"/>
      <c r="K221" s="38"/>
      <c r="L221" s="41"/>
      <c r="M221" s="205"/>
      <c r="N221" s="206"/>
      <c r="O221" s="67"/>
      <c r="P221" s="67"/>
      <c r="Q221" s="67"/>
      <c r="R221" s="67"/>
      <c r="S221" s="67"/>
      <c r="T221" s="68"/>
      <c r="U221" s="36"/>
      <c r="V221" s="36"/>
      <c r="W221" s="36"/>
      <c r="X221" s="36"/>
      <c r="Y221" s="36"/>
      <c r="Z221" s="36"/>
      <c r="AA221" s="36"/>
      <c r="AB221" s="36"/>
      <c r="AC221" s="36"/>
      <c r="AD221" s="36"/>
      <c r="AE221" s="36"/>
      <c r="AT221" s="19" t="s">
        <v>184</v>
      </c>
      <c r="AU221" s="19" t="s">
        <v>85</v>
      </c>
    </row>
    <row r="222" spans="1:65" s="2" customFormat="1" ht="16.5" customHeight="1">
      <c r="A222" s="36"/>
      <c r="B222" s="37"/>
      <c r="C222" s="190" t="s">
        <v>1552</v>
      </c>
      <c r="D222" s="190" t="s">
        <v>177</v>
      </c>
      <c r="E222" s="191" t="s">
        <v>2776</v>
      </c>
      <c r="F222" s="192" t="s">
        <v>2777</v>
      </c>
      <c r="G222" s="193" t="s">
        <v>400</v>
      </c>
      <c r="H222" s="194">
        <v>2</v>
      </c>
      <c r="I222" s="195"/>
      <c r="J222" s="196">
        <f>ROUND(I222*H222,2)</f>
        <v>0</v>
      </c>
      <c r="K222" s="192" t="s">
        <v>181</v>
      </c>
      <c r="L222" s="41"/>
      <c r="M222" s="197" t="s">
        <v>19</v>
      </c>
      <c r="N222" s="198" t="s">
        <v>48</v>
      </c>
      <c r="O222" s="67"/>
      <c r="P222" s="199">
        <f>O222*H222</f>
        <v>0</v>
      </c>
      <c r="Q222" s="199">
        <v>0.00169</v>
      </c>
      <c r="R222" s="199">
        <f>Q222*H222</f>
        <v>0.00338</v>
      </c>
      <c r="S222" s="199">
        <v>0</v>
      </c>
      <c r="T222" s="200">
        <f>S222*H222</f>
        <v>0</v>
      </c>
      <c r="U222" s="36"/>
      <c r="V222" s="36"/>
      <c r="W222" s="36"/>
      <c r="X222" s="36"/>
      <c r="Y222" s="36"/>
      <c r="Z222" s="36"/>
      <c r="AA222" s="36"/>
      <c r="AB222" s="36"/>
      <c r="AC222" s="36"/>
      <c r="AD222" s="36"/>
      <c r="AE222" s="36"/>
      <c r="AR222" s="201" t="s">
        <v>293</v>
      </c>
      <c r="AT222" s="201" t="s">
        <v>177</v>
      </c>
      <c r="AU222" s="201" t="s">
        <v>85</v>
      </c>
      <c r="AY222" s="19" t="s">
        <v>175</v>
      </c>
      <c r="BE222" s="202">
        <f>IF(N222="základní",J222,0)</f>
        <v>0</v>
      </c>
      <c r="BF222" s="202">
        <f>IF(N222="snížená",J222,0)</f>
        <v>0</v>
      </c>
      <c r="BG222" s="202">
        <f>IF(N222="zákl. přenesená",J222,0)</f>
        <v>0</v>
      </c>
      <c r="BH222" s="202">
        <f>IF(N222="sníž. přenesená",J222,0)</f>
        <v>0</v>
      </c>
      <c r="BI222" s="202">
        <f>IF(N222="nulová",J222,0)</f>
        <v>0</v>
      </c>
      <c r="BJ222" s="19" t="s">
        <v>182</v>
      </c>
      <c r="BK222" s="202">
        <f>ROUND(I222*H222,2)</f>
        <v>0</v>
      </c>
      <c r="BL222" s="19" t="s">
        <v>293</v>
      </c>
      <c r="BM222" s="201" t="s">
        <v>2778</v>
      </c>
    </row>
    <row r="223" spans="1:47" s="2" customFormat="1" ht="48.75">
      <c r="A223" s="36"/>
      <c r="B223" s="37"/>
      <c r="C223" s="38"/>
      <c r="D223" s="203" t="s">
        <v>184</v>
      </c>
      <c r="E223" s="38"/>
      <c r="F223" s="204" t="s">
        <v>2775</v>
      </c>
      <c r="G223" s="38"/>
      <c r="H223" s="38"/>
      <c r="I223" s="111"/>
      <c r="J223" s="38"/>
      <c r="K223" s="38"/>
      <c r="L223" s="41"/>
      <c r="M223" s="205"/>
      <c r="N223" s="206"/>
      <c r="O223" s="67"/>
      <c r="P223" s="67"/>
      <c r="Q223" s="67"/>
      <c r="R223" s="67"/>
      <c r="S223" s="67"/>
      <c r="T223" s="68"/>
      <c r="U223" s="36"/>
      <c r="V223" s="36"/>
      <c r="W223" s="36"/>
      <c r="X223" s="36"/>
      <c r="Y223" s="36"/>
      <c r="Z223" s="36"/>
      <c r="AA223" s="36"/>
      <c r="AB223" s="36"/>
      <c r="AC223" s="36"/>
      <c r="AD223" s="36"/>
      <c r="AE223" s="36"/>
      <c r="AT223" s="19" t="s">
        <v>184</v>
      </c>
      <c r="AU223" s="19" t="s">
        <v>85</v>
      </c>
    </row>
    <row r="224" spans="1:65" s="2" customFormat="1" ht="16.5" customHeight="1">
      <c r="A224" s="36"/>
      <c r="B224" s="37"/>
      <c r="C224" s="190" t="s">
        <v>1557</v>
      </c>
      <c r="D224" s="190" t="s">
        <v>177</v>
      </c>
      <c r="E224" s="191" t="s">
        <v>2779</v>
      </c>
      <c r="F224" s="192" t="s">
        <v>2780</v>
      </c>
      <c r="G224" s="193" t="s">
        <v>247</v>
      </c>
      <c r="H224" s="194">
        <v>40</v>
      </c>
      <c r="I224" s="195"/>
      <c r="J224" s="196">
        <f>ROUND(I224*H224,2)</f>
        <v>0</v>
      </c>
      <c r="K224" s="192" t="s">
        <v>181</v>
      </c>
      <c r="L224" s="41"/>
      <c r="M224" s="197" t="s">
        <v>19</v>
      </c>
      <c r="N224" s="198" t="s">
        <v>48</v>
      </c>
      <c r="O224" s="67"/>
      <c r="P224" s="199">
        <f>O224*H224</f>
        <v>0</v>
      </c>
      <c r="Q224" s="199">
        <v>0</v>
      </c>
      <c r="R224" s="199">
        <f>Q224*H224</f>
        <v>0</v>
      </c>
      <c r="S224" s="199">
        <v>0.00029</v>
      </c>
      <c r="T224" s="200">
        <f>S224*H224</f>
        <v>0.0116</v>
      </c>
      <c r="U224" s="36"/>
      <c r="V224" s="36"/>
      <c r="W224" s="36"/>
      <c r="X224" s="36"/>
      <c r="Y224" s="36"/>
      <c r="Z224" s="36"/>
      <c r="AA224" s="36"/>
      <c r="AB224" s="36"/>
      <c r="AC224" s="36"/>
      <c r="AD224" s="36"/>
      <c r="AE224" s="36"/>
      <c r="AR224" s="201" t="s">
        <v>293</v>
      </c>
      <c r="AT224" s="201" t="s">
        <v>177</v>
      </c>
      <c r="AU224" s="201" t="s">
        <v>85</v>
      </c>
      <c r="AY224" s="19" t="s">
        <v>175</v>
      </c>
      <c r="BE224" s="202">
        <f>IF(N224="základní",J224,0)</f>
        <v>0</v>
      </c>
      <c r="BF224" s="202">
        <f>IF(N224="snížená",J224,0)</f>
        <v>0</v>
      </c>
      <c r="BG224" s="202">
        <f>IF(N224="zákl. přenesená",J224,0)</f>
        <v>0</v>
      </c>
      <c r="BH224" s="202">
        <f>IF(N224="sníž. přenesená",J224,0)</f>
        <v>0</v>
      </c>
      <c r="BI224" s="202">
        <f>IF(N224="nulová",J224,0)</f>
        <v>0</v>
      </c>
      <c r="BJ224" s="19" t="s">
        <v>182</v>
      </c>
      <c r="BK224" s="202">
        <f>ROUND(I224*H224,2)</f>
        <v>0</v>
      </c>
      <c r="BL224" s="19" t="s">
        <v>293</v>
      </c>
      <c r="BM224" s="201" t="s">
        <v>2781</v>
      </c>
    </row>
    <row r="225" spans="2:51" s="13" customFormat="1" ht="11.25">
      <c r="B225" s="207"/>
      <c r="C225" s="208"/>
      <c r="D225" s="203" t="s">
        <v>186</v>
      </c>
      <c r="E225" s="209" t="s">
        <v>19</v>
      </c>
      <c r="F225" s="210" t="s">
        <v>2688</v>
      </c>
      <c r="G225" s="208"/>
      <c r="H225" s="209" t="s">
        <v>19</v>
      </c>
      <c r="I225" s="211"/>
      <c r="J225" s="208"/>
      <c r="K225" s="208"/>
      <c r="L225" s="212"/>
      <c r="M225" s="213"/>
      <c r="N225" s="214"/>
      <c r="O225" s="214"/>
      <c r="P225" s="214"/>
      <c r="Q225" s="214"/>
      <c r="R225" s="214"/>
      <c r="S225" s="214"/>
      <c r="T225" s="215"/>
      <c r="AT225" s="216" t="s">
        <v>186</v>
      </c>
      <c r="AU225" s="216" t="s">
        <v>85</v>
      </c>
      <c r="AV225" s="13" t="s">
        <v>83</v>
      </c>
      <c r="AW225" s="13" t="s">
        <v>37</v>
      </c>
      <c r="AX225" s="13" t="s">
        <v>75</v>
      </c>
      <c r="AY225" s="216" t="s">
        <v>175</v>
      </c>
    </row>
    <row r="226" spans="2:51" s="14" customFormat="1" ht="11.25">
      <c r="B226" s="217"/>
      <c r="C226" s="218"/>
      <c r="D226" s="203" t="s">
        <v>186</v>
      </c>
      <c r="E226" s="219" t="s">
        <v>19</v>
      </c>
      <c r="F226" s="220" t="s">
        <v>2782</v>
      </c>
      <c r="G226" s="218"/>
      <c r="H226" s="221">
        <v>40</v>
      </c>
      <c r="I226" s="222"/>
      <c r="J226" s="218"/>
      <c r="K226" s="218"/>
      <c r="L226" s="223"/>
      <c r="M226" s="224"/>
      <c r="N226" s="225"/>
      <c r="O226" s="225"/>
      <c r="P226" s="225"/>
      <c r="Q226" s="225"/>
      <c r="R226" s="225"/>
      <c r="S226" s="225"/>
      <c r="T226" s="226"/>
      <c r="AT226" s="227" t="s">
        <v>186</v>
      </c>
      <c r="AU226" s="227" t="s">
        <v>85</v>
      </c>
      <c r="AV226" s="14" t="s">
        <v>85</v>
      </c>
      <c r="AW226" s="14" t="s">
        <v>37</v>
      </c>
      <c r="AX226" s="14" t="s">
        <v>83</v>
      </c>
      <c r="AY226" s="227" t="s">
        <v>175</v>
      </c>
    </row>
    <row r="227" spans="1:65" s="2" customFormat="1" ht="16.5" customHeight="1">
      <c r="A227" s="36"/>
      <c r="B227" s="37"/>
      <c r="C227" s="190" t="s">
        <v>1563</v>
      </c>
      <c r="D227" s="190" t="s">
        <v>177</v>
      </c>
      <c r="E227" s="191" t="s">
        <v>2783</v>
      </c>
      <c r="F227" s="192" t="s">
        <v>2784</v>
      </c>
      <c r="G227" s="193" t="s">
        <v>247</v>
      </c>
      <c r="H227" s="194">
        <v>57</v>
      </c>
      <c r="I227" s="195"/>
      <c r="J227" s="196">
        <f>ROUND(I227*H227,2)</f>
        <v>0</v>
      </c>
      <c r="K227" s="192" t="s">
        <v>181</v>
      </c>
      <c r="L227" s="41"/>
      <c r="M227" s="197" t="s">
        <v>19</v>
      </c>
      <c r="N227" s="198" t="s">
        <v>48</v>
      </c>
      <c r="O227" s="67"/>
      <c r="P227" s="199">
        <f>O227*H227</f>
        <v>0</v>
      </c>
      <c r="Q227" s="199">
        <v>0.00098</v>
      </c>
      <c r="R227" s="199">
        <f>Q227*H227</f>
        <v>0.05586</v>
      </c>
      <c r="S227" s="199">
        <v>0</v>
      </c>
      <c r="T227" s="200">
        <f>S227*H227</f>
        <v>0</v>
      </c>
      <c r="U227" s="36"/>
      <c r="V227" s="36"/>
      <c r="W227" s="36"/>
      <c r="X227" s="36"/>
      <c r="Y227" s="36"/>
      <c r="Z227" s="36"/>
      <c r="AA227" s="36"/>
      <c r="AB227" s="36"/>
      <c r="AC227" s="36"/>
      <c r="AD227" s="36"/>
      <c r="AE227" s="36"/>
      <c r="AR227" s="201" t="s">
        <v>293</v>
      </c>
      <c r="AT227" s="201" t="s">
        <v>177</v>
      </c>
      <c r="AU227" s="201" t="s">
        <v>85</v>
      </c>
      <c r="AY227" s="19" t="s">
        <v>175</v>
      </c>
      <c r="BE227" s="202">
        <f>IF(N227="základní",J227,0)</f>
        <v>0</v>
      </c>
      <c r="BF227" s="202">
        <f>IF(N227="snížená",J227,0)</f>
        <v>0</v>
      </c>
      <c r="BG227" s="202">
        <f>IF(N227="zákl. přenesená",J227,0)</f>
        <v>0</v>
      </c>
      <c r="BH227" s="202">
        <f>IF(N227="sníž. přenesená",J227,0)</f>
        <v>0</v>
      </c>
      <c r="BI227" s="202">
        <f>IF(N227="nulová",J227,0)</f>
        <v>0</v>
      </c>
      <c r="BJ227" s="19" t="s">
        <v>182</v>
      </c>
      <c r="BK227" s="202">
        <f>ROUND(I227*H227,2)</f>
        <v>0</v>
      </c>
      <c r="BL227" s="19" t="s">
        <v>293</v>
      </c>
      <c r="BM227" s="201" t="s">
        <v>2785</v>
      </c>
    </row>
    <row r="228" spans="1:47" s="2" customFormat="1" ht="29.25">
      <c r="A228" s="36"/>
      <c r="B228" s="37"/>
      <c r="C228" s="38"/>
      <c r="D228" s="203" t="s">
        <v>184</v>
      </c>
      <c r="E228" s="38"/>
      <c r="F228" s="204" t="s">
        <v>2786</v>
      </c>
      <c r="G228" s="38"/>
      <c r="H228" s="38"/>
      <c r="I228" s="111"/>
      <c r="J228" s="38"/>
      <c r="K228" s="38"/>
      <c r="L228" s="41"/>
      <c r="M228" s="205"/>
      <c r="N228" s="206"/>
      <c r="O228" s="67"/>
      <c r="P228" s="67"/>
      <c r="Q228" s="67"/>
      <c r="R228" s="67"/>
      <c r="S228" s="67"/>
      <c r="T228" s="68"/>
      <c r="U228" s="36"/>
      <c r="V228" s="36"/>
      <c r="W228" s="36"/>
      <c r="X228" s="36"/>
      <c r="Y228" s="36"/>
      <c r="Z228" s="36"/>
      <c r="AA228" s="36"/>
      <c r="AB228" s="36"/>
      <c r="AC228" s="36"/>
      <c r="AD228" s="36"/>
      <c r="AE228" s="36"/>
      <c r="AT228" s="19" t="s">
        <v>184</v>
      </c>
      <c r="AU228" s="19" t="s">
        <v>85</v>
      </c>
    </row>
    <row r="229" spans="1:65" s="2" customFormat="1" ht="16.5" customHeight="1">
      <c r="A229" s="36"/>
      <c r="B229" s="37"/>
      <c r="C229" s="190" t="s">
        <v>1318</v>
      </c>
      <c r="D229" s="190" t="s">
        <v>177</v>
      </c>
      <c r="E229" s="191" t="s">
        <v>2787</v>
      </c>
      <c r="F229" s="192" t="s">
        <v>2788</v>
      </c>
      <c r="G229" s="193" t="s">
        <v>247</v>
      </c>
      <c r="H229" s="194">
        <v>37</v>
      </c>
      <c r="I229" s="195"/>
      <c r="J229" s="196">
        <f>ROUND(I229*H229,2)</f>
        <v>0</v>
      </c>
      <c r="K229" s="192" t="s">
        <v>181</v>
      </c>
      <c r="L229" s="41"/>
      <c r="M229" s="197" t="s">
        <v>19</v>
      </c>
      <c r="N229" s="198" t="s">
        <v>48</v>
      </c>
      <c r="O229" s="67"/>
      <c r="P229" s="199">
        <f>O229*H229</f>
        <v>0</v>
      </c>
      <c r="Q229" s="199">
        <v>0.00126</v>
      </c>
      <c r="R229" s="199">
        <f>Q229*H229</f>
        <v>0.04662</v>
      </c>
      <c r="S229" s="199">
        <v>0</v>
      </c>
      <c r="T229" s="200">
        <f>S229*H229</f>
        <v>0</v>
      </c>
      <c r="U229" s="36"/>
      <c r="V229" s="36"/>
      <c r="W229" s="36"/>
      <c r="X229" s="36"/>
      <c r="Y229" s="36"/>
      <c r="Z229" s="36"/>
      <c r="AA229" s="36"/>
      <c r="AB229" s="36"/>
      <c r="AC229" s="36"/>
      <c r="AD229" s="36"/>
      <c r="AE229" s="36"/>
      <c r="AR229" s="201" t="s">
        <v>293</v>
      </c>
      <c r="AT229" s="201" t="s">
        <v>177</v>
      </c>
      <c r="AU229" s="201" t="s">
        <v>85</v>
      </c>
      <c r="AY229" s="19" t="s">
        <v>175</v>
      </c>
      <c r="BE229" s="202">
        <f>IF(N229="základní",J229,0)</f>
        <v>0</v>
      </c>
      <c r="BF229" s="202">
        <f>IF(N229="snížená",J229,0)</f>
        <v>0</v>
      </c>
      <c r="BG229" s="202">
        <f>IF(N229="zákl. přenesená",J229,0)</f>
        <v>0</v>
      </c>
      <c r="BH229" s="202">
        <f>IF(N229="sníž. přenesená",J229,0)</f>
        <v>0</v>
      </c>
      <c r="BI229" s="202">
        <f>IF(N229="nulová",J229,0)</f>
        <v>0</v>
      </c>
      <c r="BJ229" s="19" t="s">
        <v>182</v>
      </c>
      <c r="BK229" s="202">
        <f>ROUND(I229*H229,2)</f>
        <v>0</v>
      </c>
      <c r="BL229" s="19" t="s">
        <v>293</v>
      </c>
      <c r="BM229" s="201" t="s">
        <v>2789</v>
      </c>
    </row>
    <row r="230" spans="1:47" s="2" customFormat="1" ht="29.25">
      <c r="A230" s="36"/>
      <c r="B230" s="37"/>
      <c r="C230" s="38"/>
      <c r="D230" s="203" t="s">
        <v>184</v>
      </c>
      <c r="E230" s="38"/>
      <c r="F230" s="204" t="s">
        <v>2786</v>
      </c>
      <c r="G230" s="38"/>
      <c r="H230" s="38"/>
      <c r="I230" s="111"/>
      <c r="J230" s="38"/>
      <c r="K230" s="38"/>
      <c r="L230" s="41"/>
      <c r="M230" s="205"/>
      <c r="N230" s="206"/>
      <c r="O230" s="67"/>
      <c r="P230" s="67"/>
      <c r="Q230" s="67"/>
      <c r="R230" s="67"/>
      <c r="S230" s="67"/>
      <c r="T230" s="68"/>
      <c r="U230" s="36"/>
      <c r="V230" s="36"/>
      <c r="W230" s="36"/>
      <c r="X230" s="36"/>
      <c r="Y230" s="36"/>
      <c r="Z230" s="36"/>
      <c r="AA230" s="36"/>
      <c r="AB230" s="36"/>
      <c r="AC230" s="36"/>
      <c r="AD230" s="36"/>
      <c r="AE230" s="36"/>
      <c r="AT230" s="19" t="s">
        <v>184</v>
      </c>
      <c r="AU230" s="19" t="s">
        <v>85</v>
      </c>
    </row>
    <row r="231" spans="1:65" s="2" customFormat="1" ht="16.5" customHeight="1">
      <c r="A231" s="36"/>
      <c r="B231" s="37"/>
      <c r="C231" s="190" t="s">
        <v>1588</v>
      </c>
      <c r="D231" s="190" t="s">
        <v>177</v>
      </c>
      <c r="E231" s="191" t="s">
        <v>2790</v>
      </c>
      <c r="F231" s="192" t="s">
        <v>2791</v>
      </c>
      <c r="G231" s="193" t="s">
        <v>247</v>
      </c>
      <c r="H231" s="194">
        <v>20</v>
      </c>
      <c r="I231" s="195"/>
      <c r="J231" s="196">
        <f>ROUND(I231*H231,2)</f>
        <v>0</v>
      </c>
      <c r="K231" s="192" t="s">
        <v>181</v>
      </c>
      <c r="L231" s="41"/>
      <c r="M231" s="197" t="s">
        <v>19</v>
      </c>
      <c r="N231" s="198" t="s">
        <v>48</v>
      </c>
      <c r="O231" s="67"/>
      <c r="P231" s="199">
        <f>O231*H231</f>
        <v>0</v>
      </c>
      <c r="Q231" s="199">
        <v>0.00153</v>
      </c>
      <c r="R231" s="199">
        <f>Q231*H231</f>
        <v>0.0306</v>
      </c>
      <c r="S231" s="199">
        <v>0</v>
      </c>
      <c r="T231" s="200">
        <f>S231*H231</f>
        <v>0</v>
      </c>
      <c r="U231" s="36"/>
      <c r="V231" s="36"/>
      <c r="W231" s="36"/>
      <c r="X231" s="36"/>
      <c r="Y231" s="36"/>
      <c r="Z231" s="36"/>
      <c r="AA231" s="36"/>
      <c r="AB231" s="36"/>
      <c r="AC231" s="36"/>
      <c r="AD231" s="36"/>
      <c r="AE231" s="36"/>
      <c r="AR231" s="201" t="s">
        <v>293</v>
      </c>
      <c r="AT231" s="201" t="s">
        <v>177</v>
      </c>
      <c r="AU231" s="201" t="s">
        <v>85</v>
      </c>
      <c r="AY231" s="19" t="s">
        <v>175</v>
      </c>
      <c r="BE231" s="202">
        <f>IF(N231="základní",J231,0)</f>
        <v>0</v>
      </c>
      <c r="BF231" s="202">
        <f>IF(N231="snížená",J231,0)</f>
        <v>0</v>
      </c>
      <c r="BG231" s="202">
        <f>IF(N231="zákl. přenesená",J231,0)</f>
        <v>0</v>
      </c>
      <c r="BH231" s="202">
        <f>IF(N231="sníž. přenesená",J231,0)</f>
        <v>0</v>
      </c>
      <c r="BI231" s="202">
        <f>IF(N231="nulová",J231,0)</f>
        <v>0</v>
      </c>
      <c r="BJ231" s="19" t="s">
        <v>182</v>
      </c>
      <c r="BK231" s="202">
        <f>ROUND(I231*H231,2)</f>
        <v>0</v>
      </c>
      <c r="BL231" s="19" t="s">
        <v>293</v>
      </c>
      <c r="BM231" s="201" t="s">
        <v>2792</v>
      </c>
    </row>
    <row r="232" spans="1:47" s="2" customFormat="1" ht="29.25">
      <c r="A232" s="36"/>
      <c r="B232" s="37"/>
      <c r="C232" s="38"/>
      <c r="D232" s="203" t="s">
        <v>184</v>
      </c>
      <c r="E232" s="38"/>
      <c r="F232" s="204" t="s">
        <v>2786</v>
      </c>
      <c r="G232" s="38"/>
      <c r="H232" s="38"/>
      <c r="I232" s="111"/>
      <c r="J232" s="38"/>
      <c r="K232" s="38"/>
      <c r="L232" s="41"/>
      <c r="M232" s="205"/>
      <c r="N232" s="206"/>
      <c r="O232" s="67"/>
      <c r="P232" s="67"/>
      <c r="Q232" s="67"/>
      <c r="R232" s="67"/>
      <c r="S232" s="67"/>
      <c r="T232" s="68"/>
      <c r="U232" s="36"/>
      <c r="V232" s="36"/>
      <c r="W232" s="36"/>
      <c r="X232" s="36"/>
      <c r="Y232" s="36"/>
      <c r="Z232" s="36"/>
      <c r="AA232" s="36"/>
      <c r="AB232" s="36"/>
      <c r="AC232" s="36"/>
      <c r="AD232" s="36"/>
      <c r="AE232" s="36"/>
      <c r="AT232" s="19" t="s">
        <v>184</v>
      </c>
      <c r="AU232" s="19" t="s">
        <v>85</v>
      </c>
    </row>
    <row r="233" spans="1:65" s="2" customFormat="1" ht="16.5" customHeight="1">
      <c r="A233" s="36"/>
      <c r="B233" s="37"/>
      <c r="C233" s="190" t="s">
        <v>1436</v>
      </c>
      <c r="D233" s="190" t="s">
        <v>177</v>
      </c>
      <c r="E233" s="191" t="s">
        <v>2793</v>
      </c>
      <c r="F233" s="192" t="s">
        <v>2794</v>
      </c>
      <c r="G233" s="193" t="s">
        <v>247</v>
      </c>
      <c r="H233" s="194">
        <v>20</v>
      </c>
      <c r="I233" s="195"/>
      <c r="J233" s="196">
        <f>ROUND(I233*H233,2)</f>
        <v>0</v>
      </c>
      <c r="K233" s="192" t="s">
        <v>181</v>
      </c>
      <c r="L233" s="41"/>
      <c r="M233" s="197" t="s">
        <v>19</v>
      </c>
      <c r="N233" s="198" t="s">
        <v>48</v>
      </c>
      <c r="O233" s="67"/>
      <c r="P233" s="199">
        <f>O233*H233</f>
        <v>0</v>
      </c>
      <c r="Q233" s="199">
        <v>0.00284</v>
      </c>
      <c r="R233" s="199">
        <f>Q233*H233</f>
        <v>0.0568</v>
      </c>
      <c r="S233" s="199">
        <v>0</v>
      </c>
      <c r="T233" s="200">
        <f>S233*H233</f>
        <v>0</v>
      </c>
      <c r="U233" s="36"/>
      <c r="V233" s="36"/>
      <c r="W233" s="36"/>
      <c r="X233" s="36"/>
      <c r="Y233" s="36"/>
      <c r="Z233" s="36"/>
      <c r="AA233" s="36"/>
      <c r="AB233" s="36"/>
      <c r="AC233" s="36"/>
      <c r="AD233" s="36"/>
      <c r="AE233" s="36"/>
      <c r="AR233" s="201" t="s">
        <v>293</v>
      </c>
      <c r="AT233" s="201" t="s">
        <v>177</v>
      </c>
      <c r="AU233" s="201" t="s">
        <v>85</v>
      </c>
      <c r="AY233" s="19" t="s">
        <v>175</v>
      </c>
      <c r="BE233" s="202">
        <f>IF(N233="základní",J233,0)</f>
        <v>0</v>
      </c>
      <c r="BF233" s="202">
        <f>IF(N233="snížená",J233,0)</f>
        <v>0</v>
      </c>
      <c r="BG233" s="202">
        <f>IF(N233="zákl. přenesená",J233,0)</f>
        <v>0</v>
      </c>
      <c r="BH233" s="202">
        <f>IF(N233="sníž. přenesená",J233,0)</f>
        <v>0</v>
      </c>
      <c r="BI233" s="202">
        <f>IF(N233="nulová",J233,0)</f>
        <v>0</v>
      </c>
      <c r="BJ233" s="19" t="s">
        <v>182</v>
      </c>
      <c r="BK233" s="202">
        <f>ROUND(I233*H233,2)</f>
        <v>0</v>
      </c>
      <c r="BL233" s="19" t="s">
        <v>293</v>
      </c>
      <c r="BM233" s="201" t="s">
        <v>2795</v>
      </c>
    </row>
    <row r="234" spans="1:47" s="2" customFormat="1" ht="29.25">
      <c r="A234" s="36"/>
      <c r="B234" s="37"/>
      <c r="C234" s="38"/>
      <c r="D234" s="203" t="s">
        <v>184</v>
      </c>
      <c r="E234" s="38"/>
      <c r="F234" s="204" t="s">
        <v>2786</v>
      </c>
      <c r="G234" s="38"/>
      <c r="H234" s="38"/>
      <c r="I234" s="111"/>
      <c r="J234" s="38"/>
      <c r="K234" s="38"/>
      <c r="L234" s="41"/>
      <c r="M234" s="205"/>
      <c r="N234" s="206"/>
      <c r="O234" s="67"/>
      <c r="P234" s="67"/>
      <c r="Q234" s="67"/>
      <c r="R234" s="67"/>
      <c r="S234" s="67"/>
      <c r="T234" s="68"/>
      <c r="U234" s="36"/>
      <c r="V234" s="36"/>
      <c r="W234" s="36"/>
      <c r="X234" s="36"/>
      <c r="Y234" s="36"/>
      <c r="Z234" s="36"/>
      <c r="AA234" s="36"/>
      <c r="AB234" s="36"/>
      <c r="AC234" s="36"/>
      <c r="AD234" s="36"/>
      <c r="AE234" s="36"/>
      <c r="AT234" s="19" t="s">
        <v>184</v>
      </c>
      <c r="AU234" s="19" t="s">
        <v>85</v>
      </c>
    </row>
    <row r="235" spans="1:65" s="2" customFormat="1" ht="21.75" customHeight="1">
      <c r="A235" s="36"/>
      <c r="B235" s="37"/>
      <c r="C235" s="190" t="s">
        <v>895</v>
      </c>
      <c r="D235" s="190" t="s">
        <v>177</v>
      </c>
      <c r="E235" s="191" t="s">
        <v>2796</v>
      </c>
      <c r="F235" s="192" t="s">
        <v>2797</v>
      </c>
      <c r="G235" s="193" t="s">
        <v>400</v>
      </c>
      <c r="H235" s="194">
        <v>16</v>
      </c>
      <c r="I235" s="195"/>
      <c r="J235" s="196">
        <f>ROUND(I235*H235,2)</f>
        <v>0</v>
      </c>
      <c r="K235" s="192" t="s">
        <v>181</v>
      </c>
      <c r="L235" s="41"/>
      <c r="M235" s="197" t="s">
        <v>19</v>
      </c>
      <c r="N235" s="198" t="s">
        <v>48</v>
      </c>
      <c r="O235" s="67"/>
      <c r="P235" s="199">
        <f>O235*H235</f>
        <v>0</v>
      </c>
      <c r="Q235" s="199">
        <v>0.0007</v>
      </c>
      <c r="R235" s="199">
        <f>Q235*H235</f>
        <v>0.0112</v>
      </c>
      <c r="S235" s="199">
        <v>0</v>
      </c>
      <c r="T235" s="200">
        <f>S235*H235</f>
        <v>0</v>
      </c>
      <c r="U235" s="36"/>
      <c r="V235" s="36"/>
      <c r="W235" s="36"/>
      <c r="X235" s="36"/>
      <c r="Y235" s="36"/>
      <c r="Z235" s="36"/>
      <c r="AA235" s="36"/>
      <c r="AB235" s="36"/>
      <c r="AC235" s="36"/>
      <c r="AD235" s="36"/>
      <c r="AE235" s="36"/>
      <c r="AR235" s="201" t="s">
        <v>293</v>
      </c>
      <c r="AT235" s="201" t="s">
        <v>177</v>
      </c>
      <c r="AU235" s="201" t="s">
        <v>85</v>
      </c>
      <c r="AY235" s="19" t="s">
        <v>175</v>
      </c>
      <c r="BE235" s="202">
        <f>IF(N235="základní",J235,0)</f>
        <v>0</v>
      </c>
      <c r="BF235" s="202">
        <f>IF(N235="snížená",J235,0)</f>
        <v>0</v>
      </c>
      <c r="BG235" s="202">
        <f>IF(N235="zákl. přenesená",J235,0)</f>
        <v>0</v>
      </c>
      <c r="BH235" s="202">
        <f>IF(N235="sníž. přenesená",J235,0)</f>
        <v>0</v>
      </c>
      <c r="BI235" s="202">
        <f>IF(N235="nulová",J235,0)</f>
        <v>0</v>
      </c>
      <c r="BJ235" s="19" t="s">
        <v>182</v>
      </c>
      <c r="BK235" s="202">
        <f>ROUND(I235*H235,2)</f>
        <v>0</v>
      </c>
      <c r="BL235" s="19" t="s">
        <v>293</v>
      </c>
      <c r="BM235" s="201" t="s">
        <v>2798</v>
      </c>
    </row>
    <row r="236" spans="1:47" s="2" customFormat="1" ht="29.25">
      <c r="A236" s="36"/>
      <c r="B236" s="37"/>
      <c r="C236" s="38"/>
      <c r="D236" s="203" t="s">
        <v>184</v>
      </c>
      <c r="E236" s="38"/>
      <c r="F236" s="204" t="s">
        <v>2786</v>
      </c>
      <c r="G236" s="38"/>
      <c r="H236" s="38"/>
      <c r="I236" s="111"/>
      <c r="J236" s="38"/>
      <c r="K236" s="38"/>
      <c r="L236" s="41"/>
      <c r="M236" s="205"/>
      <c r="N236" s="206"/>
      <c r="O236" s="67"/>
      <c r="P236" s="67"/>
      <c r="Q236" s="67"/>
      <c r="R236" s="67"/>
      <c r="S236" s="67"/>
      <c r="T236" s="68"/>
      <c r="U236" s="36"/>
      <c r="V236" s="36"/>
      <c r="W236" s="36"/>
      <c r="X236" s="36"/>
      <c r="Y236" s="36"/>
      <c r="Z236" s="36"/>
      <c r="AA236" s="36"/>
      <c r="AB236" s="36"/>
      <c r="AC236" s="36"/>
      <c r="AD236" s="36"/>
      <c r="AE236" s="36"/>
      <c r="AT236" s="19" t="s">
        <v>184</v>
      </c>
      <c r="AU236" s="19" t="s">
        <v>85</v>
      </c>
    </row>
    <row r="237" spans="1:65" s="2" customFormat="1" ht="21.75" customHeight="1">
      <c r="A237" s="36"/>
      <c r="B237" s="37"/>
      <c r="C237" s="190" t="s">
        <v>1606</v>
      </c>
      <c r="D237" s="190" t="s">
        <v>177</v>
      </c>
      <c r="E237" s="191" t="s">
        <v>2799</v>
      </c>
      <c r="F237" s="192" t="s">
        <v>2800</v>
      </c>
      <c r="G237" s="193" t="s">
        <v>247</v>
      </c>
      <c r="H237" s="194">
        <v>57</v>
      </c>
      <c r="I237" s="195"/>
      <c r="J237" s="196">
        <f>ROUND(I237*H237,2)</f>
        <v>0</v>
      </c>
      <c r="K237" s="192" t="s">
        <v>181</v>
      </c>
      <c r="L237" s="41"/>
      <c r="M237" s="197" t="s">
        <v>19</v>
      </c>
      <c r="N237" s="198" t="s">
        <v>48</v>
      </c>
      <c r="O237" s="67"/>
      <c r="P237" s="199">
        <f>O237*H237</f>
        <v>0</v>
      </c>
      <c r="Q237" s="199">
        <v>4E-05</v>
      </c>
      <c r="R237" s="199">
        <f>Q237*H237</f>
        <v>0.0022800000000000003</v>
      </c>
      <c r="S237" s="199">
        <v>0</v>
      </c>
      <c r="T237" s="200">
        <f>S237*H237</f>
        <v>0</v>
      </c>
      <c r="U237" s="36"/>
      <c r="V237" s="36"/>
      <c r="W237" s="36"/>
      <c r="X237" s="36"/>
      <c r="Y237" s="36"/>
      <c r="Z237" s="36"/>
      <c r="AA237" s="36"/>
      <c r="AB237" s="36"/>
      <c r="AC237" s="36"/>
      <c r="AD237" s="36"/>
      <c r="AE237" s="36"/>
      <c r="AR237" s="201" t="s">
        <v>293</v>
      </c>
      <c r="AT237" s="201" t="s">
        <v>177</v>
      </c>
      <c r="AU237" s="201" t="s">
        <v>85</v>
      </c>
      <c r="AY237" s="19" t="s">
        <v>175</v>
      </c>
      <c r="BE237" s="202">
        <f>IF(N237="základní",J237,0)</f>
        <v>0</v>
      </c>
      <c r="BF237" s="202">
        <f>IF(N237="snížená",J237,0)</f>
        <v>0</v>
      </c>
      <c r="BG237" s="202">
        <f>IF(N237="zákl. přenesená",J237,0)</f>
        <v>0</v>
      </c>
      <c r="BH237" s="202">
        <f>IF(N237="sníž. přenesená",J237,0)</f>
        <v>0</v>
      </c>
      <c r="BI237" s="202">
        <f>IF(N237="nulová",J237,0)</f>
        <v>0</v>
      </c>
      <c r="BJ237" s="19" t="s">
        <v>182</v>
      </c>
      <c r="BK237" s="202">
        <f>ROUND(I237*H237,2)</f>
        <v>0</v>
      </c>
      <c r="BL237" s="19" t="s">
        <v>293</v>
      </c>
      <c r="BM237" s="201" t="s">
        <v>2801</v>
      </c>
    </row>
    <row r="238" spans="1:47" s="2" customFormat="1" ht="29.25">
      <c r="A238" s="36"/>
      <c r="B238" s="37"/>
      <c r="C238" s="38"/>
      <c r="D238" s="203" t="s">
        <v>184</v>
      </c>
      <c r="E238" s="38"/>
      <c r="F238" s="204" t="s">
        <v>2802</v>
      </c>
      <c r="G238" s="38"/>
      <c r="H238" s="38"/>
      <c r="I238" s="111"/>
      <c r="J238" s="38"/>
      <c r="K238" s="38"/>
      <c r="L238" s="41"/>
      <c r="M238" s="205"/>
      <c r="N238" s="206"/>
      <c r="O238" s="67"/>
      <c r="P238" s="67"/>
      <c r="Q238" s="67"/>
      <c r="R238" s="67"/>
      <c r="S238" s="67"/>
      <c r="T238" s="68"/>
      <c r="U238" s="36"/>
      <c r="V238" s="36"/>
      <c r="W238" s="36"/>
      <c r="X238" s="36"/>
      <c r="Y238" s="36"/>
      <c r="Z238" s="36"/>
      <c r="AA238" s="36"/>
      <c r="AB238" s="36"/>
      <c r="AC238" s="36"/>
      <c r="AD238" s="36"/>
      <c r="AE238" s="36"/>
      <c r="AT238" s="19" t="s">
        <v>184</v>
      </c>
      <c r="AU238" s="19" t="s">
        <v>85</v>
      </c>
    </row>
    <row r="239" spans="1:65" s="2" customFormat="1" ht="21.75" customHeight="1">
      <c r="A239" s="36"/>
      <c r="B239" s="37"/>
      <c r="C239" s="190" t="s">
        <v>1618</v>
      </c>
      <c r="D239" s="190" t="s">
        <v>177</v>
      </c>
      <c r="E239" s="191" t="s">
        <v>2803</v>
      </c>
      <c r="F239" s="192" t="s">
        <v>2804</v>
      </c>
      <c r="G239" s="193" t="s">
        <v>400</v>
      </c>
      <c r="H239" s="194">
        <v>16</v>
      </c>
      <c r="I239" s="195"/>
      <c r="J239" s="196">
        <f>ROUND(I239*H239,2)</f>
        <v>0</v>
      </c>
      <c r="K239" s="192" t="s">
        <v>181</v>
      </c>
      <c r="L239" s="41"/>
      <c r="M239" s="197" t="s">
        <v>19</v>
      </c>
      <c r="N239" s="198" t="s">
        <v>48</v>
      </c>
      <c r="O239" s="67"/>
      <c r="P239" s="199">
        <f>O239*H239</f>
        <v>0</v>
      </c>
      <c r="Q239" s="199">
        <v>0.00133</v>
      </c>
      <c r="R239" s="199">
        <f>Q239*H239</f>
        <v>0.02128</v>
      </c>
      <c r="S239" s="199">
        <v>0</v>
      </c>
      <c r="T239" s="200">
        <f>S239*H239</f>
        <v>0</v>
      </c>
      <c r="U239" s="36"/>
      <c r="V239" s="36"/>
      <c r="W239" s="36"/>
      <c r="X239" s="36"/>
      <c r="Y239" s="36"/>
      <c r="Z239" s="36"/>
      <c r="AA239" s="36"/>
      <c r="AB239" s="36"/>
      <c r="AC239" s="36"/>
      <c r="AD239" s="36"/>
      <c r="AE239" s="36"/>
      <c r="AR239" s="201" t="s">
        <v>293</v>
      </c>
      <c r="AT239" s="201" t="s">
        <v>177</v>
      </c>
      <c r="AU239" s="201" t="s">
        <v>85</v>
      </c>
      <c r="AY239" s="19" t="s">
        <v>175</v>
      </c>
      <c r="BE239" s="202">
        <f>IF(N239="základní",J239,0)</f>
        <v>0</v>
      </c>
      <c r="BF239" s="202">
        <f>IF(N239="snížená",J239,0)</f>
        <v>0</v>
      </c>
      <c r="BG239" s="202">
        <f>IF(N239="zákl. přenesená",J239,0)</f>
        <v>0</v>
      </c>
      <c r="BH239" s="202">
        <f>IF(N239="sníž. přenesená",J239,0)</f>
        <v>0</v>
      </c>
      <c r="BI239" s="202">
        <f>IF(N239="nulová",J239,0)</f>
        <v>0</v>
      </c>
      <c r="BJ239" s="19" t="s">
        <v>182</v>
      </c>
      <c r="BK239" s="202">
        <f>ROUND(I239*H239,2)</f>
        <v>0</v>
      </c>
      <c r="BL239" s="19" t="s">
        <v>293</v>
      </c>
      <c r="BM239" s="201" t="s">
        <v>2805</v>
      </c>
    </row>
    <row r="240" spans="1:47" s="2" customFormat="1" ht="29.25">
      <c r="A240" s="36"/>
      <c r="B240" s="37"/>
      <c r="C240" s="38"/>
      <c r="D240" s="203" t="s">
        <v>184</v>
      </c>
      <c r="E240" s="38"/>
      <c r="F240" s="204" t="s">
        <v>2786</v>
      </c>
      <c r="G240" s="38"/>
      <c r="H240" s="38"/>
      <c r="I240" s="111"/>
      <c r="J240" s="38"/>
      <c r="K240" s="38"/>
      <c r="L240" s="41"/>
      <c r="M240" s="205"/>
      <c r="N240" s="206"/>
      <c r="O240" s="67"/>
      <c r="P240" s="67"/>
      <c r="Q240" s="67"/>
      <c r="R240" s="67"/>
      <c r="S240" s="67"/>
      <c r="T240" s="68"/>
      <c r="U240" s="36"/>
      <c r="V240" s="36"/>
      <c r="W240" s="36"/>
      <c r="X240" s="36"/>
      <c r="Y240" s="36"/>
      <c r="Z240" s="36"/>
      <c r="AA240" s="36"/>
      <c r="AB240" s="36"/>
      <c r="AC240" s="36"/>
      <c r="AD240" s="36"/>
      <c r="AE240" s="36"/>
      <c r="AT240" s="19" t="s">
        <v>184</v>
      </c>
      <c r="AU240" s="19" t="s">
        <v>85</v>
      </c>
    </row>
    <row r="241" spans="1:65" s="2" customFormat="1" ht="21.75" customHeight="1">
      <c r="A241" s="36"/>
      <c r="B241" s="37"/>
      <c r="C241" s="190" t="s">
        <v>1626</v>
      </c>
      <c r="D241" s="190" t="s">
        <v>177</v>
      </c>
      <c r="E241" s="191" t="s">
        <v>2806</v>
      </c>
      <c r="F241" s="192" t="s">
        <v>2807</v>
      </c>
      <c r="G241" s="193" t="s">
        <v>247</v>
      </c>
      <c r="H241" s="194">
        <v>20</v>
      </c>
      <c r="I241" s="195"/>
      <c r="J241" s="196">
        <f>ROUND(I241*H241,2)</f>
        <v>0</v>
      </c>
      <c r="K241" s="192" t="s">
        <v>181</v>
      </c>
      <c r="L241" s="41"/>
      <c r="M241" s="197" t="s">
        <v>19</v>
      </c>
      <c r="N241" s="198" t="s">
        <v>48</v>
      </c>
      <c r="O241" s="67"/>
      <c r="P241" s="199">
        <f>O241*H241</f>
        <v>0</v>
      </c>
      <c r="Q241" s="199">
        <v>4E-05</v>
      </c>
      <c r="R241" s="199">
        <f>Q241*H241</f>
        <v>0.0008</v>
      </c>
      <c r="S241" s="199">
        <v>0</v>
      </c>
      <c r="T241" s="200">
        <f>S241*H241</f>
        <v>0</v>
      </c>
      <c r="U241" s="36"/>
      <c r="V241" s="36"/>
      <c r="W241" s="36"/>
      <c r="X241" s="36"/>
      <c r="Y241" s="36"/>
      <c r="Z241" s="36"/>
      <c r="AA241" s="36"/>
      <c r="AB241" s="36"/>
      <c r="AC241" s="36"/>
      <c r="AD241" s="36"/>
      <c r="AE241" s="36"/>
      <c r="AR241" s="201" t="s">
        <v>293</v>
      </c>
      <c r="AT241" s="201" t="s">
        <v>177</v>
      </c>
      <c r="AU241" s="201" t="s">
        <v>85</v>
      </c>
      <c r="AY241" s="19" t="s">
        <v>175</v>
      </c>
      <c r="BE241" s="202">
        <f>IF(N241="základní",J241,0)</f>
        <v>0</v>
      </c>
      <c r="BF241" s="202">
        <f>IF(N241="snížená",J241,0)</f>
        <v>0</v>
      </c>
      <c r="BG241" s="202">
        <f>IF(N241="zákl. přenesená",J241,0)</f>
        <v>0</v>
      </c>
      <c r="BH241" s="202">
        <f>IF(N241="sníž. přenesená",J241,0)</f>
        <v>0</v>
      </c>
      <c r="BI241" s="202">
        <f>IF(N241="nulová",J241,0)</f>
        <v>0</v>
      </c>
      <c r="BJ241" s="19" t="s">
        <v>182</v>
      </c>
      <c r="BK241" s="202">
        <f>ROUND(I241*H241,2)</f>
        <v>0</v>
      </c>
      <c r="BL241" s="19" t="s">
        <v>293</v>
      </c>
      <c r="BM241" s="201" t="s">
        <v>2808</v>
      </c>
    </row>
    <row r="242" spans="1:47" s="2" customFormat="1" ht="29.25">
      <c r="A242" s="36"/>
      <c r="B242" s="37"/>
      <c r="C242" s="38"/>
      <c r="D242" s="203" t="s">
        <v>184</v>
      </c>
      <c r="E242" s="38"/>
      <c r="F242" s="204" t="s">
        <v>2802</v>
      </c>
      <c r="G242" s="38"/>
      <c r="H242" s="38"/>
      <c r="I242" s="111"/>
      <c r="J242" s="38"/>
      <c r="K242" s="38"/>
      <c r="L242" s="41"/>
      <c r="M242" s="205"/>
      <c r="N242" s="206"/>
      <c r="O242" s="67"/>
      <c r="P242" s="67"/>
      <c r="Q242" s="67"/>
      <c r="R242" s="67"/>
      <c r="S242" s="67"/>
      <c r="T242" s="68"/>
      <c r="U242" s="36"/>
      <c r="V242" s="36"/>
      <c r="W242" s="36"/>
      <c r="X242" s="36"/>
      <c r="Y242" s="36"/>
      <c r="Z242" s="36"/>
      <c r="AA242" s="36"/>
      <c r="AB242" s="36"/>
      <c r="AC242" s="36"/>
      <c r="AD242" s="36"/>
      <c r="AE242" s="36"/>
      <c r="AT242" s="19" t="s">
        <v>184</v>
      </c>
      <c r="AU242" s="19" t="s">
        <v>85</v>
      </c>
    </row>
    <row r="243" spans="2:51" s="13" customFormat="1" ht="11.25">
      <c r="B243" s="207"/>
      <c r="C243" s="208"/>
      <c r="D243" s="203" t="s">
        <v>186</v>
      </c>
      <c r="E243" s="209" t="s">
        <v>19</v>
      </c>
      <c r="F243" s="210" t="s">
        <v>2809</v>
      </c>
      <c r="G243" s="208"/>
      <c r="H243" s="209" t="s">
        <v>19</v>
      </c>
      <c r="I243" s="211"/>
      <c r="J243" s="208"/>
      <c r="K243" s="208"/>
      <c r="L243" s="212"/>
      <c r="M243" s="213"/>
      <c r="N243" s="214"/>
      <c r="O243" s="214"/>
      <c r="P243" s="214"/>
      <c r="Q243" s="214"/>
      <c r="R243" s="214"/>
      <c r="S243" s="214"/>
      <c r="T243" s="215"/>
      <c r="AT243" s="216" t="s">
        <v>186</v>
      </c>
      <c r="AU243" s="216" t="s">
        <v>85</v>
      </c>
      <c r="AV243" s="13" t="s">
        <v>83</v>
      </c>
      <c r="AW243" s="13" t="s">
        <v>37</v>
      </c>
      <c r="AX243" s="13" t="s">
        <v>75</v>
      </c>
      <c r="AY243" s="216" t="s">
        <v>175</v>
      </c>
    </row>
    <row r="244" spans="2:51" s="14" customFormat="1" ht="11.25">
      <c r="B244" s="217"/>
      <c r="C244" s="218"/>
      <c r="D244" s="203" t="s">
        <v>186</v>
      </c>
      <c r="E244" s="219" t="s">
        <v>19</v>
      </c>
      <c r="F244" s="220" t="s">
        <v>692</v>
      </c>
      <c r="G244" s="218"/>
      <c r="H244" s="221">
        <v>62</v>
      </c>
      <c r="I244" s="222"/>
      <c r="J244" s="218"/>
      <c r="K244" s="218"/>
      <c r="L244" s="223"/>
      <c r="M244" s="224"/>
      <c r="N244" s="225"/>
      <c r="O244" s="225"/>
      <c r="P244" s="225"/>
      <c r="Q244" s="225"/>
      <c r="R244" s="225"/>
      <c r="S244" s="225"/>
      <c r="T244" s="226"/>
      <c r="AT244" s="227" t="s">
        <v>186</v>
      </c>
      <c r="AU244" s="227" t="s">
        <v>85</v>
      </c>
      <c r="AV244" s="14" t="s">
        <v>85</v>
      </c>
      <c r="AW244" s="14" t="s">
        <v>37</v>
      </c>
      <c r="AX244" s="14" t="s">
        <v>75</v>
      </c>
      <c r="AY244" s="227" t="s">
        <v>175</v>
      </c>
    </row>
    <row r="245" spans="2:51" s="13" customFormat="1" ht="11.25">
      <c r="B245" s="207"/>
      <c r="C245" s="208"/>
      <c r="D245" s="203" t="s">
        <v>186</v>
      </c>
      <c r="E245" s="209" t="s">
        <v>19</v>
      </c>
      <c r="F245" s="210" t="s">
        <v>2810</v>
      </c>
      <c r="G245" s="208"/>
      <c r="H245" s="209" t="s">
        <v>19</v>
      </c>
      <c r="I245" s="211"/>
      <c r="J245" s="208"/>
      <c r="K245" s="208"/>
      <c r="L245" s="212"/>
      <c r="M245" s="213"/>
      <c r="N245" s="214"/>
      <c r="O245" s="214"/>
      <c r="P245" s="214"/>
      <c r="Q245" s="214"/>
      <c r="R245" s="214"/>
      <c r="S245" s="214"/>
      <c r="T245" s="215"/>
      <c r="AT245" s="216" t="s">
        <v>186</v>
      </c>
      <c r="AU245" s="216" t="s">
        <v>85</v>
      </c>
      <c r="AV245" s="13" t="s">
        <v>83</v>
      </c>
      <c r="AW245" s="13" t="s">
        <v>37</v>
      </c>
      <c r="AX245" s="13" t="s">
        <v>75</v>
      </c>
      <c r="AY245" s="216" t="s">
        <v>175</v>
      </c>
    </row>
    <row r="246" spans="2:51" s="14" customFormat="1" ht="11.25">
      <c r="B246" s="217"/>
      <c r="C246" s="218"/>
      <c r="D246" s="203" t="s">
        <v>186</v>
      </c>
      <c r="E246" s="219" t="s">
        <v>19</v>
      </c>
      <c r="F246" s="220" t="s">
        <v>2728</v>
      </c>
      <c r="G246" s="218"/>
      <c r="H246" s="221">
        <v>20</v>
      </c>
      <c r="I246" s="222"/>
      <c r="J246" s="218"/>
      <c r="K246" s="218"/>
      <c r="L246" s="223"/>
      <c r="M246" s="224"/>
      <c r="N246" s="225"/>
      <c r="O246" s="225"/>
      <c r="P246" s="225"/>
      <c r="Q246" s="225"/>
      <c r="R246" s="225"/>
      <c r="S246" s="225"/>
      <c r="T246" s="226"/>
      <c r="AT246" s="227" t="s">
        <v>186</v>
      </c>
      <c r="AU246" s="227" t="s">
        <v>85</v>
      </c>
      <c r="AV246" s="14" t="s">
        <v>85</v>
      </c>
      <c r="AW246" s="14" t="s">
        <v>37</v>
      </c>
      <c r="AX246" s="14" t="s">
        <v>83</v>
      </c>
      <c r="AY246" s="227" t="s">
        <v>175</v>
      </c>
    </row>
    <row r="247" spans="1:65" s="2" customFormat="1" ht="21.75" customHeight="1">
      <c r="A247" s="36"/>
      <c r="B247" s="37"/>
      <c r="C247" s="190" t="s">
        <v>1632</v>
      </c>
      <c r="D247" s="190" t="s">
        <v>177</v>
      </c>
      <c r="E247" s="191" t="s">
        <v>2811</v>
      </c>
      <c r="F247" s="192" t="s">
        <v>2812</v>
      </c>
      <c r="G247" s="193" t="s">
        <v>247</v>
      </c>
      <c r="H247" s="194">
        <v>20</v>
      </c>
      <c r="I247" s="195"/>
      <c r="J247" s="196">
        <f>ROUND(I247*H247,2)</f>
        <v>0</v>
      </c>
      <c r="K247" s="192" t="s">
        <v>181</v>
      </c>
      <c r="L247" s="41"/>
      <c r="M247" s="197" t="s">
        <v>19</v>
      </c>
      <c r="N247" s="198" t="s">
        <v>48</v>
      </c>
      <c r="O247" s="67"/>
      <c r="P247" s="199">
        <f>O247*H247</f>
        <v>0</v>
      </c>
      <c r="Q247" s="199">
        <v>7E-05</v>
      </c>
      <c r="R247" s="199">
        <f>Q247*H247</f>
        <v>0.0013999999999999998</v>
      </c>
      <c r="S247" s="199">
        <v>0</v>
      </c>
      <c r="T247" s="200">
        <f>S247*H247</f>
        <v>0</v>
      </c>
      <c r="U247" s="36"/>
      <c r="V247" s="36"/>
      <c r="W247" s="36"/>
      <c r="X247" s="36"/>
      <c r="Y247" s="36"/>
      <c r="Z247" s="36"/>
      <c r="AA247" s="36"/>
      <c r="AB247" s="36"/>
      <c r="AC247" s="36"/>
      <c r="AD247" s="36"/>
      <c r="AE247" s="36"/>
      <c r="AR247" s="201" t="s">
        <v>293</v>
      </c>
      <c r="AT247" s="201" t="s">
        <v>177</v>
      </c>
      <c r="AU247" s="201" t="s">
        <v>85</v>
      </c>
      <c r="AY247" s="19" t="s">
        <v>175</v>
      </c>
      <c r="BE247" s="202">
        <f>IF(N247="základní",J247,0)</f>
        <v>0</v>
      </c>
      <c r="BF247" s="202">
        <f>IF(N247="snížená",J247,0)</f>
        <v>0</v>
      </c>
      <c r="BG247" s="202">
        <f>IF(N247="zákl. přenesená",J247,0)</f>
        <v>0</v>
      </c>
      <c r="BH247" s="202">
        <f>IF(N247="sníž. přenesená",J247,0)</f>
        <v>0</v>
      </c>
      <c r="BI247" s="202">
        <f>IF(N247="nulová",J247,0)</f>
        <v>0</v>
      </c>
      <c r="BJ247" s="19" t="s">
        <v>182</v>
      </c>
      <c r="BK247" s="202">
        <f>ROUND(I247*H247,2)</f>
        <v>0</v>
      </c>
      <c r="BL247" s="19" t="s">
        <v>293</v>
      </c>
      <c r="BM247" s="201" t="s">
        <v>2813</v>
      </c>
    </row>
    <row r="248" spans="1:47" s="2" customFormat="1" ht="29.25">
      <c r="A248" s="36"/>
      <c r="B248" s="37"/>
      <c r="C248" s="38"/>
      <c r="D248" s="203" t="s">
        <v>184</v>
      </c>
      <c r="E248" s="38"/>
      <c r="F248" s="204" t="s">
        <v>2802</v>
      </c>
      <c r="G248" s="38"/>
      <c r="H248" s="38"/>
      <c r="I248" s="111"/>
      <c r="J248" s="38"/>
      <c r="K248" s="38"/>
      <c r="L248" s="41"/>
      <c r="M248" s="205"/>
      <c r="N248" s="206"/>
      <c r="O248" s="67"/>
      <c r="P248" s="67"/>
      <c r="Q248" s="67"/>
      <c r="R248" s="67"/>
      <c r="S248" s="67"/>
      <c r="T248" s="68"/>
      <c r="U248" s="36"/>
      <c r="V248" s="36"/>
      <c r="W248" s="36"/>
      <c r="X248" s="36"/>
      <c r="Y248" s="36"/>
      <c r="Z248" s="36"/>
      <c r="AA248" s="36"/>
      <c r="AB248" s="36"/>
      <c r="AC248" s="36"/>
      <c r="AD248" s="36"/>
      <c r="AE248" s="36"/>
      <c r="AT248" s="19" t="s">
        <v>184</v>
      </c>
      <c r="AU248" s="19" t="s">
        <v>85</v>
      </c>
    </row>
    <row r="249" spans="2:51" s="13" customFormat="1" ht="11.25">
      <c r="B249" s="207"/>
      <c r="C249" s="208"/>
      <c r="D249" s="203" t="s">
        <v>186</v>
      </c>
      <c r="E249" s="209" t="s">
        <v>19</v>
      </c>
      <c r="F249" s="210" t="s">
        <v>2690</v>
      </c>
      <c r="G249" s="208"/>
      <c r="H249" s="209" t="s">
        <v>19</v>
      </c>
      <c r="I249" s="211"/>
      <c r="J249" s="208"/>
      <c r="K249" s="208"/>
      <c r="L249" s="212"/>
      <c r="M249" s="213"/>
      <c r="N249" s="214"/>
      <c r="O249" s="214"/>
      <c r="P249" s="214"/>
      <c r="Q249" s="214"/>
      <c r="R249" s="214"/>
      <c r="S249" s="214"/>
      <c r="T249" s="215"/>
      <c r="AT249" s="216" t="s">
        <v>186</v>
      </c>
      <c r="AU249" s="216" t="s">
        <v>85</v>
      </c>
      <c r="AV249" s="13" t="s">
        <v>83</v>
      </c>
      <c r="AW249" s="13" t="s">
        <v>37</v>
      </c>
      <c r="AX249" s="13" t="s">
        <v>75</v>
      </c>
      <c r="AY249" s="216" t="s">
        <v>175</v>
      </c>
    </row>
    <row r="250" spans="2:51" s="14" customFormat="1" ht="11.25">
      <c r="B250" s="217"/>
      <c r="C250" s="218"/>
      <c r="D250" s="203" t="s">
        <v>186</v>
      </c>
      <c r="E250" s="219" t="s">
        <v>19</v>
      </c>
      <c r="F250" s="220" t="s">
        <v>2728</v>
      </c>
      <c r="G250" s="218"/>
      <c r="H250" s="221">
        <v>20</v>
      </c>
      <c r="I250" s="222"/>
      <c r="J250" s="218"/>
      <c r="K250" s="218"/>
      <c r="L250" s="223"/>
      <c r="M250" s="224"/>
      <c r="N250" s="225"/>
      <c r="O250" s="225"/>
      <c r="P250" s="225"/>
      <c r="Q250" s="225"/>
      <c r="R250" s="225"/>
      <c r="S250" s="225"/>
      <c r="T250" s="226"/>
      <c r="AT250" s="227" t="s">
        <v>186</v>
      </c>
      <c r="AU250" s="227" t="s">
        <v>85</v>
      </c>
      <c r="AV250" s="14" t="s">
        <v>85</v>
      </c>
      <c r="AW250" s="14" t="s">
        <v>37</v>
      </c>
      <c r="AX250" s="14" t="s">
        <v>83</v>
      </c>
      <c r="AY250" s="227" t="s">
        <v>175</v>
      </c>
    </row>
    <row r="251" spans="1:65" s="2" customFormat="1" ht="16.5" customHeight="1">
      <c r="A251" s="36"/>
      <c r="B251" s="37"/>
      <c r="C251" s="190" t="s">
        <v>1647</v>
      </c>
      <c r="D251" s="190" t="s">
        <v>177</v>
      </c>
      <c r="E251" s="191" t="s">
        <v>2814</v>
      </c>
      <c r="F251" s="192" t="s">
        <v>2815</v>
      </c>
      <c r="G251" s="193" t="s">
        <v>400</v>
      </c>
      <c r="H251" s="194">
        <v>49</v>
      </c>
      <c r="I251" s="195"/>
      <c r="J251" s="196">
        <f>ROUND(I251*H251,2)</f>
        <v>0</v>
      </c>
      <c r="K251" s="192" t="s">
        <v>181</v>
      </c>
      <c r="L251" s="41"/>
      <c r="M251" s="197" t="s">
        <v>19</v>
      </c>
      <c r="N251" s="198" t="s">
        <v>48</v>
      </c>
      <c r="O251" s="67"/>
      <c r="P251" s="199">
        <f>O251*H251</f>
        <v>0</v>
      </c>
      <c r="Q251" s="199">
        <v>0</v>
      </c>
      <c r="R251" s="199">
        <f>Q251*H251</f>
        <v>0</v>
      </c>
      <c r="S251" s="199">
        <v>0</v>
      </c>
      <c r="T251" s="200">
        <f>S251*H251</f>
        <v>0</v>
      </c>
      <c r="U251" s="36"/>
      <c r="V251" s="36"/>
      <c r="W251" s="36"/>
      <c r="X251" s="36"/>
      <c r="Y251" s="36"/>
      <c r="Z251" s="36"/>
      <c r="AA251" s="36"/>
      <c r="AB251" s="36"/>
      <c r="AC251" s="36"/>
      <c r="AD251" s="36"/>
      <c r="AE251" s="36"/>
      <c r="AR251" s="201" t="s">
        <v>293</v>
      </c>
      <c r="AT251" s="201" t="s">
        <v>177</v>
      </c>
      <c r="AU251" s="201" t="s">
        <v>85</v>
      </c>
      <c r="AY251" s="19" t="s">
        <v>175</v>
      </c>
      <c r="BE251" s="202">
        <f>IF(N251="základní",J251,0)</f>
        <v>0</v>
      </c>
      <c r="BF251" s="202">
        <f>IF(N251="snížená",J251,0)</f>
        <v>0</v>
      </c>
      <c r="BG251" s="202">
        <f>IF(N251="zákl. přenesená",J251,0)</f>
        <v>0</v>
      </c>
      <c r="BH251" s="202">
        <f>IF(N251="sníž. přenesená",J251,0)</f>
        <v>0</v>
      </c>
      <c r="BI251" s="202">
        <f>IF(N251="nulová",J251,0)</f>
        <v>0</v>
      </c>
      <c r="BJ251" s="19" t="s">
        <v>182</v>
      </c>
      <c r="BK251" s="202">
        <f>ROUND(I251*H251,2)</f>
        <v>0</v>
      </c>
      <c r="BL251" s="19" t="s">
        <v>293</v>
      </c>
      <c r="BM251" s="201" t="s">
        <v>2816</v>
      </c>
    </row>
    <row r="252" spans="1:47" s="2" customFormat="1" ht="48.75">
      <c r="A252" s="36"/>
      <c r="B252" s="37"/>
      <c r="C252" s="38"/>
      <c r="D252" s="203" t="s">
        <v>184</v>
      </c>
      <c r="E252" s="38"/>
      <c r="F252" s="204" t="s">
        <v>2817</v>
      </c>
      <c r="G252" s="38"/>
      <c r="H252" s="38"/>
      <c r="I252" s="111"/>
      <c r="J252" s="38"/>
      <c r="K252" s="38"/>
      <c r="L252" s="41"/>
      <c r="M252" s="205"/>
      <c r="N252" s="206"/>
      <c r="O252" s="67"/>
      <c r="P252" s="67"/>
      <c r="Q252" s="67"/>
      <c r="R252" s="67"/>
      <c r="S252" s="67"/>
      <c r="T252" s="68"/>
      <c r="U252" s="36"/>
      <c r="V252" s="36"/>
      <c r="W252" s="36"/>
      <c r="X252" s="36"/>
      <c r="Y252" s="36"/>
      <c r="Z252" s="36"/>
      <c r="AA252" s="36"/>
      <c r="AB252" s="36"/>
      <c r="AC252" s="36"/>
      <c r="AD252" s="36"/>
      <c r="AE252" s="36"/>
      <c r="AT252" s="19" t="s">
        <v>184</v>
      </c>
      <c r="AU252" s="19" t="s">
        <v>85</v>
      </c>
    </row>
    <row r="253" spans="1:65" s="2" customFormat="1" ht="16.5" customHeight="1">
      <c r="A253" s="36"/>
      <c r="B253" s="37"/>
      <c r="C253" s="190" t="s">
        <v>1653</v>
      </c>
      <c r="D253" s="190" t="s">
        <v>177</v>
      </c>
      <c r="E253" s="191" t="s">
        <v>2818</v>
      </c>
      <c r="F253" s="192" t="s">
        <v>2819</v>
      </c>
      <c r="G253" s="193" t="s">
        <v>400</v>
      </c>
      <c r="H253" s="194">
        <v>10</v>
      </c>
      <c r="I253" s="195"/>
      <c r="J253" s="196">
        <f>ROUND(I253*H253,2)</f>
        <v>0</v>
      </c>
      <c r="K253" s="192" t="s">
        <v>181</v>
      </c>
      <c r="L253" s="41"/>
      <c r="M253" s="197" t="s">
        <v>19</v>
      </c>
      <c r="N253" s="198" t="s">
        <v>48</v>
      </c>
      <c r="O253" s="67"/>
      <c r="P253" s="199">
        <f>O253*H253</f>
        <v>0</v>
      </c>
      <c r="Q253" s="199">
        <v>0</v>
      </c>
      <c r="R253" s="199">
        <f>Q253*H253</f>
        <v>0</v>
      </c>
      <c r="S253" s="199">
        <v>0</v>
      </c>
      <c r="T253" s="200">
        <f>S253*H253</f>
        <v>0</v>
      </c>
      <c r="U253" s="36"/>
      <c r="V253" s="36"/>
      <c r="W253" s="36"/>
      <c r="X253" s="36"/>
      <c r="Y253" s="36"/>
      <c r="Z253" s="36"/>
      <c r="AA253" s="36"/>
      <c r="AB253" s="36"/>
      <c r="AC253" s="36"/>
      <c r="AD253" s="36"/>
      <c r="AE253" s="36"/>
      <c r="AR253" s="201" t="s">
        <v>293</v>
      </c>
      <c r="AT253" s="201" t="s">
        <v>177</v>
      </c>
      <c r="AU253" s="201" t="s">
        <v>85</v>
      </c>
      <c r="AY253" s="19" t="s">
        <v>175</v>
      </c>
      <c r="BE253" s="202">
        <f>IF(N253="základní",J253,0)</f>
        <v>0</v>
      </c>
      <c r="BF253" s="202">
        <f>IF(N253="snížená",J253,0)</f>
        <v>0</v>
      </c>
      <c r="BG253" s="202">
        <f>IF(N253="zákl. přenesená",J253,0)</f>
        <v>0</v>
      </c>
      <c r="BH253" s="202">
        <f>IF(N253="sníž. přenesená",J253,0)</f>
        <v>0</v>
      </c>
      <c r="BI253" s="202">
        <f>IF(N253="nulová",J253,0)</f>
        <v>0</v>
      </c>
      <c r="BJ253" s="19" t="s">
        <v>182</v>
      </c>
      <c r="BK253" s="202">
        <f>ROUND(I253*H253,2)</f>
        <v>0</v>
      </c>
      <c r="BL253" s="19" t="s">
        <v>293</v>
      </c>
      <c r="BM253" s="201" t="s">
        <v>2820</v>
      </c>
    </row>
    <row r="254" spans="1:47" s="2" customFormat="1" ht="68.25">
      <c r="A254" s="36"/>
      <c r="B254" s="37"/>
      <c r="C254" s="38"/>
      <c r="D254" s="203" t="s">
        <v>184</v>
      </c>
      <c r="E254" s="38"/>
      <c r="F254" s="204" t="s">
        <v>2821</v>
      </c>
      <c r="G254" s="38"/>
      <c r="H254" s="38"/>
      <c r="I254" s="111"/>
      <c r="J254" s="38"/>
      <c r="K254" s="38"/>
      <c r="L254" s="41"/>
      <c r="M254" s="205"/>
      <c r="N254" s="206"/>
      <c r="O254" s="67"/>
      <c r="P254" s="67"/>
      <c r="Q254" s="67"/>
      <c r="R254" s="67"/>
      <c r="S254" s="67"/>
      <c r="T254" s="68"/>
      <c r="U254" s="36"/>
      <c r="V254" s="36"/>
      <c r="W254" s="36"/>
      <c r="X254" s="36"/>
      <c r="Y254" s="36"/>
      <c r="Z254" s="36"/>
      <c r="AA254" s="36"/>
      <c r="AB254" s="36"/>
      <c r="AC254" s="36"/>
      <c r="AD254" s="36"/>
      <c r="AE254" s="36"/>
      <c r="AT254" s="19" t="s">
        <v>184</v>
      </c>
      <c r="AU254" s="19" t="s">
        <v>85</v>
      </c>
    </row>
    <row r="255" spans="1:65" s="2" customFormat="1" ht="16.5" customHeight="1">
      <c r="A255" s="36"/>
      <c r="B255" s="37"/>
      <c r="C255" s="239" t="s">
        <v>1659</v>
      </c>
      <c r="D255" s="239" t="s">
        <v>238</v>
      </c>
      <c r="E255" s="240" t="s">
        <v>2822</v>
      </c>
      <c r="F255" s="241" t="s">
        <v>2823</v>
      </c>
      <c r="G255" s="242" t="s">
        <v>247</v>
      </c>
      <c r="H255" s="243">
        <v>2</v>
      </c>
      <c r="I255" s="244"/>
      <c r="J255" s="245">
        <f aca="true" t="shared" si="10" ref="J255:J261">ROUND(I255*H255,2)</f>
        <v>0</v>
      </c>
      <c r="K255" s="241" t="s">
        <v>181</v>
      </c>
      <c r="L255" s="246"/>
      <c r="M255" s="247" t="s">
        <v>19</v>
      </c>
      <c r="N255" s="248" t="s">
        <v>48</v>
      </c>
      <c r="O255" s="67"/>
      <c r="P255" s="199">
        <f aca="true" t="shared" si="11" ref="P255:P261">O255*H255</f>
        <v>0</v>
      </c>
      <c r="Q255" s="199">
        <v>0.00018</v>
      </c>
      <c r="R255" s="199">
        <f aca="true" t="shared" si="12" ref="R255:R261">Q255*H255</f>
        <v>0.00036</v>
      </c>
      <c r="S255" s="199">
        <v>0</v>
      </c>
      <c r="T255" s="200">
        <f aca="true" t="shared" si="13" ref="T255:T261">S255*H255</f>
        <v>0</v>
      </c>
      <c r="U255" s="36"/>
      <c r="V255" s="36"/>
      <c r="W255" s="36"/>
      <c r="X255" s="36"/>
      <c r="Y255" s="36"/>
      <c r="Z255" s="36"/>
      <c r="AA255" s="36"/>
      <c r="AB255" s="36"/>
      <c r="AC255" s="36"/>
      <c r="AD255" s="36"/>
      <c r="AE255" s="36"/>
      <c r="AR255" s="201" t="s">
        <v>522</v>
      </c>
      <c r="AT255" s="201" t="s">
        <v>238</v>
      </c>
      <c r="AU255" s="201" t="s">
        <v>85</v>
      </c>
      <c r="AY255" s="19" t="s">
        <v>175</v>
      </c>
      <c r="BE255" s="202">
        <f aca="true" t="shared" si="14" ref="BE255:BE261">IF(N255="základní",J255,0)</f>
        <v>0</v>
      </c>
      <c r="BF255" s="202">
        <f aca="true" t="shared" si="15" ref="BF255:BF261">IF(N255="snížená",J255,0)</f>
        <v>0</v>
      </c>
      <c r="BG255" s="202">
        <f aca="true" t="shared" si="16" ref="BG255:BG261">IF(N255="zákl. přenesená",J255,0)</f>
        <v>0</v>
      </c>
      <c r="BH255" s="202">
        <f aca="true" t="shared" si="17" ref="BH255:BH261">IF(N255="sníž. přenesená",J255,0)</f>
        <v>0</v>
      </c>
      <c r="BI255" s="202">
        <f aca="true" t="shared" si="18" ref="BI255:BI261">IF(N255="nulová",J255,0)</f>
        <v>0</v>
      </c>
      <c r="BJ255" s="19" t="s">
        <v>182</v>
      </c>
      <c r="BK255" s="202">
        <f aca="true" t="shared" si="19" ref="BK255:BK261">ROUND(I255*H255,2)</f>
        <v>0</v>
      </c>
      <c r="BL255" s="19" t="s">
        <v>293</v>
      </c>
      <c r="BM255" s="201" t="s">
        <v>2824</v>
      </c>
    </row>
    <row r="256" spans="1:65" s="2" customFormat="1" ht="21.75" customHeight="1">
      <c r="A256" s="36"/>
      <c r="B256" s="37"/>
      <c r="C256" s="190" t="s">
        <v>1674</v>
      </c>
      <c r="D256" s="190" t="s">
        <v>177</v>
      </c>
      <c r="E256" s="191" t="s">
        <v>2825</v>
      </c>
      <c r="F256" s="192" t="s">
        <v>2826</v>
      </c>
      <c r="G256" s="193" t="s">
        <v>973</v>
      </c>
      <c r="H256" s="194">
        <v>1</v>
      </c>
      <c r="I256" s="195"/>
      <c r="J256" s="196">
        <f t="shared" si="10"/>
        <v>0</v>
      </c>
      <c r="K256" s="192" t="s">
        <v>181</v>
      </c>
      <c r="L256" s="41"/>
      <c r="M256" s="197" t="s">
        <v>19</v>
      </c>
      <c r="N256" s="198" t="s">
        <v>48</v>
      </c>
      <c r="O256" s="67"/>
      <c r="P256" s="199">
        <f t="shared" si="11"/>
        <v>0</v>
      </c>
      <c r="Q256" s="199">
        <v>0.03175</v>
      </c>
      <c r="R256" s="199">
        <f t="shared" si="12"/>
        <v>0.03175</v>
      </c>
      <c r="S256" s="199">
        <v>0</v>
      </c>
      <c r="T256" s="200">
        <f t="shared" si="13"/>
        <v>0</v>
      </c>
      <c r="U256" s="36"/>
      <c r="V256" s="36"/>
      <c r="W256" s="36"/>
      <c r="X256" s="36"/>
      <c r="Y256" s="36"/>
      <c r="Z256" s="36"/>
      <c r="AA256" s="36"/>
      <c r="AB256" s="36"/>
      <c r="AC256" s="36"/>
      <c r="AD256" s="36"/>
      <c r="AE256" s="36"/>
      <c r="AR256" s="201" t="s">
        <v>293</v>
      </c>
      <c r="AT256" s="201" t="s">
        <v>177</v>
      </c>
      <c r="AU256" s="201" t="s">
        <v>85</v>
      </c>
      <c r="AY256" s="19" t="s">
        <v>175</v>
      </c>
      <c r="BE256" s="202">
        <f t="shared" si="14"/>
        <v>0</v>
      </c>
      <c r="BF256" s="202">
        <f t="shared" si="15"/>
        <v>0</v>
      </c>
      <c r="BG256" s="202">
        <f t="shared" si="16"/>
        <v>0</v>
      </c>
      <c r="BH256" s="202">
        <f t="shared" si="17"/>
        <v>0</v>
      </c>
      <c r="BI256" s="202">
        <f t="shared" si="18"/>
        <v>0</v>
      </c>
      <c r="BJ256" s="19" t="s">
        <v>182</v>
      </c>
      <c r="BK256" s="202">
        <f t="shared" si="19"/>
        <v>0</v>
      </c>
      <c r="BL256" s="19" t="s">
        <v>293</v>
      </c>
      <c r="BM256" s="201" t="s">
        <v>2827</v>
      </c>
    </row>
    <row r="257" spans="1:65" s="2" customFormat="1" ht="16.5" customHeight="1">
      <c r="A257" s="36"/>
      <c r="B257" s="37"/>
      <c r="C257" s="190" t="s">
        <v>1681</v>
      </c>
      <c r="D257" s="190" t="s">
        <v>177</v>
      </c>
      <c r="E257" s="191" t="s">
        <v>1007</v>
      </c>
      <c r="F257" s="192" t="s">
        <v>1008</v>
      </c>
      <c r="G257" s="193" t="s">
        <v>973</v>
      </c>
      <c r="H257" s="194">
        <v>2</v>
      </c>
      <c r="I257" s="195"/>
      <c r="J257" s="196">
        <f t="shared" si="10"/>
        <v>0</v>
      </c>
      <c r="K257" s="192" t="s">
        <v>181</v>
      </c>
      <c r="L257" s="41"/>
      <c r="M257" s="197" t="s">
        <v>19</v>
      </c>
      <c r="N257" s="198" t="s">
        <v>48</v>
      </c>
      <c r="O257" s="67"/>
      <c r="P257" s="199">
        <f t="shared" si="11"/>
        <v>0</v>
      </c>
      <c r="Q257" s="199">
        <v>0.00011</v>
      </c>
      <c r="R257" s="199">
        <f t="shared" si="12"/>
        <v>0.00022</v>
      </c>
      <c r="S257" s="199">
        <v>0</v>
      </c>
      <c r="T257" s="200">
        <f t="shared" si="13"/>
        <v>0</v>
      </c>
      <c r="U257" s="36"/>
      <c r="V257" s="36"/>
      <c r="W257" s="36"/>
      <c r="X257" s="36"/>
      <c r="Y257" s="36"/>
      <c r="Z257" s="36"/>
      <c r="AA257" s="36"/>
      <c r="AB257" s="36"/>
      <c r="AC257" s="36"/>
      <c r="AD257" s="36"/>
      <c r="AE257" s="36"/>
      <c r="AR257" s="201" t="s">
        <v>293</v>
      </c>
      <c r="AT257" s="201" t="s">
        <v>177</v>
      </c>
      <c r="AU257" s="201" t="s">
        <v>85</v>
      </c>
      <c r="AY257" s="19" t="s">
        <v>175</v>
      </c>
      <c r="BE257" s="202">
        <f t="shared" si="14"/>
        <v>0</v>
      </c>
      <c r="BF257" s="202">
        <f t="shared" si="15"/>
        <v>0</v>
      </c>
      <c r="BG257" s="202">
        <f t="shared" si="16"/>
        <v>0</v>
      </c>
      <c r="BH257" s="202">
        <f t="shared" si="17"/>
        <v>0</v>
      </c>
      <c r="BI257" s="202">
        <f t="shared" si="18"/>
        <v>0</v>
      </c>
      <c r="BJ257" s="19" t="s">
        <v>182</v>
      </c>
      <c r="BK257" s="202">
        <f t="shared" si="19"/>
        <v>0</v>
      </c>
      <c r="BL257" s="19" t="s">
        <v>293</v>
      </c>
      <c r="BM257" s="201" t="s">
        <v>2828</v>
      </c>
    </row>
    <row r="258" spans="1:65" s="2" customFormat="1" ht="16.5" customHeight="1">
      <c r="A258" s="36"/>
      <c r="B258" s="37"/>
      <c r="C258" s="239" t="s">
        <v>1686</v>
      </c>
      <c r="D258" s="239" t="s">
        <v>238</v>
      </c>
      <c r="E258" s="240" t="s">
        <v>2829</v>
      </c>
      <c r="F258" s="241" t="s">
        <v>2830</v>
      </c>
      <c r="G258" s="242" t="s">
        <v>400</v>
      </c>
      <c r="H258" s="243">
        <v>12</v>
      </c>
      <c r="I258" s="244"/>
      <c r="J258" s="245">
        <f t="shared" si="10"/>
        <v>0</v>
      </c>
      <c r="K258" s="241" t="s">
        <v>181</v>
      </c>
      <c r="L258" s="246"/>
      <c r="M258" s="247" t="s">
        <v>19</v>
      </c>
      <c r="N258" s="248" t="s">
        <v>48</v>
      </c>
      <c r="O258" s="67"/>
      <c r="P258" s="199">
        <f t="shared" si="11"/>
        <v>0</v>
      </c>
      <c r="Q258" s="199">
        <v>0.00031</v>
      </c>
      <c r="R258" s="199">
        <f t="shared" si="12"/>
        <v>0.00372</v>
      </c>
      <c r="S258" s="199">
        <v>0</v>
      </c>
      <c r="T258" s="200">
        <f t="shared" si="13"/>
        <v>0</v>
      </c>
      <c r="U258" s="36"/>
      <c r="V258" s="36"/>
      <c r="W258" s="36"/>
      <c r="X258" s="36"/>
      <c r="Y258" s="36"/>
      <c r="Z258" s="36"/>
      <c r="AA258" s="36"/>
      <c r="AB258" s="36"/>
      <c r="AC258" s="36"/>
      <c r="AD258" s="36"/>
      <c r="AE258" s="36"/>
      <c r="AR258" s="201" t="s">
        <v>522</v>
      </c>
      <c r="AT258" s="201" t="s">
        <v>238</v>
      </c>
      <c r="AU258" s="201" t="s">
        <v>85</v>
      </c>
      <c r="AY258" s="19" t="s">
        <v>175</v>
      </c>
      <c r="BE258" s="202">
        <f t="shared" si="14"/>
        <v>0</v>
      </c>
      <c r="BF258" s="202">
        <f t="shared" si="15"/>
        <v>0</v>
      </c>
      <c r="BG258" s="202">
        <f t="shared" si="16"/>
        <v>0</v>
      </c>
      <c r="BH258" s="202">
        <f t="shared" si="17"/>
        <v>0</v>
      </c>
      <c r="BI258" s="202">
        <f t="shared" si="18"/>
        <v>0</v>
      </c>
      <c r="BJ258" s="19" t="s">
        <v>182</v>
      </c>
      <c r="BK258" s="202">
        <f t="shared" si="19"/>
        <v>0</v>
      </c>
      <c r="BL258" s="19" t="s">
        <v>293</v>
      </c>
      <c r="BM258" s="201" t="s">
        <v>2831</v>
      </c>
    </row>
    <row r="259" spans="1:65" s="2" customFormat="1" ht="16.5" customHeight="1">
      <c r="A259" s="36"/>
      <c r="B259" s="37"/>
      <c r="C259" s="190" t="s">
        <v>1695</v>
      </c>
      <c r="D259" s="190" t="s">
        <v>177</v>
      </c>
      <c r="E259" s="191" t="s">
        <v>2832</v>
      </c>
      <c r="F259" s="192" t="s">
        <v>2833</v>
      </c>
      <c r="G259" s="193" t="s">
        <v>973</v>
      </c>
      <c r="H259" s="194">
        <v>1</v>
      </c>
      <c r="I259" s="195"/>
      <c r="J259" s="196">
        <f t="shared" si="10"/>
        <v>0</v>
      </c>
      <c r="K259" s="192" t="s">
        <v>181</v>
      </c>
      <c r="L259" s="41"/>
      <c r="M259" s="197" t="s">
        <v>19</v>
      </c>
      <c r="N259" s="198" t="s">
        <v>48</v>
      </c>
      <c r="O259" s="67"/>
      <c r="P259" s="199">
        <f t="shared" si="11"/>
        <v>0</v>
      </c>
      <c r="Q259" s="199">
        <v>0.01453</v>
      </c>
      <c r="R259" s="199">
        <f t="shared" si="12"/>
        <v>0.01453</v>
      </c>
      <c r="S259" s="199">
        <v>0</v>
      </c>
      <c r="T259" s="200">
        <f t="shared" si="13"/>
        <v>0</v>
      </c>
      <c r="U259" s="36"/>
      <c r="V259" s="36"/>
      <c r="W259" s="36"/>
      <c r="X259" s="36"/>
      <c r="Y259" s="36"/>
      <c r="Z259" s="36"/>
      <c r="AA259" s="36"/>
      <c r="AB259" s="36"/>
      <c r="AC259" s="36"/>
      <c r="AD259" s="36"/>
      <c r="AE259" s="36"/>
      <c r="AR259" s="201" t="s">
        <v>293</v>
      </c>
      <c r="AT259" s="201" t="s">
        <v>177</v>
      </c>
      <c r="AU259" s="201" t="s">
        <v>85</v>
      </c>
      <c r="AY259" s="19" t="s">
        <v>175</v>
      </c>
      <c r="BE259" s="202">
        <f t="shared" si="14"/>
        <v>0</v>
      </c>
      <c r="BF259" s="202">
        <f t="shared" si="15"/>
        <v>0</v>
      </c>
      <c r="BG259" s="202">
        <f t="shared" si="16"/>
        <v>0</v>
      </c>
      <c r="BH259" s="202">
        <f t="shared" si="17"/>
        <v>0</v>
      </c>
      <c r="BI259" s="202">
        <f t="shared" si="18"/>
        <v>0</v>
      </c>
      <c r="BJ259" s="19" t="s">
        <v>182</v>
      </c>
      <c r="BK259" s="202">
        <f t="shared" si="19"/>
        <v>0</v>
      </c>
      <c r="BL259" s="19" t="s">
        <v>293</v>
      </c>
      <c r="BM259" s="201" t="s">
        <v>2834</v>
      </c>
    </row>
    <row r="260" spans="1:65" s="2" customFormat="1" ht="16.5" customHeight="1">
      <c r="A260" s="36"/>
      <c r="B260" s="37"/>
      <c r="C260" s="190" t="s">
        <v>1700</v>
      </c>
      <c r="D260" s="190" t="s">
        <v>177</v>
      </c>
      <c r="E260" s="191" t="s">
        <v>2835</v>
      </c>
      <c r="F260" s="192" t="s">
        <v>2836</v>
      </c>
      <c r="G260" s="193" t="s">
        <v>973</v>
      </c>
      <c r="H260" s="194">
        <v>1</v>
      </c>
      <c r="I260" s="195"/>
      <c r="J260" s="196">
        <f t="shared" si="10"/>
        <v>0</v>
      </c>
      <c r="K260" s="192" t="s">
        <v>181</v>
      </c>
      <c r="L260" s="41"/>
      <c r="M260" s="197" t="s">
        <v>19</v>
      </c>
      <c r="N260" s="198" t="s">
        <v>48</v>
      </c>
      <c r="O260" s="67"/>
      <c r="P260" s="199">
        <f t="shared" si="11"/>
        <v>0</v>
      </c>
      <c r="Q260" s="199">
        <v>0.01722</v>
      </c>
      <c r="R260" s="199">
        <f t="shared" si="12"/>
        <v>0.01722</v>
      </c>
      <c r="S260" s="199">
        <v>0</v>
      </c>
      <c r="T260" s="200">
        <f t="shared" si="13"/>
        <v>0</v>
      </c>
      <c r="U260" s="36"/>
      <c r="V260" s="36"/>
      <c r="W260" s="36"/>
      <c r="X260" s="36"/>
      <c r="Y260" s="36"/>
      <c r="Z260" s="36"/>
      <c r="AA260" s="36"/>
      <c r="AB260" s="36"/>
      <c r="AC260" s="36"/>
      <c r="AD260" s="36"/>
      <c r="AE260" s="36"/>
      <c r="AR260" s="201" t="s">
        <v>293</v>
      </c>
      <c r="AT260" s="201" t="s">
        <v>177</v>
      </c>
      <c r="AU260" s="201" t="s">
        <v>85</v>
      </c>
      <c r="AY260" s="19" t="s">
        <v>175</v>
      </c>
      <c r="BE260" s="202">
        <f t="shared" si="14"/>
        <v>0</v>
      </c>
      <c r="BF260" s="202">
        <f t="shared" si="15"/>
        <v>0</v>
      </c>
      <c r="BG260" s="202">
        <f t="shared" si="16"/>
        <v>0</v>
      </c>
      <c r="BH260" s="202">
        <f t="shared" si="17"/>
        <v>0</v>
      </c>
      <c r="BI260" s="202">
        <f t="shared" si="18"/>
        <v>0</v>
      </c>
      <c r="BJ260" s="19" t="s">
        <v>182</v>
      </c>
      <c r="BK260" s="202">
        <f t="shared" si="19"/>
        <v>0</v>
      </c>
      <c r="BL260" s="19" t="s">
        <v>293</v>
      </c>
      <c r="BM260" s="201" t="s">
        <v>2837</v>
      </c>
    </row>
    <row r="261" spans="1:65" s="2" customFormat="1" ht="16.5" customHeight="1">
      <c r="A261" s="36"/>
      <c r="B261" s="37"/>
      <c r="C261" s="190" t="s">
        <v>1710</v>
      </c>
      <c r="D261" s="190" t="s">
        <v>177</v>
      </c>
      <c r="E261" s="191" t="s">
        <v>2838</v>
      </c>
      <c r="F261" s="192" t="s">
        <v>2839</v>
      </c>
      <c r="G261" s="193" t="s">
        <v>400</v>
      </c>
      <c r="H261" s="194">
        <v>87</v>
      </c>
      <c r="I261" s="195"/>
      <c r="J261" s="196">
        <f t="shared" si="10"/>
        <v>0</v>
      </c>
      <c r="K261" s="192" t="s">
        <v>181</v>
      </c>
      <c r="L261" s="41"/>
      <c r="M261" s="197" t="s">
        <v>19</v>
      </c>
      <c r="N261" s="198" t="s">
        <v>48</v>
      </c>
      <c r="O261" s="67"/>
      <c r="P261" s="199">
        <f t="shared" si="11"/>
        <v>0</v>
      </c>
      <c r="Q261" s="199">
        <v>0.00017</v>
      </c>
      <c r="R261" s="199">
        <f t="shared" si="12"/>
        <v>0.014790000000000001</v>
      </c>
      <c r="S261" s="199">
        <v>0</v>
      </c>
      <c r="T261" s="200">
        <f t="shared" si="13"/>
        <v>0</v>
      </c>
      <c r="U261" s="36"/>
      <c r="V261" s="36"/>
      <c r="W261" s="36"/>
      <c r="X261" s="36"/>
      <c r="Y261" s="36"/>
      <c r="Z261" s="36"/>
      <c r="AA261" s="36"/>
      <c r="AB261" s="36"/>
      <c r="AC261" s="36"/>
      <c r="AD261" s="36"/>
      <c r="AE261" s="36"/>
      <c r="AR261" s="201" t="s">
        <v>293</v>
      </c>
      <c r="AT261" s="201" t="s">
        <v>177</v>
      </c>
      <c r="AU261" s="201" t="s">
        <v>85</v>
      </c>
      <c r="AY261" s="19" t="s">
        <v>175</v>
      </c>
      <c r="BE261" s="202">
        <f t="shared" si="14"/>
        <v>0</v>
      </c>
      <c r="BF261" s="202">
        <f t="shared" si="15"/>
        <v>0</v>
      </c>
      <c r="BG261" s="202">
        <f t="shared" si="16"/>
        <v>0</v>
      </c>
      <c r="BH261" s="202">
        <f t="shared" si="17"/>
        <v>0</v>
      </c>
      <c r="BI261" s="202">
        <f t="shared" si="18"/>
        <v>0</v>
      </c>
      <c r="BJ261" s="19" t="s">
        <v>182</v>
      </c>
      <c r="BK261" s="202">
        <f t="shared" si="19"/>
        <v>0</v>
      </c>
      <c r="BL261" s="19" t="s">
        <v>293</v>
      </c>
      <c r="BM261" s="201" t="s">
        <v>2840</v>
      </c>
    </row>
    <row r="262" spans="1:47" s="2" customFormat="1" ht="39">
      <c r="A262" s="36"/>
      <c r="B262" s="37"/>
      <c r="C262" s="38"/>
      <c r="D262" s="203" t="s">
        <v>184</v>
      </c>
      <c r="E262" s="38"/>
      <c r="F262" s="204" t="s">
        <v>2841</v>
      </c>
      <c r="G262" s="38"/>
      <c r="H262" s="38"/>
      <c r="I262" s="111"/>
      <c r="J262" s="38"/>
      <c r="K262" s="38"/>
      <c r="L262" s="41"/>
      <c r="M262" s="205"/>
      <c r="N262" s="206"/>
      <c r="O262" s="67"/>
      <c r="P262" s="67"/>
      <c r="Q262" s="67"/>
      <c r="R262" s="67"/>
      <c r="S262" s="67"/>
      <c r="T262" s="68"/>
      <c r="U262" s="36"/>
      <c r="V262" s="36"/>
      <c r="W262" s="36"/>
      <c r="X262" s="36"/>
      <c r="Y262" s="36"/>
      <c r="Z262" s="36"/>
      <c r="AA262" s="36"/>
      <c r="AB262" s="36"/>
      <c r="AC262" s="36"/>
      <c r="AD262" s="36"/>
      <c r="AE262" s="36"/>
      <c r="AT262" s="19" t="s">
        <v>184</v>
      </c>
      <c r="AU262" s="19" t="s">
        <v>85</v>
      </c>
    </row>
    <row r="263" spans="1:65" s="2" customFormat="1" ht="16.5" customHeight="1">
      <c r="A263" s="36"/>
      <c r="B263" s="37"/>
      <c r="C263" s="190" t="s">
        <v>1720</v>
      </c>
      <c r="D263" s="190" t="s">
        <v>177</v>
      </c>
      <c r="E263" s="191" t="s">
        <v>2842</v>
      </c>
      <c r="F263" s="192" t="s">
        <v>2843</v>
      </c>
      <c r="G263" s="193" t="s">
        <v>400</v>
      </c>
      <c r="H263" s="194">
        <v>8</v>
      </c>
      <c r="I263" s="195"/>
      <c r="J263" s="196">
        <f>ROUND(I263*H263,2)</f>
        <v>0</v>
      </c>
      <c r="K263" s="192" t="s">
        <v>181</v>
      </c>
      <c r="L263" s="41"/>
      <c r="M263" s="197" t="s">
        <v>19</v>
      </c>
      <c r="N263" s="198" t="s">
        <v>48</v>
      </c>
      <c r="O263" s="67"/>
      <c r="P263" s="199">
        <f>O263*H263</f>
        <v>0</v>
      </c>
      <c r="Q263" s="199">
        <v>0</v>
      </c>
      <c r="R263" s="199">
        <f>Q263*H263</f>
        <v>0</v>
      </c>
      <c r="S263" s="199">
        <v>0.00244</v>
      </c>
      <c r="T263" s="200">
        <f>S263*H263</f>
        <v>0.01952</v>
      </c>
      <c r="U263" s="36"/>
      <c r="V263" s="36"/>
      <c r="W263" s="36"/>
      <c r="X263" s="36"/>
      <c r="Y263" s="36"/>
      <c r="Z263" s="36"/>
      <c r="AA263" s="36"/>
      <c r="AB263" s="36"/>
      <c r="AC263" s="36"/>
      <c r="AD263" s="36"/>
      <c r="AE263" s="36"/>
      <c r="AR263" s="201" t="s">
        <v>293</v>
      </c>
      <c r="AT263" s="201" t="s">
        <v>177</v>
      </c>
      <c r="AU263" s="201" t="s">
        <v>85</v>
      </c>
      <c r="AY263" s="19" t="s">
        <v>175</v>
      </c>
      <c r="BE263" s="202">
        <f>IF(N263="základní",J263,0)</f>
        <v>0</v>
      </c>
      <c r="BF263" s="202">
        <f>IF(N263="snížená",J263,0)</f>
        <v>0</v>
      </c>
      <c r="BG263" s="202">
        <f>IF(N263="zákl. přenesená",J263,0)</f>
        <v>0</v>
      </c>
      <c r="BH263" s="202">
        <f>IF(N263="sníž. přenesená",J263,0)</f>
        <v>0</v>
      </c>
      <c r="BI263" s="202">
        <f>IF(N263="nulová",J263,0)</f>
        <v>0</v>
      </c>
      <c r="BJ263" s="19" t="s">
        <v>182</v>
      </c>
      <c r="BK263" s="202">
        <f>ROUND(I263*H263,2)</f>
        <v>0</v>
      </c>
      <c r="BL263" s="19" t="s">
        <v>293</v>
      </c>
      <c r="BM263" s="201" t="s">
        <v>2844</v>
      </c>
    </row>
    <row r="264" spans="1:65" s="2" customFormat="1" ht="16.5" customHeight="1">
      <c r="A264" s="36"/>
      <c r="B264" s="37"/>
      <c r="C264" s="190" t="s">
        <v>1743</v>
      </c>
      <c r="D264" s="190" t="s">
        <v>177</v>
      </c>
      <c r="E264" s="191" t="s">
        <v>2845</v>
      </c>
      <c r="F264" s="192" t="s">
        <v>2846</v>
      </c>
      <c r="G264" s="193" t="s">
        <v>400</v>
      </c>
      <c r="H264" s="194">
        <v>4</v>
      </c>
      <c r="I264" s="195"/>
      <c r="J264" s="196">
        <f>ROUND(I264*H264,2)</f>
        <v>0</v>
      </c>
      <c r="K264" s="192" t="s">
        <v>181</v>
      </c>
      <c r="L264" s="41"/>
      <c r="M264" s="197" t="s">
        <v>19</v>
      </c>
      <c r="N264" s="198" t="s">
        <v>48</v>
      </c>
      <c r="O264" s="67"/>
      <c r="P264" s="199">
        <f>O264*H264</f>
        <v>0</v>
      </c>
      <c r="Q264" s="199">
        <v>0.00022</v>
      </c>
      <c r="R264" s="199">
        <f>Q264*H264</f>
        <v>0.00088</v>
      </c>
      <c r="S264" s="199">
        <v>0</v>
      </c>
      <c r="T264" s="200">
        <f>S264*H264</f>
        <v>0</v>
      </c>
      <c r="U264" s="36"/>
      <c r="V264" s="36"/>
      <c r="W264" s="36"/>
      <c r="X264" s="36"/>
      <c r="Y264" s="36"/>
      <c r="Z264" s="36"/>
      <c r="AA264" s="36"/>
      <c r="AB264" s="36"/>
      <c r="AC264" s="36"/>
      <c r="AD264" s="36"/>
      <c r="AE264" s="36"/>
      <c r="AR264" s="201" t="s">
        <v>293</v>
      </c>
      <c r="AT264" s="201" t="s">
        <v>177</v>
      </c>
      <c r="AU264" s="201" t="s">
        <v>85</v>
      </c>
      <c r="AY264" s="19" t="s">
        <v>175</v>
      </c>
      <c r="BE264" s="202">
        <f>IF(N264="základní",J264,0)</f>
        <v>0</v>
      </c>
      <c r="BF264" s="202">
        <f>IF(N264="snížená",J264,0)</f>
        <v>0</v>
      </c>
      <c r="BG264" s="202">
        <f>IF(N264="zákl. přenesená",J264,0)</f>
        <v>0</v>
      </c>
      <c r="BH264" s="202">
        <f>IF(N264="sníž. přenesená",J264,0)</f>
        <v>0</v>
      </c>
      <c r="BI264" s="202">
        <f>IF(N264="nulová",J264,0)</f>
        <v>0</v>
      </c>
      <c r="BJ264" s="19" t="s">
        <v>182</v>
      </c>
      <c r="BK264" s="202">
        <f>ROUND(I264*H264,2)</f>
        <v>0</v>
      </c>
      <c r="BL264" s="19" t="s">
        <v>293</v>
      </c>
      <c r="BM264" s="201" t="s">
        <v>2847</v>
      </c>
    </row>
    <row r="265" spans="1:47" s="2" customFormat="1" ht="39">
      <c r="A265" s="36"/>
      <c r="B265" s="37"/>
      <c r="C265" s="38"/>
      <c r="D265" s="203" t="s">
        <v>184</v>
      </c>
      <c r="E265" s="38"/>
      <c r="F265" s="204" t="s">
        <v>2841</v>
      </c>
      <c r="G265" s="38"/>
      <c r="H265" s="38"/>
      <c r="I265" s="111"/>
      <c r="J265" s="38"/>
      <c r="K265" s="38"/>
      <c r="L265" s="41"/>
      <c r="M265" s="205"/>
      <c r="N265" s="206"/>
      <c r="O265" s="67"/>
      <c r="P265" s="67"/>
      <c r="Q265" s="67"/>
      <c r="R265" s="67"/>
      <c r="S265" s="67"/>
      <c r="T265" s="68"/>
      <c r="U265" s="36"/>
      <c r="V265" s="36"/>
      <c r="W265" s="36"/>
      <c r="X265" s="36"/>
      <c r="Y265" s="36"/>
      <c r="Z265" s="36"/>
      <c r="AA265" s="36"/>
      <c r="AB265" s="36"/>
      <c r="AC265" s="36"/>
      <c r="AD265" s="36"/>
      <c r="AE265" s="36"/>
      <c r="AT265" s="19" t="s">
        <v>184</v>
      </c>
      <c r="AU265" s="19" t="s">
        <v>85</v>
      </c>
    </row>
    <row r="266" spans="1:65" s="2" customFormat="1" ht="16.5" customHeight="1">
      <c r="A266" s="36"/>
      <c r="B266" s="37"/>
      <c r="C266" s="190" t="s">
        <v>1926</v>
      </c>
      <c r="D266" s="190" t="s">
        <v>177</v>
      </c>
      <c r="E266" s="191" t="s">
        <v>2848</v>
      </c>
      <c r="F266" s="192" t="s">
        <v>2849</v>
      </c>
      <c r="G266" s="193" t="s">
        <v>400</v>
      </c>
      <c r="H266" s="194">
        <v>1</v>
      </c>
      <c r="I266" s="195"/>
      <c r="J266" s="196">
        <f>ROUND(I266*H266,2)</f>
        <v>0</v>
      </c>
      <c r="K266" s="192" t="s">
        <v>181</v>
      </c>
      <c r="L266" s="41"/>
      <c r="M266" s="197" t="s">
        <v>19</v>
      </c>
      <c r="N266" s="198" t="s">
        <v>48</v>
      </c>
      <c r="O266" s="67"/>
      <c r="P266" s="199">
        <f>O266*H266</f>
        <v>0</v>
      </c>
      <c r="Q266" s="199">
        <v>0.00022</v>
      </c>
      <c r="R266" s="199">
        <f>Q266*H266</f>
        <v>0.00022</v>
      </c>
      <c r="S266" s="199">
        <v>0</v>
      </c>
      <c r="T266" s="200">
        <f>S266*H266</f>
        <v>0</v>
      </c>
      <c r="U266" s="36"/>
      <c r="V266" s="36"/>
      <c r="W266" s="36"/>
      <c r="X266" s="36"/>
      <c r="Y266" s="36"/>
      <c r="Z266" s="36"/>
      <c r="AA266" s="36"/>
      <c r="AB266" s="36"/>
      <c r="AC266" s="36"/>
      <c r="AD266" s="36"/>
      <c r="AE266" s="36"/>
      <c r="AR266" s="201" t="s">
        <v>293</v>
      </c>
      <c r="AT266" s="201" t="s">
        <v>177</v>
      </c>
      <c r="AU266" s="201" t="s">
        <v>85</v>
      </c>
      <c r="AY266" s="19" t="s">
        <v>175</v>
      </c>
      <c r="BE266" s="202">
        <f>IF(N266="základní",J266,0)</f>
        <v>0</v>
      </c>
      <c r="BF266" s="202">
        <f>IF(N266="snížená",J266,0)</f>
        <v>0</v>
      </c>
      <c r="BG266" s="202">
        <f>IF(N266="zákl. přenesená",J266,0)</f>
        <v>0</v>
      </c>
      <c r="BH266" s="202">
        <f>IF(N266="sníž. přenesená",J266,0)</f>
        <v>0</v>
      </c>
      <c r="BI266" s="202">
        <f>IF(N266="nulová",J266,0)</f>
        <v>0</v>
      </c>
      <c r="BJ266" s="19" t="s">
        <v>182</v>
      </c>
      <c r="BK266" s="202">
        <f>ROUND(I266*H266,2)</f>
        <v>0</v>
      </c>
      <c r="BL266" s="19" t="s">
        <v>293</v>
      </c>
      <c r="BM266" s="201" t="s">
        <v>2850</v>
      </c>
    </row>
    <row r="267" spans="1:47" s="2" customFormat="1" ht="39">
      <c r="A267" s="36"/>
      <c r="B267" s="37"/>
      <c r="C267" s="38"/>
      <c r="D267" s="203" t="s">
        <v>184</v>
      </c>
      <c r="E267" s="38"/>
      <c r="F267" s="204" t="s">
        <v>2841</v>
      </c>
      <c r="G267" s="38"/>
      <c r="H267" s="38"/>
      <c r="I267" s="111"/>
      <c r="J267" s="38"/>
      <c r="K267" s="38"/>
      <c r="L267" s="41"/>
      <c r="M267" s="205"/>
      <c r="N267" s="206"/>
      <c r="O267" s="67"/>
      <c r="P267" s="67"/>
      <c r="Q267" s="67"/>
      <c r="R267" s="67"/>
      <c r="S267" s="67"/>
      <c r="T267" s="68"/>
      <c r="U267" s="36"/>
      <c r="V267" s="36"/>
      <c r="W267" s="36"/>
      <c r="X267" s="36"/>
      <c r="Y267" s="36"/>
      <c r="Z267" s="36"/>
      <c r="AA267" s="36"/>
      <c r="AB267" s="36"/>
      <c r="AC267" s="36"/>
      <c r="AD267" s="36"/>
      <c r="AE267" s="36"/>
      <c r="AT267" s="19" t="s">
        <v>184</v>
      </c>
      <c r="AU267" s="19" t="s">
        <v>85</v>
      </c>
    </row>
    <row r="268" spans="1:65" s="2" customFormat="1" ht="16.5" customHeight="1">
      <c r="A268" s="36"/>
      <c r="B268" s="37"/>
      <c r="C268" s="190" t="s">
        <v>1935</v>
      </c>
      <c r="D268" s="190" t="s">
        <v>177</v>
      </c>
      <c r="E268" s="191" t="s">
        <v>2851</v>
      </c>
      <c r="F268" s="192" t="s">
        <v>2852</v>
      </c>
      <c r="G268" s="193" t="s">
        <v>400</v>
      </c>
      <c r="H268" s="194">
        <v>2</v>
      </c>
      <c r="I268" s="195"/>
      <c r="J268" s="196">
        <f aca="true" t="shared" si="20" ref="J268:J275">ROUND(I268*H268,2)</f>
        <v>0</v>
      </c>
      <c r="K268" s="192" t="s">
        <v>181</v>
      </c>
      <c r="L268" s="41"/>
      <c r="M268" s="197" t="s">
        <v>19</v>
      </c>
      <c r="N268" s="198" t="s">
        <v>48</v>
      </c>
      <c r="O268" s="67"/>
      <c r="P268" s="199">
        <f aca="true" t="shared" si="21" ref="P268:P275">O268*H268</f>
        <v>0</v>
      </c>
      <c r="Q268" s="199">
        <v>0.00021</v>
      </c>
      <c r="R268" s="199">
        <f aca="true" t="shared" si="22" ref="R268:R275">Q268*H268</f>
        <v>0.00042</v>
      </c>
      <c r="S268" s="199">
        <v>0</v>
      </c>
      <c r="T268" s="200">
        <f aca="true" t="shared" si="23" ref="T268:T275">S268*H268</f>
        <v>0</v>
      </c>
      <c r="U268" s="36"/>
      <c r="V268" s="36"/>
      <c r="W268" s="36"/>
      <c r="X268" s="36"/>
      <c r="Y268" s="36"/>
      <c r="Z268" s="36"/>
      <c r="AA268" s="36"/>
      <c r="AB268" s="36"/>
      <c r="AC268" s="36"/>
      <c r="AD268" s="36"/>
      <c r="AE268" s="36"/>
      <c r="AR268" s="201" t="s">
        <v>293</v>
      </c>
      <c r="AT268" s="201" t="s">
        <v>177</v>
      </c>
      <c r="AU268" s="201" t="s">
        <v>85</v>
      </c>
      <c r="AY268" s="19" t="s">
        <v>175</v>
      </c>
      <c r="BE268" s="202">
        <f aca="true" t="shared" si="24" ref="BE268:BE275">IF(N268="základní",J268,0)</f>
        <v>0</v>
      </c>
      <c r="BF268" s="202">
        <f aca="true" t="shared" si="25" ref="BF268:BF275">IF(N268="snížená",J268,0)</f>
        <v>0</v>
      </c>
      <c r="BG268" s="202">
        <f aca="true" t="shared" si="26" ref="BG268:BG275">IF(N268="zákl. přenesená",J268,0)</f>
        <v>0</v>
      </c>
      <c r="BH268" s="202">
        <f aca="true" t="shared" si="27" ref="BH268:BH275">IF(N268="sníž. přenesená",J268,0)</f>
        <v>0</v>
      </c>
      <c r="BI268" s="202">
        <f aca="true" t="shared" si="28" ref="BI268:BI275">IF(N268="nulová",J268,0)</f>
        <v>0</v>
      </c>
      <c r="BJ268" s="19" t="s">
        <v>182</v>
      </c>
      <c r="BK268" s="202">
        <f aca="true" t="shared" si="29" ref="BK268:BK275">ROUND(I268*H268,2)</f>
        <v>0</v>
      </c>
      <c r="BL268" s="19" t="s">
        <v>293</v>
      </c>
      <c r="BM268" s="201" t="s">
        <v>2853</v>
      </c>
    </row>
    <row r="269" spans="1:65" s="2" customFormat="1" ht="16.5" customHeight="1">
      <c r="A269" s="36"/>
      <c r="B269" s="37"/>
      <c r="C269" s="190" t="s">
        <v>1940</v>
      </c>
      <c r="D269" s="190" t="s">
        <v>177</v>
      </c>
      <c r="E269" s="191" t="s">
        <v>2854</v>
      </c>
      <c r="F269" s="192" t="s">
        <v>2855</v>
      </c>
      <c r="G269" s="193" t="s">
        <v>400</v>
      </c>
      <c r="H269" s="194">
        <v>14</v>
      </c>
      <c r="I269" s="195"/>
      <c r="J269" s="196">
        <f t="shared" si="20"/>
        <v>0</v>
      </c>
      <c r="K269" s="192" t="s">
        <v>181</v>
      </c>
      <c r="L269" s="41"/>
      <c r="M269" s="197" t="s">
        <v>19</v>
      </c>
      <c r="N269" s="198" t="s">
        <v>48</v>
      </c>
      <c r="O269" s="67"/>
      <c r="P269" s="199">
        <f t="shared" si="21"/>
        <v>0</v>
      </c>
      <c r="Q269" s="199">
        <v>0.00034</v>
      </c>
      <c r="R269" s="199">
        <f t="shared" si="22"/>
        <v>0.00476</v>
      </c>
      <c r="S269" s="199">
        <v>0</v>
      </c>
      <c r="T269" s="200">
        <f t="shared" si="23"/>
        <v>0</v>
      </c>
      <c r="U269" s="36"/>
      <c r="V269" s="36"/>
      <c r="W269" s="36"/>
      <c r="X269" s="36"/>
      <c r="Y269" s="36"/>
      <c r="Z269" s="36"/>
      <c r="AA269" s="36"/>
      <c r="AB269" s="36"/>
      <c r="AC269" s="36"/>
      <c r="AD269" s="36"/>
      <c r="AE269" s="36"/>
      <c r="AR269" s="201" t="s">
        <v>293</v>
      </c>
      <c r="AT269" s="201" t="s">
        <v>177</v>
      </c>
      <c r="AU269" s="201" t="s">
        <v>85</v>
      </c>
      <c r="AY269" s="19" t="s">
        <v>175</v>
      </c>
      <c r="BE269" s="202">
        <f t="shared" si="24"/>
        <v>0</v>
      </c>
      <c r="BF269" s="202">
        <f t="shared" si="25"/>
        <v>0</v>
      </c>
      <c r="BG269" s="202">
        <f t="shared" si="26"/>
        <v>0</v>
      </c>
      <c r="BH269" s="202">
        <f t="shared" si="27"/>
        <v>0</v>
      </c>
      <c r="BI269" s="202">
        <f t="shared" si="28"/>
        <v>0</v>
      </c>
      <c r="BJ269" s="19" t="s">
        <v>182</v>
      </c>
      <c r="BK269" s="202">
        <f t="shared" si="29"/>
        <v>0</v>
      </c>
      <c r="BL269" s="19" t="s">
        <v>293</v>
      </c>
      <c r="BM269" s="201" t="s">
        <v>2856</v>
      </c>
    </row>
    <row r="270" spans="1:65" s="2" customFormat="1" ht="16.5" customHeight="1">
      <c r="A270" s="36"/>
      <c r="B270" s="37"/>
      <c r="C270" s="190" t="s">
        <v>1944</v>
      </c>
      <c r="D270" s="190" t="s">
        <v>177</v>
      </c>
      <c r="E270" s="191" t="s">
        <v>2857</v>
      </c>
      <c r="F270" s="192" t="s">
        <v>2858</v>
      </c>
      <c r="G270" s="193" t="s">
        <v>400</v>
      </c>
      <c r="H270" s="194">
        <v>2</v>
      </c>
      <c r="I270" s="195"/>
      <c r="J270" s="196">
        <f t="shared" si="20"/>
        <v>0</v>
      </c>
      <c r="K270" s="192" t="s">
        <v>181</v>
      </c>
      <c r="L270" s="41"/>
      <c r="M270" s="197" t="s">
        <v>19</v>
      </c>
      <c r="N270" s="198" t="s">
        <v>48</v>
      </c>
      <c r="O270" s="67"/>
      <c r="P270" s="199">
        <f t="shared" si="21"/>
        <v>0</v>
      </c>
      <c r="Q270" s="199">
        <v>0.0007</v>
      </c>
      <c r="R270" s="199">
        <f t="shared" si="22"/>
        <v>0.0014</v>
      </c>
      <c r="S270" s="199">
        <v>0</v>
      </c>
      <c r="T270" s="200">
        <f t="shared" si="23"/>
        <v>0</v>
      </c>
      <c r="U270" s="36"/>
      <c r="V270" s="36"/>
      <c r="W270" s="36"/>
      <c r="X270" s="36"/>
      <c r="Y270" s="36"/>
      <c r="Z270" s="36"/>
      <c r="AA270" s="36"/>
      <c r="AB270" s="36"/>
      <c r="AC270" s="36"/>
      <c r="AD270" s="36"/>
      <c r="AE270" s="36"/>
      <c r="AR270" s="201" t="s">
        <v>293</v>
      </c>
      <c r="AT270" s="201" t="s">
        <v>177</v>
      </c>
      <c r="AU270" s="201" t="s">
        <v>85</v>
      </c>
      <c r="AY270" s="19" t="s">
        <v>175</v>
      </c>
      <c r="BE270" s="202">
        <f t="shared" si="24"/>
        <v>0</v>
      </c>
      <c r="BF270" s="202">
        <f t="shared" si="25"/>
        <v>0</v>
      </c>
      <c r="BG270" s="202">
        <f t="shared" si="26"/>
        <v>0</v>
      </c>
      <c r="BH270" s="202">
        <f t="shared" si="27"/>
        <v>0</v>
      </c>
      <c r="BI270" s="202">
        <f t="shared" si="28"/>
        <v>0</v>
      </c>
      <c r="BJ270" s="19" t="s">
        <v>182</v>
      </c>
      <c r="BK270" s="202">
        <f t="shared" si="29"/>
        <v>0</v>
      </c>
      <c r="BL270" s="19" t="s">
        <v>293</v>
      </c>
      <c r="BM270" s="201" t="s">
        <v>2859</v>
      </c>
    </row>
    <row r="271" spans="1:65" s="2" customFormat="1" ht="16.5" customHeight="1">
      <c r="A271" s="36"/>
      <c r="B271" s="37"/>
      <c r="C271" s="190" t="s">
        <v>1948</v>
      </c>
      <c r="D271" s="190" t="s">
        <v>177</v>
      </c>
      <c r="E271" s="191" t="s">
        <v>2860</v>
      </c>
      <c r="F271" s="192" t="s">
        <v>2861</v>
      </c>
      <c r="G271" s="193" t="s">
        <v>400</v>
      </c>
      <c r="H271" s="194">
        <v>1</v>
      </c>
      <c r="I271" s="195"/>
      <c r="J271" s="196">
        <f t="shared" si="20"/>
        <v>0</v>
      </c>
      <c r="K271" s="192" t="s">
        <v>181</v>
      </c>
      <c r="L271" s="41"/>
      <c r="M271" s="197" t="s">
        <v>19</v>
      </c>
      <c r="N271" s="198" t="s">
        <v>48</v>
      </c>
      <c r="O271" s="67"/>
      <c r="P271" s="199">
        <f t="shared" si="21"/>
        <v>0</v>
      </c>
      <c r="Q271" s="199">
        <v>0.0008</v>
      </c>
      <c r="R271" s="199">
        <f t="shared" si="22"/>
        <v>0.0008</v>
      </c>
      <c r="S271" s="199">
        <v>0</v>
      </c>
      <c r="T271" s="200">
        <f t="shared" si="23"/>
        <v>0</v>
      </c>
      <c r="U271" s="36"/>
      <c r="V271" s="36"/>
      <c r="W271" s="36"/>
      <c r="X271" s="36"/>
      <c r="Y271" s="36"/>
      <c r="Z271" s="36"/>
      <c r="AA271" s="36"/>
      <c r="AB271" s="36"/>
      <c r="AC271" s="36"/>
      <c r="AD271" s="36"/>
      <c r="AE271" s="36"/>
      <c r="AR271" s="201" t="s">
        <v>293</v>
      </c>
      <c r="AT271" s="201" t="s">
        <v>177</v>
      </c>
      <c r="AU271" s="201" t="s">
        <v>85</v>
      </c>
      <c r="AY271" s="19" t="s">
        <v>175</v>
      </c>
      <c r="BE271" s="202">
        <f t="shared" si="24"/>
        <v>0</v>
      </c>
      <c r="BF271" s="202">
        <f t="shared" si="25"/>
        <v>0</v>
      </c>
      <c r="BG271" s="202">
        <f t="shared" si="26"/>
        <v>0</v>
      </c>
      <c r="BH271" s="202">
        <f t="shared" si="27"/>
        <v>0</v>
      </c>
      <c r="BI271" s="202">
        <f t="shared" si="28"/>
        <v>0</v>
      </c>
      <c r="BJ271" s="19" t="s">
        <v>182</v>
      </c>
      <c r="BK271" s="202">
        <f t="shared" si="29"/>
        <v>0</v>
      </c>
      <c r="BL271" s="19" t="s">
        <v>293</v>
      </c>
      <c r="BM271" s="201" t="s">
        <v>2862</v>
      </c>
    </row>
    <row r="272" spans="1:65" s="2" customFormat="1" ht="16.5" customHeight="1">
      <c r="A272" s="36"/>
      <c r="B272" s="37"/>
      <c r="C272" s="190" t="s">
        <v>1953</v>
      </c>
      <c r="D272" s="190" t="s">
        <v>177</v>
      </c>
      <c r="E272" s="191" t="s">
        <v>2863</v>
      </c>
      <c r="F272" s="192" t="s">
        <v>2864</v>
      </c>
      <c r="G272" s="193" t="s">
        <v>400</v>
      </c>
      <c r="H272" s="194">
        <v>1</v>
      </c>
      <c r="I272" s="195"/>
      <c r="J272" s="196">
        <f t="shared" si="20"/>
        <v>0</v>
      </c>
      <c r="K272" s="192" t="s">
        <v>181</v>
      </c>
      <c r="L272" s="41"/>
      <c r="M272" s="197" t="s">
        <v>19</v>
      </c>
      <c r="N272" s="198" t="s">
        <v>48</v>
      </c>
      <c r="O272" s="67"/>
      <c r="P272" s="199">
        <f t="shared" si="21"/>
        <v>0</v>
      </c>
      <c r="Q272" s="199">
        <v>0.00078</v>
      </c>
      <c r="R272" s="199">
        <f t="shared" si="22"/>
        <v>0.00078</v>
      </c>
      <c r="S272" s="199">
        <v>0</v>
      </c>
      <c r="T272" s="200">
        <f t="shared" si="23"/>
        <v>0</v>
      </c>
      <c r="U272" s="36"/>
      <c r="V272" s="36"/>
      <c r="W272" s="36"/>
      <c r="X272" s="36"/>
      <c r="Y272" s="36"/>
      <c r="Z272" s="36"/>
      <c r="AA272" s="36"/>
      <c r="AB272" s="36"/>
      <c r="AC272" s="36"/>
      <c r="AD272" s="36"/>
      <c r="AE272" s="36"/>
      <c r="AR272" s="201" t="s">
        <v>293</v>
      </c>
      <c r="AT272" s="201" t="s">
        <v>177</v>
      </c>
      <c r="AU272" s="201" t="s">
        <v>85</v>
      </c>
      <c r="AY272" s="19" t="s">
        <v>175</v>
      </c>
      <c r="BE272" s="202">
        <f t="shared" si="24"/>
        <v>0</v>
      </c>
      <c r="BF272" s="202">
        <f t="shared" si="25"/>
        <v>0</v>
      </c>
      <c r="BG272" s="202">
        <f t="shared" si="26"/>
        <v>0</v>
      </c>
      <c r="BH272" s="202">
        <f t="shared" si="27"/>
        <v>0</v>
      </c>
      <c r="BI272" s="202">
        <f t="shared" si="28"/>
        <v>0</v>
      </c>
      <c r="BJ272" s="19" t="s">
        <v>182</v>
      </c>
      <c r="BK272" s="202">
        <f t="shared" si="29"/>
        <v>0</v>
      </c>
      <c r="BL272" s="19" t="s">
        <v>293</v>
      </c>
      <c r="BM272" s="201" t="s">
        <v>2865</v>
      </c>
    </row>
    <row r="273" spans="1:65" s="2" customFormat="1" ht="16.5" customHeight="1">
      <c r="A273" s="36"/>
      <c r="B273" s="37"/>
      <c r="C273" s="190" t="s">
        <v>1963</v>
      </c>
      <c r="D273" s="190" t="s">
        <v>177</v>
      </c>
      <c r="E273" s="191" t="s">
        <v>2866</v>
      </c>
      <c r="F273" s="192" t="s">
        <v>2867</v>
      </c>
      <c r="G273" s="193" t="s">
        <v>400</v>
      </c>
      <c r="H273" s="194">
        <v>5</v>
      </c>
      <c r="I273" s="195"/>
      <c r="J273" s="196">
        <f t="shared" si="20"/>
        <v>0</v>
      </c>
      <c r="K273" s="192" t="s">
        <v>181</v>
      </c>
      <c r="L273" s="41"/>
      <c r="M273" s="197" t="s">
        <v>19</v>
      </c>
      <c r="N273" s="198" t="s">
        <v>48</v>
      </c>
      <c r="O273" s="67"/>
      <c r="P273" s="199">
        <f t="shared" si="21"/>
        <v>0</v>
      </c>
      <c r="Q273" s="199">
        <v>0.00022</v>
      </c>
      <c r="R273" s="199">
        <f t="shared" si="22"/>
        <v>0.0011</v>
      </c>
      <c r="S273" s="199">
        <v>0</v>
      </c>
      <c r="T273" s="200">
        <f t="shared" si="23"/>
        <v>0</v>
      </c>
      <c r="U273" s="36"/>
      <c r="V273" s="36"/>
      <c r="W273" s="36"/>
      <c r="X273" s="36"/>
      <c r="Y273" s="36"/>
      <c r="Z273" s="36"/>
      <c r="AA273" s="36"/>
      <c r="AB273" s="36"/>
      <c r="AC273" s="36"/>
      <c r="AD273" s="36"/>
      <c r="AE273" s="36"/>
      <c r="AR273" s="201" t="s">
        <v>293</v>
      </c>
      <c r="AT273" s="201" t="s">
        <v>177</v>
      </c>
      <c r="AU273" s="201" t="s">
        <v>85</v>
      </c>
      <c r="AY273" s="19" t="s">
        <v>175</v>
      </c>
      <c r="BE273" s="202">
        <f t="shared" si="24"/>
        <v>0</v>
      </c>
      <c r="BF273" s="202">
        <f t="shared" si="25"/>
        <v>0</v>
      </c>
      <c r="BG273" s="202">
        <f t="shared" si="26"/>
        <v>0</v>
      </c>
      <c r="BH273" s="202">
        <f t="shared" si="27"/>
        <v>0</v>
      </c>
      <c r="BI273" s="202">
        <f t="shared" si="28"/>
        <v>0</v>
      </c>
      <c r="BJ273" s="19" t="s">
        <v>182</v>
      </c>
      <c r="BK273" s="202">
        <f t="shared" si="29"/>
        <v>0</v>
      </c>
      <c r="BL273" s="19" t="s">
        <v>293</v>
      </c>
      <c r="BM273" s="201" t="s">
        <v>2868</v>
      </c>
    </row>
    <row r="274" spans="1:65" s="2" customFormat="1" ht="16.5" customHeight="1">
      <c r="A274" s="36"/>
      <c r="B274" s="37"/>
      <c r="C274" s="190" t="s">
        <v>1968</v>
      </c>
      <c r="D274" s="190" t="s">
        <v>177</v>
      </c>
      <c r="E274" s="191" t="s">
        <v>2869</v>
      </c>
      <c r="F274" s="192" t="s">
        <v>2870</v>
      </c>
      <c r="G274" s="193" t="s">
        <v>400</v>
      </c>
      <c r="H274" s="194">
        <v>1</v>
      </c>
      <c r="I274" s="195"/>
      <c r="J274" s="196">
        <f t="shared" si="20"/>
        <v>0</v>
      </c>
      <c r="K274" s="192" t="s">
        <v>181</v>
      </c>
      <c r="L274" s="41"/>
      <c r="M274" s="197" t="s">
        <v>19</v>
      </c>
      <c r="N274" s="198" t="s">
        <v>48</v>
      </c>
      <c r="O274" s="67"/>
      <c r="P274" s="199">
        <f t="shared" si="21"/>
        <v>0</v>
      </c>
      <c r="Q274" s="199">
        <v>0.00043</v>
      </c>
      <c r="R274" s="199">
        <f t="shared" si="22"/>
        <v>0.00043</v>
      </c>
      <c r="S274" s="199">
        <v>0</v>
      </c>
      <c r="T274" s="200">
        <f t="shared" si="23"/>
        <v>0</v>
      </c>
      <c r="U274" s="36"/>
      <c r="V274" s="36"/>
      <c r="W274" s="36"/>
      <c r="X274" s="36"/>
      <c r="Y274" s="36"/>
      <c r="Z274" s="36"/>
      <c r="AA274" s="36"/>
      <c r="AB274" s="36"/>
      <c r="AC274" s="36"/>
      <c r="AD274" s="36"/>
      <c r="AE274" s="36"/>
      <c r="AR274" s="201" t="s">
        <v>293</v>
      </c>
      <c r="AT274" s="201" t="s">
        <v>177</v>
      </c>
      <c r="AU274" s="201" t="s">
        <v>85</v>
      </c>
      <c r="AY274" s="19" t="s">
        <v>175</v>
      </c>
      <c r="BE274" s="202">
        <f t="shared" si="24"/>
        <v>0</v>
      </c>
      <c r="BF274" s="202">
        <f t="shared" si="25"/>
        <v>0</v>
      </c>
      <c r="BG274" s="202">
        <f t="shared" si="26"/>
        <v>0</v>
      </c>
      <c r="BH274" s="202">
        <f t="shared" si="27"/>
        <v>0</v>
      </c>
      <c r="BI274" s="202">
        <f t="shared" si="28"/>
        <v>0</v>
      </c>
      <c r="BJ274" s="19" t="s">
        <v>182</v>
      </c>
      <c r="BK274" s="202">
        <f t="shared" si="29"/>
        <v>0</v>
      </c>
      <c r="BL274" s="19" t="s">
        <v>293</v>
      </c>
      <c r="BM274" s="201" t="s">
        <v>2871</v>
      </c>
    </row>
    <row r="275" spans="1:65" s="2" customFormat="1" ht="16.5" customHeight="1">
      <c r="A275" s="36"/>
      <c r="B275" s="37"/>
      <c r="C275" s="190" t="s">
        <v>1972</v>
      </c>
      <c r="D275" s="190" t="s">
        <v>177</v>
      </c>
      <c r="E275" s="191" t="s">
        <v>2872</v>
      </c>
      <c r="F275" s="192" t="s">
        <v>2873</v>
      </c>
      <c r="G275" s="193" t="s">
        <v>400</v>
      </c>
      <c r="H275" s="194">
        <v>2</v>
      </c>
      <c r="I275" s="195"/>
      <c r="J275" s="196">
        <f t="shared" si="20"/>
        <v>0</v>
      </c>
      <c r="K275" s="192" t="s">
        <v>181</v>
      </c>
      <c r="L275" s="41"/>
      <c r="M275" s="197" t="s">
        <v>19</v>
      </c>
      <c r="N275" s="198" t="s">
        <v>48</v>
      </c>
      <c r="O275" s="67"/>
      <c r="P275" s="199">
        <f t="shared" si="21"/>
        <v>0</v>
      </c>
      <c r="Q275" s="199">
        <v>0.00127</v>
      </c>
      <c r="R275" s="199">
        <f t="shared" si="22"/>
        <v>0.00254</v>
      </c>
      <c r="S275" s="199">
        <v>0</v>
      </c>
      <c r="T275" s="200">
        <f t="shared" si="23"/>
        <v>0</v>
      </c>
      <c r="U275" s="36"/>
      <c r="V275" s="36"/>
      <c r="W275" s="36"/>
      <c r="X275" s="36"/>
      <c r="Y275" s="36"/>
      <c r="Z275" s="36"/>
      <c r="AA275" s="36"/>
      <c r="AB275" s="36"/>
      <c r="AC275" s="36"/>
      <c r="AD275" s="36"/>
      <c r="AE275" s="36"/>
      <c r="AR275" s="201" t="s">
        <v>293</v>
      </c>
      <c r="AT275" s="201" t="s">
        <v>177</v>
      </c>
      <c r="AU275" s="201" t="s">
        <v>85</v>
      </c>
      <c r="AY275" s="19" t="s">
        <v>175</v>
      </c>
      <c r="BE275" s="202">
        <f t="shared" si="24"/>
        <v>0</v>
      </c>
      <c r="BF275" s="202">
        <f t="shared" si="25"/>
        <v>0</v>
      </c>
      <c r="BG275" s="202">
        <f t="shared" si="26"/>
        <v>0</v>
      </c>
      <c r="BH275" s="202">
        <f t="shared" si="27"/>
        <v>0</v>
      </c>
      <c r="BI275" s="202">
        <f t="shared" si="28"/>
        <v>0</v>
      </c>
      <c r="BJ275" s="19" t="s">
        <v>182</v>
      </c>
      <c r="BK275" s="202">
        <f t="shared" si="29"/>
        <v>0</v>
      </c>
      <c r="BL275" s="19" t="s">
        <v>293</v>
      </c>
      <c r="BM275" s="201" t="s">
        <v>2874</v>
      </c>
    </row>
    <row r="276" spans="1:47" s="2" customFormat="1" ht="39">
      <c r="A276" s="36"/>
      <c r="B276" s="37"/>
      <c r="C276" s="38"/>
      <c r="D276" s="203" t="s">
        <v>184</v>
      </c>
      <c r="E276" s="38"/>
      <c r="F276" s="204" t="s">
        <v>2875</v>
      </c>
      <c r="G276" s="38"/>
      <c r="H276" s="38"/>
      <c r="I276" s="111"/>
      <c r="J276" s="38"/>
      <c r="K276" s="38"/>
      <c r="L276" s="41"/>
      <c r="M276" s="205"/>
      <c r="N276" s="206"/>
      <c r="O276" s="67"/>
      <c r="P276" s="67"/>
      <c r="Q276" s="67"/>
      <c r="R276" s="67"/>
      <c r="S276" s="67"/>
      <c r="T276" s="68"/>
      <c r="U276" s="36"/>
      <c r="V276" s="36"/>
      <c r="W276" s="36"/>
      <c r="X276" s="36"/>
      <c r="Y276" s="36"/>
      <c r="Z276" s="36"/>
      <c r="AA276" s="36"/>
      <c r="AB276" s="36"/>
      <c r="AC276" s="36"/>
      <c r="AD276" s="36"/>
      <c r="AE276" s="36"/>
      <c r="AT276" s="19" t="s">
        <v>184</v>
      </c>
      <c r="AU276" s="19" t="s">
        <v>85</v>
      </c>
    </row>
    <row r="277" spans="1:65" s="2" customFormat="1" ht="21.75" customHeight="1">
      <c r="A277" s="36"/>
      <c r="B277" s="37"/>
      <c r="C277" s="190" t="s">
        <v>1978</v>
      </c>
      <c r="D277" s="190" t="s">
        <v>177</v>
      </c>
      <c r="E277" s="191" t="s">
        <v>2876</v>
      </c>
      <c r="F277" s="192" t="s">
        <v>2877</v>
      </c>
      <c r="G277" s="193" t="s">
        <v>247</v>
      </c>
      <c r="H277" s="194">
        <v>250</v>
      </c>
      <c r="I277" s="195"/>
      <c r="J277" s="196">
        <f>ROUND(I277*H277,2)</f>
        <v>0</v>
      </c>
      <c r="K277" s="192" t="s">
        <v>181</v>
      </c>
      <c r="L277" s="41"/>
      <c r="M277" s="197" t="s">
        <v>19</v>
      </c>
      <c r="N277" s="198" t="s">
        <v>48</v>
      </c>
      <c r="O277" s="67"/>
      <c r="P277" s="199">
        <f>O277*H277</f>
        <v>0</v>
      </c>
      <c r="Q277" s="199">
        <v>0.00019</v>
      </c>
      <c r="R277" s="199">
        <f>Q277*H277</f>
        <v>0.0475</v>
      </c>
      <c r="S277" s="199">
        <v>0</v>
      </c>
      <c r="T277" s="200">
        <f>S277*H277</f>
        <v>0</v>
      </c>
      <c r="U277" s="36"/>
      <c r="V277" s="36"/>
      <c r="W277" s="36"/>
      <c r="X277" s="36"/>
      <c r="Y277" s="36"/>
      <c r="Z277" s="36"/>
      <c r="AA277" s="36"/>
      <c r="AB277" s="36"/>
      <c r="AC277" s="36"/>
      <c r="AD277" s="36"/>
      <c r="AE277" s="36"/>
      <c r="AR277" s="201" t="s">
        <v>293</v>
      </c>
      <c r="AT277" s="201" t="s">
        <v>177</v>
      </c>
      <c r="AU277" s="201" t="s">
        <v>85</v>
      </c>
      <c r="AY277" s="19" t="s">
        <v>175</v>
      </c>
      <c r="BE277" s="202">
        <f>IF(N277="základní",J277,0)</f>
        <v>0</v>
      </c>
      <c r="BF277" s="202">
        <f>IF(N277="snížená",J277,0)</f>
        <v>0</v>
      </c>
      <c r="BG277" s="202">
        <f>IF(N277="zákl. přenesená",J277,0)</f>
        <v>0</v>
      </c>
      <c r="BH277" s="202">
        <f>IF(N277="sníž. přenesená",J277,0)</f>
        <v>0</v>
      </c>
      <c r="BI277" s="202">
        <f>IF(N277="nulová",J277,0)</f>
        <v>0</v>
      </c>
      <c r="BJ277" s="19" t="s">
        <v>182</v>
      </c>
      <c r="BK277" s="202">
        <f>ROUND(I277*H277,2)</f>
        <v>0</v>
      </c>
      <c r="BL277" s="19" t="s">
        <v>293</v>
      </c>
      <c r="BM277" s="201" t="s">
        <v>2878</v>
      </c>
    </row>
    <row r="278" spans="1:47" s="2" customFormat="1" ht="68.25">
      <c r="A278" s="36"/>
      <c r="B278" s="37"/>
      <c r="C278" s="38"/>
      <c r="D278" s="203" t="s">
        <v>184</v>
      </c>
      <c r="E278" s="38"/>
      <c r="F278" s="204" t="s">
        <v>2879</v>
      </c>
      <c r="G278" s="38"/>
      <c r="H278" s="38"/>
      <c r="I278" s="111"/>
      <c r="J278" s="38"/>
      <c r="K278" s="38"/>
      <c r="L278" s="41"/>
      <c r="M278" s="205"/>
      <c r="N278" s="206"/>
      <c r="O278" s="67"/>
      <c r="P278" s="67"/>
      <c r="Q278" s="67"/>
      <c r="R278" s="67"/>
      <c r="S278" s="67"/>
      <c r="T278" s="68"/>
      <c r="U278" s="36"/>
      <c r="V278" s="36"/>
      <c r="W278" s="36"/>
      <c r="X278" s="36"/>
      <c r="Y278" s="36"/>
      <c r="Z278" s="36"/>
      <c r="AA278" s="36"/>
      <c r="AB278" s="36"/>
      <c r="AC278" s="36"/>
      <c r="AD278" s="36"/>
      <c r="AE278" s="36"/>
      <c r="AT278" s="19" t="s">
        <v>184</v>
      </c>
      <c r="AU278" s="19" t="s">
        <v>85</v>
      </c>
    </row>
    <row r="279" spans="1:65" s="2" customFormat="1" ht="21.75" customHeight="1">
      <c r="A279" s="36"/>
      <c r="B279" s="37"/>
      <c r="C279" s="190" t="s">
        <v>1983</v>
      </c>
      <c r="D279" s="190" t="s">
        <v>177</v>
      </c>
      <c r="E279" s="191" t="s">
        <v>2880</v>
      </c>
      <c r="F279" s="192" t="s">
        <v>2881</v>
      </c>
      <c r="G279" s="193" t="s">
        <v>217</v>
      </c>
      <c r="H279" s="194">
        <v>0.636</v>
      </c>
      <c r="I279" s="195"/>
      <c r="J279" s="196">
        <f>ROUND(I279*H279,2)</f>
        <v>0</v>
      </c>
      <c r="K279" s="192" t="s">
        <v>181</v>
      </c>
      <c r="L279" s="41"/>
      <c r="M279" s="197" t="s">
        <v>19</v>
      </c>
      <c r="N279" s="198" t="s">
        <v>48</v>
      </c>
      <c r="O279" s="67"/>
      <c r="P279" s="199">
        <f>O279*H279</f>
        <v>0</v>
      </c>
      <c r="Q279" s="199">
        <v>0</v>
      </c>
      <c r="R279" s="199">
        <f>Q279*H279</f>
        <v>0</v>
      </c>
      <c r="S279" s="199">
        <v>0</v>
      </c>
      <c r="T279" s="200">
        <f>S279*H279</f>
        <v>0</v>
      </c>
      <c r="U279" s="36"/>
      <c r="V279" s="36"/>
      <c r="W279" s="36"/>
      <c r="X279" s="36"/>
      <c r="Y279" s="36"/>
      <c r="Z279" s="36"/>
      <c r="AA279" s="36"/>
      <c r="AB279" s="36"/>
      <c r="AC279" s="36"/>
      <c r="AD279" s="36"/>
      <c r="AE279" s="36"/>
      <c r="AR279" s="201" t="s">
        <v>293</v>
      </c>
      <c r="AT279" s="201" t="s">
        <v>177</v>
      </c>
      <c r="AU279" s="201" t="s">
        <v>85</v>
      </c>
      <c r="AY279" s="19" t="s">
        <v>175</v>
      </c>
      <c r="BE279" s="202">
        <f>IF(N279="základní",J279,0)</f>
        <v>0</v>
      </c>
      <c r="BF279" s="202">
        <f>IF(N279="snížená",J279,0)</f>
        <v>0</v>
      </c>
      <c r="BG279" s="202">
        <f>IF(N279="zákl. přenesená",J279,0)</f>
        <v>0</v>
      </c>
      <c r="BH279" s="202">
        <f>IF(N279="sníž. přenesená",J279,0)</f>
        <v>0</v>
      </c>
      <c r="BI279" s="202">
        <f>IF(N279="nulová",J279,0)</f>
        <v>0</v>
      </c>
      <c r="BJ279" s="19" t="s">
        <v>182</v>
      </c>
      <c r="BK279" s="202">
        <f>ROUND(I279*H279,2)</f>
        <v>0</v>
      </c>
      <c r="BL279" s="19" t="s">
        <v>293</v>
      </c>
      <c r="BM279" s="201" t="s">
        <v>2882</v>
      </c>
    </row>
    <row r="280" spans="1:65" s="2" customFormat="1" ht="21.75" customHeight="1">
      <c r="A280" s="36"/>
      <c r="B280" s="37"/>
      <c r="C280" s="190" t="s">
        <v>1992</v>
      </c>
      <c r="D280" s="190" t="s">
        <v>177</v>
      </c>
      <c r="E280" s="191" t="s">
        <v>2883</v>
      </c>
      <c r="F280" s="192" t="s">
        <v>2884</v>
      </c>
      <c r="G280" s="193" t="s">
        <v>217</v>
      </c>
      <c r="H280" s="194">
        <v>0.375</v>
      </c>
      <c r="I280" s="195"/>
      <c r="J280" s="196">
        <f>ROUND(I280*H280,2)</f>
        <v>0</v>
      </c>
      <c r="K280" s="192" t="s">
        <v>181</v>
      </c>
      <c r="L280" s="41"/>
      <c r="M280" s="197" t="s">
        <v>19</v>
      </c>
      <c r="N280" s="198" t="s">
        <v>48</v>
      </c>
      <c r="O280" s="67"/>
      <c r="P280" s="199">
        <f>O280*H280</f>
        <v>0</v>
      </c>
      <c r="Q280" s="199">
        <v>0</v>
      </c>
      <c r="R280" s="199">
        <f>Q280*H280</f>
        <v>0</v>
      </c>
      <c r="S280" s="199">
        <v>0</v>
      </c>
      <c r="T280" s="200">
        <f>S280*H280</f>
        <v>0</v>
      </c>
      <c r="U280" s="36"/>
      <c r="V280" s="36"/>
      <c r="W280" s="36"/>
      <c r="X280" s="36"/>
      <c r="Y280" s="36"/>
      <c r="Z280" s="36"/>
      <c r="AA280" s="36"/>
      <c r="AB280" s="36"/>
      <c r="AC280" s="36"/>
      <c r="AD280" s="36"/>
      <c r="AE280" s="36"/>
      <c r="AR280" s="201" t="s">
        <v>293</v>
      </c>
      <c r="AT280" s="201" t="s">
        <v>177</v>
      </c>
      <c r="AU280" s="201" t="s">
        <v>85</v>
      </c>
      <c r="AY280" s="19" t="s">
        <v>175</v>
      </c>
      <c r="BE280" s="202">
        <f>IF(N280="základní",J280,0)</f>
        <v>0</v>
      </c>
      <c r="BF280" s="202">
        <f>IF(N280="snížená",J280,0)</f>
        <v>0</v>
      </c>
      <c r="BG280" s="202">
        <f>IF(N280="zákl. přenesená",J280,0)</f>
        <v>0</v>
      </c>
      <c r="BH280" s="202">
        <f>IF(N280="sníž. přenesená",J280,0)</f>
        <v>0</v>
      </c>
      <c r="BI280" s="202">
        <f>IF(N280="nulová",J280,0)</f>
        <v>0</v>
      </c>
      <c r="BJ280" s="19" t="s">
        <v>182</v>
      </c>
      <c r="BK280" s="202">
        <f>ROUND(I280*H280,2)</f>
        <v>0</v>
      </c>
      <c r="BL280" s="19" t="s">
        <v>293</v>
      </c>
      <c r="BM280" s="201" t="s">
        <v>2885</v>
      </c>
    </row>
    <row r="281" spans="1:47" s="2" customFormat="1" ht="78">
      <c r="A281" s="36"/>
      <c r="B281" s="37"/>
      <c r="C281" s="38"/>
      <c r="D281" s="203" t="s">
        <v>184</v>
      </c>
      <c r="E281" s="38"/>
      <c r="F281" s="204" t="s">
        <v>2159</v>
      </c>
      <c r="G281" s="38"/>
      <c r="H281" s="38"/>
      <c r="I281" s="111"/>
      <c r="J281" s="38"/>
      <c r="K281" s="38"/>
      <c r="L281" s="41"/>
      <c r="M281" s="205"/>
      <c r="N281" s="206"/>
      <c r="O281" s="67"/>
      <c r="P281" s="67"/>
      <c r="Q281" s="67"/>
      <c r="R281" s="67"/>
      <c r="S281" s="67"/>
      <c r="T281" s="68"/>
      <c r="U281" s="36"/>
      <c r="V281" s="36"/>
      <c r="W281" s="36"/>
      <c r="X281" s="36"/>
      <c r="Y281" s="36"/>
      <c r="Z281" s="36"/>
      <c r="AA281" s="36"/>
      <c r="AB281" s="36"/>
      <c r="AC281" s="36"/>
      <c r="AD281" s="36"/>
      <c r="AE281" s="36"/>
      <c r="AT281" s="19" t="s">
        <v>184</v>
      </c>
      <c r="AU281" s="19" t="s">
        <v>85</v>
      </c>
    </row>
    <row r="282" spans="2:63" s="12" customFormat="1" ht="22.9" customHeight="1">
      <c r="B282" s="174"/>
      <c r="C282" s="175"/>
      <c r="D282" s="176" t="s">
        <v>74</v>
      </c>
      <c r="E282" s="188" t="s">
        <v>2886</v>
      </c>
      <c r="F282" s="188" t="s">
        <v>2887</v>
      </c>
      <c r="G282" s="175"/>
      <c r="H282" s="175"/>
      <c r="I282" s="178"/>
      <c r="J282" s="189">
        <f>BK282</f>
        <v>0</v>
      </c>
      <c r="K282" s="175"/>
      <c r="L282" s="180"/>
      <c r="M282" s="181"/>
      <c r="N282" s="182"/>
      <c r="O282" s="182"/>
      <c r="P282" s="183">
        <f>SUM(P283:P288)</f>
        <v>0</v>
      </c>
      <c r="Q282" s="182"/>
      <c r="R282" s="183">
        <f>SUM(R283:R288)</f>
        <v>0.018529999999999998</v>
      </c>
      <c r="S282" s="182"/>
      <c r="T282" s="184">
        <f>SUM(T283:T288)</f>
        <v>0</v>
      </c>
      <c r="AR282" s="185" t="s">
        <v>85</v>
      </c>
      <c r="AT282" s="186" t="s">
        <v>74</v>
      </c>
      <c r="AU282" s="186" t="s">
        <v>83</v>
      </c>
      <c r="AY282" s="185" t="s">
        <v>175</v>
      </c>
      <c r="BK282" s="187">
        <f>SUM(BK283:BK288)</f>
        <v>0</v>
      </c>
    </row>
    <row r="283" spans="1:65" s="2" customFormat="1" ht="21.75" customHeight="1">
      <c r="A283" s="36"/>
      <c r="B283" s="37"/>
      <c r="C283" s="190" t="s">
        <v>1996</v>
      </c>
      <c r="D283" s="190" t="s">
        <v>177</v>
      </c>
      <c r="E283" s="191" t="s">
        <v>2888</v>
      </c>
      <c r="F283" s="192" t="s">
        <v>2889</v>
      </c>
      <c r="G283" s="193" t="s">
        <v>973</v>
      </c>
      <c r="H283" s="194">
        <v>1</v>
      </c>
      <c r="I283" s="195"/>
      <c r="J283" s="196">
        <f>ROUND(I283*H283,2)</f>
        <v>0</v>
      </c>
      <c r="K283" s="192" t="s">
        <v>181</v>
      </c>
      <c r="L283" s="41"/>
      <c r="M283" s="197" t="s">
        <v>19</v>
      </c>
      <c r="N283" s="198" t="s">
        <v>48</v>
      </c>
      <c r="O283" s="67"/>
      <c r="P283" s="199">
        <f>O283*H283</f>
        <v>0</v>
      </c>
      <c r="Q283" s="199">
        <v>0.01303</v>
      </c>
      <c r="R283" s="199">
        <f>Q283*H283</f>
        <v>0.01303</v>
      </c>
      <c r="S283" s="199">
        <v>0</v>
      </c>
      <c r="T283" s="200">
        <f>S283*H283</f>
        <v>0</v>
      </c>
      <c r="U283" s="36"/>
      <c r="V283" s="36"/>
      <c r="W283" s="36"/>
      <c r="X283" s="36"/>
      <c r="Y283" s="36"/>
      <c r="Z283" s="36"/>
      <c r="AA283" s="36"/>
      <c r="AB283" s="36"/>
      <c r="AC283" s="36"/>
      <c r="AD283" s="36"/>
      <c r="AE283" s="36"/>
      <c r="AR283" s="201" t="s">
        <v>293</v>
      </c>
      <c r="AT283" s="201" t="s">
        <v>177</v>
      </c>
      <c r="AU283" s="201" t="s">
        <v>85</v>
      </c>
      <c r="AY283" s="19" t="s">
        <v>175</v>
      </c>
      <c r="BE283" s="202">
        <f>IF(N283="základní",J283,0)</f>
        <v>0</v>
      </c>
      <c r="BF283" s="202">
        <f>IF(N283="snížená",J283,0)</f>
        <v>0</v>
      </c>
      <c r="BG283" s="202">
        <f>IF(N283="zákl. přenesená",J283,0)</f>
        <v>0</v>
      </c>
      <c r="BH283" s="202">
        <f>IF(N283="sníž. přenesená",J283,0)</f>
        <v>0</v>
      </c>
      <c r="BI283" s="202">
        <f>IF(N283="nulová",J283,0)</f>
        <v>0</v>
      </c>
      <c r="BJ283" s="19" t="s">
        <v>182</v>
      </c>
      <c r="BK283" s="202">
        <f>ROUND(I283*H283,2)</f>
        <v>0</v>
      </c>
      <c r="BL283" s="19" t="s">
        <v>293</v>
      </c>
      <c r="BM283" s="201" t="s">
        <v>2890</v>
      </c>
    </row>
    <row r="284" spans="1:65" s="2" customFormat="1" ht="21.75" customHeight="1">
      <c r="A284" s="36"/>
      <c r="B284" s="37"/>
      <c r="C284" s="190" t="s">
        <v>1998</v>
      </c>
      <c r="D284" s="190" t="s">
        <v>177</v>
      </c>
      <c r="E284" s="191" t="s">
        <v>2891</v>
      </c>
      <c r="F284" s="192" t="s">
        <v>2892</v>
      </c>
      <c r="G284" s="193" t="s">
        <v>217</v>
      </c>
      <c r="H284" s="194">
        <v>0.456</v>
      </c>
      <c r="I284" s="195"/>
      <c r="J284" s="196">
        <f>ROUND(I284*H284,2)</f>
        <v>0</v>
      </c>
      <c r="K284" s="192" t="s">
        <v>181</v>
      </c>
      <c r="L284" s="41"/>
      <c r="M284" s="197" t="s">
        <v>19</v>
      </c>
      <c r="N284" s="198" t="s">
        <v>48</v>
      </c>
      <c r="O284" s="67"/>
      <c r="P284" s="199">
        <f>O284*H284</f>
        <v>0</v>
      </c>
      <c r="Q284" s="199">
        <v>0</v>
      </c>
      <c r="R284" s="199">
        <f>Q284*H284</f>
        <v>0</v>
      </c>
      <c r="S284" s="199">
        <v>0</v>
      </c>
      <c r="T284" s="200">
        <f>S284*H284</f>
        <v>0</v>
      </c>
      <c r="U284" s="36"/>
      <c r="V284" s="36"/>
      <c r="W284" s="36"/>
      <c r="X284" s="36"/>
      <c r="Y284" s="36"/>
      <c r="Z284" s="36"/>
      <c r="AA284" s="36"/>
      <c r="AB284" s="36"/>
      <c r="AC284" s="36"/>
      <c r="AD284" s="36"/>
      <c r="AE284" s="36"/>
      <c r="AR284" s="201" t="s">
        <v>293</v>
      </c>
      <c r="AT284" s="201" t="s">
        <v>177</v>
      </c>
      <c r="AU284" s="201" t="s">
        <v>85</v>
      </c>
      <c r="AY284" s="19" t="s">
        <v>175</v>
      </c>
      <c r="BE284" s="202">
        <f>IF(N284="základní",J284,0)</f>
        <v>0</v>
      </c>
      <c r="BF284" s="202">
        <f>IF(N284="snížená",J284,0)</f>
        <v>0</v>
      </c>
      <c r="BG284" s="202">
        <f>IF(N284="zákl. přenesená",J284,0)</f>
        <v>0</v>
      </c>
      <c r="BH284" s="202">
        <f>IF(N284="sníž. přenesená",J284,0)</f>
        <v>0</v>
      </c>
      <c r="BI284" s="202">
        <f>IF(N284="nulová",J284,0)</f>
        <v>0</v>
      </c>
      <c r="BJ284" s="19" t="s">
        <v>182</v>
      </c>
      <c r="BK284" s="202">
        <f>ROUND(I284*H284,2)</f>
        <v>0</v>
      </c>
      <c r="BL284" s="19" t="s">
        <v>293</v>
      </c>
      <c r="BM284" s="201" t="s">
        <v>2893</v>
      </c>
    </row>
    <row r="285" spans="1:65" s="2" customFormat="1" ht="16.5" customHeight="1">
      <c r="A285" s="36"/>
      <c r="B285" s="37"/>
      <c r="C285" s="239" t="s">
        <v>2000</v>
      </c>
      <c r="D285" s="239" t="s">
        <v>238</v>
      </c>
      <c r="E285" s="240" t="s">
        <v>2894</v>
      </c>
      <c r="F285" s="241" t="s">
        <v>2895</v>
      </c>
      <c r="G285" s="242" t="s">
        <v>400</v>
      </c>
      <c r="H285" s="243">
        <v>1</v>
      </c>
      <c r="I285" s="244"/>
      <c r="J285" s="245">
        <f>ROUND(I285*H285,2)</f>
        <v>0</v>
      </c>
      <c r="K285" s="241" t="s">
        <v>181</v>
      </c>
      <c r="L285" s="246"/>
      <c r="M285" s="247" t="s">
        <v>19</v>
      </c>
      <c r="N285" s="248" t="s">
        <v>48</v>
      </c>
      <c r="O285" s="67"/>
      <c r="P285" s="199">
        <f>O285*H285</f>
        <v>0</v>
      </c>
      <c r="Q285" s="199">
        <v>0.0055</v>
      </c>
      <c r="R285" s="199">
        <f>Q285*H285</f>
        <v>0.0055</v>
      </c>
      <c r="S285" s="199">
        <v>0</v>
      </c>
      <c r="T285" s="200">
        <f>S285*H285</f>
        <v>0</v>
      </c>
      <c r="U285" s="36"/>
      <c r="V285" s="36"/>
      <c r="W285" s="36"/>
      <c r="X285" s="36"/>
      <c r="Y285" s="36"/>
      <c r="Z285" s="36"/>
      <c r="AA285" s="36"/>
      <c r="AB285" s="36"/>
      <c r="AC285" s="36"/>
      <c r="AD285" s="36"/>
      <c r="AE285" s="36"/>
      <c r="AR285" s="201" t="s">
        <v>522</v>
      </c>
      <c r="AT285" s="201" t="s">
        <v>238</v>
      </c>
      <c r="AU285" s="201" t="s">
        <v>85</v>
      </c>
      <c r="AY285" s="19" t="s">
        <v>175</v>
      </c>
      <c r="BE285" s="202">
        <f>IF(N285="základní",J285,0)</f>
        <v>0</v>
      </c>
      <c r="BF285" s="202">
        <f>IF(N285="snížená",J285,0)</f>
        <v>0</v>
      </c>
      <c r="BG285" s="202">
        <f>IF(N285="zákl. přenesená",J285,0)</f>
        <v>0</v>
      </c>
      <c r="BH285" s="202">
        <f>IF(N285="sníž. přenesená",J285,0)</f>
        <v>0</v>
      </c>
      <c r="BI285" s="202">
        <f>IF(N285="nulová",J285,0)</f>
        <v>0</v>
      </c>
      <c r="BJ285" s="19" t="s">
        <v>182</v>
      </c>
      <c r="BK285" s="202">
        <f>ROUND(I285*H285,2)</f>
        <v>0</v>
      </c>
      <c r="BL285" s="19" t="s">
        <v>293</v>
      </c>
      <c r="BM285" s="201" t="s">
        <v>2896</v>
      </c>
    </row>
    <row r="286" spans="1:47" s="2" customFormat="1" ht="39">
      <c r="A286" s="36"/>
      <c r="B286" s="37"/>
      <c r="C286" s="38"/>
      <c r="D286" s="203" t="s">
        <v>255</v>
      </c>
      <c r="E286" s="38"/>
      <c r="F286" s="204" t="s">
        <v>2897</v>
      </c>
      <c r="G286" s="38"/>
      <c r="H286" s="38"/>
      <c r="I286" s="111"/>
      <c r="J286" s="38"/>
      <c r="K286" s="38"/>
      <c r="L286" s="41"/>
      <c r="M286" s="205"/>
      <c r="N286" s="206"/>
      <c r="O286" s="67"/>
      <c r="P286" s="67"/>
      <c r="Q286" s="67"/>
      <c r="R286" s="67"/>
      <c r="S286" s="67"/>
      <c r="T286" s="68"/>
      <c r="U286" s="36"/>
      <c r="V286" s="36"/>
      <c r="W286" s="36"/>
      <c r="X286" s="36"/>
      <c r="Y286" s="36"/>
      <c r="Z286" s="36"/>
      <c r="AA286" s="36"/>
      <c r="AB286" s="36"/>
      <c r="AC286" s="36"/>
      <c r="AD286" s="36"/>
      <c r="AE286" s="36"/>
      <c r="AT286" s="19" t="s">
        <v>255</v>
      </c>
      <c r="AU286" s="19" t="s">
        <v>85</v>
      </c>
    </row>
    <row r="287" spans="1:65" s="2" customFormat="1" ht="21.75" customHeight="1">
      <c r="A287" s="36"/>
      <c r="B287" s="37"/>
      <c r="C287" s="190" t="s">
        <v>2002</v>
      </c>
      <c r="D287" s="190" t="s">
        <v>177</v>
      </c>
      <c r="E287" s="191" t="s">
        <v>2898</v>
      </c>
      <c r="F287" s="192" t="s">
        <v>2899</v>
      </c>
      <c r="G287" s="193" t="s">
        <v>217</v>
      </c>
      <c r="H287" s="194">
        <v>0.019</v>
      </c>
      <c r="I287" s="195"/>
      <c r="J287" s="196">
        <f>ROUND(I287*H287,2)</f>
        <v>0</v>
      </c>
      <c r="K287" s="192" t="s">
        <v>181</v>
      </c>
      <c r="L287" s="41"/>
      <c r="M287" s="197" t="s">
        <v>19</v>
      </c>
      <c r="N287" s="198" t="s">
        <v>48</v>
      </c>
      <c r="O287" s="67"/>
      <c r="P287" s="199">
        <f>O287*H287</f>
        <v>0</v>
      </c>
      <c r="Q287" s="199">
        <v>0</v>
      </c>
      <c r="R287" s="199">
        <f>Q287*H287</f>
        <v>0</v>
      </c>
      <c r="S287" s="199">
        <v>0</v>
      </c>
      <c r="T287" s="200">
        <f>S287*H287</f>
        <v>0</v>
      </c>
      <c r="U287" s="36"/>
      <c r="V287" s="36"/>
      <c r="W287" s="36"/>
      <c r="X287" s="36"/>
      <c r="Y287" s="36"/>
      <c r="Z287" s="36"/>
      <c r="AA287" s="36"/>
      <c r="AB287" s="36"/>
      <c r="AC287" s="36"/>
      <c r="AD287" s="36"/>
      <c r="AE287" s="36"/>
      <c r="AR287" s="201" t="s">
        <v>293</v>
      </c>
      <c r="AT287" s="201" t="s">
        <v>177</v>
      </c>
      <c r="AU287" s="201" t="s">
        <v>85</v>
      </c>
      <c r="AY287" s="19" t="s">
        <v>175</v>
      </c>
      <c r="BE287" s="202">
        <f>IF(N287="základní",J287,0)</f>
        <v>0</v>
      </c>
      <c r="BF287" s="202">
        <f>IF(N287="snížená",J287,0)</f>
        <v>0</v>
      </c>
      <c r="BG287" s="202">
        <f>IF(N287="zákl. přenesená",J287,0)</f>
        <v>0</v>
      </c>
      <c r="BH287" s="202">
        <f>IF(N287="sníž. přenesená",J287,0)</f>
        <v>0</v>
      </c>
      <c r="BI287" s="202">
        <f>IF(N287="nulová",J287,0)</f>
        <v>0</v>
      </c>
      <c r="BJ287" s="19" t="s">
        <v>182</v>
      </c>
      <c r="BK287" s="202">
        <f>ROUND(I287*H287,2)</f>
        <v>0</v>
      </c>
      <c r="BL287" s="19" t="s">
        <v>293</v>
      </c>
      <c r="BM287" s="201" t="s">
        <v>2900</v>
      </c>
    </row>
    <row r="288" spans="1:47" s="2" customFormat="1" ht="78">
      <c r="A288" s="36"/>
      <c r="B288" s="37"/>
      <c r="C288" s="38"/>
      <c r="D288" s="203" t="s">
        <v>184</v>
      </c>
      <c r="E288" s="38"/>
      <c r="F288" s="204" t="s">
        <v>2901</v>
      </c>
      <c r="G288" s="38"/>
      <c r="H288" s="38"/>
      <c r="I288" s="111"/>
      <c r="J288" s="38"/>
      <c r="K288" s="38"/>
      <c r="L288" s="41"/>
      <c r="M288" s="205"/>
      <c r="N288" s="206"/>
      <c r="O288" s="67"/>
      <c r="P288" s="67"/>
      <c r="Q288" s="67"/>
      <c r="R288" s="67"/>
      <c r="S288" s="67"/>
      <c r="T288" s="68"/>
      <c r="U288" s="36"/>
      <c r="V288" s="36"/>
      <c r="W288" s="36"/>
      <c r="X288" s="36"/>
      <c r="Y288" s="36"/>
      <c r="Z288" s="36"/>
      <c r="AA288" s="36"/>
      <c r="AB288" s="36"/>
      <c r="AC288" s="36"/>
      <c r="AD288" s="36"/>
      <c r="AE288" s="36"/>
      <c r="AT288" s="19" t="s">
        <v>184</v>
      </c>
      <c r="AU288" s="19" t="s">
        <v>85</v>
      </c>
    </row>
    <row r="289" spans="2:63" s="12" customFormat="1" ht="22.9" customHeight="1">
      <c r="B289" s="174"/>
      <c r="C289" s="175"/>
      <c r="D289" s="176" t="s">
        <v>74</v>
      </c>
      <c r="E289" s="188" t="s">
        <v>2902</v>
      </c>
      <c r="F289" s="188" t="s">
        <v>2903</v>
      </c>
      <c r="G289" s="175"/>
      <c r="H289" s="175"/>
      <c r="I289" s="178"/>
      <c r="J289" s="189">
        <f>BK289</f>
        <v>0</v>
      </c>
      <c r="K289" s="175"/>
      <c r="L289" s="180"/>
      <c r="M289" s="181"/>
      <c r="N289" s="182"/>
      <c r="O289" s="182"/>
      <c r="P289" s="183">
        <f>SUM(P290:P352)</f>
        <v>0</v>
      </c>
      <c r="Q289" s="182"/>
      <c r="R289" s="183">
        <f>SUM(R290:R352)</f>
        <v>0.48015</v>
      </c>
      <c r="S289" s="182"/>
      <c r="T289" s="184">
        <f>SUM(T290:T352)</f>
        <v>0.32969</v>
      </c>
      <c r="AR289" s="185" t="s">
        <v>85</v>
      </c>
      <c r="AT289" s="186" t="s">
        <v>74</v>
      </c>
      <c r="AU289" s="186" t="s">
        <v>83</v>
      </c>
      <c r="AY289" s="185" t="s">
        <v>175</v>
      </c>
      <c r="BK289" s="187">
        <f>SUM(BK290:BK352)</f>
        <v>0</v>
      </c>
    </row>
    <row r="290" spans="1:65" s="2" customFormat="1" ht="16.5" customHeight="1">
      <c r="A290" s="36"/>
      <c r="B290" s="37"/>
      <c r="C290" s="190" t="s">
        <v>1561</v>
      </c>
      <c r="D290" s="190" t="s">
        <v>177</v>
      </c>
      <c r="E290" s="191" t="s">
        <v>1936</v>
      </c>
      <c r="F290" s="192" t="s">
        <v>1937</v>
      </c>
      <c r="G290" s="193" t="s">
        <v>973</v>
      </c>
      <c r="H290" s="194">
        <v>3</v>
      </c>
      <c r="I290" s="195"/>
      <c r="J290" s="196">
        <f>ROUND(I290*H290,2)</f>
        <v>0</v>
      </c>
      <c r="K290" s="192" t="s">
        <v>181</v>
      </c>
      <c r="L290" s="41"/>
      <c r="M290" s="197" t="s">
        <v>19</v>
      </c>
      <c r="N290" s="198" t="s">
        <v>48</v>
      </c>
      <c r="O290" s="67"/>
      <c r="P290" s="199">
        <f>O290*H290</f>
        <v>0</v>
      </c>
      <c r="Q290" s="199">
        <v>0</v>
      </c>
      <c r="R290" s="199">
        <f>Q290*H290</f>
        <v>0</v>
      </c>
      <c r="S290" s="199">
        <v>0.01933</v>
      </c>
      <c r="T290" s="200">
        <f>S290*H290</f>
        <v>0.05799</v>
      </c>
      <c r="U290" s="36"/>
      <c r="V290" s="36"/>
      <c r="W290" s="36"/>
      <c r="X290" s="36"/>
      <c r="Y290" s="36"/>
      <c r="Z290" s="36"/>
      <c r="AA290" s="36"/>
      <c r="AB290" s="36"/>
      <c r="AC290" s="36"/>
      <c r="AD290" s="36"/>
      <c r="AE290" s="36"/>
      <c r="AR290" s="201" t="s">
        <v>293</v>
      </c>
      <c r="AT290" s="201" t="s">
        <v>177</v>
      </c>
      <c r="AU290" s="201" t="s">
        <v>85</v>
      </c>
      <c r="AY290" s="19" t="s">
        <v>175</v>
      </c>
      <c r="BE290" s="202">
        <f>IF(N290="základní",J290,0)</f>
        <v>0</v>
      </c>
      <c r="BF290" s="202">
        <f>IF(N290="snížená",J290,0)</f>
        <v>0</v>
      </c>
      <c r="BG290" s="202">
        <f>IF(N290="zákl. přenesená",J290,0)</f>
        <v>0</v>
      </c>
      <c r="BH290" s="202">
        <f>IF(N290="sníž. přenesená",J290,0)</f>
        <v>0</v>
      </c>
      <c r="BI290" s="202">
        <f>IF(N290="nulová",J290,0)</f>
        <v>0</v>
      </c>
      <c r="BJ290" s="19" t="s">
        <v>182</v>
      </c>
      <c r="BK290" s="202">
        <f>ROUND(I290*H290,2)</f>
        <v>0</v>
      </c>
      <c r="BL290" s="19" t="s">
        <v>293</v>
      </c>
      <c r="BM290" s="201" t="s">
        <v>2904</v>
      </c>
    </row>
    <row r="291" spans="1:65" s="2" customFormat="1" ht="16.5" customHeight="1">
      <c r="A291" s="36"/>
      <c r="B291" s="37"/>
      <c r="C291" s="190" t="s">
        <v>2006</v>
      </c>
      <c r="D291" s="190" t="s">
        <v>177</v>
      </c>
      <c r="E291" s="191" t="s">
        <v>2905</v>
      </c>
      <c r="F291" s="192" t="s">
        <v>2906</v>
      </c>
      <c r="G291" s="193" t="s">
        <v>400</v>
      </c>
      <c r="H291" s="194">
        <v>3</v>
      </c>
      <c r="I291" s="195"/>
      <c r="J291" s="196">
        <f>ROUND(I291*H291,2)</f>
        <v>0</v>
      </c>
      <c r="K291" s="192" t="s">
        <v>181</v>
      </c>
      <c r="L291" s="41"/>
      <c r="M291" s="197" t="s">
        <v>19</v>
      </c>
      <c r="N291" s="198" t="s">
        <v>48</v>
      </c>
      <c r="O291" s="67"/>
      <c r="P291" s="199">
        <f>O291*H291</f>
        <v>0</v>
      </c>
      <c r="Q291" s="199">
        <v>0.00183</v>
      </c>
      <c r="R291" s="199">
        <f>Q291*H291</f>
        <v>0.00549</v>
      </c>
      <c r="S291" s="199">
        <v>0</v>
      </c>
      <c r="T291" s="200">
        <f>S291*H291</f>
        <v>0</v>
      </c>
      <c r="U291" s="36"/>
      <c r="V291" s="36"/>
      <c r="W291" s="36"/>
      <c r="X291" s="36"/>
      <c r="Y291" s="36"/>
      <c r="Z291" s="36"/>
      <c r="AA291" s="36"/>
      <c r="AB291" s="36"/>
      <c r="AC291" s="36"/>
      <c r="AD291" s="36"/>
      <c r="AE291" s="36"/>
      <c r="AR291" s="201" t="s">
        <v>293</v>
      </c>
      <c r="AT291" s="201" t="s">
        <v>177</v>
      </c>
      <c r="AU291" s="201" t="s">
        <v>85</v>
      </c>
      <c r="AY291" s="19" t="s">
        <v>175</v>
      </c>
      <c r="BE291" s="202">
        <f>IF(N291="základní",J291,0)</f>
        <v>0</v>
      </c>
      <c r="BF291" s="202">
        <f>IF(N291="snížená",J291,0)</f>
        <v>0</v>
      </c>
      <c r="BG291" s="202">
        <f>IF(N291="zákl. přenesená",J291,0)</f>
        <v>0</v>
      </c>
      <c r="BH291" s="202">
        <f>IF(N291="sníž. přenesená",J291,0)</f>
        <v>0</v>
      </c>
      <c r="BI291" s="202">
        <f>IF(N291="nulová",J291,0)</f>
        <v>0</v>
      </c>
      <c r="BJ291" s="19" t="s">
        <v>182</v>
      </c>
      <c r="BK291" s="202">
        <f>ROUND(I291*H291,2)</f>
        <v>0</v>
      </c>
      <c r="BL291" s="19" t="s">
        <v>293</v>
      </c>
      <c r="BM291" s="201" t="s">
        <v>2907</v>
      </c>
    </row>
    <row r="292" spans="1:47" s="2" customFormat="1" ht="39">
      <c r="A292" s="36"/>
      <c r="B292" s="37"/>
      <c r="C292" s="38"/>
      <c r="D292" s="203" t="s">
        <v>184</v>
      </c>
      <c r="E292" s="38"/>
      <c r="F292" s="204" t="s">
        <v>2908</v>
      </c>
      <c r="G292" s="38"/>
      <c r="H292" s="38"/>
      <c r="I292" s="111"/>
      <c r="J292" s="38"/>
      <c r="K292" s="38"/>
      <c r="L292" s="41"/>
      <c r="M292" s="205"/>
      <c r="N292" s="206"/>
      <c r="O292" s="67"/>
      <c r="P292" s="67"/>
      <c r="Q292" s="67"/>
      <c r="R292" s="67"/>
      <c r="S292" s="67"/>
      <c r="T292" s="68"/>
      <c r="U292" s="36"/>
      <c r="V292" s="36"/>
      <c r="W292" s="36"/>
      <c r="X292" s="36"/>
      <c r="Y292" s="36"/>
      <c r="Z292" s="36"/>
      <c r="AA292" s="36"/>
      <c r="AB292" s="36"/>
      <c r="AC292" s="36"/>
      <c r="AD292" s="36"/>
      <c r="AE292" s="36"/>
      <c r="AT292" s="19" t="s">
        <v>184</v>
      </c>
      <c r="AU292" s="19" t="s">
        <v>85</v>
      </c>
    </row>
    <row r="293" spans="1:65" s="2" customFormat="1" ht="16.5" customHeight="1">
      <c r="A293" s="36"/>
      <c r="B293" s="37"/>
      <c r="C293" s="239" t="s">
        <v>2011</v>
      </c>
      <c r="D293" s="239" t="s">
        <v>238</v>
      </c>
      <c r="E293" s="240" t="s">
        <v>2909</v>
      </c>
      <c r="F293" s="241" t="s">
        <v>2910</v>
      </c>
      <c r="G293" s="242" t="s">
        <v>400</v>
      </c>
      <c r="H293" s="243">
        <v>3</v>
      </c>
      <c r="I293" s="244"/>
      <c r="J293" s="245">
        <f>ROUND(I293*H293,2)</f>
        <v>0</v>
      </c>
      <c r="K293" s="241" t="s">
        <v>181</v>
      </c>
      <c r="L293" s="246"/>
      <c r="M293" s="247" t="s">
        <v>19</v>
      </c>
      <c r="N293" s="248" t="s">
        <v>48</v>
      </c>
      <c r="O293" s="67"/>
      <c r="P293" s="199">
        <f>O293*H293</f>
        <v>0</v>
      </c>
      <c r="Q293" s="199">
        <v>0.026</v>
      </c>
      <c r="R293" s="199">
        <f>Q293*H293</f>
        <v>0.078</v>
      </c>
      <c r="S293" s="199">
        <v>0</v>
      </c>
      <c r="T293" s="200">
        <f>S293*H293</f>
        <v>0</v>
      </c>
      <c r="U293" s="36"/>
      <c r="V293" s="36"/>
      <c r="W293" s="36"/>
      <c r="X293" s="36"/>
      <c r="Y293" s="36"/>
      <c r="Z293" s="36"/>
      <c r="AA293" s="36"/>
      <c r="AB293" s="36"/>
      <c r="AC293" s="36"/>
      <c r="AD293" s="36"/>
      <c r="AE293" s="36"/>
      <c r="AR293" s="201" t="s">
        <v>522</v>
      </c>
      <c r="AT293" s="201" t="s">
        <v>238</v>
      </c>
      <c r="AU293" s="201" t="s">
        <v>85</v>
      </c>
      <c r="AY293" s="19" t="s">
        <v>175</v>
      </c>
      <c r="BE293" s="202">
        <f>IF(N293="základní",J293,0)</f>
        <v>0</v>
      </c>
      <c r="BF293" s="202">
        <f>IF(N293="snížená",J293,0)</f>
        <v>0</v>
      </c>
      <c r="BG293" s="202">
        <f>IF(N293="zákl. přenesená",J293,0)</f>
        <v>0</v>
      </c>
      <c r="BH293" s="202">
        <f>IF(N293="sníž. přenesená",J293,0)</f>
        <v>0</v>
      </c>
      <c r="BI293" s="202">
        <f>IF(N293="nulová",J293,0)</f>
        <v>0</v>
      </c>
      <c r="BJ293" s="19" t="s">
        <v>182</v>
      </c>
      <c r="BK293" s="202">
        <f>ROUND(I293*H293,2)</f>
        <v>0</v>
      </c>
      <c r="BL293" s="19" t="s">
        <v>293</v>
      </c>
      <c r="BM293" s="201" t="s">
        <v>2911</v>
      </c>
    </row>
    <row r="294" spans="1:65" s="2" customFormat="1" ht="16.5" customHeight="1">
      <c r="A294" s="36"/>
      <c r="B294" s="37"/>
      <c r="C294" s="190" t="s">
        <v>2017</v>
      </c>
      <c r="D294" s="190" t="s">
        <v>177</v>
      </c>
      <c r="E294" s="191" t="s">
        <v>2905</v>
      </c>
      <c r="F294" s="192" t="s">
        <v>2906</v>
      </c>
      <c r="G294" s="193" t="s">
        <v>400</v>
      </c>
      <c r="H294" s="194">
        <v>1</v>
      </c>
      <c r="I294" s="195"/>
      <c r="J294" s="196">
        <f>ROUND(I294*H294,2)</f>
        <v>0</v>
      </c>
      <c r="K294" s="192" t="s">
        <v>181</v>
      </c>
      <c r="L294" s="41"/>
      <c r="M294" s="197" t="s">
        <v>19</v>
      </c>
      <c r="N294" s="198" t="s">
        <v>48</v>
      </c>
      <c r="O294" s="67"/>
      <c r="P294" s="199">
        <f>O294*H294</f>
        <v>0</v>
      </c>
      <c r="Q294" s="199">
        <v>0.00183</v>
      </c>
      <c r="R294" s="199">
        <f>Q294*H294</f>
        <v>0.00183</v>
      </c>
      <c r="S294" s="199">
        <v>0</v>
      </c>
      <c r="T294" s="200">
        <f>S294*H294</f>
        <v>0</v>
      </c>
      <c r="U294" s="36"/>
      <c r="V294" s="36"/>
      <c r="W294" s="36"/>
      <c r="X294" s="36"/>
      <c r="Y294" s="36"/>
      <c r="Z294" s="36"/>
      <c r="AA294" s="36"/>
      <c r="AB294" s="36"/>
      <c r="AC294" s="36"/>
      <c r="AD294" s="36"/>
      <c r="AE294" s="36"/>
      <c r="AR294" s="201" t="s">
        <v>293</v>
      </c>
      <c r="AT294" s="201" t="s">
        <v>177</v>
      </c>
      <c r="AU294" s="201" t="s">
        <v>85</v>
      </c>
      <c r="AY294" s="19" t="s">
        <v>175</v>
      </c>
      <c r="BE294" s="202">
        <f>IF(N294="základní",J294,0)</f>
        <v>0</v>
      </c>
      <c r="BF294" s="202">
        <f>IF(N294="snížená",J294,0)</f>
        <v>0</v>
      </c>
      <c r="BG294" s="202">
        <f>IF(N294="zákl. přenesená",J294,0)</f>
        <v>0</v>
      </c>
      <c r="BH294" s="202">
        <f>IF(N294="sníž. přenesená",J294,0)</f>
        <v>0</v>
      </c>
      <c r="BI294" s="202">
        <f>IF(N294="nulová",J294,0)</f>
        <v>0</v>
      </c>
      <c r="BJ294" s="19" t="s">
        <v>182</v>
      </c>
      <c r="BK294" s="202">
        <f>ROUND(I294*H294,2)</f>
        <v>0</v>
      </c>
      <c r="BL294" s="19" t="s">
        <v>293</v>
      </c>
      <c r="BM294" s="201" t="s">
        <v>2912</v>
      </c>
    </row>
    <row r="295" spans="1:47" s="2" customFormat="1" ht="39">
      <c r="A295" s="36"/>
      <c r="B295" s="37"/>
      <c r="C295" s="38"/>
      <c r="D295" s="203" t="s">
        <v>184</v>
      </c>
      <c r="E295" s="38"/>
      <c r="F295" s="204" t="s">
        <v>2908</v>
      </c>
      <c r="G295" s="38"/>
      <c r="H295" s="38"/>
      <c r="I295" s="111"/>
      <c r="J295" s="38"/>
      <c r="K295" s="38"/>
      <c r="L295" s="41"/>
      <c r="M295" s="205"/>
      <c r="N295" s="206"/>
      <c r="O295" s="67"/>
      <c r="P295" s="67"/>
      <c r="Q295" s="67"/>
      <c r="R295" s="67"/>
      <c r="S295" s="67"/>
      <c r="T295" s="68"/>
      <c r="U295" s="36"/>
      <c r="V295" s="36"/>
      <c r="W295" s="36"/>
      <c r="X295" s="36"/>
      <c r="Y295" s="36"/>
      <c r="Z295" s="36"/>
      <c r="AA295" s="36"/>
      <c r="AB295" s="36"/>
      <c r="AC295" s="36"/>
      <c r="AD295" s="36"/>
      <c r="AE295" s="36"/>
      <c r="AT295" s="19" t="s">
        <v>184</v>
      </c>
      <c r="AU295" s="19" t="s">
        <v>85</v>
      </c>
    </row>
    <row r="296" spans="1:65" s="2" customFormat="1" ht="16.5" customHeight="1">
      <c r="A296" s="36"/>
      <c r="B296" s="37"/>
      <c r="C296" s="239" t="s">
        <v>2022</v>
      </c>
      <c r="D296" s="239" t="s">
        <v>238</v>
      </c>
      <c r="E296" s="240" t="s">
        <v>2913</v>
      </c>
      <c r="F296" s="241" t="s">
        <v>2914</v>
      </c>
      <c r="G296" s="242" t="s">
        <v>400</v>
      </c>
      <c r="H296" s="243">
        <v>1</v>
      </c>
      <c r="I296" s="244"/>
      <c r="J296" s="245">
        <f>ROUND(I296*H296,2)</f>
        <v>0</v>
      </c>
      <c r="K296" s="241" t="s">
        <v>181</v>
      </c>
      <c r="L296" s="246"/>
      <c r="M296" s="247" t="s">
        <v>19</v>
      </c>
      <c r="N296" s="248" t="s">
        <v>48</v>
      </c>
      <c r="O296" s="67"/>
      <c r="P296" s="199">
        <f>O296*H296</f>
        <v>0</v>
      </c>
      <c r="Q296" s="199">
        <v>0.0219</v>
      </c>
      <c r="R296" s="199">
        <f>Q296*H296</f>
        <v>0.0219</v>
      </c>
      <c r="S296" s="199">
        <v>0</v>
      </c>
      <c r="T296" s="200">
        <f>S296*H296</f>
        <v>0</v>
      </c>
      <c r="U296" s="36"/>
      <c r="V296" s="36"/>
      <c r="W296" s="36"/>
      <c r="X296" s="36"/>
      <c r="Y296" s="36"/>
      <c r="Z296" s="36"/>
      <c r="AA296" s="36"/>
      <c r="AB296" s="36"/>
      <c r="AC296" s="36"/>
      <c r="AD296" s="36"/>
      <c r="AE296" s="36"/>
      <c r="AR296" s="201" t="s">
        <v>522</v>
      </c>
      <c r="AT296" s="201" t="s">
        <v>238</v>
      </c>
      <c r="AU296" s="201" t="s">
        <v>85</v>
      </c>
      <c r="AY296" s="19" t="s">
        <v>175</v>
      </c>
      <c r="BE296" s="202">
        <f>IF(N296="základní",J296,0)</f>
        <v>0</v>
      </c>
      <c r="BF296" s="202">
        <f>IF(N296="snížená",J296,0)</f>
        <v>0</v>
      </c>
      <c r="BG296" s="202">
        <f>IF(N296="zákl. přenesená",J296,0)</f>
        <v>0</v>
      </c>
      <c r="BH296" s="202">
        <f>IF(N296="sníž. přenesená",J296,0)</f>
        <v>0</v>
      </c>
      <c r="BI296" s="202">
        <f>IF(N296="nulová",J296,0)</f>
        <v>0</v>
      </c>
      <c r="BJ296" s="19" t="s">
        <v>182</v>
      </c>
      <c r="BK296" s="202">
        <f>ROUND(I296*H296,2)</f>
        <v>0</v>
      </c>
      <c r="BL296" s="19" t="s">
        <v>293</v>
      </c>
      <c r="BM296" s="201" t="s">
        <v>2915</v>
      </c>
    </row>
    <row r="297" spans="1:65" s="2" customFormat="1" ht="16.5" customHeight="1">
      <c r="A297" s="36"/>
      <c r="B297" s="37"/>
      <c r="C297" s="239" t="s">
        <v>2028</v>
      </c>
      <c r="D297" s="239" t="s">
        <v>238</v>
      </c>
      <c r="E297" s="240" t="s">
        <v>2916</v>
      </c>
      <c r="F297" s="241" t="s">
        <v>2917</v>
      </c>
      <c r="G297" s="242" t="s">
        <v>400</v>
      </c>
      <c r="H297" s="243">
        <v>1</v>
      </c>
      <c r="I297" s="244"/>
      <c r="J297" s="245">
        <f>ROUND(I297*H297,2)</f>
        <v>0</v>
      </c>
      <c r="K297" s="241" t="s">
        <v>181</v>
      </c>
      <c r="L297" s="246"/>
      <c r="M297" s="247" t="s">
        <v>19</v>
      </c>
      <c r="N297" s="248" t="s">
        <v>48</v>
      </c>
      <c r="O297" s="67"/>
      <c r="P297" s="199">
        <f>O297*H297</f>
        <v>0</v>
      </c>
      <c r="Q297" s="199">
        <v>0.0021</v>
      </c>
      <c r="R297" s="199">
        <f>Q297*H297</f>
        <v>0.0021</v>
      </c>
      <c r="S297" s="199">
        <v>0</v>
      </c>
      <c r="T297" s="200">
        <f>S297*H297</f>
        <v>0</v>
      </c>
      <c r="U297" s="36"/>
      <c r="V297" s="36"/>
      <c r="W297" s="36"/>
      <c r="X297" s="36"/>
      <c r="Y297" s="36"/>
      <c r="Z297" s="36"/>
      <c r="AA297" s="36"/>
      <c r="AB297" s="36"/>
      <c r="AC297" s="36"/>
      <c r="AD297" s="36"/>
      <c r="AE297" s="36"/>
      <c r="AR297" s="201" t="s">
        <v>522</v>
      </c>
      <c r="AT297" s="201" t="s">
        <v>238</v>
      </c>
      <c r="AU297" s="201" t="s">
        <v>85</v>
      </c>
      <c r="AY297" s="19" t="s">
        <v>175</v>
      </c>
      <c r="BE297" s="202">
        <f>IF(N297="základní",J297,0)</f>
        <v>0</v>
      </c>
      <c r="BF297" s="202">
        <f>IF(N297="snížená",J297,0)</f>
        <v>0</v>
      </c>
      <c r="BG297" s="202">
        <f>IF(N297="zákl. přenesená",J297,0)</f>
        <v>0</v>
      </c>
      <c r="BH297" s="202">
        <f>IF(N297="sníž. přenesená",J297,0)</f>
        <v>0</v>
      </c>
      <c r="BI297" s="202">
        <f>IF(N297="nulová",J297,0)</f>
        <v>0</v>
      </c>
      <c r="BJ297" s="19" t="s">
        <v>182</v>
      </c>
      <c r="BK297" s="202">
        <f>ROUND(I297*H297,2)</f>
        <v>0</v>
      </c>
      <c r="BL297" s="19" t="s">
        <v>293</v>
      </c>
      <c r="BM297" s="201" t="s">
        <v>2918</v>
      </c>
    </row>
    <row r="298" spans="1:65" s="2" customFormat="1" ht="16.5" customHeight="1">
      <c r="A298" s="36"/>
      <c r="B298" s="37"/>
      <c r="C298" s="190" t="s">
        <v>2033</v>
      </c>
      <c r="D298" s="190" t="s">
        <v>177</v>
      </c>
      <c r="E298" s="191" t="s">
        <v>2919</v>
      </c>
      <c r="F298" s="192" t="s">
        <v>2920</v>
      </c>
      <c r="G298" s="193" t="s">
        <v>400</v>
      </c>
      <c r="H298" s="194">
        <v>1</v>
      </c>
      <c r="I298" s="195"/>
      <c r="J298" s="196">
        <f>ROUND(I298*H298,2)</f>
        <v>0</v>
      </c>
      <c r="K298" s="192" t="s">
        <v>181</v>
      </c>
      <c r="L298" s="41"/>
      <c r="M298" s="197" t="s">
        <v>19</v>
      </c>
      <c r="N298" s="198" t="s">
        <v>48</v>
      </c>
      <c r="O298" s="67"/>
      <c r="P298" s="199">
        <f>O298*H298</f>
        <v>0</v>
      </c>
      <c r="Q298" s="199">
        <v>0.00247</v>
      </c>
      <c r="R298" s="199">
        <f>Q298*H298</f>
        <v>0.00247</v>
      </c>
      <c r="S298" s="199">
        <v>0</v>
      </c>
      <c r="T298" s="200">
        <f>S298*H298</f>
        <v>0</v>
      </c>
      <c r="U298" s="36"/>
      <c r="V298" s="36"/>
      <c r="W298" s="36"/>
      <c r="X298" s="36"/>
      <c r="Y298" s="36"/>
      <c r="Z298" s="36"/>
      <c r="AA298" s="36"/>
      <c r="AB298" s="36"/>
      <c r="AC298" s="36"/>
      <c r="AD298" s="36"/>
      <c r="AE298" s="36"/>
      <c r="AR298" s="201" t="s">
        <v>293</v>
      </c>
      <c r="AT298" s="201" t="s">
        <v>177</v>
      </c>
      <c r="AU298" s="201" t="s">
        <v>85</v>
      </c>
      <c r="AY298" s="19" t="s">
        <v>175</v>
      </c>
      <c r="BE298" s="202">
        <f>IF(N298="základní",J298,0)</f>
        <v>0</v>
      </c>
      <c r="BF298" s="202">
        <f>IF(N298="snížená",J298,0)</f>
        <v>0</v>
      </c>
      <c r="BG298" s="202">
        <f>IF(N298="zákl. přenesená",J298,0)</f>
        <v>0</v>
      </c>
      <c r="BH298" s="202">
        <f>IF(N298="sníž. přenesená",J298,0)</f>
        <v>0</v>
      </c>
      <c r="BI298" s="202">
        <f>IF(N298="nulová",J298,0)</f>
        <v>0</v>
      </c>
      <c r="BJ298" s="19" t="s">
        <v>182</v>
      </c>
      <c r="BK298" s="202">
        <f>ROUND(I298*H298,2)</f>
        <v>0</v>
      </c>
      <c r="BL298" s="19" t="s">
        <v>293</v>
      </c>
      <c r="BM298" s="201" t="s">
        <v>2921</v>
      </c>
    </row>
    <row r="299" spans="1:47" s="2" customFormat="1" ht="39">
      <c r="A299" s="36"/>
      <c r="B299" s="37"/>
      <c r="C299" s="38"/>
      <c r="D299" s="203" t="s">
        <v>184</v>
      </c>
      <c r="E299" s="38"/>
      <c r="F299" s="204" t="s">
        <v>2908</v>
      </c>
      <c r="G299" s="38"/>
      <c r="H299" s="38"/>
      <c r="I299" s="111"/>
      <c r="J299" s="38"/>
      <c r="K299" s="38"/>
      <c r="L299" s="41"/>
      <c r="M299" s="205"/>
      <c r="N299" s="206"/>
      <c r="O299" s="67"/>
      <c r="P299" s="67"/>
      <c r="Q299" s="67"/>
      <c r="R299" s="67"/>
      <c r="S299" s="67"/>
      <c r="T299" s="68"/>
      <c r="U299" s="36"/>
      <c r="V299" s="36"/>
      <c r="W299" s="36"/>
      <c r="X299" s="36"/>
      <c r="Y299" s="36"/>
      <c r="Z299" s="36"/>
      <c r="AA299" s="36"/>
      <c r="AB299" s="36"/>
      <c r="AC299" s="36"/>
      <c r="AD299" s="36"/>
      <c r="AE299" s="36"/>
      <c r="AT299" s="19" t="s">
        <v>184</v>
      </c>
      <c r="AU299" s="19" t="s">
        <v>85</v>
      </c>
    </row>
    <row r="300" spans="1:65" s="2" customFormat="1" ht="16.5" customHeight="1">
      <c r="A300" s="36"/>
      <c r="B300" s="37"/>
      <c r="C300" s="239" t="s">
        <v>2037</v>
      </c>
      <c r="D300" s="239" t="s">
        <v>238</v>
      </c>
      <c r="E300" s="240" t="s">
        <v>2922</v>
      </c>
      <c r="F300" s="241" t="s">
        <v>2923</v>
      </c>
      <c r="G300" s="242" t="s">
        <v>400</v>
      </c>
      <c r="H300" s="243">
        <v>1</v>
      </c>
      <c r="I300" s="244"/>
      <c r="J300" s="245">
        <f>ROUND(I300*H300,2)</f>
        <v>0</v>
      </c>
      <c r="K300" s="241" t="s">
        <v>181</v>
      </c>
      <c r="L300" s="246"/>
      <c r="M300" s="247" t="s">
        <v>19</v>
      </c>
      <c r="N300" s="248" t="s">
        <v>48</v>
      </c>
      <c r="O300" s="67"/>
      <c r="P300" s="199">
        <f>O300*H300</f>
        <v>0</v>
      </c>
      <c r="Q300" s="199">
        <v>0.0145</v>
      </c>
      <c r="R300" s="199">
        <f>Q300*H300</f>
        <v>0.0145</v>
      </c>
      <c r="S300" s="199">
        <v>0</v>
      </c>
      <c r="T300" s="200">
        <f>S300*H300</f>
        <v>0</v>
      </c>
      <c r="U300" s="36"/>
      <c r="V300" s="36"/>
      <c r="W300" s="36"/>
      <c r="X300" s="36"/>
      <c r="Y300" s="36"/>
      <c r="Z300" s="36"/>
      <c r="AA300" s="36"/>
      <c r="AB300" s="36"/>
      <c r="AC300" s="36"/>
      <c r="AD300" s="36"/>
      <c r="AE300" s="36"/>
      <c r="AR300" s="201" t="s">
        <v>522</v>
      </c>
      <c r="AT300" s="201" t="s">
        <v>238</v>
      </c>
      <c r="AU300" s="201" t="s">
        <v>85</v>
      </c>
      <c r="AY300" s="19" t="s">
        <v>175</v>
      </c>
      <c r="BE300" s="202">
        <f>IF(N300="základní",J300,0)</f>
        <v>0</v>
      </c>
      <c r="BF300" s="202">
        <f>IF(N300="snížená",J300,0)</f>
        <v>0</v>
      </c>
      <c r="BG300" s="202">
        <f>IF(N300="zákl. přenesená",J300,0)</f>
        <v>0</v>
      </c>
      <c r="BH300" s="202">
        <f>IF(N300="sníž. přenesená",J300,0)</f>
        <v>0</v>
      </c>
      <c r="BI300" s="202">
        <f>IF(N300="nulová",J300,0)</f>
        <v>0</v>
      </c>
      <c r="BJ300" s="19" t="s">
        <v>182</v>
      </c>
      <c r="BK300" s="202">
        <f>ROUND(I300*H300,2)</f>
        <v>0</v>
      </c>
      <c r="BL300" s="19" t="s">
        <v>293</v>
      </c>
      <c r="BM300" s="201" t="s">
        <v>2924</v>
      </c>
    </row>
    <row r="301" spans="1:65" s="2" customFormat="1" ht="16.5" customHeight="1">
      <c r="A301" s="36"/>
      <c r="B301" s="37"/>
      <c r="C301" s="239" t="s">
        <v>2041</v>
      </c>
      <c r="D301" s="239" t="s">
        <v>238</v>
      </c>
      <c r="E301" s="240" t="s">
        <v>2925</v>
      </c>
      <c r="F301" s="241" t="s">
        <v>2926</v>
      </c>
      <c r="G301" s="242" t="s">
        <v>400</v>
      </c>
      <c r="H301" s="243">
        <v>1</v>
      </c>
      <c r="I301" s="244"/>
      <c r="J301" s="245">
        <f>ROUND(I301*H301,2)</f>
        <v>0</v>
      </c>
      <c r="K301" s="241" t="s">
        <v>181</v>
      </c>
      <c r="L301" s="246"/>
      <c r="M301" s="247" t="s">
        <v>19</v>
      </c>
      <c r="N301" s="248" t="s">
        <v>48</v>
      </c>
      <c r="O301" s="67"/>
      <c r="P301" s="199">
        <f>O301*H301</f>
        <v>0</v>
      </c>
      <c r="Q301" s="199">
        <v>0.00128</v>
      </c>
      <c r="R301" s="199">
        <f>Q301*H301</f>
        <v>0.00128</v>
      </c>
      <c r="S301" s="199">
        <v>0</v>
      </c>
      <c r="T301" s="200">
        <f>S301*H301</f>
        <v>0</v>
      </c>
      <c r="U301" s="36"/>
      <c r="V301" s="36"/>
      <c r="W301" s="36"/>
      <c r="X301" s="36"/>
      <c r="Y301" s="36"/>
      <c r="Z301" s="36"/>
      <c r="AA301" s="36"/>
      <c r="AB301" s="36"/>
      <c r="AC301" s="36"/>
      <c r="AD301" s="36"/>
      <c r="AE301" s="36"/>
      <c r="AR301" s="201" t="s">
        <v>522</v>
      </c>
      <c r="AT301" s="201" t="s">
        <v>238</v>
      </c>
      <c r="AU301" s="201" t="s">
        <v>85</v>
      </c>
      <c r="AY301" s="19" t="s">
        <v>175</v>
      </c>
      <c r="BE301" s="202">
        <f>IF(N301="základní",J301,0)</f>
        <v>0</v>
      </c>
      <c r="BF301" s="202">
        <f>IF(N301="snížená",J301,0)</f>
        <v>0</v>
      </c>
      <c r="BG301" s="202">
        <f>IF(N301="zákl. přenesená",J301,0)</f>
        <v>0</v>
      </c>
      <c r="BH301" s="202">
        <f>IF(N301="sníž. přenesená",J301,0)</f>
        <v>0</v>
      </c>
      <c r="BI301" s="202">
        <f>IF(N301="nulová",J301,0)</f>
        <v>0</v>
      </c>
      <c r="BJ301" s="19" t="s">
        <v>182</v>
      </c>
      <c r="BK301" s="202">
        <f>ROUND(I301*H301,2)</f>
        <v>0</v>
      </c>
      <c r="BL301" s="19" t="s">
        <v>293</v>
      </c>
      <c r="BM301" s="201" t="s">
        <v>2927</v>
      </c>
    </row>
    <row r="302" spans="1:65" s="2" customFormat="1" ht="16.5" customHeight="1">
      <c r="A302" s="36"/>
      <c r="B302" s="37"/>
      <c r="C302" s="190" t="s">
        <v>2050</v>
      </c>
      <c r="D302" s="190" t="s">
        <v>177</v>
      </c>
      <c r="E302" s="191" t="s">
        <v>2928</v>
      </c>
      <c r="F302" s="192" t="s">
        <v>2929</v>
      </c>
      <c r="G302" s="193" t="s">
        <v>973</v>
      </c>
      <c r="H302" s="194">
        <v>2</v>
      </c>
      <c r="I302" s="195"/>
      <c r="J302" s="196">
        <f>ROUND(I302*H302,2)</f>
        <v>0</v>
      </c>
      <c r="K302" s="192" t="s">
        <v>181</v>
      </c>
      <c r="L302" s="41"/>
      <c r="M302" s="197" t="s">
        <v>19</v>
      </c>
      <c r="N302" s="198" t="s">
        <v>48</v>
      </c>
      <c r="O302" s="67"/>
      <c r="P302" s="199">
        <f>O302*H302</f>
        <v>0</v>
      </c>
      <c r="Q302" s="199">
        <v>0.01908</v>
      </c>
      <c r="R302" s="199">
        <f>Q302*H302</f>
        <v>0.03816</v>
      </c>
      <c r="S302" s="199">
        <v>0</v>
      </c>
      <c r="T302" s="200">
        <f>S302*H302</f>
        <v>0</v>
      </c>
      <c r="U302" s="36"/>
      <c r="V302" s="36"/>
      <c r="W302" s="36"/>
      <c r="X302" s="36"/>
      <c r="Y302" s="36"/>
      <c r="Z302" s="36"/>
      <c r="AA302" s="36"/>
      <c r="AB302" s="36"/>
      <c r="AC302" s="36"/>
      <c r="AD302" s="36"/>
      <c r="AE302" s="36"/>
      <c r="AR302" s="201" t="s">
        <v>293</v>
      </c>
      <c r="AT302" s="201" t="s">
        <v>177</v>
      </c>
      <c r="AU302" s="201" t="s">
        <v>85</v>
      </c>
      <c r="AY302" s="19" t="s">
        <v>175</v>
      </c>
      <c r="BE302" s="202">
        <f>IF(N302="základní",J302,0)</f>
        <v>0</v>
      </c>
      <c r="BF302" s="202">
        <f>IF(N302="snížená",J302,0)</f>
        <v>0</v>
      </c>
      <c r="BG302" s="202">
        <f>IF(N302="zákl. přenesená",J302,0)</f>
        <v>0</v>
      </c>
      <c r="BH302" s="202">
        <f>IF(N302="sníž. přenesená",J302,0)</f>
        <v>0</v>
      </c>
      <c r="BI302" s="202">
        <f>IF(N302="nulová",J302,0)</f>
        <v>0</v>
      </c>
      <c r="BJ302" s="19" t="s">
        <v>182</v>
      </c>
      <c r="BK302" s="202">
        <f>ROUND(I302*H302,2)</f>
        <v>0</v>
      </c>
      <c r="BL302" s="19" t="s">
        <v>293</v>
      </c>
      <c r="BM302" s="201" t="s">
        <v>2930</v>
      </c>
    </row>
    <row r="303" spans="1:47" s="2" customFormat="1" ht="39">
      <c r="A303" s="36"/>
      <c r="B303" s="37"/>
      <c r="C303" s="38"/>
      <c r="D303" s="203" t="s">
        <v>184</v>
      </c>
      <c r="E303" s="38"/>
      <c r="F303" s="204" t="s">
        <v>2931</v>
      </c>
      <c r="G303" s="38"/>
      <c r="H303" s="38"/>
      <c r="I303" s="111"/>
      <c r="J303" s="38"/>
      <c r="K303" s="38"/>
      <c r="L303" s="41"/>
      <c r="M303" s="205"/>
      <c r="N303" s="206"/>
      <c r="O303" s="67"/>
      <c r="P303" s="67"/>
      <c r="Q303" s="67"/>
      <c r="R303" s="67"/>
      <c r="S303" s="67"/>
      <c r="T303" s="68"/>
      <c r="U303" s="36"/>
      <c r="V303" s="36"/>
      <c r="W303" s="36"/>
      <c r="X303" s="36"/>
      <c r="Y303" s="36"/>
      <c r="Z303" s="36"/>
      <c r="AA303" s="36"/>
      <c r="AB303" s="36"/>
      <c r="AC303" s="36"/>
      <c r="AD303" s="36"/>
      <c r="AE303" s="36"/>
      <c r="AT303" s="19" t="s">
        <v>184</v>
      </c>
      <c r="AU303" s="19" t="s">
        <v>85</v>
      </c>
    </row>
    <row r="304" spans="1:65" s="2" customFormat="1" ht="16.5" customHeight="1">
      <c r="A304" s="36"/>
      <c r="B304" s="37"/>
      <c r="C304" s="190" t="s">
        <v>2057</v>
      </c>
      <c r="D304" s="190" t="s">
        <v>177</v>
      </c>
      <c r="E304" s="191" t="s">
        <v>1941</v>
      </c>
      <c r="F304" s="192" t="s">
        <v>1942</v>
      </c>
      <c r="G304" s="193" t="s">
        <v>973</v>
      </c>
      <c r="H304" s="194">
        <v>4</v>
      </c>
      <c r="I304" s="195"/>
      <c r="J304" s="196">
        <f>ROUND(I304*H304,2)</f>
        <v>0</v>
      </c>
      <c r="K304" s="192" t="s">
        <v>181</v>
      </c>
      <c r="L304" s="41"/>
      <c r="M304" s="197" t="s">
        <v>19</v>
      </c>
      <c r="N304" s="198" t="s">
        <v>48</v>
      </c>
      <c r="O304" s="67"/>
      <c r="P304" s="199">
        <f>O304*H304</f>
        <v>0</v>
      </c>
      <c r="Q304" s="199">
        <v>0</v>
      </c>
      <c r="R304" s="199">
        <f>Q304*H304</f>
        <v>0</v>
      </c>
      <c r="S304" s="199">
        <v>0.01946</v>
      </c>
      <c r="T304" s="200">
        <f>S304*H304</f>
        <v>0.07784</v>
      </c>
      <c r="U304" s="36"/>
      <c r="V304" s="36"/>
      <c r="W304" s="36"/>
      <c r="X304" s="36"/>
      <c r="Y304" s="36"/>
      <c r="Z304" s="36"/>
      <c r="AA304" s="36"/>
      <c r="AB304" s="36"/>
      <c r="AC304" s="36"/>
      <c r="AD304" s="36"/>
      <c r="AE304" s="36"/>
      <c r="AR304" s="201" t="s">
        <v>293</v>
      </c>
      <c r="AT304" s="201" t="s">
        <v>177</v>
      </c>
      <c r="AU304" s="201" t="s">
        <v>85</v>
      </c>
      <c r="AY304" s="19" t="s">
        <v>175</v>
      </c>
      <c r="BE304" s="202">
        <f>IF(N304="základní",J304,0)</f>
        <v>0</v>
      </c>
      <c r="BF304" s="202">
        <f>IF(N304="snížená",J304,0)</f>
        <v>0</v>
      </c>
      <c r="BG304" s="202">
        <f>IF(N304="zákl. přenesená",J304,0)</f>
        <v>0</v>
      </c>
      <c r="BH304" s="202">
        <f>IF(N304="sníž. přenesená",J304,0)</f>
        <v>0</v>
      </c>
      <c r="BI304" s="202">
        <f>IF(N304="nulová",J304,0)</f>
        <v>0</v>
      </c>
      <c r="BJ304" s="19" t="s">
        <v>182</v>
      </c>
      <c r="BK304" s="202">
        <f>ROUND(I304*H304,2)</f>
        <v>0</v>
      </c>
      <c r="BL304" s="19" t="s">
        <v>293</v>
      </c>
      <c r="BM304" s="201" t="s">
        <v>2932</v>
      </c>
    </row>
    <row r="305" spans="1:65" s="2" customFormat="1" ht="16.5" customHeight="1">
      <c r="A305" s="36"/>
      <c r="B305" s="37"/>
      <c r="C305" s="190" t="s">
        <v>2061</v>
      </c>
      <c r="D305" s="190" t="s">
        <v>177</v>
      </c>
      <c r="E305" s="191" t="s">
        <v>2933</v>
      </c>
      <c r="F305" s="192" t="s">
        <v>2934</v>
      </c>
      <c r="G305" s="193" t="s">
        <v>973</v>
      </c>
      <c r="H305" s="194">
        <v>8</v>
      </c>
      <c r="I305" s="195"/>
      <c r="J305" s="196">
        <f>ROUND(I305*H305,2)</f>
        <v>0</v>
      </c>
      <c r="K305" s="192" t="s">
        <v>181</v>
      </c>
      <c r="L305" s="41"/>
      <c r="M305" s="197" t="s">
        <v>19</v>
      </c>
      <c r="N305" s="198" t="s">
        <v>48</v>
      </c>
      <c r="O305" s="67"/>
      <c r="P305" s="199">
        <f>O305*H305</f>
        <v>0</v>
      </c>
      <c r="Q305" s="199">
        <v>0.00173</v>
      </c>
      <c r="R305" s="199">
        <f>Q305*H305</f>
        <v>0.01384</v>
      </c>
      <c r="S305" s="199">
        <v>0</v>
      </c>
      <c r="T305" s="200">
        <f>S305*H305</f>
        <v>0</v>
      </c>
      <c r="U305" s="36"/>
      <c r="V305" s="36"/>
      <c r="W305" s="36"/>
      <c r="X305" s="36"/>
      <c r="Y305" s="36"/>
      <c r="Z305" s="36"/>
      <c r="AA305" s="36"/>
      <c r="AB305" s="36"/>
      <c r="AC305" s="36"/>
      <c r="AD305" s="36"/>
      <c r="AE305" s="36"/>
      <c r="AR305" s="201" t="s">
        <v>293</v>
      </c>
      <c r="AT305" s="201" t="s">
        <v>177</v>
      </c>
      <c r="AU305" s="201" t="s">
        <v>85</v>
      </c>
      <c r="AY305" s="19" t="s">
        <v>175</v>
      </c>
      <c r="BE305" s="202">
        <f>IF(N305="základní",J305,0)</f>
        <v>0</v>
      </c>
      <c r="BF305" s="202">
        <f>IF(N305="snížená",J305,0)</f>
        <v>0</v>
      </c>
      <c r="BG305" s="202">
        <f>IF(N305="zákl. přenesená",J305,0)</f>
        <v>0</v>
      </c>
      <c r="BH305" s="202">
        <f>IF(N305="sníž. přenesená",J305,0)</f>
        <v>0</v>
      </c>
      <c r="BI305" s="202">
        <f>IF(N305="nulová",J305,0)</f>
        <v>0</v>
      </c>
      <c r="BJ305" s="19" t="s">
        <v>182</v>
      </c>
      <c r="BK305" s="202">
        <f>ROUND(I305*H305,2)</f>
        <v>0</v>
      </c>
      <c r="BL305" s="19" t="s">
        <v>293</v>
      </c>
      <c r="BM305" s="201" t="s">
        <v>2935</v>
      </c>
    </row>
    <row r="306" spans="1:47" s="2" customFormat="1" ht="58.5">
      <c r="A306" s="36"/>
      <c r="B306" s="37"/>
      <c r="C306" s="38"/>
      <c r="D306" s="203" t="s">
        <v>184</v>
      </c>
      <c r="E306" s="38"/>
      <c r="F306" s="204" t="s">
        <v>2936</v>
      </c>
      <c r="G306" s="38"/>
      <c r="H306" s="38"/>
      <c r="I306" s="111"/>
      <c r="J306" s="38"/>
      <c r="K306" s="38"/>
      <c r="L306" s="41"/>
      <c r="M306" s="205"/>
      <c r="N306" s="206"/>
      <c r="O306" s="67"/>
      <c r="P306" s="67"/>
      <c r="Q306" s="67"/>
      <c r="R306" s="67"/>
      <c r="S306" s="67"/>
      <c r="T306" s="68"/>
      <c r="U306" s="36"/>
      <c r="V306" s="36"/>
      <c r="W306" s="36"/>
      <c r="X306" s="36"/>
      <c r="Y306" s="36"/>
      <c r="Z306" s="36"/>
      <c r="AA306" s="36"/>
      <c r="AB306" s="36"/>
      <c r="AC306" s="36"/>
      <c r="AD306" s="36"/>
      <c r="AE306" s="36"/>
      <c r="AT306" s="19" t="s">
        <v>184</v>
      </c>
      <c r="AU306" s="19" t="s">
        <v>85</v>
      </c>
    </row>
    <row r="307" spans="1:65" s="2" customFormat="1" ht="16.5" customHeight="1">
      <c r="A307" s="36"/>
      <c r="B307" s="37"/>
      <c r="C307" s="239" t="s">
        <v>2066</v>
      </c>
      <c r="D307" s="239" t="s">
        <v>238</v>
      </c>
      <c r="E307" s="240" t="s">
        <v>2937</v>
      </c>
      <c r="F307" s="241" t="s">
        <v>2938</v>
      </c>
      <c r="G307" s="242" t="s">
        <v>400</v>
      </c>
      <c r="H307" s="243">
        <v>1</v>
      </c>
      <c r="I307" s="244"/>
      <c r="J307" s="245">
        <f>ROUND(I307*H307,2)</f>
        <v>0</v>
      </c>
      <c r="K307" s="241" t="s">
        <v>181</v>
      </c>
      <c r="L307" s="246"/>
      <c r="M307" s="247" t="s">
        <v>19</v>
      </c>
      <c r="N307" s="248" t="s">
        <v>48</v>
      </c>
      <c r="O307" s="67"/>
      <c r="P307" s="199">
        <f>O307*H307</f>
        <v>0</v>
      </c>
      <c r="Q307" s="199">
        <v>0.0176</v>
      </c>
      <c r="R307" s="199">
        <f>Q307*H307</f>
        <v>0.0176</v>
      </c>
      <c r="S307" s="199">
        <v>0</v>
      </c>
      <c r="T307" s="200">
        <f>S307*H307</f>
        <v>0</v>
      </c>
      <c r="U307" s="36"/>
      <c r="V307" s="36"/>
      <c r="W307" s="36"/>
      <c r="X307" s="36"/>
      <c r="Y307" s="36"/>
      <c r="Z307" s="36"/>
      <c r="AA307" s="36"/>
      <c r="AB307" s="36"/>
      <c r="AC307" s="36"/>
      <c r="AD307" s="36"/>
      <c r="AE307" s="36"/>
      <c r="AR307" s="201" t="s">
        <v>522</v>
      </c>
      <c r="AT307" s="201" t="s">
        <v>238</v>
      </c>
      <c r="AU307" s="201" t="s">
        <v>85</v>
      </c>
      <c r="AY307" s="19" t="s">
        <v>175</v>
      </c>
      <c r="BE307" s="202">
        <f>IF(N307="základní",J307,0)</f>
        <v>0</v>
      </c>
      <c r="BF307" s="202">
        <f>IF(N307="snížená",J307,0)</f>
        <v>0</v>
      </c>
      <c r="BG307" s="202">
        <f>IF(N307="zákl. přenesená",J307,0)</f>
        <v>0</v>
      </c>
      <c r="BH307" s="202">
        <f>IF(N307="sníž. přenesená",J307,0)</f>
        <v>0</v>
      </c>
      <c r="BI307" s="202">
        <f>IF(N307="nulová",J307,0)</f>
        <v>0</v>
      </c>
      <c r="BJ307" s="19" t="s">
        <v>182</v>
      </c>
      <c r="BK307" s="202">
        <f>ROUND(I307*H307,2)</f>
        <v>0</v>
      </c>
      <c r="BL307" s="19" t="s">
        <v>293</v>
      </c>
      <c r="BM307" s="201" t="s">
        <v>2939</v>
      </c>
    </row>
    <row r="308" spans="1:65" s="2" customFormat="1" ht="16.5" customHeight="1">
      <c r="A308" s="36"/>
      <c r="B308" s="37"/>
      <c r="C308" s="239" t="s">
        <v>2071</v>
      </c>
      <c r="D308" s="239" t="s">
        <v>238</v>
      </c>
      <c r="E308" s="240" t="s">
        <v>2940</v>
      </c>
      <c r="F308" s="241" t="s">
        <v>2941</v>
      </c>
      <c r="G308" s="242" t="s">
        <v>400</v>
      </c>
      <c r="H308" s="243">
        <v>3</v>
      </c>
      <c r="I308" s="244"/>
      <c r="J308" s="245">
        <f>ROUND(I308*H308,2)</f>
        <v>0</v>
      </c>
      <c r="K308" s="241" t="s">
        <v>181</v>
      </c>
      <c r="L308" s="246"/>
      <c r="M308" s="247" t="s">
        <v>19</v>
      </c>
      <c r="N308" s="248" t="s">
        <v>48</v>
      </c>
      <c r="O308" s="67"/>
      <c r="P308" s="199">
        <f>O308*H308</f>
        <v>0</v>
      </c>
      <c r="Q308" s="199">
        <v>0.007</v>
      </c>
      <c r="R308" s="199">
        <f>Q308*H308</f>
        <v>0.021</v>
      </c>
      <c r="S308" s="199">
        <v>0</v>
      </c>
      <c r="T308" s="200">
        <f>S308*H308</f>
        <v>0</v>
      </c>
      <c r="U308" s="36"/>
      <c r="V308" s="36"/>
      <c r="W308" s="36"/>
      <c r="X308" s="36"/>
      <c r="Y308" s="36"/>
      <c r="Z308" s="36"/>
      <c r="AA308" s="36"/>
      <c r="AB308" s="36"/>
      <c r="AC308" s="36"/>
      <c r="AD308" s="36"/>
      <c r="AE308" s="36"/>
      <c r="AR308" s="201" t="s">
        <v>522</v>
      </c>
      <c r="AT308" s="201" t="s">
        <v>238</v>
      </c>
      <c r="AU308" s="201" t="s">
        <v>85</v>
      </c>
      <c r="AY308" s="19" t="s">
        <v>175</v>
      </c>
      <c r="BE308" s="202">
        <f>IF(N308="základní",J308,0)</f>
        <v>0</v>
      </c>
      <c r="BF308" s="202">
        <f>IF(N308="snížená",J308,0)</f>
        <v>0</v>
      </c>
      <c r="BG308" s="202">
        <f>IF(N308="zákl. přenesená",J308,0)</f>
        <v>0</v>
      </c>
      <c r="BH308" s="202">
        <f>IF(N308="sníž. přenesená",J308,0)</f>
        <v>0</v>
      </c>
      <c r="BI308" s="202">
        <f>IF(N308="nulová",J308,0)</f>
        <v>0</v>
      </c>
      <c r="BJ308" s="19" t="s">
        <v>182</v>
      </c>
      <c r="BK308" s="202">
        <f>ROUND(I308*H308,2)</f>
        <v>0</v>
      </c>
      <c r="BL308" s="19" t="s">
        <v>293</v>
      </c>
      <c r="BM308" s="201" t="s">
        <v>2942</v>
      </c>
    </row>
    <row r="309" spans="1:65" s="2" customFormat="1" ht="16.5" customHeight="1">
      <c r="A309" s="36"/>
      <c r="B309" s="37"/>
      <c r="C309" s="239" t="s">
        <v>2075</v>
      </c>
      <c r="D309" s="239" t="s">
        <v>238</v>
      </c>
      <c r="E309" s="240" t="s">
        <v>2943</v>
      </c>
      <c r="F309" s="241" t="s">
        <v>2944</v>
      </c>
      <c r="G309" s="242" t="s">
        <v>400</v>
      </c>
      <c r="H309" s="243">
        <v>2</v>
      </c>
      <c r="I309" s="244"/>
      <c r="J309" s="245">
        <f>ROUND(I309*H309,2)</f>
        <v>0</v>
      </c>
      <c r="K309" s="241" t="s">
        <v>181</v>
      </c>
      <c r="L309" s="246"/>
      <c r="M309" s="247" t="s">
        <v>19</v>
      </c>
      <c r="N309" s="248" t="s">
        <v>48</v>
      </c>
      <c r="O309" s="67"/>
      <c r="P309" s="199">
        <f>O309*H309</f>
        <v>0</v>
      </c>
      <c r="Q309" s="199">
        <v>0.022</v>
      </c>
      <c r="R309" s="199">
        <f>Q309*H309</f>
        <v>0.044</v>
      </c>
      <c r="S309" s="199">
        <v>0</v>
      </c>
      <c r="T309" s="200">
        <f>S309*H309</f>
        <v>0</v>
      </c>
      <c r="U309" s="36"/>
      <c r="V309" s="36"/>
      <c r="W309" s="36"/>
      <c r="X309" s="36"/>
      <c r="Y309" s="36"/>
      <c r="Z309" s="36"/>
      <c r="AA309" s="36"/>
      <c r="AB309" s="36"/>
      <c r="AC309" s="36"/>
      <c r="AD309" s="36"/>
      <c r="AE309" s="36"/>
      <c r="AR309" s="201" t="s">
        <v>522</v>
      </c>
      <c r="AT309" s="201" t="s">
        <v>238</v>
      </c>
      <c r="AU309" s="201" t="s">
        <v>85</v>
      </c>
      <c r="AY309" s="19" t="s">
        <v>175</v>
      </c>
      <c r="BE309" s="202">
        <f>IF(N309="základní",J309,0)</f>
        <v>0</v>
      </c>
      <c r="BF309" s="202">
        <f>IF(N309="snížená",J309,0)</f>
        <v>0</v>
      </c>
      <c r="BG309" s="202">
        <f>IF(N309="zákl. přenesená",J309,0)</f>
        <v>0</v>
      </c>
      <c r="BH309" s="202">
        <f>IF(N309="sníž. přenesená",J309,0)</f>
        <v>0</v>
      </c>
      <c r="BI309" s="202">
        <f>IF(N309="nulová",J309,0)</f>
        <v>0</v>
      </c>
      <c r="BJ309" s="19" t="s">
        <v>182</v>
      </c>
      <c r="BK309" s="202">
        <f>ROUND(I309*H309,2)</f>
        <v>0</v>
      </c>
      <c r="BL309" s="19" t="s">
        <v>293</v>
      </c>
      <c r="BM309" s="201" t="s">
        <v>2945</v>
      </c>
    </row>
    <row r="310" spans="1:65" s="2" customFormat="1" ht="16.5" customHeight="1">
      <c r="A310" s="36"/>
      <c r="B310" s="37"/>
      <c r="C310" s="239" t="s">
        <v>2081</v>
      </c>
      <c r="D310" s="239" t="s">
        <v>238</v>
      </c>
      <c r="E310" s="240" t="s">
        <v>2946</v>
      </c>
      <c r="F310" s="241" t="s">
        <v>2947</v>
      </c>
      <c r="G310" s="242" t="s">
        <v>400</v>
      </c>
      <c r="H310" s="243">
        <v>10</v>
      </c>
      <c r="I310" s="244"/>
      <c r="J310" s="245">
        <f>ROUND(I310*H310,2)</f>
        <v>0</v>
      </c>
      <c r="K310" s="241" t="s">
        <v>181</v>
      </c>
      <c r="L310" s="246"/>
      <c r="M310" s="247" t="s">
        <v>19</v>
      </c>
      <c r="N310" s="248" t="s">
        <v>48</v>
      </c>
      <c r="O310" s="67"/>
      <c r="P310" s="199">
        <f>O310*H310</f>
        <v>0</v>
      </c>
      <c r="Q310" s="199">
        <v>0.0025</v>
      </c>
      <c r="R310" s="199">
        <f>Q310*H310</f>
        <v>0.025</v>
      </c>
      <c r="S310" s="199">
        <v>0</v>
      </c>
      <c r="T310" s="200">
        <f>S310*H310</f>
        <v>0</v>
      </c>
      <c r="U310" s="36"/>
      <c r="V310" s="36"/>
      <c r="W310" s="36"/>
      <c r="X310" s="36"/>
      <c r="Y310" s="36"/>
      <c r="Z310" s="36"/>
      <c r="AA310" s="36"/>
      <c r="AB310" s="36"/>
      <c r="AC310" s="36"/>
      <c r="AD310" s="36"/>
      <c r="AE310" s="36"/>
      <c r="AR310" s="201" t="s">
        <v>522</v>
      </c>
      <c r="AT310" s="201" t="s">
        <v>238</v>
      </c>
      <c r="AU310" s="201" t="s">
        <v>85</v>
      </c>
      <c r="AY310" s="19" t="s">
        <v>175</v>
      </c>
      <c r="BE310" s="202">
        <f>IF(N310="základní",J310,0)</f>
        <v>0</v>
      </c>
      <c r="BF310" s="202">
        <f>IF(N310="snížená",J310,0)</f>
        <v>0</v>
      </c>
      <c r="BG310" s="202">
        <f>IF(N310="zákl. přenesená",J310,0)</f>
        <v>0</v>
      </c>
      <c r="BH310" s="202">
        <f>IF(N310="sníž. přenesená",J310,0)</f>
        <v>0</v>
      </c>
      <c r="BI310" s="202">
        <f>IF(N310="nulová",J310,0)</f>
        <v>0</v>
      </c>
      <c r="BJ310" s="19" t="s">
        <v>182</v>
      </c>
      <c r="BK310" s="202">
        <f>ROUND(I310*H310,2)</f>
        <v>0</v>
      </c>
      <c r="BL310" s="19" t="s">
        <v>293</v>
      </c>
      <c r="BM310" s="201" t="s">
        <v>2948</v>
      </c>
    </row>
    <row r="311" spans="1:65" s="2" customFormat="1" ht="16.5" customHeight="1">
      <c r="A311" s="36"/>
      <c r="B311" s="37"/>
      <c r="C311" s="190" t="s">
        <v>2086</v>
      </c>
      <c r="D311" s="190" t="s">
        <v>177</v>
      </c>
      <c r="E311" s="191" t="s">
        <v>2949</v>
      </c>
      <c r="F311" s="192" t="s">
        <v>2950</v>
      </c>
      <c r="G311" s="193" t="s">
        <v>400</v>
      </c>
      <c r="H311" s="194">
        <v>3</v>
      </c>
      <c r="I311" s="195"/>
      <c r="J311" s="196">
        <f>ROUND(I311*H311,2)</f>
        <v>0</v>
      </c>
      <c r="K311" s="192" t="s">
        <v>181</v>
      </c>
      <c r="L311" s="41"/>
      <c r="M311" s="197" t="s">
        <v>19</v>
      </c>
      <c r="N311" s="198" t="s">
        <v>48</v>
      </c>
      <c r="O311" s="67"/>
      <c r="P311" s="199">
        <f>O311*H311</f>
        <v>0</v>
      </c>
      <c r="Q311" s="199">
        <v>0.00036</v>
      </c>
      <c r="R311" s="199">
        <f>Q311*H311</f>
        <v>0.00108</v>
      </c>
      <c r="S311" s="199">
        <v>0</v>
      </c>
      <c r="T311" s="200">
        <f>S311*H311</f>
        <v>0</v>
      </c>
      <c r="U311" s="36"/>
      <c r="V311" s="36"/>
      <c r="W311" s="36"/>
      <c r="X311" s="36"/>
      <c r="Y311" s="36"/>
      <c r="Z311" s="36"/>
      <c r="AA311" s="36"/>
      <c r="AB311" s="36"/>
      <c r="AC311" s="36"/>
      <c r="AD311" s="36"/>
      <c r="AE311" s="36"/>
      <c r="AR311" s="201" t="s">
        <v>293</v>
      </c>
      <c r="AT311" s="201" t="s">
        <v>177</v>
      </c>
      <c r="AU311" s="201" t="s">
        <v>85</v>
      </c>
      <c r="AY311" s="19" t="s">
        <v>175</v>
      </c>
      <c r="BE311" s="202">
        <f>IF(N311="základní",J311,0)</f>
        <v>0</v>
      </c>
      <c r="BF311" s="202">
        <f>IF(N311="snížená",J311,0)</f>
        <v>0</v>
      </c>
      <c r="BG311" s="202">
        <f>IF(N311="zákl. přenesená",J311,0)</f>
        <v>0</v>
      </c>
      <c r="BH311" s="202">
        <f>IF(N311="sníž. přenesená",J311,0)</f>
        <v>0</v>
      </c>
      <c r="BI311" s="202">
        <f>IF(N311="nulová",J311,0)</f>
        <v>0</v>
      </c>
      <c r="BJ311" s="19" t="s">
        <v>182</v>
      </c>
      <c r="BK311" s="202">
        <f>ROUND(I311*H311,2)</f>
        <v>0</v>
      </c>
      <c r="BL311" s="19" t="s">
        <v>293</v>
      </c>
      <c r="BM311" s="201" t="s">
        <v>2951</v>
      </c>
    </row>
    <row r="312" spans="1:47" s="2" customFormat="1" ht="39">
      <c r="A312" s="36"/>
      <c r="B312" s="37"/>
      <c r="C312" s="38"/>
      <c r="D312" s="203" t="s">
        <v>184</v>
      </c>
      <c r="E312" s="38"/>
      <c r="F312" s="204" t="s">
        <v>2952</v>
      </c>
      <c r="G312" s="38"/>
      <c r="H312" s="38"/>
      <c r="I312" s="111"/>
      <c r="J312" s="38"/>
      <c r="K312" s="38"/>
      <c r="L312" s="41"/>
      <c r="M312" s="205"/>
      <c r="N312" s="206"/>
      <c r="O312" s="67"/>
      <c r="P312" s="67"/>
      <c r="Q312" s="67"/>
      <c r="R312" s="67"/>
      <c r="S312" s="67"/>
      <c r="T312" s="68"/>
      <c r="U312" s="36"/>
      <c r="V312" s="36"/>
      <c r="W312" s="36"/>
      <c r="X312" s="36"/>
      <c r="Y312" s="36"/>
      <c r="Z312" s="36"/>
      <c r="AA312" s="36"/>
      <c r="AB312" s="36"/>
      <c r="AC312" s="36"/>
      <c r="AD312" s="36"/>
      <c r="AE312" s="36"/>
      <c r="AT312" s="19" t="s">
        <v>184</v>
      </c>
      <c r="AU312" s="19" t="s">
        <v>85</v>
      </c>
    </row>
    <row r="313" spans="1:65" s="2" customFormat="1" ht="16.5" customHeight="1">
      <c r="A313" s="36"/>
      <c r="B313" s="37"/>
      <c r="C313" s="190" t="s">
        <v>2091</v>
      </c>
      <c r="D313" s="190" t="s">
        <v>177</v>
      </c>
      <c r="E313" s="191" t="s">
        <v>2953</v>
      </c>
      <c r="F313" s="192" t="s">
        <v>2954</v>
      </c>
      <c r="G313" s="193" t="s">
        <v>973</v>
      </c>
      <c r="H313" s="194">
        <v>1</v>
      </c>
      <c r="I313" s="195"/>
      <c r="J313" s="196">
        <f>ROUND(I313*H313,2)</f>
        <v>0</v>
      </c>
      <c r="K313" s="192" t="s">
        <v>181</v>
      </c>
      <c r="L313" s="41"/>
      <c r="M313" s="197" t="s">
        <v>19</v>
      </c>
      <c r="N313" s="198" t="s">
        <v>48</v>
      </c>
      <c r="O313" s="67"/>
      <c r="P313" s="199">
        <f>O313*H313</f>
        <v>0</v>
      </c>
      <c r="Q313" s="199">
        <v>0.02387</v>
      </c>
      <c r="R313" s="199">
        <f>Q313*H313</f>
        <v>0.02387</v>
      </c>
      <c r="S313" s="199">
        <v>0</v>
      </c>
      <c r="T313" s="200">
        <f>S313*H313</f>
        <v>0</v>
      </c>
      <c r="U313" s="36"/>
      <c r="V313" s="36"/>
      <c r="W313" s="36"/>
      <c r="X313" s="36"/>
      <c r="Y313" s="36"/>
      <c r="Z313" s="36"/>
      <c r="AA313" s="36"/>
      <c r="AB313" s="36"/>
      <c r="AC313" s="36"/>
      <c r="AD313" s="36"/>
      <c r="AE313" s="36"/>
      <c r="AR313" s="201" t="s">
        <v>293</v>
      </c>
      <c r="AT313" s="201" t="s">
        <v>177</v>
      </c>
      <c r="AU313" s="201" t="s">
        <v>85</v>
      </c>
      <c r="AY313" s="19" t="s">
        <v>175</v>
      </c>
      <c r="BE313" s="202">
        <f>IF(N313="základní",J313,0)</f>
        <v>0</v>
      </c>
      <c r="BF313" s="202">
        <f>IF(N313="snížená",J313,0)</f>
        <v>0</v>
      </c>
      <c r="BG313" s="202">
        <f>IF(N313="zákl. přenesená",J313,0)</f>
        <v>0</v>
      </c>
      <c r="BH313" s="202">
        <f>IF(N313="sníž. přenesená",J313,0)</f>
        <v>0</v>
      </c>
      <c r="BI313" s="202">
        <f>IF(N313="nulová",J313,0)</f>
        <v>0</v>
      </c>
      <c r="BJ313" s="19" t="s">
        <v>182</v>
      </c>
      <c r="BK313" s="202">
        <f>ROUND(I313*H313,2)</f>
        <v>0</v>
      </c>
      <c r="BL313" s="19" t="s">
        <v>293</v>
      </c>
      <c r="BM313" s="201" t="s">
        <v>2955</v>
      </c>
    </row>
    <row r="314" spans="1:47" s="2" customFormat="1" ht="39">
      <c r="A314" s="36"/>
      <c r="B314" s="37"/>
      <c r="C314" s="38"/>
      <c r="D314" s="203" t="s">
        <v>184</v>
      </c>
      <c r="E314" s="38"/>
      <c r="F314" s="204" t="s">
        <v>2956</v>
      </c>
      <c r="G314" s="38"/>
      <c r="H314" s="38"/>
      <c r="I314" s="111"/>
      <c r="J314" s="38"/>
      <c r="K314" s="38"/>
      <c r="L314" s="41"/>
      <c r="M314" s="205"/>
      <c r="N314" s="206"/>
      <c r="O314" s="67"/>
      <c r="P314" s="67"/>
      <c r="Q314" s="67"/>
      <c r="R314" s="67"/>
      <c r="S314" s="67"/>
      <c r="T314" s="68"/>
      <c r="U314" s="36"/>
      <c r="V314" s="36"/>
      <c r="W314" s="36"/>
      <c r="X314" s="36"/>
      <c r="Y314" s="36"/>
      <c r="Z314" s="36"/>
      <c r="AA314" s="36"/>
      <c r="AB314" s="36"/>
      <c r="AC314" s="36"/>
      <c r="AD314" s="36"/>
      <c r="AE314" s="36"/>
      <c r="AT314" s="19" t="s">
        <v>184</v>
      </c>
      <c r="AU314" s="19" t="s">
        <v>85</v>
      </c>
    </row>
    <row r="315" spans="1:65" s="2" customFormat="1" ht="16.5" customHeight="1">
      <c r="A315" s="36"/>
      <c r="B315" s="37"/>
      <c r="C315" s="190" t="s">
        <v>2097</v>
      </c>
      <c r="D315" s="190" t="s">
        <v>177</v>
      </c>
      <c r="E315" s="191" t="s">
        <v>2957</v>
      </c>
      <c r="F315" s="192" t="s">
        <v>2958</v>
      </c>
      <c r="G315" s="193" t="s">
        <v>973</v>
      </c>
      <c r="H315" s="194">
        <v>2</v>
      </c>
      <c r="I315" s="195"/>
      <c r="J315" s="196">
        <f>ROUND(I315*H315,2)</f>
        <v>0</v>
      </c>
      <c r="K315" s="192" t="s">
        <v>181</v>
      </c>
      <c r="L315" s="41"/>
      <c r="M315" s="197" t="s">
        <v>19</v>
      </c>
      <c r="N315" s="198" t="s">
        <v>48</v>
      </c>
      <c r="O315" s="67"/>
      <c r="P315" s="199">
        <f>O315*H315</f>
        <v>0</v>
      </c>
      <c r="Q315" s="199">
        <v>0</v>
      </c>
      <c r="R315" s="199">
        <f>Q315*H315</f>
        <v>0</v>
      </c>
      <c r="S315" s="199">
        <v>0.088</v>
      </c>
      <c r="T315" s="200">
        <f>S315*H315</f>
        <v>0.176</v>
      </c>
      <c r="U315" s="36"/>
      <c r="V315" s="36"/>
      <c r="W315" s="36"/>
      <c r="X315" s="36"/>
      <c r="Y315" s="36"/>
      <c r="Z315" s="36"/>
      <c r="AA315" s="36"/>
      <c r="AB315" s="36"/>
      <c r="AC315" s="36"/>
      <c r="AD315" s="36"/>
      <c r="AE315" s="36"/>
      <c r="AR315" s="201" t="s">
        <v>293</v>
      </c>
      <c r="AT315" s="201" t="s">
        <v>177</v>
      </c>
      <c r="AU315" s="201" t="s">
        <v>85</v>
      </c>
      <c r="AY315" s="19" t="s">
        <v>175</v>
      </c>
      <c r="BE315" s="202">
        <f>IF(N315="základní",J315,0)</f>
        <v>0</v>
      </c>
      <c r="BF315" s="202">
        <f>IF(N315="snížená",J315,0)</f>
        <v>0</v>
      </c>
      <c r="BG315" s="202">
        <f>IF(N315="zákl. přenesená",J315,0)</f>
        <v>0</v>
      </c>
      <c r="BH315" s="202">
        <f>IF(N315="sníž. přenesená",J315,0)</f>
        <v>0</v>
      </c>
      <c r="BI315" s="202">
        <f>IF(N315="nulová",J315,0)</f>
        <v>0</v>
      </c>
      <c r="BJ315" s="19" t="s">
        <v>182</v>
      </c>
      <c r="BK315" s="202">
        <f>ROUND(I315*H315,2)</f>
        <v>0</v>
      </c>
      <c r="BL315" s="19" t="s">
        <v>293</v>
      </c>
      <c r="BM315" s="201" t="s">
        <v>2959</v>
      </c>
    </row>
    <row r="316" spans="1:65" s="2" customFormat="1" ht="16.5" customHeight="1">
      <c r="A316" s="36"/>
      <c r="B316" s="37"/>
      <c r="C316" s="190" t="s">
        <v>2102</v>
      </c>
      <c r="D316" s="190" t="s">
        <v>177</v>
      </c>
      <c r="E316" s="191" t="s">
        <v>2960</v>
      </c>
      <c r="F316" s="192" t="s">
        <v>2961</v>
      </c>
      <c r="G316" s="193" t="s">
        <v>973</v>
      </c>
      <c r="H316" s="194">
        <v>3</v>
      </c>
      <c r="I316" s="195"/>
      <c r="J316" s="196">
        <f>ROUND(I316*H316,2)</f>
        <v>0</v>
      </c>
      <c r="K316" s="192" t="s">
        <v>181</v>
      </c>
      <c r="L316" s="41"/>
      <c r="M316" s="197" t="s">
        <v>19</v>
      </c>
      <c r="N316" s="198" t="s">
        <v>48</v>
      </c>
      <c r="O316" s="67"/>
      <c r="P316" s="199">
        <f>O316*H316</f>
        <v>0</v>
      </c>
      <c r="Q316" s="199">
        <v>0.00043</v>
      </c>
      <c r="R316" s="199">
        <f>Q316*H316</f>
        <v>0.00129</v>
      </c>
      <c r="S316" s="199">
        <v>0</v>
      </c>
      <c r="T316" s="200">
        <f>S316*H316</f>
        <v>0</v>
      </c>
      <c r="U316" s="36"/>
      <c r="V316" s="36"/>
      <c r="W316" s="36"/>
      <c r="X316" s="36"/>
      <c r="Y316" s="36"/>
      <c r="Z316" s="36"/>
      <c r="AA316" s="36"/>
      <c r="AB316" s="36"/>
      <c r="AC316" s="36"/>
      <c r="AD316" s="36"/>
      <c r="AE316" s="36"/>
      <c r="AR316" s="201" t="s">
        <v>293</v>
      </c>
      <c r="AT316" s="201" t="s">
        <v>177</v>
      </c>
      <c r="AU316" s="201" t="s">
        <v>85</v>
      </c>
      <c r="AY316" s="19" t="s">
        <v>175</v>
      </c>
      <c r="BE316" s="202">
        <f>IF(N316="základní",J316,0)</f>
        <v>0</v>
      </c>
      <c r="BF316" s="202">
        <f>IF(N316="snížená",J316,0)</f>
        <v>0</v>
      </c>
      <c r="BG316" s="202">
        <f>IF(N316="zákl. přenesená",J316,0)</f>
        <v>0</v>
      </c>
      <c r="BH316" s="202">
        <f>IF(N316="sníž. přenesená",J316,0)</f>
        <v>0</v>
      </c>
      <c r="BI316" s="202">
        <f>IF(N316="nulová",J316,0)</f>
        <v>0</v>
      </c>
      <c r="BJ316" s="19" t="s">
        <v>182</v>
      </c>
      <c r="BK316" s="202">
        <f>ROUND(I316*H316,2)</f>
        <v>0</v>
      </c>
      <c r="BL316" s="19" t="s">
        <v>293</v>
      </c>
      <c r="BM316" s="201" t="s">
        <v>2962</v>
      </c>
    </row>
    <row r="317" spans="1:47" s="2" customFormat="1" ht="39">
      <c r="A317" s="36"/>
      <c r="B317" s="37"/>
      <c r="C317" s="38"/>
      <c r="D317" s="203" t="s">
        <v>184</v>
      </c>
      <c r="E317" s="38"/>
      <c r="F317" s="204" t="s">
        <v>2963</v>
      </c>
      <c r="G317" s="38"/>
      <c r="H317" s="38"/>
      <c r="I317" s="111"/>
      <c r="J317" s="38"/>
      <c r="K317" s="38"/>
      <c r="L317" s="41"/>
      <c r="M317" s="205"/>
      <c r="N317" s="206"/>
      <c r="O317" s="67"/>
      <c r="P317" s="67"/>
      <c r="Q317" s="67"/>
      <c r="R317" s="67"/>
      <c r="S317" s="67"/>
      <c r="T317" s="68"/>
      <c r="U317" s="36"/>
      <c r="V317" s="36"/>
      <c r="W317" s="36"/>
      <c r="X317" s="36"/>
      <c r="Y317" s="36"/>
      <c r="Z317" s="36"/>
      <c r="AA317" s="36"/>
      <c r="AB317" s="36"/>
      <c r="AC317" s="36"/>
      <c r="AD317" s="36"/>
      <c r="AE317" s="36"/>
      <c r="AT317" s="19" t="s">
        <v>184</v>
      </c>
      <c r="AU317" s="19" t="s">
        <v>85</v>
      </c>
    </row>
    <row r="318" spans="1:65" s="2" customFormat="1" ht="16.5" customHeight="1">
      <c r="A318" s="36"/>
      <c r="B318" s="37"/>
      <c r="C318" s="190" t="s">
        <v>2108</v>
      </c>
      <c r="D318" s="190" t="s">
        <v>177</v>
      </c>
      <c r="E318" s="191" t="s">
        <v>2964</v>
      </c>
      <c r="F318" s="192" t="s">
        <v>2965</v>
      </c>
      <c r="G318" s="193" t="s">
        <v>973</v>
      </c>
      <c r="H318" s="194">
        <v>1</v>
      </c>
      <c r="I318" s="195"/>
      <c r="J318" s="196">
        <f>ROUND(I318*H318,2)</f>
        <v>0</v>
      </c>
      <c r="K318" s="192" t="s">
        <v>181</v>
      </c>
      <c r="L318" s="41"/>
      <c r="M318" s="197" t="s">
        <v>19</v>
      </c>
      <c r="N318" s="198" t="s">
        <v>48</v>
      </c>
      <c r="O318" s="67"/>
      <c r="P318" s="199">
        <f>O318*H318</f>
        <v>0</v>
      </c>
      <c r="Q318" s="199">
        <v>0.01475</v>
      </c>
      <c r="R318" s="199">
        <f>Q318*H318</f>
        <v>0.01475</v>
      </c>
      <c r="S318" s="199">
        <v>0</v>
      </c>
      <c r="T318" s="200">
        <f>S318*H318</f>
        <v>0</v>
      </c>
      <c r="U318" s="36"/>
      <c r="V318" s="36"/>
      <c r="W318" s="36"/>
      <c r="X318" s="36"/>
      <c r="Y318" s="36"/>
      <c r="Z318" s="36"/>
      <c r="AA318" s="36"/>
      <c r="AB318" s="36"/>
      <c r="AC318" s="36"/>
      <c r="AD318" s="36"/>
      <c r="AE318" s="36"/>
      <c r="AR318" s="201" t="s">
        <v>293</v>
      </c>
      <c r="AT318" s="201" t="s">
        <v>177</v>
      </c>
      <c r="AU318" s="201" t="s">
        <v>85</v>
      </c>
      <c r="AY318" s="19" t="s">
        <v>175</v>
      </c>
      <c r="BE318" s="202">
        <f>IF(N318="základní",J318,0)</f>
        <v>0</v>
      </c>
      <c r="BF318" s="202">
        <f>IF(N318="snížená",J318,0)</f>
        <v>0</v>
      </c>
      <c r="BG318" s="202">
        <f>IF(N318="zákl. přenesená",J318,0)</f>
        <v>0</v>
      </c>
      <c r="BH318" s="202">
        <f>IF(N318="sníž. přenesená",J318,0)</f>
        <v>0</v>
      </c>
      <c r="BI318" s="202">
        <f>IF(N318="nulová",J318,0)</f>
        <v>0</v>
      </c>
      <c r="BJ318" s="19" t="s">
        <v>182</v>
      </c>
      <c r="BK318" s="202">
        <f>ROUND(I318*H318,2)</f>
        <v>0</v>
      </c>
      <c r="BL318" s="19" t="s">
        <v>293</v>
      </c>
      <c r="BM318" s="201" t="s">
        <v>2966</v>
      </c>
    </row>
    <row r="319" spans="1:65" s="2" customFormat="1" ht="16.5" customHeight="1">
      <c r="A319" s="36"/>
      <c r="B319" s="37"/>
      <c r="C319" s="190" t="s">
        <v>2113</v>
      </c>
      <c r="D319" s="190" t="s">
        <v>177</v>
      </c>
      <c r="E319" s="191" t="s">
        <v>2967</v>
      </c>
      <c r="F319" s="192" t="s">
        <v>2968</v>
      </c>
      <c r="G319" s="193" t="s">
        <v>973</v>
      </c>
      <c r="H319" s="194">
        <v>2</v>
      </c>
      <c r="I319" s="195"/>
      <c r="J319" s="196">
        <f>ROUND(I319*H319,2)</f>
        <v>0</v>
      </c>
      <c r="K319" s="192" t="s">
        <v>181</v>
      </c>
      <c r="L319" s="41"/>
      <c r="M319" s="197" t="s">
        <v>19</v>
      </c>
      <c r="N319" s="198" t="s">
        <v>48</v>
      </c>
      <c r="O319" s="67"/>
      <c r="P319" s="199">
        <f>O319*H319</f>
        <v>0</v>
      </c>
      <c r="Q319" s="199">
        <v>0.01066</v>
      </c>
      <c r="R319" s="199">
        <f>Q319*H319</f>
        <v>0.02132</v>
      </c>
      <c r="S319" s="199">
        <v>0</v>
      </c>
      <c r="T319" s="200">
        <f>S319*H319</f>
        <v>0</v>
      </c>
      <c r="U319" s="36"/>
      <c r="V319" s="36"/>
      <c r="W319" s="36"/>
      <c r="X319" s="36"/>
      <c r="Y319" s="36"/>
      <c r="Z319" s="36"/>
      <c r="AA319" s="36"/>
      <c r="AB319" s="36"/>
      <c r="AC319" s="36"/>
      <c r="AD319" s="36"/>
      <c r="AE319" s="36"/>
      <c r="AR319" s="201" t="s">
        <v>293</v>
      </c>
      <c r="AT319" s="201" t="s">
        <v>177</v>
      </c>
      <c r="AU319" s="201" t="s">
        <v>85</v>
      </c>
      <c r="AY319" s="19" t="s">
        <v>175</v>
      </c>
      <c r="BE319" s="202">
        <f>IF(N319="základní",J319,0)</f>
        <v>0</v>
      </c>
      <c r="BF319" s="202">
        <f>IF(N319="snížená",J319,0)</f>
        <v>0</v>
      </c>
      <c r="BG319" s="202">
        <f>IF(N319="zákl. přenesená",J319,0)</f>
        <v>0</v>
      </c>
      <c r="BH319" s="202">
        <f>IF(N319="sníž. přenesená",J319,0)</f>
        <v>0</v>
      </c>
      <c r="BI319" s="202">
        <f>IF(N319="nulová",J319,0)</f>
        <v>0</v>
      </c>
      <c r="BJ319" s="19" t="s">
        <v>182</v>
      </c>
      <c r="BK319" s="202">
        <f>ROUND(I319*H319,2)</f>
        <v>0</v>
      </c>
      <c r="BL319" s="19" t="s">
        <v>293</v>
      </c>
      <c r="BM319" s="201" t="s">
        <v>2969</v>
      </c>
    </row>
    <row r="320" spans="1:47" s="2" customFormat="1" ht="39">
      <c r="A320" s="36"/>
      <c r="B320" s="37"/>
      <c r="C320" s="38"/>
      <c r="D320" s="203" t="s">
        <v>184</v>
      </c>
      <c r="E320" s="38"/>
      <c r="F320" s="204" t="s">
        <v>2970</v>
      </c>
      <c r="G320" s="38"/>
      <c r="H320" s="38"/>
      <c r="I320" s="111"/>
      <c r="J320" s="38"/>
      <c r="K320" s="38"/>
      <c r="L320" s="41"/>
      <c r="M320" s="205"/>
      <c r="N320" s="206"/>
      <c r="O320" s="67"/>
      <c r="P320" s="67"/>
      <c r="Q320" s="67"/>
      <c r="R320" s="67"/>
      <c r="S320" s="67"/>
      <c r="T320" s="68"/>
      <c r="U320" s="36"/>
      <c r="V320" s="36"/>
      <c r="W320" s="36"/>
      <c r="X320" s="36"/>
      <c r="Y320" s="36"/>
      <c r="Z320" s="36"/>
      <c r="AA320" s="36"/>
      <c r="AB320" s="36"/>
      <c r="AC320" s="36"/>
      <c r="AD320" s="36"/>
      <c r="AE320" s="36"/>
      <c r="AT320" s="19" t="s">
        <v>184</v>
      </c>
      <c r="AU320" s="19" t="s">
        <v>85</v>
      </c>
    </row>
    <row r="321" spans="1:65" s="2" customFormat="1" ht="21.75" customHeight="1">
      <c r="A321" s="36"/>
      <c r="B321" s="37"/>
      <c r="C321" s="190" t="s">
        <v>2119</v>
      </c>
      <c r="D321" s="190" t="s">
        <v>177</v>
      </c>
      <c r="E321" s="191" t="s">
        <v>2971</v>
      </c>
      <c r="F321" s="192" t="s">
        <v>2972</v>
      </c>
      <c r="G321" s="193" t="s">
        <v>973</v>
      </c>
      <c r="H321" s="194">
        <v>2</v>
      </c>
      <c r="I321" s="195"/>
      <c r="J321" s="196">
        <f>ROUND(I321*H321,2)</f>
        <v>0</v>
      </c>
      <c r="K321" s="192" t="s">
        <v>181</v>
      </c>
      <c r="L321" s="41"/>
      <c r="M321" s="197" t="s">
        <v>19</v>
      </c>
      <c r="N321" s="198" t="s">
        <v>48</v>
      </c>
      <c r="O321" s="67"/>
      <c r="P321" s="199">
        <f>O321*H321</f>
        <v>0</v>
      </c>
      <c r="Q321" s="199">
        <v>0.04634</v>
      </c>
      <c r="R321" s="199">
        <f>Q321*H321</f>
        <v>0.09268</v>
      </c>
      <c r="S321" s="199">
        <v>0</v>
      </c>
      <c r="T321" s="200">
        <f>S321*H321</f>
        <v>0</v>
      </c>
      <c r="U321" s="36"/>
      <c r="V321" s="36"/>
      <c r="W321" s="36"/>
      <c r="X321" s="36"/>
      <c r="Y321" s="36"/>
      <c r="Z321" s="36"/>
      <c r="AA321" s="36"/>
      <c r="AB321" s="36"/>
      <c r="AC321" s="36"/>
      <c r="AD321" s="36"/>
      <c r="AE321" s="36"/>
      <c r="AR321" s="201" t="s">
        <v>293</v>
      </c>
      <c r="AT321" s="201" t="s">
        <v>177</v>
      </c>
      <c r="AU321" s="201" t="s">
        <v>85</v>
      </c>
      <c r="AY321" s="19" t="s">
        <v>175</v>
      </c>
      <c r="BE321" s="202">
        <f>IF(N321="základní",J321,0)</f>
        <v>0</v>
      </c>
      <c r="BF321" s="202">
        <f>IF(N321="snížená",J321,0)</f>
        <v>0</v>
      </c>
      <c r="BG321" s="202">
        <f>IF(N321="zákl. přenesená",J321,0)</f>
        <v>0</v>
      </c>
      <c r="BH321" s="202">
        <f>IF(N321="sníž. přenesená",J321,0)</f>
        <v>0</v>
      </c>
      <c r="BI321" s="202">
        <f>IF(N321="nulová",J321,0)</f>
        <v>0</v>
      </c>
      <c r="BJ321" s="19" t="s">
        <v>182</v>
      </c>
      <c r="BK321" s="202">
        <f>ROUND(I321*H321,2)</f>
        <v>0</v>
      </c>
      <c r="BL321" s="19" t="s">
        <v>293</v>
      </c>
      <c r="BM321" s="201" t="s">
        <v>2973</v>
      </c>
    </row>
    <row r="322" spans="1:47" s="2" customFormat="1" ht="39">
      <c r="A322" s="36"/>
      <c r="B322" s="37"/>
      <c r="C322" s="38"/>
      <c r="D322" s="203" t="s">
        <v>184</v>
      </c>
      <c r="E322" s="38"/>
      <c r="F322" s="204" t="s">
        <v>2970</v>
      </c>
      <c r="G322" s="38"/>
      <c r="H322" s="38"/>
      <c r="I322" s="111"/>
      <c r="J322" s="38"/>
      <c r="K322" s="38"/>
      <c r="L322" s="41"/>
      <c r="M322" s="205"/>
      <c r="N322" s="206"/>
      <c r="O322" s="67"/>
      <c r="P322" s="67"/>
      <c r="Q322" s="67"/>
      <c r="R322" s="67"/>
      <c r="S322" s="67"/>
      <c r="T322" s="68"/>
      <c r="U322" s="36"/>
      <c r="V322" s="36"/>
      <c r="W322" s="36"/>
      <c r="X322" s="36"/>
      <c r="Y322" s="36"/>
      <c r="Z322" s="36"/>
      <c r="AA322" s="36"/>
      <c r="AB322" s="36"/>
      <c r="AC322" s="36"/>
      <c r="AD322" s="36"/>
      <c r="AE322" s="36"/>
      <c r="AT322" s="19" t="s">
        <v>184</v>
      </c>
      <c r="AU322" s="19" t="s">
        <v>85</v>
      </c>
    </row>
    <row r="323" spans="1:65" s="2" customFormat="1" ht="16.5" customHeight="1">
      <c r="A323" s="36"/>
      <c r="B323" s="37"/>
      <c r="C323" s="190" t="s">
        <v>2123</v>
      </c>
      <c r="D323" s="190" t="s">
        <v>177</v>
      </c>
      <c r="E323" s="191" t="s">
        <v>2974</v>
      </c>
      <c r="F323" s="192" t="s">
        <v>2975</v>
      </c>
      <c r="G323" s="193" t="s">
        <v>400</v>
      </c>
      <c r="H323" s="194">
        <v>4</v>
      </c>
      <c r="I323" s="195"/>
      <c r="J323" s="196">
        <f>ROUND(I323*H323,2)</f>
        <v>0</v>
      </c>
      <c r="K323" s="192" t="s">
        <v>181</v>
      </c>
      <c r="L323" s="41"/>
      <c r="M323" s="197" t="s">
        <v>19</v>
      </c>
      <c r="N323" s="198" t="s">
        <v>48</v>
      </c>
      <c r="O323" s="67"/>
      <c r="P323" s="199">
        <f>O323*H323</f>
        <v>0</v>
      </c>
      <c r="Q323" s="199">
        <v>0.0003</v>
      </c>
      <c r="R323" s="199">
        <f>Q323*H323</f>
        <v>0.0012</v>
      </c>
      <c r="S323" s="199">
        <v>0</v>
      </c>
      <c r="T323" s="200">
        <f>S323*H323</f>
        <v>0</v>
      </c>
      <c r="U323" s="36"/>
      <c r="V323" s="36"/>
      <c r="W323" s="36"/>
      <c r="X323" s="36"/>
      <c r="Y323" s="36"/>
      <c r="Z323" s="36"/>
      <c r="AA323" s="36"/>
      <c r="AB323" s="36"/>
      <c r="AC323" s="36"/>
      <c r="AD323" s="36"/>
      <c r="AE323" s="36"/>
      <c r="AR323" s="201" t="s">
        <v>293</v>
      </c>
      <c r="AT323" s="201" t="s">
        <v>177</v>
      </c>
      <c r="AU323" s="201" t="s">
        <v>85</v>
      </c>
      <c r="AY323" s="19" t="s">
        <v>175</v>
      </c>
      <c r="BE323" s="202">
        <f>IF(N323="základní",J323,0)</f>
        <v>0</v>
      </c>
      <c r="BF323" s="202">
        <f>IF(N323="snížená",J323,0)</f>
        <v>0</v>
      </c>
      <c r="BG323" s="202">
        <f>IF(N323="zákl. přenesená",J323,0)</f>
        <v>0</v>
      </c>
      <c r="BH323" s="202">
        <f>IF(N323="sníž. přenesená",J323,0)</f>
        <v>0</v>
      </c>
      <c r="BI323" s="202">
        <f>IF(N323="nulová",J323,0)</f>
        <v>0</v>
      </c>
      <c r="BJ323" s="19" t="s">
        <v>182</v>
      </c>
      <c r="BK323" s="202">
        <f>ROUND(I323*H323,2)</f>
        <v>0</v>
      </c>
      <c r="BL323" s="19" t="s">
        <v>293</v>
      </c>
      <c r="BM323" s="201" t="s">
        <v>2976</v>
      </c>
    </row>
    <row r="324" spans="1:47" s="2" customFormat="1" ht="39">
      <c r="A324" s="36"/>
      <c r="B324" s="37"/>
      <c r="C324" s="38"/>
      <c r="D324" s="203" t="s">
        <v>184</v>
      </c>
      <c r="E324" s="38"/>
      <c r="F324" s="204" t="s">
        <v>2970</v>
      </c>
      <c r="G324" s="38"/>
      <c r="H324" s="38"/>
      <c r="I324" s="111"/>
      <c r="J324" s="38"/>
      <c r="K324" s="38"/>
      <c r="L324" s="41"/>
      <c r="M324" s="205"/>
      <c r="N324" s="206"/>
      <c r="O324" s="67"/>
      <c r="P324" s="67"/>
      <c r="Q324" s="67"/>
      <c r="R324" s="67"/>
      <c r="S324" s="67"/>
      <c r="T324" s="68"/>
      <c r="U324" s="36"/>
      <c r="V324" s="36"/>
      <c r="W324" s="36"/>
      <c r="X324" s="36"/>
      <c r="Y324" s="36"/>
      <c r="Z324" s="36"/>
      <c r="AA324" s="36"/>
      <c r="AB324" s="36"/>
      <c r="AC324" s="36"/>
      <c r="AD324" s="36"/>
      <c r="AE324" s="36"/>
      <c r="AT324" s="19" t="s">
        <v>184</v>
      </c>
      <c r="AU324" s="19" t="s">
        <v>85</v>
      </c>
    </row>
    <row r="325" spans="1:65" s="2" customFormat="1" ht="21.75" customHeight="1">
      <c r="A325" s="36"/>
      <c r="B325" s="37"/>
      <c r="C325" s="190" t="s">
        <v>2127</v>
      </c>
      <c r="D325" s="190" t="s">
        <v>177</v>
      </c>
      <c r="E325" s="191" t="s">
        <v>2977</v>
      </c>
      <c r="F325" s="192" t="s">
        <v>2978</v>
      </c>
      <c r="G325" s="193" t="s">
        <v>217</v>
      </c>
      <c r="H325" s="194">
        <v>0.456</v>
      </c>
      <c r="I325" s="195"/>
      <c r="J325" s="196">
        <f>ROUND(I325*H325,2)</f>
        <v>0</v>
      </c>
      <c r="K325" s="192" t="s">
        <v>181</v>
      </c>
      <c r="L325" s="41"/>
      <c r="M325" s="197" t="s">
        <v>19</v>
      </c>
      <c r="N325" s="198" t="s">
        <v>48</v>
      </c>
      <c r="O325" s="67"/>
      <c r="P325" s="199">
        <f>O325*H325</f>
        <v>0</v>
      </c>
      <c r="Q325" s="199">
        <v>0</v>
      </c>
      <c r="R325" s="199">
        <f>Q325*H325</f>
        <v>0</v>
      </c>
      <c r="S325" s="199">
        <v>0</v>
      </c>
      <c r="T325" s="200">
        <f>S325*H325</f>
        <v>0</v>
      </c>
      <c r="U325" s="36"/>
      <c r="V325" s="36"/>
      <c r="W325" s="36"/>
      <c r="X325" s="36"/>
      <c r="Y325" s="36"/>
      <c r="Z325" s="36"/>
      <c r="AA325" s="36"/>
      <c r="AB325" s="36"/>
      <c r="AC325" s="36"/>
      <c r="AD325" s="36"/>
      <c r="AE325" s="36"/>
      <c r="AR325" s="201" t="s">
        <v>293</v>
      </c>
      <c r="AT325" s="201" t="s">
        <v>177</v>
      </c>
      <c r="AU325" s="201" t="s">
        <v>85</v>
      </c>
      <c r="AY325" s="19" t="s">
        <v>175</v>
      </c>
      <c r="BE325" s="202">
        <f>IF(N325="základní",J325,0)</f>
        <v>0</v>
      </c>
      <c r="BF325" s="202">
        <f>IF(N325="snížená",J325,0)</f>
        <v>0</v>
      </c>
      <c r="BG325" s="202">
        <f>IF(N325="zákl. přenesená",J325,0)</f>
        <v>0</v>
      </c>
      <c r="BH325" s="202">
        <f>IF(N325="sníž. přenesená",J325,0)</f>
        <v>0</v>
      </c>
      <c r="BI325" s="202">
        <f>IF(N325="nulová",J325,0)</f>
        <v>0</v>
      </c>
      <c r="BJ325" s="19" t="s">
        <v>182</v>
      </c>
      <c r="BK325" s="202">
        <f>ROUND(I325*H325,2)</f>
        <v>0</v>
      </c>
      <c r="BL325" s="19" t="s">
        <v>293</v>
      </c>
      <c r="BM325" s="201" t="s">
        <v>2979</v>
      </c>
    </row>
    <row r="326" spans="1:65" s="2" customFormat="1" ht="16.5" customHeight="1">
      <c r="A326" s="36"/>
      <c r="B326" s="37"/>
      <c r="C326" s="190" t="s">
        <v>2133</v>
      </c>
      <c r="D326" s="190" t="s">
        <v>177</v>
      </c>
      <c r="E326" s="191" t="s">
        <v>2980</v>
      </c>
      <c r="F326" s="192" t="s">
        <v>2981</v>
      </c>
      <c r="G326" s="193" t="s">
        <v>973</v>
      </c>
      <c r="H326" s="194">
        <v>16</v>
      </c>
      <c r="I326" s="195"/>
      <c r="J326" s="196">
        <f>ROUND(I326*H326,2)</f>
        <v>0</v>
      </c>
      <c r="K326" s="192" t="s">
        <v>181</v>
      </c>
      <c r="L326" s="41"/>
      <c r="M326" s="197" t="s">
        <v>19</v>
      </c>
      <c r="N326" s="198" t="s">
        <v>48</v>
      </c>
      <c r="O326" s="67"/>
      <c r="P326" s="199">
        <f>O326*H326</f>
        <v>0</v>
      </c>
      <c r="Q326" s="199">
        <v>9E-05</v>
      </c>
      <c r="R326" s="199">
        <f>Q326*H326</f>
        <v>0.00144</v>
      </c>
      <c r="S326" s="199">
        <v>0</v>
      </c>
      <c r="T326" s="200">
        <f>S326*H326</f>
        <v>0</v>
      </c>
      <c r="U326" s="36"/>
      <c r="V326" s="36"/>
      <c r="W326" s="36"/>
      <c r="X326" s="36"/>
      <c r="Y326" s="36"/>
      <c r="Z326" s="36"/>
      <c r="AA326" s="36"/>
      <c r="AB326" s="36"/>
      <c r="AC326" s="36"/>
      <c r="AD326" s="36"/>
      <c r="AE326" s="36"/>
      <c r="AR326" s="201" t="s">
        <v>293</v>
      </c>
      <c r="AT326" s="201" t="s">
        <v>177</v>
      </c>
      <c r="AU326" s="201" t="s">
        <v>85</v>
      </c>
      <c r="AY326" s="19" t="s">
        <v>175</v>
      </c>
      <c r="BE326" s="202">
        <f>IF(N326="základní",J326,0)</f>
        <v>0</v>
      </c>
      <c r="BF326" s="202">
        <f>IF(N326="snížená",J326,0)</f>
        <v>0</v>
      </c>
      <c r="BG326" s="202">
        <f>IF(N326="zákl. přenesená",J326,0)</f>
        <v>0</v>
      </c>
      <c r="BH326" s="202">
        <f>IF(N326="sníž. přenesená",J326,0)</f>
        <v>0</v>
      </c>
      <c r="BI326" s="202">
        <f>IF(N326="nulová",J326,0)</f>
        <v>0</v>
      </c>
      <c r="BJ326" s="19" t="s">
        <v>182</v>
      </c>
      <c r="BK326" s="202">
        <f>ROUND(I326*H326,2)</f>
        <v>0</v>
      </c>
      <c r="BL326" s="19" t="s">
        <v>293</v>
      </c>
      <c r="BM326" s="201" t="s">
        <v>2982</v>
      </c>
    </row>
    <row r="327" spans="1:65" s="2" customFormat="1" ht="16.5" customHeight="1">
      <c r="A327" s="36"/>
      <c r="B327" s="37"/>
      <c r="C327" s="190" t="s">
        <v>2138</v>
      </c>
      <c r="D327" s="190" t="s">
        <v>177</v>
      </c>
      <c r="E327" s="191" t="s">
        <v>2983</v>
      </c>
      <c r="F327" s="192" t="s">
        <v>2984</v>
      </c>
      <c r="G327" s="193" t="s">
        <v>973</v>
      </c>
      <c r="H327" s="194">
        <v>6</v>
      </c>
      <c r="I327" s="195"/>
      <c r="J327" s="196">
        <f>ROUND(I327*H327,2)</f>
        <v>0</v>
      </c>
      <c r="K327" s="192" t="s">
        <v>181</v>
      </c>
      <c r="L327" s="41"/>
      <c r="M327" s="197" t="s">
        <v>19</v>
      </c>
      <c r="N327" s="198" t="s">
        <v>48</v>
      </c>
      <c r="O327" s="67"/>
      <c r="P327" s="199">
        <f>O327*H327</f>
        <v>0</v>
      </c>
      <c r="Q327" s="199">
        <v>0</v>
      </c>
      <c r="R327" s="199">
        <f>Q327*H327</f>
        <v>0</v>
      </c>
      <c r="S327" s="199">
        <v>0.00156</v>
      </c>
      <c r="T327" s="200">
        <f>S327*H327</f>
        <v>0.00936</v>
      </c>
      <c r="U327" s="36"/>
      <c r="V327" s="36"/>
      <c r="W327" s="36"/>
      <c r="X327" s="36"/>
      <c r="Y327" s="36"/>
      <c r="Z327" s="36"/>
      <c r="AA327" s="36"/>
      <c r="AB327" s="36"/>
      <c r="AC327" s="36"/>
      <c r="AD327" s="36"/>
      <c r="AE327" s="36"/>
      <c r="AR327" s="201" t="s">
        <v>293</v>
      </c>
      <c r="AT327" s="201" t="s">
        <v>177</v>
      </c>
      <c r="AU327" s="201" t="s">
        <v>85</v>
      </c>
      <c r="AY327" s="19" t="s">
        <v>175</v>
      </c>
      <c r="BE327" s="202">
        <f>IF(N327="základní",J327,0)</f>
        <v>0</v>
      </c>
      <c r="BF327" s="202">
        <f>IF(N327="snížená",J327,0)</f>
        <v>0</v>
      </c>
      <c r="BG327" s="202">
        <f>IF(N327="zákl. přenesená",J327,0)</f>
        <v>0</v>
      </c>
      <c r="BH327" s="202">
        <f>IF(N327="sníž. přenesená",J327,0)</f>
        <v>0</v>
      </c>
      <c r="BI327" s="202">
        <f>IF(N327="nulová",J327,0)</f>
        <v>0</v>
      </c>
      <c r="BJ327" s="19" t="s">
        <v>182</v>
      </c>
      <c r="BK327" s="202">
        <f>ROUND(I327*H327,2)</f>
        <v>0</v>
      </c>
      <c r="BL327" s="19" t="s">
        <v>293</v>
      </c>
      <c r="BM327" s="201" t="s">
        <v>2985</v>
      </c>
    </row>
    <row r="328" spans="1:65" s="2" customFormat="1" ht="16.5" customHeight="1">
      <c r="A328" s="36"/>
      <c r="B328" s="37"/>
      <c r="C328" s="190" t="s">
        <v>2143</v>
      </c>
      <c r="D328" s="190" t="s">
        <v>177</v>
      </c>
      <c r="E328" s="191" t="s">
        <v>2986</v>
      </c>
      <c r="F328" s="192" t="s">
        <v>2987</v>
      </c>
      <c r="G328" s="193" t="s">
        <v>973</v>
      </c>
      <c r="H328" s="194">
        <v>1</v>
      </c>
      <c r="I328" s="195"/>
      <c r="J328" s="196">
        <f>ROUND(I328*H328,2)</f>
        <v>0</v>
      </c>
      <c r="K328" s="192" t="s">
        <v>181</v>
      </c>
      <c r="L328" s="41"/>
      <c r="M328" s="197" t="s">
        <v>19</v>
      </c>
      <c r="N328" s="198" t="s">
        <v>48</v>
      </c>
      <c r="O328" s="67"/>
      <c r="P328" s="199">
        <f>O328*H328</f>
        <v>0</v>
      </c>
      <c r="Q328" s="199">
        <v>0.00172</v>
      </c>
      <c r="R328" s="199">
        <f>Q328*H328</f>
        <v>0.00172</v>
      </c>
      <c r="S328" s="199">
        <v>0</v>
      </c>
      <c r="T328" s="200">
        <f>S328*H328</f>
        <v>0</v>
      </c>
      <c r="U328" s="36"/>
      <c r="V328" s="36"/>
      <c r="W328" s="36"/>
      <c r="X328" s="36"/>
      <c r="Y328" s="36"/>
      <c r="Z328" s="36"/>
      <c r="AA328" s="36"/>
      <c r="AB328" s="36"/>
      <c r="AC328" s="36"/>
      <c r="AD328" s="36"/>
      <c r="AE328" s="36"/>
      <c r="AR328" s="201" t="s">
        <v>293</v>
      </c>
      <c r="AT328" s="201" t="s">
        <v>177</v>
      </c>
      <c r="AU328" s="201" t="s">
        <v>85</v>
      </c>
      <c r="AY328" s="19" t="s">
        <v>175</v>
      </c>
      <c r="BE328" s="202">
        <f>IF(N328="základní",J328,0)</f>
        <v>0</v>
      </c>
      <c r="BF328" s="202">
        <f>IF(N328="snížená",J328,0)</f>
        <v>0</v>
      </c>
      <c r="BG328" s="202">
        <f>IF(N328="zákl. přenesená",J328,0)</f>
        <v>0</v>
      </c>
      <c r="BH328" s="202">
        <f>IF(N328="sníž. přenesená",J328,0)</f>
        <v>0</v>
      </c>
      <c r="BI328" s="202">
        <f>IF(N328="nulová",J328,0)</f>
        <v>0</v>
      </c>
      <c r="BJ328" s="19" t="s">
        <v>182</v>
      </c>
      <c r="BK328" s="202">
        <f>ROUND(I328*H328,2)</f>
        <v>0</v>
      </c>
      <c r="BL328" s="19" t="s">
        <v>293</v>
      </c>
      <c r="BM328" s="201" t="s">
        <v>2988</v>
      </c>
    </row>
    <row r="329" spans="1:47" s="2" customFormat="1" ht="29.25">
      <c r="A329" s="36"/>
      <c r="B329" s="37"/>
      <c r="C329" s="38"/>
      <c r="D329" s="203" t="s">
        <v>184</v>
      </c>
      <c r="E329" s="38"/>
      <c r="F329" s="204" t="s">
        <v>2989</v>
      </c>
      <c r="G329" s="38"/>
      <c r="H329" s="38"/>
      <c r="I329" s="111"/>
      <c r="J329" s="38"/>
      <c r="K329" s="38"/>
      <c r="L329" s="41"/>
      <c r="M329" s="205"/>
      <c r="N329" s="206"/>
      <c r="O329" s="67"/>
      <c r="P329" s="67"/>
      <c r="Q329" s="67"/>
      <c r="R329" s="67"/>
      <c r="S329" s="67"/>
      <c r="T329" s="68"/>
      <c r="U329" s="36"/>
      <c r="V329" s="36"/>
      <c r="W329" s="36"/>
      <c r="X329" s="36"/>
      <c r="Y329" s="36"/>
      <c r="Z329" s="36"/>
      <c r="AA329" s="36"/>
      <c r="AB329" s="36"/>
      <c r="AC329" s="36"/>
      <c r="AD329" s="36"/>
      <c r="AE329" s="36"/>
      <c r="AT329" s="19" t="s">
        <v>184</v>
      </c>
      <c r="AU329" s="19" t="s">
        <v>85</v>
      </c>
    </row>
    <row r="330" spans="1:65" s="2" customFormat="1" ht="16.5" customHeight="1">
      <c r="A330" s="36"/>
      <c r="B330" s="37"/>
      <c r="C330" s="190" t="s">
        <v>2149</v>
      </c>
      <c r="D330" s="190" t="s">
        <v>177</v>
      </c>
      <c r="E330" s="191" t="s">
        <v>2990</v>
      </c>
      <c r="F330" s="192" t="s">
        <v>2991</v>
      </c>
      <c r="G330" s="193" t="s">
        <v>973</v>
      </c>
      <c r="H330" s="194">
        <v>4</v>
      </c>
      <c r="I330" s="195"/>
      <c r="J330" s="196">
        <f>ROUND(I330*H330,2)</f>
        <v>0</v>
      </c>
      <c r="K330" s="192" t="s">
        <v>181</v>
      </c>
      <c r="L330" s="41"/>
      <c r="M330" s="197" t="s">
        <v>19</v>
      </c>
      <c r="N330" s="198" t="s">
        <v>48</v>
      </c>
      <c r="O330" s="67"/>
      <c r="P330" s="199">
        <f>O330*H330</f>
        <v>0</v>
      </c>
      <c r="Q330" s="199">
        <v>0.0018</v>
      </c>
      <c r="R330" s="199">
        <f>Q330*H330</f>
        <v>0.0072</v>
      </c>
      <c r="S330" s="199">
        <v>0</v>
      </c>
      <c r="T330" s="200">
        <f>S330*H330</f>
        <v>0</v>
      </c>
      <c r="U330" s="36"/>
      <c r="V330" s="36"/>
      <c r="W330" s="36"/>
      <c r="X330" s="36"/>
      <c r="Y330" s="36"/>
      <c r="Z330" s="36"/>
      <c r="AA330" s="36"/>
      <c r="AB330" s="36"/>
      <c r="AC330" s="36"/>
      <c r="AD330" s="36"/>
      <c r="AE330" s="36"/>
      <c r="AR330" s="201" t="s">
        <v>293</v>
      </c>
      <c r="AT330" s="201" t="s">
        <v>177</v>
      </c>
      <c r="AU330" s="201" t="s">
        <v>85</v>
      </c>
      <c r="AY330" s="19" t="s">
        <v>175</v>
      </c>
      <c r="BE330" s="202">
        <f>IF(N330="základní",J330,0)</f>
        <v>0</v>
      </c>
      <c r="BF330" s="202">
        <f>IF(N330="snížená",J330,0)</f>
        <v>0</v>
      </c>
      <c r="BG330" s="202">
        <f>IF(N330="zákl. přenesená",J330,0)</f>
        <v>0</v>
      </c>
      <c r="BH330" s="202">
        <f>IF(N330="sníž. přenesená",J330,0)</f>
        <v>0</v>
      </c>
      <c r="BI330" s="202">
        <f>IF(N330="nulová",J330,0)</f>
        <v>0</v>
      </c>
      <c r="BJ330" s="19" t="s">
        <v>182</v>
      </c>
      <c r="BK330" s="202">
        <f>ROUND(I330*H330,2)</f>
        <v>0</v>
      </c>
      <c r="BL330" s="19" t="s">
        <v>293</v>
      </c>
      <c r="BM330" s="201" t="s">
        <v>2992</v>
      </c>
    </row>
    <row r="331" spans="1:47" s="2" customFormat="1" ht="29.25">
      <c r="A331" s="36"/>
      <c r="B331" s="37"/>
      <c r="C331" s="38"/>
      <c r="D331" s="203" t="s">
        <v>184</v>
      </c>
      <c r="E331" s="38"/>
      <c r="F331" s="204" t="s">
        <v>2989</v>
      </c>
      <c r="G331" s="38"/>
      <c r="H331" s="38"/>
      <c r="I331" s="111"/>
      <c r="J331" s="38"/>
      <c r="K331" s="38"/>
      <c r="L331" s="41"/>
      <c r="M331" s="205"/>
      <c r="N331" s="206"/>
      <c r="O331" s="67"/>
      <c r="P331" s="67"/>
      <c r="Q331" s="67"/>
      <c r="R331" s="67"/>
      <c r="S331" s="67"/>
      <c r="T331" s="68"/>
      <c r="U331" s="36"/>
      <c r="V331" s="36"/>
      <c r="W331" s="36"/>
      <c r="X331" s="36"/>
      <c r="Y331" s="36"/>
      <c r="Z331" s="36"/>
      <c r="AA331" s="36"/>
      <c r="AB331" s="36"/>
      <c r="AC331" s="36"/>
      <c r="AD331" s="36"/>
      <c r="AE331" s="36"/>
      <c r="AT331" s="19" t="s">
        <v>184</v>
      </c>
      <c r="AU331" s="19" t="s">
        <v>85</v>
      </c>
    </row>
    <row r="332" spans="1:65" s="2" customFormat="1" ht="16.5" customHeight="1">
      <c r="A332" s="36"/>
      <c r="B332" s="37"/>
      <c r="C332" s="190" t="s">
        <v>2155</v>
      </c>
      <c r="D332" s="190" t="s">
        <v>177</v>
      </c>
      <c r="E332" s="191" t="s">
        <v>2993</v>
      </c>
      <c r="F332" s="192" t="s">
        <v>2994</v>
      </c>
      <c r="G332" s="193" t="s">
        <v>973</v>
      </c>
      <c r="H332" s="194">
        <v>8</v>
      </c>
      <c r="I332" s="195"/>
      <c r="J332" s="196">
        <f>ROUND(I332*H332,2)</f>
        <v>0</v>
      </c>
      <c r="K332" s="192" t="s">
        <v>181</v>
      </c>
      <c r="L332" s="41"/>
      <c r="M332" s="197" t="s">
        <v>19</v>
      </c>
      <c r="N332" s="198" t="s">
        <v>48</v>
      </c>
      <c r="O332" s="67"/>
      <c r="P332" s="199">
        <f>O332*H332</f>
        <v>0</v>
      </c>
      <c r="Q332" s="199">
        <v>0.00184</v>
      </c>
      <c r="R332" s="199">
        <f>Q332*H332</f>
        <v>0.01472</v>
      </c>
      <c r="S332" s="199">
        <v>0</v>
      </c>
      <c r="T332" s="200">
        <f>S332*H332</f>
        <v>0</v>
      </c>
      <c r="U332" s="36"/>
      <c r="V332" s="36"/>
      <c r="W332" s="36"/>
      <c r="X332" s="36"/>
      <c r="Y332" s="36"/>
      <c r="Z332" s="36"/>
      <c r="AA332" s="36"/>
      <c r="AB332" s="36"/>
      <c r="AC332" s="36"/>
      <c r="AD332" s="36"/>
      <c r="AE332" s="36"/>
      <c r="AR332" s="201" t="s">
        <v>293</v>
      </c>
      <c r="AT332" s="201" t="s">
        <v>177</v>
      </c>
      <c r="AU332" s="201" t="s">
        <v>85</v>
      </c>
      <c r="AY332" s="19" t="s">
        <v>175</v>
      </c>
      <c r="BE332" s="202">
        <f>IF(N332="základní",J332,0)</f>
        <v>0</v>
      </c>
      <c r="BF332" s="202">
        <f>IF(N332="snížená",J332,0)</f>
        <v>0</v>
      </c>
      <c r="BG332" s="202">
        <f>IF(N332="zákl. přenesená",J332,0)</f>
        <v>0</v>
      </c>
      <c r="BH332" s="202">
        <f>IF(N332="sníž. přenesená",J332,0)</f>
        <v>0</v>
      </c>
      <c r="BI332" s="202">
        <f>IF(N332="nulová",J332,0)</f>
        <v>0</v>
      </c>
      <c r="BJ332" s="19" t="s">
        <v>182</v>
      </c>
      <c r="BK332" s="202">
        <f>ROUND(I332*H332,2)</f>
        <v>0</v>
      </c>
      <c r="BL332" s="19" t="s">
        <v>293</v>
      </c>
      <c r="BM332" s="201" t="s">
        <v>2995</v>
      </c>
    </row>
    <row r="333" spans="1:47" s="2" customFormat="1" ht="29.25">
      <c r="A333" s="36"/>
      <c r="B333" s="37"/>
      <c r="C333" s="38"/>
      <c r="D333" s="203" t="s">
        <v>184</v>
      </c>
      <c r="E333" s="38"/>
      <c r="F333" s="204" t="s">
        <v>2996</v>
      </c>
      <c r="G333" s="38"/>
      <c r="H333" s="38"/>
      <c r="I333" s="111"/>
      <c r="J333" s="38"/>
      <c r="K333" s="38"/>
      <c r="L333" s="41"/>
      <c r="M333" s="205"/>
      <c r="N333" s="206"/>
      <c r="O333" s="67"/>
      <c r="P333" s="67"/>
      <c r="Q333" s="67"/>
      <c r="R333" s="67"/>
      <c r="S333" s="67"/>
      <c r="T333" s="68"/>
      <c r="U333" s="36"/>
      <c r="V333" s="36"/>
      <c r="W333" s="36"/>
      <c r="X333" s="36"/>
      <c r="Y333" s="36"/>
      <c r="Z333" s="36"/>
      <c r="AA333" s="36"/>
      <c r="AB333" s="36"/>
      <c r="AC333" s="36"/>
      <c r="AD333" s="36"/>
      <c r="AE333" s="36"/>
      <c r="AT333" s="19" t="s">
        <v>184</v>
      </c>
      <c r="AU333" s="19" t="s">
        <v>85</v>
      </c>
    </row>
    <row r="334" spans="1:65" s="2" customFormat="1" ht="16.5" customHeight="1">
      <c r="A334" s="36"/>
      <c r="B334" s="37"/>
      <c r="C334" s="190" t="s">
        <v>2162</v>
      </c>
      <c r="D334" s="190" t="s">
        <v>177</v>
      </c>
      <c r="E334" s="191" t="s">
        <v>2997</v>
      </c>
      <c r="F334" s="192" t="s">
        <v>2998</v>
      </c>
      <c r="G334" s="193" t="s">
        <v>973</v>
      </c>
      <c r="H334" s="194">
        <v>1</v>
      </c>
      <c r="I334" s="195"/>
      <c r="J334" s="196">
        <f>ROUND(I334*H334,2)</f>
        <v>0</v>
      </c>
      <c r="K334" s="192" t="s">
        <v>181</v>
      </c>
      <c r="L334" s="41"/>
      <c r="M334" s="197" t="s">
        <v>19</v>
      </c>
      <c r="N334" s="198" t="s">
        <v>48</v>
      </c>
      <c r="O334" s="67"/>
      <c r="P334" s="199">
        <f>O334*H334</f>
        <v>0</v>
      </c>
      <c r="Q334" s="199">
        <v>0.00196</v>
      </c>
      <c r="R334" s="199">
        <f>Q334*H334</f>
        <v>0.00196</v>
      </c>
      <c r="S334" s="199">
        <v>0</v>
      </c>
      <c r="T334" s="200">
        <f>S334*H334</f>
        <v>0</v>
      </c>
      <c r="U334" s="36"/>
      <c r="V334" s="36"/>
      <c r="W334" s="36"/>
      <c r="X334" s="36"/>
      <c r="Y334" s="36"/>
      <c r="Z334" s="36"/>
      <c r="AA334" s="36"/>
      <c r="AB334" s="36"/>
      <c r="AC334" s="36"/>
      <c r="AD334" s="36"/>
      <c r="AE334" s="36"/>
      <c r="AR334" s="201" t="s">
        <v>293</v>
      </c>
      <c r="AT334" s="201" t="s">
        <v>177</v>
      </c>
      <c r="AU334" s="201" t="s">
        <v>85</v>
      </c>
      <c r="AY334" s="19" t="s">
        <v>175</v>
      </c>
      <c r="BE334" s="202">
        <f>IF(N334="základní",J334,0)</f>
        <v>0</v>
      </c>
      <c r="BF334" s="202">
        <f>IF(N334="snížená",J334,0)</f>
        <v>0</v>
      </c>
      <c r="BG334" s="202">
        <f>IF(N334="zákl. přenesená",J334,0)</f>
        <v>0</v>
      </c>
      <c r="BH334" s="202">
        <f>IF(N334="sníž. přenesená",J334,0)</f>
        <v>0</v>
      </c>
      <c r="BI334" s="202">
        <f>IF(N334="nulová",J334,0)</f>
        <v>0</v>
      </c>
      <c r="BJ334" s="19" t="s">
        <v>182</v>
      </c>
      <c r="BK334" s="202">
        <f>ROUND(I334*H334,2)</f>
        <v>0</v>
      </c>
      <c r="BL334" s="19" t="s">
        <v>293</v>
      </c>
      <c r="BM334" s="201" t="s">
        <v>2999</v>
      </c>
    </row>
    <row r="335" spans="1:65" s="2" customFormat="1" ht="16.5" customHeight="1">
      <c r="A335" s="36"/>
      <c r="B335" s="37"/>
      <c r="C335" s="239" t="s">
        <v>2168</v>
      </c>
      <c r="D335" s="239" t="s">
        <v>238</v>
      </c>
      <c r="E335" s="240" t="s">
        <v>3000</v>
      </c>
      <c r="F335" s="241" t="s">
        <v>3001</v>
      </c>
      <c r="G335" s="242" t="s">
        <v>400</v>
      </c>
      <c r="H335" s="243">
        <v>1</v>
      </c>
      <c r="I335" s="244"/>
      <c r="J335" s="245">
        <f>ROUND(I335*H335,2)</f>
        <v>0</v>
      </c>
      <c r="K335" s="241" t="s">
        <v>181</v>
      </c>
      <c r="L335" s="246"/>
      <c r="M335" s="247" t="s">
        <v>19</v>
      </c>
      <c r="N335" s="248" t="s">
        <v>48</v>
      </c>
      <c r="O335" s="67"/>
      <c r="P335" s="199">
        <f>O335*H335</f>
        <v>0</v>
      </c>
      <c r="Q335" s="199">
        <v>0.0005</v>
      </c>
      <c r="R335" s="199">
        <f>Q335*H335</f>
        <v>0.0005</v>
      </c>
      <c r="S335" s="199">
        <v>0</v>
      </c>
      <c r="T335" s="200">
        <f>S335*H335</f>
        <v>0</v>
      </c>
      <c r="U335" s="36"/>
      <c r="V335" s="36"/>
      <c r="W335" s="36"/>
      <c r="X335" s="36"/>
      <c r="Y335" s="36"/>
      <c r="Z335" s="36"/>
      <c r="AA335" s="36"/>
      <c r="AB335" s="36"/>
      <c r="AC335" s="36"/>
      <c r="AD335" s="36"/>
      <c r="AE335" s="36"/>
      <c r="AR335" s="201" t="s">
        <v>522</v>
      </c>
      <c r="AT335" s="201" t="s">
        <v>238</v>
      </c>
      <c r="AU335" s="201" t="s">
        <v>85</v>
      </c>
      <c r="AY335" s="19" t="s">
        <v>175</v>
      </c>
      <c r="BE335" s="202">
        <f>IF(N335="základní",J335,0)</f>
        <v>0</v>
      </c>
      <c r="BF335" s="202">
        <f>IF(N335="snížená",J335,0)</f>
        <v>0</v>
      </c>
      <c r="BG335" s="202">
        <f>IF(N335="zákl. přenesená",J335,0)</f>
        <v>0</v>
      </c>
      <c r="BH335" s="202">
        <f>IF(N335="sníž. přenesená",J335,0)</f>
        <v>0</v>
      </c>
      <c r="BI335" s="202">
        <f>IF(N335="nulová",J335,0)</f>
        <v>0</v>
      </c>
      <c r="BJ335" s="19" t="s">
        <v>182</v>
      </c>
      <c r="BK335" s="202">
        <f>ROUND(I335*H335,2)</f>
        <v>0</v>
      </c>
      <c r="BL335" s="19" t="s">
        <v>293</v>
      </c>
      <c r="BM335" s="201" t="s">
        <v>3002</v>
      </c>
    </row>
    <row r="336" spans="1:65" s="2" customFormat="1" ht="16.5" customHeight="1">
      <c r="A336" s="36"/>
      <c r="B336" s="37"/>
      <c r="C336" s="239" t="s">
        <v>2175</v>
      </c>
      <c r="D336" s="239" t="s">
        <v>238</v>
      </c>
      <c r="E336" s="240" t="s">
        <v>3003</v>
      </c>
      <c r="F336" s="241" t="s">
        <v>3004</v>
      </c>
      <c r="G336" s="242" t="s">
        <v>400</v>
      </c>
      <c r="H336" s="243">
        <v>1</v>
      </c>
      <c r="I336" s="244"/>
      <c r="J336" s="245">
        <f>ROUND(I336*H336,2)</f>
        <v>0</v>
      </c>
      <c r="K336" s="241" t="s">
        <v>181</v>
      </c>
      <c r="L336" s="246"/>
      <c r="M336" s="247" t="s">
        <v>19</v>
      </c>
      <c r="N336" s="248" t="s">
        <v>48</v>
      </c>
      <c r="O336" s="67"/>
      <c r="P336" s="199">
        <f>O336*H336</f>
        <v>0</v>
      </c>
      <c r="Q336" s="199">
        <v>0.0019</v>
      </c>
      <c r="R336" s="199">
        <f>Q336*H336</f>
        <v>0.0019</v>
      </c>
      <c r="S336" s="199">
        <v>0</v>
      </c>
      <c r="T336" s="200">
        <f>S336*H336</f>
        <v>0</v>
      </c>
      <c r="U336" s="36"/>
      <c r="V336" s="36"/>
      <c r="W336" s="36"/>
      <c r="X336" s="36"/>
      <c r="Y336" s="36"/>
      <c r="Z336" s="36"/>
      <c r="AA336" s="36"/>
      <c r="AB336" s="36"/>
      <c r="AC336" s="36"/>
      <c r="AD336" s="36"/>
      <c r="AE336" s="36"/>
      <c r="AR336" s="201" t="s">
        <v>522</v>
      </c>
      <c r="AT336" s="201" t="s">
        <v>238</v>
      </c>
      <c r="AU336" s="201" t="s">
        <v>85</v>
      </c>
      <c r="AY336" s="19" t="s">
        <v>175</v>
      </c>
      <c r="BE336" s="202">
        <f>IF(N336="základní",J336,0)</f>
        <v>0</v>
      </c>
      <c r="BF336" s="202">
        <f>IF(N336="snížená",J336,0)</f>
        <v>0</v>
      </c>
      <c r="BG336" s="202">
        <f>IF(N336="zákl. přenesená",J336,0)</f>
        <v>0</v>
      </c>
      <c r="BH336" s="202">
        <f>IF(N336="sníž. přenesená",J336,0)</f>
        <v>0</v>
      </c>
      <c r="BI336" s="202">
        <f>IF(N336="nulová",J336,0)</f>
        <v>0</v>
      </c>
      <c r="BJ336" s="19" t="s">
        <v>182</v>
      </c>
      <c r="BK336" s="202">
        <f>ROUND(I336*H336,2)</f>
        <v>0</v>
      </c>
      <c r="BL336" s="19" t="s">
        <v>293</v>
      </c>
      <c r="BM336" s="201" t="s">
        <v>3005</v>
      </c>
    </row>
    <row r="337" spans="1:65" s="2" customFormat="1" ht="16.5" customHeight="1">
      <c r="A337" s="36"/>
      <c r="B337" s="37"/>
      <c r="C337" s="190" t="s">
        <v>2180</v>
      </c>
      <c r="D337" s="190" t="s">
        <v>177</v>
      </c>
      <c r="E337" s="191" t="s">
        <v>3006</v>
      </c>
      <c r="F337" s="192" t="s">
        <v>3007</v>
      </c>
      <c r="G337" s="193" t="s">
        <v>400</v>
      </c>
      <c r="H337" s="194">
        <v>10</v>
      </c>
      <c r="I337" s="195"/>
      <c r="J337" s="196">
        <f>ROUND(I337*H337,2)</f>
        <v>0</v>
      </c>
      <c r="K337" s="192" t="s">
        <v>181</v>
      </c>
      <c r="L337" s="41"/>
      <c r="M337" s="197" t="s">
        <v>19</v>
      </c>
      <c r="N337" s="198" t="s">
        <v>48</v>
      </c>
      <c r="O337" s="67"/>
      <c r="P337" s="199">
        <f>O337*H337</f>
        <v>0</v>
      </c>
      <c r="Q337" s="199">
        <v>0</v>
      </c>
      <c r="R337" s="199">
        <f>Q337*H337</f>
        <v>0</v>
      </c>
      <c r="S337" s="199">
        <v>0.00085</v>
      </c>
      <c r="T337" s="200">
        <f>S337*H337</f>
        <v>0.008499999999999999</v>
      </c>
      <c r="U337" s="36"/>
      <c r="V337" s="36"/>
      <c r="W337" s="36"/>
      <c r="X337" s="36"/>
      <c r="Y337" s="36"/>
      <c r="Z337" s="36"/>
      <c r="AA337" s="36"/>
      <c r="AB337" s="36"/>
      <c r="AC337" s="36"/>
      <c r="AD337" s="36"/>
      <c r="AE337" s="36"/>
      <c r="AR337" s="201" t="s">
        <v>293</v>
      </c>
      <c r="AT337" s="201" t="s">
        <v>177</v>
      </c>
      <c r="AU337" s="201" t="s">
        <v>85</v>
      </c>
      <c r="AY337" s="19" t="s">
        <v>175</v>
      </c>
      <c r="BE337" s="202">
        <f>IF(N337="základní",J337,0)</f>
        <v>0</v>
      </c>
      <c r="BF337" s="202">
        <f>IF(N337="snížená",J337,0)</f>
        <v>0</v>
      </c>
      <c r="BG337" s="202">
        <f>IF(N337="zákl. přenesená",J337,0)</f>
        <v>0</v>
      </c>
      <c r="BH337" s="202">
        <f>IF(N337="sníž. přenesená",J337,0)</f>
        <v>0</v>
      </c>
      <c r="BI337" s="202">
        <f>IF(N337="nulová",J337,0)</f>
        <v>0</v>
      </c>
      <c r="BJ337" s="19" t="s">
        <v>182</v>
      </c>
      <c r="BK337" s="202">
        <f>ROUND(I337*H337,2)</f>
        <v>0</v>
      </c>
      <c r="BL337" s="19" t="s">
        <v>293</v>
      </c>
      <c r="BM337" s="201" t="s">
        <v>3008</v>
      </c>
    </row>
    <row r="338" spans="1:65" s="2" customFormat="1" ht="16.5" customHeight="1">
      <c r="A338" s="36"/>
      <c r="B338" s="37"/>
      <c r="C338" s="190" t="s">
        <v>2187</v>
      </c>
      <c r="D338" s="190" t="s">
        <v>177</v>
      </c>
      <c r="E338" s="191" t="s">
        <v>3009</v>
      </c>
      <c r="F338" s="192" t="s">
        <v>3010</v>
      </c>
      <c r="G338" s="193" t="s">
        <v>400</v>
      </c>
      <c r="H338" s="194">
        <v>8</v>
      </c>
      <c r="I338" s="195"/>
      <c r="J338" s="196">
        <f>ROUND(I338*H338,2)</f>
        <v>0</v>
      </c>
      <c r="K338" s="192" t="s">
        <v>181</v>
      </c>
      <c r="L338" s="41"/>
      <c r="M338" s="197" t="s">
        <v>19</v>
      </c>
      <c r="N338" s="198" t="s">
        <v>48</v>
      </c>
      <c r="O338" s="67"/>
      <c r="P338" s="199">
        <f>O338*H338</f>
        <v>0</v>
      </c>
      <c r="Q338" s="199">
        <v>0.00024</v>
      </c>
      <c r="R338" s="199">
        <f>Q338*H338</f>
        <v>0.00192</v>
      </c>
      <c r="S338" s="199">
        <v>0</v>
      </c>
      <c r="T338" s="200">
        <f>S338*H338</f>
        <v>0</v>
      </c>
      <c r="U338" s="36"/>
      <c r="V338" s="36"/>
      <c r="W338" s="36"/>
      <c r="X338" s="36"/>
      <c r="Y338" s="36"/>
      <c r="Z338" s="36"/>
      <c r="AA338" s="36"/>
      <c r="AB338" s="36"/>
      <c r="AC338" s="36"/>
      <c r="AD338" s="36"/>
      <c r="AE338" s="36"/>
      <c r="AR338" s="201" t="s">
        <v>293</v>
      </c>
      <c r="AT338" s="201" t="s">
        <v>177</v>
      </c>
      <c r="AU338" s="201" t="s">
        <v>85</v>
      </c>
      <c r="AY338" s="19" t="s">
        <v>175</v>
      </c>
      <c r="BE338" s="202">
        <f>IF(N338="základní",J338,0)</f>
        <v>0</v>
      </c>
      <c r="BF338" s="202">
        <f>IF(N338="snížená",J338,0)</f>
        <v>0</v>
      </c>
      <c r="BG338" s="202">
        <f>IF(N338="zákl. přenesená",J338,0)</f>
        <v>0</v>
      </c>
      <c r="BH338" s="202">
        <f>IF(N338="sníž. přenesená",J338,0)</f>
        <v>0</v>
      </c>
      <c r="BI338" s="202">
        <f>IF(N338="nulová",J338,0)</f>
        <v>0</v>
      </c>
      <c r="BJ338" s="19" t="s">
        <v>182</v>
      </c>
      <c r="BK338" s="202">
        <f>ROUND(I338*H338,2)</f>
        <v>0</v>
      </c>
      <c r="BL338" s="19" t="s">
        <v>293</v>
      </c>
      <c r="BM338" s="201" t="s">
        <v>3011</v>
      </c>
    </row>
    <row r="339" spans="1:47" s="2" customFormat="1" ht="58.5">
      <c r="A339" s="36"/>
      <c r="B339" s="37"/>
      <c r="C339" s="38"/>
      <c r="D339" s="203" t="s">
        <v>184</v>
      </c>
      <c r="E339" s="38"/>
      <c r="F339" s="204" t="s">
        <v>3012</v>
      </c>
      <c r="G339" s="38"/>
      <c r="H339" s="38"/>
      <c r="I339" s="111"/>
      <c r="J339" s="38"/>
      <c r="K339" s="38"/>
      <c r="L339" s="41"/>
      <c r="M339" s="205"/>
      <c r="N339" s="206"/>
      <c r="O339" s="67"/>
      <c r="P339" s="67"/>
      <c r="Q339" s="67"/>
      <c r="R339" s="67"/>
      <c r="S339" s="67"/>
      <c r="T339" s="68"/>
      <c r="U339" s="36"/>
      <c r="V339" s="36"/>
      <c r="W339" s="36"/>
      <c r="X339" s="36"/>
      <c r="Y339" s="36"/>
      <c r="Z339" s="36"/>
      <c r="AA339" s="36"/>
      <c r="AB339" s="36"/>
      <c r="AC339" s="36"/>
      <c r="AD339" s="36"/>
      <c r="AE339" s="36"/>
      <c r="AT339" s="19" t="s">
        <v>184</v>
      </c>
      <c r="AU339" s="19" t="s">
        <v>85</v>
      </c>
    </row>
    <row r="340" spans="1:65" s="2" customFormat="1" ht="16.5" customHeight="1">
      <c r="A340" s="36"/>
      <c r="B340" s="37"/>
      <c r="C340" s="190" t="s">
        <v>2193</v>
      </c>
      <c r="D340" s="190" t="s">
        <v>177</v>
      </c>
      <c r="E340" s="191" t="s">
        <v>3013</v>
      </c>
      <c r="F340" s="192" t="s">
        <v>3014</v>
      </c>
      <c r="G340" s="193" t="s">
        <v>400</v>
      </c>
      <c r="H340" s="194">
        <v>4</v>
      </c>
      <c r="I340" s="195"/>
      <c r="J340" s="196">
        <f>ROUND(I340*H340,2)</f>
        <v>0</v>
      </c>
      <c r="K340" s="192" t="s">
        <v>181</v>
      </c>
      <c r="L340" s="41"/>
      <c r="M340" s="197" t="s">
        <v>19</v>
      </c>
      <c r="N340" s="198" t="s">
        <v>48</v>
      </c>
      <c r="O340" s="67"/>
      <c r="P340" s="199">
        <f>O340*H340</f>
        <v>0</v>
      </c>
      <c r="Q340" s="199">
        <v>0.00028</v>
      </c>
      <c r="R340" s="199">
        <f>Q340*H340</f>
        <v>0.00112</v>
      </c>
      <c r="S340" s="199">
        <v>0</v>
      </c>
      <c r="T340" s="200">
        <f>S340*H340</f>
        <v>0</v>
      </c>
      <c r="U340" s="36"/>
      <c r="V340" s="36"/>
      <c r="W340" s="36"/>
      <c r="X340" s="36"/>
      <c r="Y340" s="36"/>
      <c r="Z340" s="36"/>
      <c r="AA340" s="36"/>
      <c r="AB340" s="36"/>
      <c r="AC340" s="36"/>
      <c r="AD340" s="36"/>
      <c r="AE340" s="36"/>
      <c r="AR340" s="201" t="s">
        <v>293</v>
      </c>
      <c r="AT340" s="201" t="s">
        <v>177</v>
      </c>
      <c r="AU340" s="201" t="s">
        <v>85</v>
      </c>
      <c r="AY340" s="19" t="s">
        <v>175</v>
      </c>
      <c r="BE340" s="202">
        <f>IF(N340="základní",J340,0)</f>
        <v>0</v>
      </c>
      <c r="BF340" s="202">
        <f>IF(N340="snížená",J340,0)</f>
        <v>0</v>
      </c>
      <c r="BG340" s="202">
        <f>IF(N340="zákl. přenesená",J340,0)</f>
        <v>0</v>
      </c>
      <c r="BH340" s="202">
        <f>IF(N340="sníž. přenesená",J340,0)</f>
        <v>0</v>
      </c>
      <c r="BI340" s="202">
        <f>IF(N340="nulová",J340,0)</f>
        <v>0</v>
      </c>
      <c r="BJ340" s="19" t="s">
        <v>182</v>
      </c>
      <c r="BK340" s="202">
        <f>ROUND(I340*H340,2)</f>
        <v>0</v>
      </c>
      <c r="BL340" s="19" t="s">
        <v>293</v>
      </c>
      <c r="BM340" s="201" t="s">
        <v>3015</v>
      </c>
    </row>
    <row r="341" spans="1:47" s="2" customFormat="1" ht="58.5">
      <c r="A341" s="36"/>
      <c r="B341" s="37"/>
      <c r="C341" s="38"/>
      <c r="D341" s="203" t="s">
        <v>184</v>
      </c>
      <c r="E341" s="38"/>
      <c r="F341" s="204" t="s">
        <v>3012</v>
      </c>
      <c r="G341" s="38"/>
      <c r="H341" s="38"/>
      <c r="I341" s="111"/>
      <c r="J341" s="38"/>
      <c r="K341" s="38"/>
      <c r="L341" s="41"/>
      <c r="M341" s="205"/>
      <c r="N341" s="206"/>
      <c r="O341" s="67"/>
      <c r="P341" s="67"/>
      <c r="Q341" s="67"/>
      <c r="R341" s="67"/>
      <c r="S341" s="67"/>
      <c r="T341" s="68"/>
      <c r="U341" s="36"/>
      <c r="V341" s="36"/>
      <c r="W341" s="36"/>
      <c r="X341" s="36"/>
      <c r="Y341" s="36"/>
      <c r="Z341" s="36"/>
      <c r="AA341" s="36"/>
      <c r="AB341" s="36"/>
      <c r="AC341" s="36"/>
      <c r="AD341" s="36"/>
      <c r="AE341" s="36"/>
      <c r="AT341" s="19" t="s">
        <v>184</v>
      </c>
      <c r="AU341" s="19" t="s">
        <v>85</v>
      </c>
    </row>
    <row r="342" spans="1:65" s="2" customFormat="1" ht="16.5" customHeight="1">
      <c r="A342" s="36"/>
      <c r="B342" s="37"/>
      <c r="C342" s="190" t="s">
        <v>2202</v>
      </c>
      <c r="D342" s="190" t="s">
        <v>177</v>
      </c>
      <c r="E342" s="191" t="s">
        <v>3016</v>
      </c>
      <c r="F342" s="192" t="s">
        <v>3017</v>
      </c>
      <c r="G342" s="193" t="s">
        <v>400</v>
      </c>
      <c r="H342" s="194">
        <v>1</v>
      </c>
      <c r="I342" s="195"/>
      <c r="J342" s="196">
        <f>ROUND(I342*H342,2)</f>
        <v>0</v>
      </c>
      <c r="K342" s="192" t="s">
        <v>181</v>
      </c>
      <c r="L342" s="41"/>
      <c r="M342" s="197" t="s">
        <v>19</v>
      </c>
      <c r="N342" s="198" t="s">
        <v>48</v>
      </c>
      <c r="O342" s="67"/>
      <c r="P342" s="199">
        <f>O342*H342</f>
        <v>0</v>
      </c>
      <c r="Q342" s="199">
        <v>0.00101</v>
      </c>
      <c r="R342" s="199">
        <f>Q342*H342</f>
        <v>0.00101</v>
      </c>
      <c r="S342" s="199">
        <v>0</v>
      </c>
      <c r="T342" s="200">
        <f>S342*H342</f>
        <v>0</v>
      </c>
      <c r="U342" s="36"/>
      <c r="V342" s="36"/>
      <c r="W342" s="36"/>
      <c r="X342" s="36"/>
      <c r="Y342" s="36"/>
      <c r="Z342" s="36"/>
      <c r="AA342" s="36"/>
      <c r="AB342" s="36"/>
      <c r="AC342" s="36"/>
      <c r="AD342" s="36"/>
      <c r="AE342" s="36"/>
      <c r="AR342" s="201" t="s">
        <v>293</v>
      </c>
      <c r="AT342" s="201" t="s">
        <v>177</v>
      </c>
      <c r="AU342" s="201" t="s">
        <v>85</v>
      </c>
      <c r="AY342" s="19" t="s">
        <v>175</v>
      </c>
      <c r="BE342" s="202">
        <f>IF(N342="základní",J342,0)</f>
        <v>0</v>
      </c>
      <c r="BF342" s="202">
        <f>IF(N342="snížená",J342,0)</f>
        <v>0</v>
      </c>
      <c r="BG342" s="202">
        <f>IF(N342="zákl. přenesená",J342,0)</f>
        <v>0</v>
      </c>
      <c r="BH342" s="202">
        <f>IF(N342="sníž. přenesená",J342,0)</f>
        <v>0</v>
      </c>
      <c r="BI342" s="202">
        <f>IF(N342="nulová",J342,0)</f>
        <v>0</v>
      </c>
      <c r="BJ342" s="19" t="s">
        <v>182</v>
      </c>
      <c r="BK342" s="202">
        <f>ROUND(I342*H342,2)</f>
        <v>0</v>
      </c>
      <c r="BL342" s="19" t="s">
        <v>293</v>
      </c>
      <c r="BM342" s="201" t="s">
        <v>3018</v>
      </c>
    </row>
    <row r="343" spans="1:47" s="2" customFormat="1" ht="58.5">
      <c r="A343" s="36"/>
      <c r="B343" s="37"/>
      <c r="C343" s="38"/>
      <c r="D343" s="203" t="s">
        <v>184</v>
      </c>
      <c r="E343" s="38"/>
      <c r="F343" s="204" t="s">
        <v>3012</v>
      </c>
      <c r="G343" s="38"/>
      <c r="H343" s="38"/>
      <c r="I343" s="111"/>
      <c r="J343" s="38"/>
      <c r="K343" s="38"/>
      <c r="L343" s="41"/>
      <c r="M343" s="205"/>
      <c r="N343" s="206"/>
      <c r="O343" s="67"/>
      <c r="P343" s="67"/>
      <c r="Q343" s="67"/>
      <c r="R343" s="67"/>
      <c r="S343" s="67"/>
      <c r="T343" s="68"/>
      <c r="U343" s="36"/>
      <c r="V343" s="36"/>
      <c r="W343" s="36"/>
      <c r="X343" s="36"/>
      <c r="Y343" s="36"/>
      <c r="Z343" s="36"/>
      <c r="AA343" s="36"/>
      <c r="AB343" s="36"/>
      <c r="AC343" s="36"/>
      <c r="AD343" s="36"/>
      <c r="AE343" s="36"/>
      <c r="AT343" s="19" t="s">
        <v>184</v>
      </c>
      <c r="AU343" s="19" t="s">
        <v>85</v>
      </c>
    </row>
    <row r="344" spans="1:65" s="2" customFormat="1" ht="16.5" customHeight="1">
      <c r="A344" s="36"/>
      <c r="B344" s="37"/>
      <c r="C344" s="190" t="s">
        <v>2209</v>
      </c>
      <c r="D344" s="190" t="s">
        <v>177</v>
      </c>
      <c r="E344" s="191" t="s">
        <v>3019</v>
      </c>
      <c r="F344" s="192" t="s">
        <v>3020</v>
      </c>
      <c r="G344" s="193" t="s">
        <v>400</v>
      </c>
      <c r="H344" s="194">
        <v>1</v>
      </c>
      <c r="I344" s="195"/>
      <c r="J344" s="196">
        <f>ROUND(I344*H344,2)</f>
        <v>0</v>
      </c>
      <c r="K344" s="192" t="s">
        <v>181</v>
      </c>
      <c r="L344" s="41"/>
      <c r="M344" s="197" t="s">
        <v>19</v>
      </c>
      <c r="N344" s="198" t="s">
        <v>48</v>
      </c>
      <c r="O344" s="67"/>
      <c r="P344" s="199">
        <f>O344*H344</f>
        <v>0</v>
      </c>
      <c r="Q344" s="199">
        <v>0.00128</v>
      </c>
      <c r="R344" s="199">
        <f>Q344*H344</f>
        <v>0.00128</v>
      </c>
      <c r="S344" s="199">
        <v>0</v>
      </c>
      <c r="T344" s="200">
        <f>S344*H344</f>
        <v>0</v>
      </c>
      <c r="U344" s="36"/>
      <c r="V344" s="36"/>
      <c r="W344" s="36"/>
      <c r="X344" s="36"/>
      <c r="Y344" s="36"/>
      <c r="Z344" s="36"/>
      <c r="AA344" s="36"/>
      <c r="AB344" s="36"/>
      <c r="AC344" s="36"/>
      <c r="AD344" s="36"/>
      <c r="AE344" s="36"/>
      <c r="AR344" s="201" t="s">
        <v>293</v>
      </c>
      <c r="AT344" s="201" t="s">
        <v>177</v>
      </c>
      <c r="AU344" s="201" t="s">
        <v>85</v>
      </c>
      <c r="AY344" s="19" t="s">
        <v>175</v>
      </c>
      <c r="BE344" s="202">
        <f>IF(N344="základní",J344,0)</f>
        <v>0</v>
      </c>
      <c r="BF344" s="202">
        <f>IF(N344="snížená",J344,0)</f>
        <v>0</v>
      </c>
      <c r="BG344" s="202">
        <f>IF(N344="zákl. přenesená",J344,0)</f>
        <v>0</v>
      </c>
      <c r="BH344" s="202">
        <f>IF(N344="sníž. přenesená",J344,0)</f>
        <v>0</v>
      </c>
      <c r="BI344" s="202">
        <f>IF(N344="nulová",J344,0)</f>
        <v>0</v>
      </c>
      <c r="BJ344" s="19" t="s">
        <v>182</v>
      </c>
      <c r="BK344" s="202">
        <f>ROUND(I344*H344,2)</f>
        <v>0</v>
      </c>
      <c r="BL344" s="19" t="s">
        <v>293</v>
      </c>
      <c r="BM344" s="201" t="s">
        <v>3021</v>
      </c>
    </row>
    <row r="345" spans="1:47" s="2" customFormat="1" ht="58.5">
      <c r="A345" s="36"/>
      <c r="B345" s="37"/>
      <c r="C345" s="38"/>
      <c r="D345" s="203" t="s">
        <v>184</v>
      </c>
      <c r="E345" s="38"/>
      <c r="F345" s="204" t="s">
        <v>3012</v>
      </c>
      <c r="G345" s="38"/>
      <c r="H345" s="38"/>
      <c r="I345" s="111"/>
      <c r="J345" s="38"/>
      <c r="K345" s="38"/>
      <c r="L345" s="41"/>
      <c r="M345" s="205"/>
      <c r="N345" s="206"/>
      <c r="O345" s="67"/>
      <c r="P345" s="67"/>
      <c r="Q345" s="67"/>
      <c r="R345" s="67"/>
      <c r="S345" s="67"/>
      <c r="T345" s="68"/>
      <c r="U345" s="36"/>
      <c r="V345" s="36"/>
      <c r="W345" s="36"/>
      <c r="X345" s="36"/>
      <c r="Y345" s="36"/>
      <c r="Z345" s="36"/>
      <c r="AA345" s="36"/>
      <c r="AB345" s="36"/>
      <c r="AC345" s="36"/>
      <c r="AD345" s="36"/>
      <c r="AE345" s="36"/>
      <c r="AT345" s="19" t="s">
        <v>184</v>
      </c>
      <c r="AU345" s="19" t="s">
        <v>85</v>
      </c>
    </row>
    <row r="346" spans="1:65" s="2" customFormat="1" ht="16.5" customHeight="1">
      <c r="A346" s="36"/>
      <c r="B346" s="37"/>
      <c r="C346" s="190" t="s">
        <v>2214</v>
      </c>
      <c r="D346" s="190" t="s">
        <v>177</v>
      </c>
      <c r="E346" s="191" t="s">
        <v>3022</v>
      </c>
      <c r="F346" s="192" t="s">
        <v>3023</v>
      </c>
      <c r="G346" s="193" t="s">
        <v>400</v>
      </c>
      <c r="H346" s="194">
        <v>3</v>
      </c>
      <c r="I346" s="195"/>
      <c r="J346" s="196">
        <f>ROUND(I346*H346,2)</f>
        <v>0</v>
      </c>
      <c r="K346" s="192" t="s">
        <v>181</v>
      </c>
      <c r="L346" s="41"/>
      <c r="M346" s="197" t="s">
        <v>19</v>
      </c>
      <c r="N346" s="198" t="s">
        <v>48</v>
      </c>
      <c r="O346" s="67"/>
      <c r="P346" s="199">
        <f>O346*H346</f>
        <v>0</v>
      </c>
      <c r="Q346" s="199">
        <v>0.00014</v>
      </c>
      <c r="R346" s="199">
        <f>Q346*H346</f>
        <v>0.00041999999999999996</v>
      </c>
      <c r="S346" s="199">
        <v>0</v>
      </c>
      <c r="T346" s="200">
        <f>S346*H346</f>
        <v>0</v>
      </c>
      <c r="U346" s="36"/>
      <c r="V346" s="36"/>
      <c r="W346" s="36"/>
      <c r="X346" s="36"/>
      <c r="Y346" s="36"/>
      <c r="Z346" s="36"/>
      <c r="AA346" s="36"/>
      <c r="AB346" s="36"/>
      <c r="AC346" s="36"/>
      <c r="AD346" s="36"/>
      <c r="AE346" s="36"/>
      <c r="AR346" s="201" t="s">
        <v>293</v>
      </c>
      <c r="AT346" s="201" t="s">
        <v>177</v>
      </c>
      <c r="AU346" s="201" t="s">
        <v>85</v>
      </c>
      <c r="AY346" s="19" t="s">
        <v>175</v>
      </c>
      <c r="BE346" s="202">
        <f>IF(N346="základní",J346,0)</f>
        <v>0</v>
      </c>
      <c r="BF346" s="202">
        <f>IF(N346="snížená",J346,0)</f>
        <v>0</v>
      </c>
      <c r="BG346" s="202">
        <f>IF(N346="zákl. přenesená",J346,0)</f>
        <v>0</v>
      </c>
      <c r="BH346" s="202">
        <f>IF(N346="sníž. přenesená",J346,0)</f>
        <v>0</v>
      </c>
      <c r="BI346" s="202">
        <f>IF(N346="nulová",J346,0)</f>
        <v>0</v>
      </c>
      <c r="BJ346" s="19" t="s">
        <v>182</v>
      </c>
      <c r="BK346" s="202">
        <f>ROUND(I346*H346,2)</f>
        <v>0</v>
      </c>
      <c r="BL346" s="19" t="s">
        <v>293</v>
      </c>
      <c r="BM346" s="201" t="s">
        <v>3024</v>
      </c>
    </row>
    <row r="347" spans="1:47" s="2" customFormat="1" ht="58.5">
      <c r="A347" s="36"/>
      <c r="B347" s="37"/>
      <c r="C347" s="38"/>
      <c r="D347" s="203" t="s">
        <v>184</v>
      </c>
      <c r="E347" s="38"/>
      <c r="F347" s="204" t="s">
        <v>3012</v>
      </c>
      <c r="G347" s="38"/>
      <c r="H347" s="38"/>
      <c r="I347" s="111"/>
      <c r="J347" s="38"/>
      <c r="K347" s="38"/>
      <c r="L347" s="41"/>
      <c r="M347" s="205"/>
      <c r="N347" s="206"/>
      <c r="O347" s="67"/>
      <c r="P347" s="67"/>
      <c r="Q347" s="67"/>
      <c r="R347" s="67"/>
      <c r="S347" s="67"/>
      <c r="T347" s="68"/>
      <c r="U347" s="36"/>
      <c r="V347" s="36"/>
      <c r="W347" s="36"/>
      <c r="X347" s="36"/>
      <c r="Y347" s="36"/>
      <c r="Z347" s="36"/>
      <c r="AA347" s="36"/>
      <c r="AB347" s="36"/>
      <c r="AC347" s="36"/>
      <c r="AD347" s="36"/>
      <c r="AE347" s="36"/>
      <c r="AT347" s="19" t="s">
        <v>184</v>
      </c>
      <c r="AU347" s="19" t="s">
        <v>85</v>
      </c>
    </row>
    <row r="348" spans="1:65" s="2" customFormat="1" ht="16.5" customHeight="1">
      <c r="A348" s="36"/>
      <c r="B348" s="37"/>
      <c r="C348" s="190" t="s">
        <v>2222</v>
      </c>
      <c r="D348" s="190" t="s">
        <v>177</v>
      </c>
      <c r="E348" s="191" t="s">
        <v>3025</v>
      </c>
      <c r="F348" s="192" t="s">
        <v>3026</v>
      </c>
      <c r="G348" s="193" t="s">
        <v>400</v>
      </c>
      <c r="H348" s="194">
        <v>2</v>
      </c>
      <c r="I348" s="195"/>
      <c r="J348" s="196">
        <f>ROUND(I348*H348,2)</f>
        <v>0</v>
      </c>
      <c r="K348" s="192" t="s">
        <v>181</v>
      </c>
      <c r="L348" s="41"/>
      <c r="M348" s="197" t="s">
        <v>19</v>
      </c>
      <c r="N348" s="198" t="s">
        <v>48</v>
      </c>
      <c r="O348" s="67"/>
      <c r="P348" s="199">
        <f>O348*H348</f>
        <v>0</v>
      </c>
      <c r="Q348" s="199">
        <v>0</v>
      </c>
      <c r="R348" s="199">
        <f>Q348*H348</f>
        <v>0</v>
      </c>
      <c r="S348" s="199">
        <v>0</v>
      </c>
      <c r="T348" s="200">
        <f>S348*H348</f>
        <v>0</v>
      </c>
      <c r="U348" s="36"/>
      <c r="V348" s="36"/>
      <c r="W348" s="36"/>
      <c r="X348" s="36"/>
      <c r="Y348" s="36"/>
      <c r="Z348" s="36"/>
      <c r="AA348" s="36"/>
      <c r="AB348" s="36"/>
      <c r="AC348" s="36"/>
      <c r="AD348" s="36"/>
      <c r="AE348" s="36"/>
      <c r="AR348" s="201" t="s">
        <v>293</v>
      </c>
      <c r="AT348" s="201" t="s">
        <v>177</v>
      </c>
      <c r="AU348" s="201" t="s">
        <v>85</v>
      </c>
      <c r="AY348" s="19" t="s">
        <v>175</v>
      </c>
      <c r="BE348" s="202">
        <f>IF(N348="základní",J348,0)</f>
        <v>0</v>
      </c>
      <c r="BF348" s="202">
        <f>IF(N348="snížená",J348,0)</f>
        <v>0</v>
      </c>
      <c r="BG348" s="202">
        <f>IF(N348="zákl. přenesená",J348,0)</f>
        <v>0</v>
      </c>
      <c r="BH348" s="202">
        <f>IF(N348="sníž. přenesená",J348,0)</f>
        <v>0</v>
      </c>
      <c r="BI348" s="202">
        <f>IF(N348="nulová",J348,0)</f>
        <v>0</v>
      </c>
      <c r="BJ348" s="19" t="s">
        <v>182</v>
      </c>
      <c r="BK348" s="202">
        <f>ROUND(I348*H348,2)</f>
        <v>0</v>
      </c>
      <c r="BL348" s="19" t="s">
        <v>293</v>
      </c>
      <c r="BM348" s="201" t="s">
        <v>3027</v>
      </c>
    </row>
    <row r="349" spans="1:65" s="2" customFormat="1" ht="16.5" customHeight="1">
      <c r="A349" s="36"/>
      <c r="B349" s="37"/>
      <c r="C349" s="239" t="s">
        <v>2227</v>
      </c>
      <c r="D349" s="239" t="s">
        <v>238</v>
      </c>
      <c r="E349" s="240" t="s">
        <v>3028</v>
      </c>
      <c r="F349" s="241" t="s">
        <v>3029</v>
      </c>
      <c r="G349" s="242" t="s">
        <v>400</v>
      </c>
      <c r="H349" s="243">
        <v>1</v>
      </c>
      <c r="I349" s="244"/>
      <c r="J349" s="245">
        <f>ROUND(I349*H349,2)</f>
        <v>0</v>
      </c>
      <c r="K349" s="241" t="s">
        <v>181</v>
      </c>
      <c r="L349" s="246"/>
      <c r="M349" s="247" t="s">
        <v>19</v>
      </c>
      <c r="N349" s="248" t="s">
        <v>48</v>
      </c>
      <c r="O349" s="67"/>
      <c r="P349" s="199">
        <f>O349*H349</f>
        <v>0</v>
      </c>
      <c r="Q349" s="199">
        <v>0.00085</v>
      </c>
      <c r="R349" s="199">
        <f>Q349*H349</f>
        <v>0.00085</v>
      </c>
      <c r="S349" s="199">
        <v>0</v>
      </c>
      <c r="T349" s="200">
        <f>S349*H349</f>
        <v>0</v>
      </c>
      <c r="U349" s="36"/>
      <c r="V349" s="36"/>
      <c r="W349" s="36"/>
      <c r="X349" s="36"/>
      <c r="Y349" s="36"/>
      <c r="Z349" s="36"/>
      <c r="AA349" s="36"/>
      <c r="AB349" s="36"/>
      <c r="AC349" s="36"/>
      <c r="AD349" s="36"/>
      <c r="AE349" s="36"/>
      <c r="AR349" s="201" t="s">
        <v>522</v>
      </c>
      <c r="AT349" s="201" t="s">
        <v>238</v>
      </c>
      <c r="AU349" s="201" t="s">
        <v>85</v>
      </c>
      <c r="AY349" s="19" t="s">
        <v>175</v>
      </c>
      <c r="BE349" s="202">
        <f>IF(N349="základní",J349,0)</f>
        <v>0</v>
      </c>
      <c r="BF349" s="202">
        <f>IF(N349="snížená",J349,0)</f>
        <v>0</v>
      </c>
      <c r="BG349" s="202">
        <f>IF(N349="zákl. přenesená",J349,0)</f>
        <v>0</v>
      </c>
      <c r="BH349" s="202">
        <f>IF(N349="sníž. přenesená",J349,0)</f>
        <v>0</v>
      </c>
      <c r="BI349" s="202">
        <f>IF(N349="nulová",J349,0)</f>
        <v>0</v>
      </c>
      <c r="BJ349" s="19" t="s">
        <v>182</v>
      </c>
      <c r="BK349" s="202">
        <f>ROUND(I349*H349,2)</f>
        <v>0</v>
      </c>
      <c r="BL349" s="19" t="s">
        <v>293</v>
      </c>
      <c r="BM349" s="201" t="s">
        <v>3030</v>
      </c>
    </row>
    <row r="350" spans="1:65" s="2" customFormat="1" ht="16.5" customHeight="1">
      <c r="A350" s="36"/>
      <c r="B350" s="37"/>
      <c r="C350" s="239" t="s">
        <v>2233</v>
      </c>
      <c r="D350" s="239" t="s">
        <v>238</v>
      </c>
      <c r="E350" s="240" t="s">
        <v>3031</v>
      </c>
      <c r="F350" s="241" t="s">
        <v>3032</v>
      </c>
      <c r="G350" s="242" t="s">
        <v>400</v>
      </c>
      <c r="H350" s="243">
        <v>1</v>
      </c>
      <c r="I350" s="244"/>
      <c r="J350" s="245">
        <f>ROUND(I350*H350,2)</f>
        <v>0</v>
      </c>
      <c r="K350" s="241" t="s">
        <v>181</v>
      </c>
      <c r="L350" s="246"/>
      <c r="M350" s="247" t="s">
        <v>19</v>
      </c>
      <c r="N350" s="248" t="s">
        <v>48</v>
      </c>
      <c r="O350" s="67"/>
      <c r="P350" s="199">
        <f>O350*H350</f>
        <v>0</v>
      </c>
      <c r="Q350" s="199">
        <v>0.00075</v>
      </c>
      <c r="R350" s="199">
        <f>Q350*H350</f>
        <v>0.00075</v>
      </c>
      <c r="S350" s="199">
        <v>0</v>
      </c>
      <c r="T350" s="200">
        <f>S350*H350</f>
        <v>0</v>
      </c>
      <c r="U350" s="36"/>
      <c r="V350" s="36"/>
      <c r="W350" s="36"/>
      <c r="X350" s="36"/>
      <c r="Y350" s="36"/>
      <c r="Z350" s="36"/>
      <c r="AA350" s="36"/>
      <c r="AB350" s="36"/>
      <c r="AC350" s="36"/>
      <c r="AD350" s="36"/>
      <c r="AE350" s="36"/>
      <c r="AR350" s="201" t="s">
        <v>522</v>
      </c>
      <c r="AT350" s="201" t="s">
        <v>238</v>
      </c>
      <c r="AU350" s="201" t="s">
        <v>85</v>
      </c>
      <c r="AY350" s="19" t="s">
        <v>175</v>
      </c>
      <c r="BE350" s="202">
        <f>IF(N350="základní",J350,0)</f>
        <v>0</v>
      </c>
      <c r="BF350" s="202">
        <f>IF(N350="snížená",J350,0)</f>
        <v>0</v>
      </c>
      <c r="BG350" s="202">
        <f>IF(N350="zákl. přenesená",J350,0)</f>
        <v>0</v>
      </c>
      <c r="BH350" s="202">
        <f>IF(N350="sníž. přenesená",J350,0)</f>
        <v>0</v>
      </c>
      <c r="BI350" s="202">
        <f>IF(N350="nulová",J350,0)</f>
        <v>0</v>
      </c>
      <c r="BJ350" s="19" t="s">
        <v>182</v>
      </c>
      <c r="BK350" s="202">
        <f>ROUND(I350*H350,2)</f>
        <v>0</v>
      </c>
      <c r="BL350" s="19" t="s">
        <v>293</v>
      </c>
      <c r="BM350" s="201" t="s">
        <v>3033</v>
      </c>
    </row>
    <row r="351" spans="1:65" s="2" customFormat="1" ht="21.75" customHeight="1">
      <c r="A351" s="36"/>
      <c r="B351" s="37"/>
      <c r="C351" s="190" t="s">
        <v>2238</v>
      </c>
      <c r="D351" s="190" t="s">
        <v>177</v>
      </c>
      <c r="E351" s="191" t="s">
        <v>3034</v>
      </c>
      <c r="F351" s="192" t="s">
        <v>3035</v>
      </c>
      <c r="G351" s="193" t="s">
        <v>217</v>
      </c>
      <c r="H351" s="194">
        <v>0.48</v>
      </c>
      <c r="I351" s="195"/>
      <c r="J351" s="196">
        <f>ROUND(I351*H351,2)</f>
        <v>0</v>
      </c>
      <c r="K351" s="192" t="s">
        <v>181</v>
      </c>
      <c r="L351" s="41"/>
      <c r="M351" s="197" t="s">
        <v>19</v>
      </c>
      <c r="N351" s="198" t="s">
        <v>48</v>
      </c>
      <c r="O351" s="67"/>
      <c r="P351" s="199">
        <f>O351*H351</f>
        <v>0</v>
      </c>
      <c r="Q351" s="199">
        <v>0</v>
      </c>
      <c r="R351" s="199">
        <f>Q351*H351</f>
        <v>0</v>
      </c>
      <c r="S351" s="199">
        <v>0</v>
      </c>
      <c r="T351" s="200">
        <f>S351*H351</f>
        <v>0</v>
      </c>
      <c r="U351" s="36"/>
      <c r="V351" s="36"/>
      <c r="W351" s="36"/>
      <c r="X351" s="36"/>
      <c r="Y351" s="36"/>
      <c r="Z351" s="36"/>
      <c r="AA351" s="36"/>
      <c r="AB351" s="36"/>
      <c r="AC351" s="36"/>
      <c r="AD351" s="36"/>
      <c r="AE351" s="36"/>
      <c r="AR351" s="201" t="s">
        <v>293</v>
      </c>
      <c r="AT351" s="201" t="s">
        <v>177</v>
      </c>
      <c r="AU351" s="201" t="s">
        <v>85</v>
      </c>
      <c r="AY351" s="19" t="s">
        <v>175</v>
      </c>
      <c r="BE351" s="202">
        <f>IF(N351="základní",J351,0)</f>
        <v>0</v>
      </c>
      <c r="BF351" s="202">
        <f>IF(N351="snížená",J351,0)</f>
        <v>0</v>
      </c>
      <c r="BG351" s="202">
        <f>IF(N351="zákl. přenesená",J351,0)</f>
        <v>0</v>
      </c>
      <c r="BH351" s="202">
        <f>IF(N351="sníž. přenesená",J351,0)</f>
        <v>0</v>
      </c>
      <c r="BI351" s="202">
        <f>IF(N351="nulová",J351,0)</f>
        <v>0</v>
      </c>
      <c r="BJ351" s="19" t="s">
        <v>182</v>
      </c>
      <c r="BK351" s="202">
        <f>ROUND(I351*H351,2)</f>
        <v>0</v>
      </c>
      <c r="BL351" s="19" t="s">
        <v>293</v>
      </c>
      <c r="BM351" s="201" t="s">
        <v>3036</v>
      </c>
    </row>
    <row r="352" spans="1:47" s="2" customFormat="1" ht="78">
      <c r="A352" s="36"/>
      <c r="B352" s="37"/>
      <c r="C352" s="38"/>
      <c r="D352" s="203" t="s">
        <v>184</v>
      </c>
      <c r="E352" s="38"/>
      <c r="F352" s="204" t="s">
        <v>2483</v>
      </c>
      <c r="G352" s="38"/>
      <c r="H352" s="38"/>
      <c r="I352" s="111"/>
      <c r="J352" s="38"/>
      <c r="K352" s="38"/>
      <c r="L352" s="41"/>
      <c r="M352" s="205"/>
      <c r="N352" s="206"/>
      <c r="O352" s="67"/>
      <c r="P352" s="67"/>
      <c r="Q352" s="67"/>
      <c r="R352" s="67"/>
      <c r="S352" s="67"/>
      <c r="T352" s="68"/>
      <c r="U352" s="36"/>
      <c r="V352" s="36"/>
      <c r="W352" s="36"/>
      <c r="X352" s="36"/>
      <c r="Y352" s="36"/>
      <c r="Z352" s="36"/>
      <c r="AA352" s="36"/>
      <c r="AB352" s="36"/>
      <c r="AC352" s="36"/>
      <c r="AD352" s="36"/>
      <c r="AE352" s="36"/>
      <c r="AT352" s="19" t="s">
        <v>184</v>
      </c>
      <c r="AU352" s="19" t="s">
        <v>85</v>
      </c>
    </row>
    <row r="353" spans="2:63" s="12" customFormat="1" ht="22.9" customHeight="1">
      <c r="B353" s="174"/>
      <c r="C353" s="175"/>
      <c r="D353" s="176" t="s">
        <v>74</v>
      </c>
      <c r="E353" s="188" t="s">
        <v>3037</v>
      </c>
      <c r="F353" s="188" t="s">
        <v>3038</v>
      </c>
      <c r="G353" s="175"/>
      <c r="H353" s="175"/>
      <c r="I353" s="178"/>
      <c r="J353" s="189">
        <f>BK353</f>
        <v>0</v>
      </c>
      <c r="K353" s="175"/>
      <c r="L353" s="180"/>
      <c r="M353" s="181"/>
      <c r="N353" s="182"/>
      <c r="O353" s="182"/>
      <c r="P353" s="183">
        <f>SUM(P354:P357)</f>
        <v>0</v>
      </c>
      <c r="Q353" s="182"/>
      <c r="R353" s="183">
        <f>SUM(R354:R357)</f>
        <v>0.01665</v>
      </c>
      <c r="S353" s="182"/>
      <c r="T353" s="184">
        <f>SUM(T354:T357)</f>
        <v>0</v>
      </c>
      <c r="AR353" s="185" t="s">
        <v>85</v>
      </c>
      <c r="AT353" s="186" t="s">
        <v>74</v>
      </c>
      <c r="AU353" s="186" t="s">
        <v>83</v>
      </c>
      <c r="AY353" s="185" t="s">
        <v>175</v>
      </c>
      <c r="BK353" s="187">
        <f>SUM(BK354:BK357)</f>
        <v>0</v>
      </c>
    </row>
    <row r="354" spans="1:65" s="2" customFormat="1" ht="21.75" customHeight="1">
      <c r="A354" s="36"/>
      <c r="B354" s="37"/>
      <c r="C354" s="190" t="s">
        <v>2243</v>
      </c>
      <c r="D354" s="190" t="s">
        <v>177</v>
      </c>
      <c r="E354" s="191" t="s">
        <v>3039</v>
      </c>
      <c r="F354" s="192" t="s">
        <v>3040</v>
      </c>
      <c r="G354" s="193" t="s">
        <v>973</v>
      </c>
      <c r="H354" s="194">
        <v>1</v>
      </c>
      <c r="I354" s="195"/>
      <c r="J354" s="196">
        <f>ROUND(I354*H354,2)</f>
        <v>0</v>
      </c>
      <c r="K354" s="192" t="s">
        <v>181</v>
      </c>
      <c r="L354" s="41"/>
      <c r="M354" s="197" t="s">
        <v>19</v>
      </c>
      <c r="N354" s="198" t="s">
        <v>48</v>
      </c>
      <c r="O354" s="67"/>
      <c r="P354" s="199">
        <f>O354*H354</f>
        <v>0</v>
      </c>
      <c r="Q354" s="199">
        <v>0.01665</v>
      </c>
      <c r="R354" s="199">
        <f>Q354*H354</f>
        <v>0.01665</v>
      </c>
      <c r="S354" s="199">
        <v>0</v>
      </c>
      <c r="T354" s="200">
        <f>S354*H354</f>
        <v>0</v>
      </c>
      <c r="U354" s="36"/>
      <c r="V354" s="36"/>
      <c r="W354" s="36"/>
      <c r="X354" s="36"/>
      <c r="Y354" s="36"/>
      <c r="Z354" s="36"/>
      <c r="AA354" s="36"/>
      <c r="AB354" s="36"/>
      <c r="AC354" s="36"/>
      <c r="AD354" s="36"/>
      <c r="AE354" s="36"/>
      <c r="AR354" s="201" t="s">
        <v>293</v>
      </c>
      <c r="AT354" s="201" t="s">
        <v>177</v>
      </c>
      <c r="AU354" s="201" t="s">
        <v>85</v>
      </c>
      <c r="AY354" s="19" t="s">
        <v>175</v>
      </c>
      <c r="BE354" s="202">
        <f>IF(N354="základní",J354,0)</f>
        <v>0</v>
      </c>
      <c r="BF354" s="202">
        <f>IF(N354="snížená",J354,0)</f>
        <v>0</v>
      </c>
      <c r="BG354" s="202">
        <f>IF(N354="zákl. přenesená",J354,0)</f>
        <v>0</v>
      </c>
      <c r="BH354" s="202">
        <f>IF(N354="sníž. přenesená",J354,0)</f>
        <v>0</v>
      </c>
      <c r="BI354" s="202">
        <f>IF(N354="nulová",J354,0)</f>
        <v>0</v>
      </c>
      <c r="BJ354" s="19" t="s">
        <v>182</v>
      </c>
      <c r="BK354" s="202">
        <f>ROUND(I354*H354,2)</f>
        <v>0</v>
      </c>
      <c r="BL354" s="19" t="s">
        <v>293</v>
      </c>
      <c r="BM354" s="201" t="s">
        <v>3041</v>
      </c>
    </row>
    <row r="355" spans="1:47" s="2" customFormat="1" ht="68.25">
      <c r="A355" s="36"/>
      <c r="B355" s="37"/>
      <c r="C355" s="38"/>
      <c r="D355" s="203" t="s">
        <v>184</v>
      </c>
      <c r="E355" s="38"/>
      <c r="F355" s="204" t="s">
        <v>3042</v>
      </c>
      <c r="G355" s="38"/>
      <c r="H355" s="38"/>
      <c r="I355" s="111"/>
      <c r="J355" s="38"/>
      <c r="K355" s="38"/>
      <c r="L355" s="41"/>
      <c r="M355" s="205"/>
      <c r="N355" s="206"/>
      <c r="O355" s="67"/>
      <c r="P355" s="67"/>
      <c r="Q355" s="67"/>
      <c r="R355" s="67"/>
      <c r="S355" s="67"/>
      <c r="T355" s="68"/>
      <c r="U355" s="36"/>
      <c r="V355" s="36"/>
      <c r="W355" s="36"/>
      <c r="X355" s="36"/>
      <c r="Y355" s="36"/>
      <c r="Z355" s="36"/>
      <c r="AA355" s="36"/>
      <c r="AB355" s="36"/>
      <c r="AC355" s="36"/>
      <c r="AD355" s="36"/>
      <c r="AE355" s="36"/>
      <c r="AT355" s="19" t="s">
        <v>184</v>
      </c>
      <c r="AU355" s="19" t="s">
        <v>85</v>
      </c>
    </row>
    <row r="356" spans="1:65" s="2" customFormat="1" ht="21.75" customHeight="1">
      <c r="A356" s="36"/>
      <c r="B356" s="37"/>
      <c r="C356" s="190" t="s">
        <v>2248</v>
      </c>
      <c r="D356" s="190" t="s">
        <v>177</v>
      </c>
      <c r="E356" s="191" t="s">
        <v>3043</v>
      </c>
      <c r="F356" s="192" t="s">
        <v>3044</v>
      </c>
      <c r="G356" s="193" t="s">
        <v>217</v>
      </c>
      <c r="H356" s="194">
        <v>0.017</v>
      </c>
      <c r="I356" s="195"/>
      <c r="J356" s="196">
        <f>ROUND(I356*H356,2)</f>
        <v>0</v>
      </c>
      <c r="K356" s="192" t="s">
        <v>181</v>
      </c>
      <c r="L356" s="41"/>
      <c r="M356" s="197" t="s">
        <v>19</v>
      </c>
      <c r="N356" s="198" t="s">
        <v>48</v>
      </c>
      <c r="O356" s="67"/>
      <c r="P356" s="199">
        <f>O356*H356</f>
        <v>0</v>
      </c>
      <c r="Q356" s="199">
        <v>0</v>
      </c>
      <c r="R356" s="199">
        <f>Q356*H356</f>
        <v>0</v>
      </c>
      <c r="S356" s="199">
        <v>0</v>
      </c>
      <c r="T356" s="200">
        <f>S356*H356</f>
        <v>0</v>
      </c>
      <c r="U356" s="36"/>
      <c r="V356" s="36"/>
      <c r="W356" s="36"/>
      <c r="X356" s="36"/>
      <c r="Y356" s="36"/>
      <c r="Z356" s="36"/>
      <c r="AA356" s="36"/>
      <c r="AB356" s="36"/>
      <c r="AC356" s="36"/>
      <c r="AD356" s="36"/>
      <c r="AE356" s="36"/>
      <c r="AR356" s="201" t="s">
        <v>293</v>
      </c>
      <c r="AT356" s="201" t="s">
        <v>177</v>
      </c>
      <c r="AU356" s="201" t="s">
        <v>85</v>
      </c>
      <c r="AY356" s="19" t="s">
        <v>175</v>
      </c>
      <c r="BE356" s="202">
        <f>IF(N356="základní",J356,0)</f>
        <v>0</v>
      </c>
      <c r="BF356" s="202">
        <f>IF(N356="snížená",J356,0)</f>
        <v>0</v>
      </c>
      <c r="BG356" s="202">
        <f>IF(N356="zákl. přenesená",J356,0)</f>
        <v>0</v>
      </c>
      <c r="BH356" s="202">
        <f>IF(N356="sníž. přenesená",J356,0)</f>
        <v>0</v>
      </c>
      <c r="BI356" s="202">
        <f>IF(N356="nulová",J356,0)</f>
        <v>0</v>
      </c>
      <c r="BJ356" s="19" t="s">
        <v>182</v>
      </c>
      <c r="BK356" s="202">
        <f>ROUND(I356*H356,2)</f>
        <v>0</v>
      </c>
      <c r="BL356" s="19" t="s">
        <v>293</v>
      </c>
      <c r="BM356" s="201" t="s">
        <v>3045</v>
      </c>
    </row>
    <row r="357" spans="1:47" s="2" customFormat="1" ht="78">
      <c r="A357" s="36"/>
      <c r="B357" s="37"/>
      <c r="C357" s="38"/>
      <c r="D357" s="203" t="s">
        <v>184</v>
      </c>
      <c r="E357" s="38"/>
      <c r="F357" s="204" t="s">
        <v>2392</v>
      </c>
      <c r="G357" s="38"/>
      <c r="H357" s="38"/>
      <c r="I357" s="111"/>
      <c r="J357" s="38"/>
      <c r="K357" s="38"/>
      <c r="L357" s="41"/>
      <c r="M357" s="205"/>
      <c r="N357" s="206"/>
      <c r="O357" s="67"/>
      <c r="P357" s="67"/>
      <c r="Q357" s="67"/>
      <c r="R357" s="67"/>
      <c r="S357" s="67"/>
      <c r="T357" s="68"/>
      <c r="U357" s="36"/>
      <c r="V357" s="36"/>
      <c r="W357" s="36"/>
      <c r="X357" s="36"/>
      <c r="Y357" s="36"/>
      <c r="Z357" s="36"/>
      <c r="AA357" s="36"/>
      <c r="AB357" s="36"/>
      <c r="AC357" s="36"/>
      <c r="AD357" s="36"/>
      <c r="AE357" s="36"/>
      <c r="AT357" s="19" t="s">
        <v>184</v>
      </c>
      <c r="AU357" s="19" t="s">
        <v>85</v>
      </c>
    </row>
    <row r="358" spans="2:63" s="12" customFormat="1" ht="22.9" customHeight="1">
      <c r="B358" s="174"/>
      <c r="C358" s="175"/>
      <c r="D358" s="176" t="s">
        <v>74</v>
      </c>
      <c r="E358" s="188" t="s">
        <v>2514</v>
      </c>
      <c r="F358" s="188" t="s">
        <v>2515</v>
      </c>
      <c r="G358" s="175"/>
      <c r="H358" s="175"/>
      <c r="I358" s="178"/>
      <c r="J358" s="189">
        <f>BK358</f>
        <v>0</v>
      </c>
      <c r="K358" s="175"/>
      <c r="L358" s="180"/>
      <c r="M358" s="181"/>
      <c r="N358" s="182"/>
      <c r="O358" s="182"/>
      <c r="P358" s="183">
        <f>SUM(P359:P363)</f>
        <v>0</v>
      </c>
      <c r="Q358" s="182"/>
      <c r="R358" s="183">
        <f>SUM(R359:R363)</f>
        <v>0.00297</v>
      </c>
      <c r="S358" s="182"/>
      <c r="T358" s="184">
        <f>SUM(T359:T363)</f>
        <v>0</v>
      </c>
      <c r="AR358" s="185" t="s">
        <v>85</v>
      </c>
      <c r="AT358" s="186" t="s">
        <v>74</v>
      </c>
      <c r="AU358" s="186" t="s">
        <v>83</v>
      </c>
      <c r="AY358" s="185" t="s">
        <v>175</v>
      </c>
      <c r="BK358" s="187">
        <f>SUM(BK359:BK363)</f>
        <v>0</v>
      </c>
    </row>
    <row r="359" spans="1:65" s="2" customFormat="1" ht="16.5" customHeight="1">
      <c r="A359" s="36"/>
      <c r="B359" s="37"/>
      <c r="C359" s="190" t="s">
        <v>2253</v>
      </c>
      <c r="D359" s="190" t="s">
        <v>177</v>
      </c>
      <c r="E359" s="191" t="s">
        <v>3046</v>
      </c>
      <c r="F359" s="192" t="s">
        <v>3047</v>
      </c>
      <c r="G359" s="193" t="s">
        <v>400</v>
      </c>
      <c r="H359" s="194">
        <v>11</v>
      </c>
      <c r="I359" s="195"/>
      <c r="J359" s="196">
        <f>ROUND(I359*H359,2)</f>
        <v>0</v>
      </c>
      <c r="K359" s="192" t="s">
        <v>181</v>
      </c>
      <c r="L359" s="41"/>
      <c r="M359" s="197" t="s">
        <v>19</v>
      </c>
      <c r="N359" s="198" t="s">
        <v>48</v>
      </c>
      <c r="O359" s="67"/>
      <c r="P359" s="199">
        <f>O359*H359</f>
        <v>0</v>
      </c>
      <c r="Q359" s="199">
        <v>0.0002</v>
      </c>
      <c r="R359" s="199">
        <f>Q359*H359</f>
        <v>0.0022</v>
      </c>
      <c r="S359" s="199">
        <v>0</v>
      </c>
      <c r="T359" s="200">
        <f>S359*H359</f>
        <v>0</v>
      </c>
      <c r="U359" s="36"/>
      <c r="V359" s="36"/>
      <c r="W359" s="36"/>
      <c r="X359" s="36"/>
      <c r="Y359" s="36"/>
      <c r="Z359" s="36"/>
      <c r="AA359" s="36"/>
      <c r="AB359" s="36"/>
      <c r="AC359" s="36"/>
      <c r="AD359" s="36"/>
      <c r="AE359" s="36"/>
      <c r="AR359" s="201" t="s">
        <v>293</v>
      </c>
      <c r="AT359" s="201" t="s">
        <v>177</v>
      </c>
      <c r="AU359" s="201" t="s">
        <v>85</v>
      </c>
      <c r="AY359" s="19" t="s">
        <v>175</v>
      </c>
      <c r="BE359" s="202">
        <f>IF(N359="základní",J359,0)</f>
        <v>0</v>
      </c>
      <c r="BF359" s="202">
        <f>IF(N359="snížená",J359,0)</f>
        <v>0</v>
      </c>
      <c r="BG359" s="202">
        <f>IF(N359="zákl. přenesená",J359,0)</f>
        <v>0</v>
      </c>
      <c r="BH359" s="202">
        <f>IF(N359="sníž. přenesená",J359,0)</f>
        <v>0</v>
      </c>
      <c r="BI359" s="202">
        <f>IF(N359="nulová",J359,0)</f>
        <v>0</v>
      </c>
      <c r="BJ359" s="19" t="s">
        <v>182</v>
      </c>
      <c r="BK359" s="202">
        <f>ROUND(I359*H359,2)</f>
        <v>0</v>
      </c>
      <c r="BL359" s="19" t="s">
        <v>293</v>
      </c>
      <c r="BM359" s="201" t="s">
        <v>3048</v>
      </c>
    </row>
    <row r="360" spans="1:47" s="2" customFormat="1" ht="39">
      <c r="A360" s="36"/>
      <c r="B360" s="37"/>
      <c r="C360" s="38"/>
      <c r="D360" s="203" t="s">
        <v>184</v>
      </c>
      <c r="E360" s="38"/>
      <c r="F360" s="204" t="s">
        <v>3049</v>
      </c>
      <c r="G360" s="38"/>
      <c r="H360" s="38"/>
      <c r="I360" s="111"/>
      <c r="J360" s="38"/>
      <c r="K360" s="38"/>
      <c r="L360" s="41"/>
      <c r="M360" s="205"/>
      <c r="N360" s="206"/>
      <c r="O360" s="67"/>
      <c r="P360" s="67"/>
      <c r="Q360" s="67"/>
      <c r="R360" s="67"/>
      <c r="S360" s="67"/>
      <c r="T360" s="68"/>
      <c r="U360" s="36"/>
      <c r="V360" s="36"/>
      <c r="W360" s="36"/>
      <c r="X360" s="36"/>
      <c r="Y360" s="36"/>
      <c r="Z360" s="36"/>
      <c r="AA360" s="36"/>
      <c r="AB360" s="36"/>
      <c r="AC360" s="36"/>
      <c r="AD360" s="36"/>
      <c r="AE360" s="36"/>
      <c r="AT360" s="19" t="s">
        <v>184</v>
      </c>
      <c r="AU360" s="19" t="s">
        <v>85</v>
      </c>
    </row>
    <row r="361" spans="1:65" s="2" customFormat="1" ht="16.5" customHeight="1">
      <c r="A361" s="36"/>
      <c r="B361" s="37"/>
      <c r="C361" s="239" t="s">
        <v>2258</v>
      </c>
      <c r="D361" s="239" t="s">
        <v>238</v>
      </c>
      <c r="E361" s="240" t="s">
        <v>3050</v>
      </c>
      <c r="F361" s="241" t="s">
        <v>3051</v>
      </c>
      <c r="G361" s="242" t="s">
        <v>400</v>
      </c>
      <c r="H361" s="243">
        <v>11</v>
      </c>
      <c r="I361" s="244"/>
      <c r="J361" s="245">
        <f>ROUND(I361*H361,2)</f>
        <v>0</v>
      </c>
      <c r="K361" s="241" t="s">
        <v>181</v>
      </c>
      <c r="L361" s="246"/>
      <c r="M361" s="247" t="s">
        <v>19</v>
      </c>
      <c r="N361" s="248" t="s">
        <v>48</v>
      </c>
      <c r="O361" s="67"/>
      <c r="P361" s="199">
        <f>O361*H361</f>
        <v>0</v>
      </c>
      <c r="Q361" s="199">
        <v>7E-05</v>
      </c>
      <c r="R361" s="199">
        <f>Q361*H361</f>
        <v>0.00077</v>
      </c>
      <c r="S361" s="199">
        <v>0</v>
      </c>
      <c r="T361" s="200">
        <f>S361*H361</f>
        <v>0</v>
      </c>
      <c r="U361" s="36"/>
      <c r="V361" s="36"/>
      <c r="W361" s="36"/>
      <c r="X361" s="36"/>
      <c r="Y361" s="36"/>
      <c r="Z361" s="36"/>
      <c r="AA361" s="36"/>
      <c r="AB361" s="36"/>
      <c r="AC361" s="36"/>
      <c r="AD361" s="36"/>
      <c r="AE361" s="36"/>
      <c r="AR361" s="201" t="s">
        <v>522</v>
      </c>
      <c r="AT361" s="201" t="s">
        <v>238</v>
      </c>
      <c r="AU361" s="201" t="s">
        <v>85</v>
      </c>
      <c r="AY361" s="19" t="s">
        <v>175</v>
      </c>
      <c r="BE361" s="202">
        <f>IF(N361="základní",J361,0)</f>
        <v>0</v>
      </c>
      <c r="BF361" s="202">
        <f>IF(N361="snížená",J361,0)</f>
        <v>0</v>
      </c>
      <c r="BG361" s="202">
        <f>IF(N361="zákl. přenesená",J361,0)</f>
        <v>0</v>
      </c>
      <c r="BH361" s="202">
        <f>IF(N361="sníž. přenesená",J361,0)</f>
        <v>0</v>
      </c>
      <c r="BI361" s="202">
        <f>IF(N361="nulová",J361,0)</f>
        <v>0</v>
      </c>
      <c r="BJ361" s="19" t="s">
        <v>182</v>
      </c>
      <c r="BK361" s="202">
        <f>ROUND(I361*H361,2)</f>
        <v>0</v>
      </c>
      <c r="BL361" s="19" t="s">
        <v>293</v>
      </c>
      <c r="BM361" s="201" t="s">
        <v>3052</v>
      </c>
    </row>
    <row r="362" spans="1:65" s="2" customFormat="1" ht="21.75" customHeight="1">
      <c r="A362" s="36"/>
      <c r="B362" s="37"/>
      <c r="C362" s="190" t="s">
        <v>2265</v>
      </c>
      <c r="D362" s="190" t="s">
        <v>177</v>
      </c>
      <c r="E362" s="191" t="s">
        <v>2540</v>
      </c>
      <c r="F362" s="192" t="s">
        <v>2541</v>
      </c>
      <c r="G362" s="193" t="s">
        <v>217</v>
      </c>
      <c r="H362" s="194">
        <v>0.003</v>
      </c>
      <c r="I362" s="195"/>
      <c r="J362" s="196">
        <f>ROUND(I362*H362,2)</f>
        <v>0</v>
      </c>
      <c r="K362" s="192" t="s">
        <v>181</v>
      </c>
      <c r="L362" s="41"/>
      <c r="M362" s="197" t="s">
        <v>19</v>
      </c>
      <c r="N362" s="198" t="s">
        <v>48</v>
      </c>
      <c r="O362" s="67"/>
      <c r="P362" s="199">
        <f>O362*H362</f>
        <v>0</v>
      </c>
      <c r="Q362" s="199">
        <v>0</v>
      </c>
      <c r="R362" s="199">
        <f>Q362*H362</f>
        <v>0</v>
      </c>
      <c r="S362" s="199">
        <v>0</v>
      </c>
      <c r="T362" s="200">
        <f>S362*H362</f>
        <v>0</v>
      </c>
      <c r="U362" s="36"/>
      <c r="V362" s="36"/>
      <c r="W362" s="36"/>
      <c r="X362" s="36"/>
      <c r="Y362" s="36"/>
      <c r="Z362" s="36"/>
      <c r="AA362" s="36"/>
      <c r="AB362" s="36"/>
      <c r="AC362" s="36"/>
      <c r="AD362" s="36"/>
      <c r="AE362" s="36"/>
      <c r="AR362" s="201" t="s">
        <v>293</v>
      </c>
      <c r="AT362" s="201" t="s">
        <v>177</v>
      </c>
      <c r="AU362" s="201" t="s">
        <v>85</v>
      </c>
      <c r="AY362" s="19" t="s">
        <v>175</v>
      </c>
      <c r="BE362" s="202">
        <f>IF(N362="základní",J362,0)</f>
        <v>0</v>
      </c>
      <c r="BF362" s="202">
        <f>IF(N362="snížená",J362,0)</f>
        <v>0</v>
      </c>
      <c r="BG362" s="202">
        <f>IF(N362="zákl. přenesená",J362,0)</f>
        <v>0</v>
      </c>
      <c r="BH362" s="202">
        <f>IF(N362="sníž. přenesená",J362,0)</f>
        <v>0</v>
      </c>
      <c r="BI362" s="202">
        <f>IF(N362="nulová",J362,0)</f>
        <v>0</v>
      </c>
      <c r="BJ362" s="19" t="s">
        <v>182</v>
      </c>
      <c r="BK362" s="202">
        <f>ROUND(I362*H362,2)</f>
        <v>0</v>
      </c>
      <c r="BL362" s="19" t="s">
        <v>293</v>
      </c>
      <c r="BM362" s="201" t="s">
        <v>3053</v>
      </c>
    </row>
    <row r="363" spans="1:47" s="2" customFormat="1" ht="78">
      <c r="A363" s="36"/>
      <c r="B363" s="37"/>
      <c r="C363" s="38"/>
      <c r="D363" s="203" t="s">
        <v>184</v>
      </c>
      <c r="E363" s="38"/>
      <c r="F363" s="204" t="s">
        <v>353</v>
      </c>
      <c r="G363" s="38"/>
      <c r="H363" s="38"/>
      <c r="I363" s="111"/>
      <c r="J363" s="38"/>
      <c r="K363" s="38"/>
      <c r="L363" s="41"/>
      <c r="M363" s="249"/>
      <c r="N363" s="250"/>
      <c r="O363" s="251"/>
      <c r="P363" s="251"/>
      <c r="Q363" s="251"/>
      <c r="R363" s="251"/>
      <c r="S363" s="251"/>
      <c r="T363" s="252"/>
      <c r="U363" s="36"/>
      <c r="V363" s="36"/>
      <c r="W363" s="36"/>
      <c r="X363" s="36"/>
      <c r="Y363" s="36"/>
      <c r="Z363" s="36"/>
      <c r="AA363" s="36"/>
      <c r="AB363" s="36"/>
      <c r="AC363" s="36"/>
      <c r="AD363" s="36"/>
      <c r="AE363" s="36"/>
      <c r="AT363" s="19" t="s">
        <v>184</v>
      </c>
      <c r="AU363" s="19" t="s">
        <v>85</v>
      </c>
    </row>
    <row r="364" spans="1:31" s="2" customFormat="1" ht="6.95" customHeight="1">
      <c r="A364" s="36"/>
      <c r="B364" s="50"/>
      <c r="C364" s="51"/>
      <c r="D364" s="51"/>
      <c r="E364" s="51"/>
      <c r="F364" s="51"/>
      <c r="G364" s="51"/>
      <c r="H364" s="51"/>
      <c r="I364" s="139"/>
      <c r="J364" s="51"/>
      <c r="K364" s="51"/>
      <c r="L364" s="41"/>
      <c r="M364" s="36"/>
      <c r="O364" s="36"/>
      <c r="P364" s="36"/>
      <c r="Q364" s="36"/>
      <c r="R364" s="36"/>
      <c r="S364" s="36"/>
      <c r="T364" s="36"/>
      <c r="U364" s="36"/>
      <c r="V364" s="36"/>
      <c r="W364" s="36"/>
      <c r="X364" s="36"/>
      <c r="Y364" s="36"/>
      <c r="Z364" s="36"/>
      <c r="AA364" s="36"/>
      <c r="AB364" s="36"/>
      <c r="AC364" s="36"/>
      <c r="AD364" s="36"/>
      <c r="AE364" s="36"/>
    </row>
  </sheetData>
  <sheetProtection algorithmName="SHA-512" hashValue="t4WbbODJmq0+QGcYB/k4Aqhct238oPE/OOm0s1uNO8alilmvxPnVpfNgCilISxqIbDQKrFzVkeXZo9ClQOVIWw==" saltValue="uS0Ol0NMTHtGrYz6QF34QsDhoyhc4pZFqPyMigh+jEyDcu+JyHsCuRycjY1qnBaLTgTU2NFK0e2CQ0YnfVUDmg==" spinCount="100000" sheet="1" objects="1" scenarios="1" formatColumns="0" formatRows="0" autoFilter="0"/>
  <autoFilter ref="C94:K363"/>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118</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3054</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ROUND(J92,2)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ROUND((SUM(BE92:BE181)),2)</f>
        <v>0</v>
      </c>
      <c r="G33" s="36"/>
      <c r="H33" s="36"/>
      <c r="I33" s="128">
        <v>0.21</v>
      </c>
      <c r="J33" s="127">
        <f>ROUND(((SUM(BE92:BE181))*I33),2)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ROUND((SUM(BF92:BF181)),2)</f>
        <v>0</v>
      </c>
      <c r="G34" s="36"/>
      <c r="H34" s="36"/>
      <c r="I34" s="128">
        <v>0.15</v>
      </c>
      <c r="J34" s="127">
        <f>ROUND(((SUM(BF92:BF181))*I34),2)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ROUND((SUM(BG92:BG181)),2)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ROUND((SUM(BH92:BH181)),2)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ROUND((SUM(BI92:BI181)),2)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10 - 03 - Oprava vniřního rozvodu plynu</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J92</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J93</f>
        <v>0</v>
      </c>
      <c r="K60" s="149"/>
      <c r="L60" s="154"/>
    </row>
    <row r="61" spans="2:12" s="10" customFormat="1" ht="19.9" customHeight="1">
      <c r="B61" s="155"/>
      <c r="C61" s="156"/>
      <c r="D61" s="157" t="s">
        <v>151</v>
      </c>
      <c r="E61" s="158"/>
      <c r="F61" s="158"/>
      <c r="G61" s="158"/>
      <c r="H61" s="158"/>
      <c r="I61" s="159"/>
      <c r="J61" s="160">
        <f>J94</f>
        <v>0</v>
      </c>
      <c r="K61" s="156"/>
      <c r="L61" s="161"/>
    </row>
    <row r="62" spans="2:12" s="10" customFormat="1" ht="19.9" customHeight="1">
      <c r="B62" s="155"/>
      <c r="C62" s="156"/>
      <c r="D62" s="157" t="s">
        <v>3055</v>
      </c>
      <c r="E62" s="158"/>
      <c r="F62" s="158"/>
      <c r="G62" s="158"/>
      <c r="H62" s="158"/>
      <c r="I62" s="159"/>
      <c r="J62" s="160">
        <f>J114</f>
        <v>0</v>
      </c>
      <c r="K62" s="156"/>
      <c r="L62" s="161"/>
    </row>
    <row r="63" spans="2:12" s="10" customFormat="1" ht="19.9" customHeight="1">
      <c r="B63" s="155"/>
      <c r="C63" s="156"/>
      <c r="D63" s="157" t="s">
        <v>355</v>
      </c>
      <c r="E63" s="158"/>
      <c r="F63" s="158"/>
      <c r="G63" s="158"/>
      <c r="H63" s="158"/>
      <c r="I63" s="159"/>
      <c r="J63" s="160">
        <f>J118</f>
        <v>0</v>
      </c>
      <c r="K63" s="156"/>
      <c r="L63" s="161"/>
    </row>
    <row r="64" spans="2:12" s="10" customFormat="1" ht="19.9" customHeight="1">
      <c r="B64" s="155"/>
      <c r="C64" s="156"/>
      <c r="D64" s="157" t="s">
        <v>3056</v>
      </c>
      <c r="E64" s="158"/>
      <c r="F64" s="158"/>
      <c r="G64" s="158"/>
      <c r="H64" s="158"/>
      <c r="I64" s="159"/>
      <c r="J64" s="160">
        <f>J125</f>
        <v>0</v>
      </c>
      <c r="K64" s="156"/>
      <c r="L64" s="161"/>
    </row>
    <row r="65" spans="2:12" s="10" customFormat="1" ht="19.9" customHeight="1">
      <c r="B65" s="155"/>
      <c r="C65" s="156"/>
      <c r="D65" s="157" t="s">
        <v>157</v>
      </c>
      <c r="E65" s="158"/>
      <c r="F65" s="158"/>
      <c r="G65" s="158"/>
      <c r="H65" s="158"/>
      <c r="I65" s="159"/>
      <c r="J65" s="160">
        <f>J133</f>
        <v>0</v>
      </c>
      <c r="K65" s="156"/>
      <c r="L65" s="161"/>
    </row>
    <row r="66" spans="2:12" s="10" customFormat="1" ht="19.9" customHeight="1">
      <c r="B66" s="155"/>
      <c r="C66" s="156"/>
      <c r="D66" s="157" t="s">
        <v>356</v>
      </c>
      <c r="E66" s="158"/>
      <c r="F66" s="158"/>
      <c r="G66" s="158"/>
      <c r="H66" s="158"/>
      <c r="I66" s="159"/>
      <c r="J66" s="160">
        <f>J136</f>
        <v>0</v>
      </c>
      <c r="K66" s="156"/>
      <c r="L66" s="161"/>
    </row>
    <row r="67" spans="2:12" s="10" customFormat="1" ht="19.9" customHeight="1">
      <c r="B67" s="155"/>
      <c r="C67" s="156"/>
      <c r="D67" s="157" t="s">
        <v>2621</v>
      </c>
      <c r="E67" s="158"/>
      <c r="F67" s="158"/>
      <c r="G67" s="158"/>
      <c r="H67" s="158"/>
      <c r="I67" s="159"/>
      <c r="J67" s="160">
        <f>J148</f>
        <v>0</v>
      </c>
      <c r="K67" s="156"/>
      <c r="L67" s="161"/>
    </row>
    <row r="68" spans="2:12" s="9" customFormat="1" ht="24.95" customHeight="1">
      <c r="B68" s="148"/>
      <c r="C68" s="149"/>
      <c r="D68" s="150" t="s">
        <v>158</v>
      </c>
      <c r="E68" s="151"/>
      <c r="F68" s="151"/>
      <c r="G68" s="151"/>
      <c r="H68" s="151"/>
      <c r="I68" s="152"/>
      <c r="J68" s="153">
        <f>J151</f>
        <v>0</v>
      </c>
      <c r="K68" s="149"/>
      <c r="L68" s="154"/>
    </row>
    <row r="69" spans="2:12" s="10" customFormat="1" ht="19.9" customHeight="1">
      <c r="B69" s="155"/>
      <c r="C69" s="156"/>
      <c r="D69" s="157" t="s">
        <v>907</v>
      </c>
      <c r="E69" s="158"/>
      <c r="F69" s="158"/>
      <c r="G69" s="158"/>
      <c r="H69" s="158"/>
      <c r="I69" s="159"/>
      <c r="J69" s="160">
        <f>J152</f>
        <v>0</v>
      </c>
      <c r="K69" s="156"/>
      <c r="L69" s="161"/>
    </row>
    <row r="70" spans="2:12" s="10" customFormat="1" ht="19.9" customHeight="1">
      <c r="B70" s="155"/>
      <c r="C70" s="156"/>
      <c r="D70" s="157" t="s">
        <v>908</v>
      </c>
      <c r="E70" s="158"/>
      <c r="F70" s="158"/>
      <c r="G70" s="158"/>
      <c r="H70" s="158"/>
      <c r="I70" s="159"/>
      <c r="J70" s="160">
        <f>J175</f>
        <v>0</v>
      </c>
      <c r="K70" s="156"/>
      <c r="L70" s="161"/>
    </row>
    <row r="71" spans="2:12" s="9" customFormat="1" ht="24.95" customHeight="1">
      <c r="B71" s="148"/>
      <c r="C71" s="149"/>
      <c r="D71" s="150" t="s">
        <v>745</v>
      </c>
      <c r="E71" s="151"/>
      <c r="F71" s="151"/>
      <c r="G71" s="151"/>
      <c r="H71" s="151"/>
      <c r="I71" s="152"/>
      <c r="J71" s="153">
        <f>J179</f>
        <v>0</v>
      </c>
      <c r="K71" s="149"/>
      <c r="L71" s="154"/>
    </row>
    <row r="72" spans="2:12" s="10" customFormat="1" ht="19.9" customHeight="1">
      <c r="B72" s="155"/>
      <c r="C72" s="156"/>
      <c r="D72" s="157" t="s">
        <v>3057</v>
      </c>
      <c r="E72" s="158"/>
      <c r="F72" s="158"/>
      <c r="G72" s="158"/>
      <c r="H72" s="158"/>
      <c r="I72" s="159"/>
      <c r="J72" s="160">
        <f>J180</f>
        <v>0</v>
      </c>
      <c r="K72" s="156"/>
      <c r="L72" s="161"/>
    </row>
    <row r="73" spans="1:31" s="2" customFormat="1" ht="21.75" customHeight="1">
      <c r="A73" s="36"/>
      <c r="B73" s="37"/>
      <c r="C73" s="38"/>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6.95" customHeight="1">
      <c r="A74" s="36"/>
      <c r="B74" s="50"/>
      <c r="C74" s="51"/>
      <c r="D74" s="51"/>
      <c r="E74" s="51"/>
      <c r="F74" s="51"/>
      <c r="G74" s="51"/>
      <c r="H74" s="51"/>
      <c r="I74" s="139"/>
      <c r="J74" s="51"/>
      <c r="K74" s="51"/>
      <c r="L74" s="112"/>
      <c r="S74" s="36"/>
      <c r="T74" s="36"/>
      <c r="U74" s="36"/>
      <c r="V74" s="36"/>
      <c r="W74" s="36"/>
      <c r="X74" s="36"/>
      <c r="Y74" s="36"/>
      <c r="Z74" s="36"/>
      <c r="AA74" s="36"/>
      <c r="AB74" s="36"/>
      <c r="AC74" s="36"/>
      <c r="AD74" s="36"/>
      <c r="AE74" s="36"/>
    </row>
    <row r="78" spans="1:31" s="2" customFormat="1" ht="6.95" customHeight="1">
      <c r="A78" s="36"/>
      <c r="B78" s="52"/>
      <c r="C78" s="53"/>
      <c r="D78" s="53"/>
      <c r="E78" s="53"/>
      <c r="F78" s="53"/>
      <c r="G78" s="53"/>
      <c r="H78" s="53"/>
      <c r="I78" s="142"/>
      <c r="J78" s="53"/>
      <c r="K78" s="53"/>
      <c r="L78" s="112"/>
      <c r="S78" s="36"/>
      <c r="T78" s="36"/>
      <c r="U78" s="36"/>
      <c r="V78" s="36"/>
      <c r="W78" s="36"/>
      <c r="X78" s="36"/>
      <c r="Y78" s="36"/>
      <c r="Z78" s="36"/>
      <c r="AA78" s="36"/>
      <c r="AB78" s="36"/>
      <c r="AC78" s="36"/>
      <c r="AD78" s="36"/>
      <c r="AE78" s="36"/>
    </row>
    <row r="79" spans="1:31" s="2" customFormat="1" ht="24.95" customHeight="1">
      <c r="A79" s="36"/>
      <c r="B79" s="37"/>
      <c r="C79" s="25" t="s">
        <v>160</v>
      </c>
      <c r="D79" s="38"/>
      <c r="E79" s="38"/>
      <c r="F79" s="38"/>
      <c r="G79" s="38"/>
      <c r="H79" s="38"/>
      <c r="I79" s="111"/>
      <c r="J79" s="38"/>
      <c r="K79" s="38"/>
      <c r="L79" s="11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111"/>
      <c r="J81" s="38"/>
      <c r="K81" s="38"/>
      <c r="L81" s="112"/>
      <c r="S81" s="36"/>
      <c r="T81" s="36"/>
      <c r="U81" s="36"/>
      <c r="V81" s="36"/>
      <c r="W81" s="36"/>
      <c r="X81" s="36"/>
      <c r="Y81" s="36"/>
      <c r="Z81" s="36"/>
      <c r="AA81" s="36"/>
      <c r="AB81" s="36"/>
      <c r="AC81" s="36"/>
      <c r="AD81" s="36"/>
      <c r="AE81" s="36"/>
    </row>
    <row r="82" spans="1:31" s="2" customFormat="1" ht="16.5" customHeight="1">
      <c r="A82" s="36"/>
      <c r="B82" s="37"/>
      <c r="C82" s="38"/>
      <c r="D82" s="38"/>
      <c r="E82" s="396" t="str">
        <f>E7</f>
        <v>Horažďovice ON - oprava výpravní budovy1</v>
      </c>
      <c r="F82" s="397"/>
      <c r="G82" s="397"/>
      <c r="H82" s="397"/>
      <c r="I82" s="111"/>
      <c r="J82" s="38"/>
      <c r="K82" s="38"/>
      <c r="L82" s="112"/>
      <c r="S82" s="36"/>
      <c r="T82" s="36"/>
      <c r="U82" s="36"/>
      <c r="V82" s="36"/>
      <c r="W82" s="36"/>
      <c r="X82" s="36"/>
      <c r="Y82" s="36"/>
      <c r="Z82" s="36"/>
      <c r="AA82" s="36"/>
      <c r="AB82" s="36"/>
      <c r="AC82" s="36"/>
      <c r="AD82" s="36"/>
      <c r="AE82" s="36"/>
    </row>
    <row r="83" spans="1:31" s="2" customFormat="1" ht="12" customHeight="1">
      <c r="A83" s="36"/>
      <c r="B83" s="37"/>
      <c r="C83" s="31" t="s">
        <v>144</v>
      </c>
      <c r="D83" s="38"/>
      <c r="E83" s="38"/>
      <c r="F83" s="38"/>
      <c r="G83" s="38"/>
      <c r="H83" s="38"/>
      <c r="I83" s="111"/>
      <c r="J83" s="38"/>
      <c r="K83" s="38"/>
      <c r="L83" s="112"/>
      <c r="S83" s="36"/>
      <c r="T83" s="36"/>
      <c r="U83" s="36"/>
      <c r="V83" s="36"/>
      <c r="W83" s="36"/>
      <c r="X83" s="36"/>
      <c r="Y83" s="36"/>
      <c r="Z83" s="36"/>
      <c r="AA83" s="36"/>
      <c r="AB83" s="36"/>
      <c r="AC83" s="36"/>
      <c r="AD83" s="36"/>
      <c r="AE83" s="36"/>
    </row>
    <row r="84" spans="1:31" s="2" customFormat="1" ht="16.5" customHeight="1">
      <c r="A84" s="36"/>
      <c r="B84" s="37"/>
      <c r="C84" s="38"/>
      <c r="D84" s="38"/>
      <c r="E84" s="353" t="str">
        <f>E9</f>
        <v>SO 10 - 03 - Oprava vniřního rozvodu plynu</v>
      </c>
      <c r="F84" s="398"/>
      <c r="G84" s="398"/>
      <c r="H84" s="398"/>
      <c r="I84" s="111"/>
      <c r="J84" s="38"/>
      <c r="K84" s="38"/>
      <c r="L84" s="112"/>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1"/>
      <c r="J85" s="38"/>
      <c r="K85" s="38"/>
      <c r="L85" s="112"/>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F12</f>
        <v xml:space="preserve"> </v>
      </c>
      <c r="G86" s="38"/>
      <c r="H86" s="38"/>
      <c r="I86" s="114" t="s">
        <v>23</v>
      </c>
      <c r="J86" s="62" t="str">
        <f>IF(J12="","",J12)</f>
        <v>29. 3. 2020</v>
      </c>
      <c r="K86" s="38"/>
      <c r="L86" s="112"/>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1"/>
      <c r="J87" s="38"/>
      <c r="K87" s="38"/>
      <c r="L87" s="112"/>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E15</f>
        <v>Správa železnic, státní organizace</v>
      </c>
      <c r="G88" s="38"/>
      <c r="H88" s="38"/>
      <c r="I88" s="114" t="s">
        <v>33</v>
      </c>
      <c r="J88" s="34" t="str">
        <f>E21</f>
        <v>APREA s.r.o.</v>
      </c>
      <c r="K88" s="38"/>
      <c r="L88" s="112"/>
      <c r="S88" s="36"/>
      <c r="T88" s="36"/>
      <c r="U88" s="36"/>
      <c r="V88" s="36"/>
      <c r="W88" s="36"/>
      <c r="X88" s="36"/>
      <c r="Y88" s="36"/>
      <c r="Z88" s="36"/>
      <c r="AA88" s="36"/>
      <c r="AB88" s="36"/>
      <c r="AC88" s="36"/>
      <c r="AD88" s="36"/>
      <c r="AE88" s="36"/>
    </row>
    <row r="89" spans="1:31" s="2" customFormat="1" ht="15.2" customHeight="1">
      <c r="A89" s="36"/>
      <c r="B89" s="37"/>
      <c r="C89" s="31" t="s">
        <v>31</v>
      </c>
      <c r="D89" s="38"/>
      <c r="E89" s="38"/>
      <c r="F89" s="29" t="str">
        <f>IF(E18="","",E18)</f>
        <v>Vyplň údaj</v>
      </c>
      <c r="G89" s="38"/>
      <c r="H89" s="38"/>
      <c r="I89" s="114" t="s">
        <v>38</v>
      </c>
      <c r="J89" s="34" t="str">
        <f>E24</f>
        <v xml:space="preserve"> </v>
      </c>
      <c r="K89" s="38"/>
      <c r="L89" s="112"/>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111"/>
      <c r="J90" s="38"/>
      <c r="K90" s="38"/>
      <c r="L90" s="112"/>
      <c r="S90" s="36"/>
      <c r="T90" s="36"/>
      <c r="U90" s="36"/>
      <c r="V90" s="36"/>
      <c r="W90" s="36"/>
      <c r="X90" s="36"/>
      <c r="Y90" s="36"/>
      <c r="Z90" s="36"/>
      <c r="AA90" s="36"/>
      <c r="AB90" s="36"/>
      <c r="AC90" s="36"/>
      <c r="AD90" s="36"/>
      <c r="AE90" s="36"/>
    </row>
    <row r="91" spans="1:31" s="11" customFormat="1" ht="29.25" customHeight="1">
      <c r="A91" s="162"/>
      <c r="B91" s="163"/>
      <c r="C91" s="164" t="s">
        <v>161</v>
      </c>
      <c r="D91" s="165" t="s">
        <v>60</v>
      </c>
      <c r="E91" s="165" t="s">
        <v>56</v>
      </c>
      <c r="F91" s="165" t="s">
        <v>57</v>
      </c>
      <c r="G91" s="165" t="s">
        <v>162</v>
      </c>
      <c r="H91" s="165" t="s">
        <v>163</v>
      </c>
      <c r="I91" s="166" t="s">
        <v>164</v>
      </c>
      <c r="J91" s="165" t="s">
        <v>148</v>
      </c>
      <c r="K91" s="167" t="s">
        <v>165</v>
      </c>
      <c r="L91" s="168"/>
      <c r="M91" s="71" t="s">
        <v>19</v>
      </c>
      <c r="N91" s="72" t="s">
        <v>45</v>
      </c>
      <c r="O91" s="72" t="s">
        <v>166</v>
      </c>
      <c r="P91" s="72" t="s">
        <v>167</v>
      </c>
      <c r="Q91" s="72" t="s">
        <v>168</v>
      </c>
      <c r="R91" s="72" t="s">
        <v>169</v>
      </c>
      <c r="S91" s="72" t="s">
        <v>170</v>
      </c>
      <c r="T91" s="73" t="s">
        <v>171</v>
      </c>
      <c r="U91" s="162"/>
      <c r="V91" s="162"/>
      <c r="W91" s="162"/>
      <c r="X91" s="162"/>
      <c r="Y91" s="162"/>
      <c r="Z91" s="162"/>
      <c r="AA91" s="162"/>
      <c r="AB91" s="162"/>
      <c r="AC91" s="162"/>
      <c r="AD91" s="162"/>
      <c r="AE91" s="162"/>
    </row>
    <row r="92" spans="1:63" s="2" customFormat="1" ht="22.9" customHeight="1">
      <c r="A92" s="36"/>
      <c r="B92" s="37"/>
      <c r="C92" s="78" t="s">
        <v>172</v>
      </c>
      <c r="D92" s="38"/>
      <c r="E92" s="38"/>
      <c r="F92" s="38"/>
      <c r="G92" s="38"/>
      <c r="H92" s="38"/>
      <c r="I92" s="111"/>
      <c r="J92" s="169">
        <f>BK92</f>
        <v>0</v>
      </c>
      <c r="K92" s="38"/>
      <c r="L92" s="41"/>
      <c r="M92" s="74"/>
      <c r="N92" s="170"/>
      <c r="O92" s="75"/>
      <c r="P92" s="171">
        <f>P93+P151+P179</f>
        <v>0</v>
      </c>
      <c r="Q92" s="75"/>
      <c r="R92" s="171">
        <f>R93+R151+R179</f>
        <v>4.689274</v>
      </c>
      <c r="S92" s="75"/>
      <c r="T92" s="172">
        <f>T93+T151+T179</f>
        <v>0.34819999999999995</v>
      </c>
      <c r="U92" s="36"/>
      <c r="V92" s="36"/>
      <c r="W92" s="36"/>
      <c r="X92" s="36"/>
      <c r="Y92" s="36"/>
      <c r="Z92" s="36"/>
      <c r="AA92" s="36"/>
      <c r="AB92" s="36"/>
      <c r="AC92" s="36"/>
      <c r="AD92" s="36"/>
      <c r="AE92" s="36"/>
      <c r="AT92" s="19" t="s">
        <v>74</v>
      </c>
      <c r="AU92" s="19" t="s">
        <v>149</v>
      </c>
      <c r="BK92" s="173">
        <f>BK93+BK151+BK179</f>
        <v>0</v>
      </c>
    </row>
    <row r="93" spans="2:63" s="12" customFormat="1" ht="25.9" customHeight="1">
      <c r="B93" s="174"/>
      <c r="C93" s="175"/>
      <c r="D93" s="176" t="s">
        <v>74</v>
      </c>
      <c r="E93" s="177" t="s">
        <v>173</v>
      </c>
      <c r="F93" s="177" t="s">
        <v>174</v>
      </c>
      <c r="G93" s="175"/>
      <c r="H93" s="175"/>
      <c r="I93" s="178"/>
      <c r="J93" s="179">
        <f>BK93</f>
        <v>0</v>
      </c>
      <c r="K93" s="175"/>
      <c r="L93" s="180"/>
      <c r="M93" s="181"/>
      <c r="N93" s="182"/>
      <c r="O93" s="182"/>
      <c r="P93" s="183">
        <f>P94+P114+P118+P125+P133+P136+P148</f>
        <v>0</v>
      </c>
      <c r="Q93" s="182"/>
      <c r="R93" s="183">
        <f>R94+R114+R118+R125+R133+R136+R148</f>
        <v>4.305854</v>
      </c>
      <c r="S93" s="182"/>
      <c r="T93" s="184">
        <f>T94+T114+T118+T125+T133+T136+T148</f>
        <v>0.30519999999999997</v>
      </c>
      <c r="AR93" s="185" t="s">
        <v>83</v>
      </c>
      <c r="AT93" s="186" t="s">
        <v>74</v>
      </c>
      <c r="AU93" s="186" t="s">
        <v>75</v>
      </c>
      <c r="AY93" s="185" t="s">
        <v>175</v>
      </c>
      <c r="BK93" s="187">
        <f>BK94+BK114+BK118+BK125+BK133+BK136+BK148</f>
        <v>0</v>
      </c>
    </row>
    <row r="94" spans="2:63" s="12" customFormat="1" ht="22.9" customHeight="1">
      <c r="B94" s="174"/>
      <c r="C94" s="175"/>
      <c r="D94" s="176" t="s">
        <v>74</v>
      </c>
      <c r="E94" s="188" t="s">
        <v>83</v>
      </c>
      <c r="F94" s="188" t="s">
        <v>176</v>
      </c>
      <c r="G94" s="175"/>
      <c r="H94" s="175"/>
      <c r="I94" s="178"/>
      <c r="J94" s="189">
        <f>BK94</f>
        <v>0</v>
      </c>
      <c r="K94" s="175"/>
      <c r="L94" s="180"/>
      <c r="M94" s="181"/>
      <c r="N94" s="182"/>
      <c r="O94" s="182"/>
      <c r="P94" s="183">
        <f>SUM(P95:P113)</f>
        <v>0</v>
      </c>
      <c r="Q94" s="182"/>
      <c r="R94" s="183">
        <f>SUM(R95:R113)</f>
        <v>3.83286</v>
      </c>
      <c r="S94" s="182"/>
      <c r="T94" s="184">
        <f>SUM(T95:T113)</f>
        <v>0</v>
      </c>
      <c r="AR94" s="185" t="s">
        <v>83</v>
      </c>
      <c r="AT94" s="186" t="s">
        <v>74</v>
      </c>
      <c r="AU94" s="186" t="s">
        <v>83</v>
      </c>
      <c r="AY94" s="185" t="s">
        <v>175</v>
      </c>
      <c r="BK94" s="187">
        <f>SUM(BK95:BK113)</f>
        <v>0</v>
      </c>
    </row>
    <row r="95" spans="1:65" s="2" customFormat="1" ht="44.25" customHeight="1">
      <c r="A95" s="36"/>
      <c r="B95" s="37"/>
      <c r="C95" s="190" t="s">
        <v>83</v>
      </c>
      <c r="D95" s="190" t="s">
        <v>177</v>
      </c>
      <c r="E95" s="191" t="s">
        <v>912</v>
      </c>
      <c r="F95" s="192" t="s">
        <v>913</v>
      </c>
      <c r="G95" s="193" t="s">
        <v>247</v>
      </c>
      <c r="H95" s="194">
        <v>2</v>
      </c>
      <c r="I95" s="195"/>
      <c r="J95" s="196">
        <f>ROUND(I95*H95,2)</f>
        <v>0</v>
      </c>
      <c r="K95" s="192" t="s">
        <v>181</v>
      </c>
      <c r="L95" s="41"/>
      <c r="M95" s="197" t="s">
        <v>19</v>
      </c>
      <c r="N95" s="198" t="s">
        <v>48</v>
      </c>
      <c r="O95" s="67"/>
      <c r="P95" s="199">
        <f>O95*H95</f>
        <v>0</v>
      </c>
      <c r="Q95" s="199">
        <v>0.00868</v>
      </c>
      <c r="R95" s="199">
        <f>Q95*H95</f>
        <v>0.01736</v>
      </c>
      <c r="S95" s="199">
        <v>0</v>
      </c>
      <c r="T95" s="200">
        <f>S95*H95</f>
        <v>0</v>
      </c>
      <c r="U95" s="36"/>
      <c r="V95" s="36"/>
      <c r="W95" s="36"/>
      <c r="X95" s="36"/>
      <c r="Y95" s="36"/>
      <c r="Z95" s="36"/>
      <c r="AA95" s="36"/>
      <c r="AB95" s="36"/>
      <c r="AC95" s="36"/>
      <c r="AD95" s="36"/>
      <c r="AE95" s="36"/>
      <c r="AR95" s="201" t="s">
        <v>182</v>
      </c>
      <c r="AT95" s="201" t="s">
        <v>177</v>
      </c>
      <c r="AU95" s="201" t="s">
        <v>85</v>
      </c>
      <c r="AY95" s="19" t="s">
        <v>175</v>
      </c>
      <c r="BE95" s="202">
        <f>IF(N95="základní",J95,0)</f>
        <v>0</v>
      </c>
      <c r="BF95" s="202">
        <f>IF(N95="snížená",J95,0)</f>
        <v>0</v>
      </c>
      <c r="BG95" s="202">
        <f>IF(N95="zákl. přenesená",J95,0)</f>
        <v>0</v>
      </c>
      <c r="BH95" s="202">
        <f>IF(N95="sníž. přenesená",J95,0)</f>
        <v>0</v>
      </c>
      <c r="BI95" s="202">
        <f>IF(N95="nulová",J95,0)</f>
        <v>0</v>
      </c>
      <c r="BJ95" s="19" t="s">
        <v>182</v>
      </c>
      <c r="BK95" s="202">
        <f>ROUND(I95*H95,2)</f>
        <v>0</v>
      </c>
      <c r="BL95" s="19" t="s">
        <v>182</v>
      </c>
      <c r="BM95" s="201" t="s">
        <v>3058</v>
      </c>
    </row>
    <row r="96" spans="1:47" s="2" customFormat="1" ht="58.5">
      <c r="A96" s="36"/>
      <c r="B96" s="37"/>
      <c r="C96" s="38"/>
      <c r="D96" s="203" t="s">
        <v>184</v>
      </c>
      <c r="E96" s="38"/>
      <c r="F96" s="204" t="s">
        <v>768</v>
      </c>
      <c r="G96" s="38"/>
      <c r="H96" s="38"/>
      <c r="I96" s="111"/>
      <c r="J96" s="38"/>
      <c r="K96" s="38"/>
      <c r="L96" s="41"/>
      <c r="M96" s="205"/>
      <c r="N96" s="206"/>
      <c r="O96" s="67"/>
      <c r="P96" s="67"/>
      <c r="Q96" s="67"/>
      <c r="R96" s="67"/>
      <c r="S96" s="67"/>
      <c r="T96" s="68"/>
      <c r="U96" s="36"/>
      <c r="V96" s="36"/>
      <c r="W96" s="36"/>
      <c r="X96" s="36"/>
      <c r="Y96" s="36"/>
      <c r="Z96" s="36"/>
      <c r="AA96" s="36"/>
      <c r="AB96" s="36"/>
      <c r="AC96" s="36"/>
      <c r="AD96" s="36"/>
      <c r="AE96" s="36"/>
      <c r="AT96" s="19" t="s">
        <v>184</v>
      </c>
      <c r="AU96" s="19" t="s">
        <v>85</v>
      </c>
    </row>
    <row r="97" spans="1:65" s="2" customFormat="1" ht="44.25" customHeight="1">
      <c r="A97" s="36"/>
      <c r="B97" s="37"/>
      <c r="C97" s="190" t="s">
        <v>85</v>
      </c>
      <c r="D97" s="190" t="s">
        <v>177</v>
      </c>
      <c r="E97" s="191" t="s">
        <v>765</v>
      </c>
      <c r="F97" s="192" t="s">
        <v>766</v>
      </c>
      <c r="G97" s="193" t="s">
        <v>247</v>
      </c>
      <c r="H97" s="194">
        <v>2</v>
      </c>
      <c r="I97" s="195"/>
      <c r="J97" s="196">
        <f>ROUND(I97*H97,2)</f>
        <v>0</v>
      </c>
      <c r="K97" s="192" t="s">
        <v>181</v>
      </c>
      <c r="L97" s="41"/>
      <c r="M97" s="197" t="s">
        <v>19</v>
      </c>
      <c r="N97" s="198" t="s">
        <v>48</v>
      </c>
      <c r="O97" s="67"/>
      <c r="P97" s="199">
        <f>O97*H97</f>
        <v>0</v>
      </c>
      <c r="Q97" s="199">
        <v>0.10775</v>
      </c>
      <c r="R97" s="199">
        <f>Q97*H97</f>
        <v>0.2155</v>
      </c>
      <c r="S97" s="199">
        <v>0</v>
      </c>
      <c r="T97" s="200">
        <f>S97*H97</f>
        <v>0</v>
      </c>
      <c r="U97" s="36"/>
      <c r="V97" s="36"/>
      <c r="W97" s="36"/>
      <c r="X97" s="36"/>
      <c r="Y97" s="36"/>
      <c r="Z97" s="36"/>
      <c r="AA97" s="36"/>
      <c r="AB97" s="36"/>
      <c r="AC97" s="36"/>
      <c r="AD97" s="36"/>
      <c r="AE97" s="36"/>
      <c r="AR97" s="201" t="s">
        <v>182</v>
      </c>
      <c r="AT97" s="201" t="s">
        <v>177</v>
      </c>
      <c r="AU97" s="201" t="s">
        <v>85</v>
      </c>
      <c r="AY97" s="19" t="s">
        <v>175</v>
      </c>
      <c r="BE97" s="202">
        <f>IF(N97="základní",J97,0)</f>
        <v>0</v>
      </c>
      <c r="BF97" s="202">
        <f>IF(N97="snížená",J97,0)</f>
        <v>0</v>
      </c>
      <c r="BG97" s="202">
        <f>IF(N97="zákl. přenesená",J97,0)</f>
        <v>0</v>
      </c>
      <c r="BH97" s="202">
        <f>IF(N97="sníž. přenesená",J97,0)</f>
        <v>0</v>
      </c>
      <c r="BI97" s="202">
        <f>IF(N97="nulová",J97,0)</f>
        <v>0</v>
      </c>
      <c r="BJ97" s="19" t="s">
        <v>182</v>
      </c>
      <c r="BK97" s="202">
        <f>ROUND(I97*H97,2)</f>
        <v>0</v>
      </c>
      <c r="BL97" s="19" t="s">
        <v>182</v>
      </c>
      <c r="BM97" s="201" t="s">
        <v>3059</v>
      </c>
    </row>
    <row r="98" spans="1:47" s="2" customFormat="1" ht="58.5">
      <c r="A98" s="36"/>
      <c r="B98" s="37"/>
      <c r="C98" s="38"/>
      <c r="D98" s="203" t="s">
        <v>184</v>
      </c>
      <c r="E98" s="38"/>
      <c r="F98" s="204" t="s">
        <v>768</v>
      </c>
      <c r="G98" s="38"/>
      <c r="H98" s="38"/>
      <c r="I98" s="111"/>
      <c r="J98" s="38"/>
      <c r="K98" s="38"/>
      <c r="L98" s="41"/>
      <c r="M98" s="205"/>
      <c r="N98" s="206"/>
      <c r="O98" s="67"/>
      <c r="P98" s="67"/>
      <c r="Q98" s="67"/>
      <c r="R98" s="67"/>
      <c r="S98" s="67"/>
      <c r="T98" s="68"/>
      <c r="U98" s="36"/>
      <c r="V98" s="36"/>
      <c r="W98" s="36"/>
      <c r="X98" s="36"/>
      <c r="Y98" s="36"/>
      <c r="Z98" s="36"/>
      <c r="AA98" s="36"/>
      <c r="AB98" s="36"/>
      <c r="AC98" s="36"/>
      <c r="AD98" s="36"/>
      <c r="AE98" s="36"/>
      <c r="AT98" s="19" t="s">
        <v>184</v>
      </c>
      <c r="AU98" s="19" t="s">
        <v>85</v>
      </c>
    </row>
    <row r="99" spans="1:65" s="2" customFormat="1" ht="21.75" customHeight="1">
      <c r="A99" s="36"/>
      <c r="B99" s="37"/>
      <c r="C99" s="190" t="s">
        <v>195</v>
      </c>
      <c r="D99" s="190" t="s">
        <v>177</v>
      </c>
      <c r="E99" s="191" t="s">
        <v>3060</v>
      </c>
      <c r="F99" s="192" t="s">
        <v>3061</v>
      </c>
      <c r="G99" s="193" t="s">
        <v>191</v>
      </c>
      <c r="H99" s="194">
        <v>1</v>
      </c>
      <c r="I99" s="195"/>
      <c r="J99" s="196">
        <f>ROUND(I99*H99,2)</f>
        <v>0</v>
      </c>
      <c r="K99" s="192" t="s">
        <v>181</v>
      </c>
      <c r="L99" s="41"/>
      <c r="M99" s="197" t="s">
        <v>19</v>
      </c>
      <c r="N99" s="198" t="s">
        <v>48</v>
      </c>
      <c r="O99" s="67"/>
      <c r="P99" s="199">
        <f>O99*H99</f>
        <v>0</v>
      </c>
      <c r="Q99" s="199">
        <v>0</v>
      </c>
      <c r="R99" s="199">
        <f>Q99*H99</f>
        <v>0</v>
      </c>
      <c r="S99" s="199">
        <v>0</v>
      </c>
      <c r="T99" s="200">
        <f>S99*H99</f>
        <v>0</v>
      </c>
      <c r="U99" s="36"/>
      <c r="V99" s="36"/>
      <c r="W99" s="36"/>
      <c r="X99" s="36"/>
      <c r="Y99" s="36"/>
      <c r="Z99" s="36"/>
      <c r="AA99" s="36"/>
      <c r="AB99" s="36"/>
      <c r="AC99" s="36"/>
      <c r="AD99" s="36"/>
      <c r="AE99" s="36"/>
      <c r="AR99" s="201" t="s">
        <v>182</v>
      </c>
      <c r="AT99" s="201" t="s">
        <v>177</v>
      </c>
      <c r="AU99" s="201" t="s">
        <v>85</v>
      </c>
      <c r="AY99" s="19" t="s">
        <v>175</v>
      </c>
      <c r="BE99" s="202">
        <f>IF(N99="základní",J99,0)</f>
        <v>0</v>
      </c>
      <c r="BF99" s="202">
        <f>IF(N99="snížená",J99,0)</f>
        <v>0</v>
      </c>
      <c r="BG99" s="202">
        <f>IF(N99="zákl. přenesená",J99,0)</f>
        <v>0</v>
      </c>
      <c r="BH99" s="202">
        <f>IF(N99="sníž. přenesená",J99,0)</f>
        <v>0</v>
      </c>
      <c r="BI99" s="202">
        <f>IF(N99="nulová",J99,0)</f>
        <v>0</v>
      </c>
      <c r="BJ99" s="19" t="s">
        <v>182</v>
      </c>
      <c r="BK99" s="202">
        <f>ROUND(I99*H99,2)</f>
        <v>0</v>
      </c>
      <c r="BL99" s="19" t="s">
        <v>182</v>
      </c>
      <c r="BM99" s="201" t="s">
        <v>3062</v>
      </c>
    </row>
    <row r="100" spans="1:47" s="2" customFormat="1" ht="117">
      <c r="A100" s="36"/>
      <c r="B100" s="37"/>
      <c r="C100" s="38"/>
      <c r="D100" s="203" t="s">
        <v>184</v>
      </c>
      <c r="E100" s="38"/>
      <c r="F100" s="204" t="s">
        <v>3063</v>
      </c>
      <c r="G100" s="38"/>
      <c r="H100" s="38"/>
      <c r="I100" s="111"/>
      <c r="J100" s="38"/>
      <c r="K100" s="38"/>
      <c r="L100" s="41"/>
      <c r="M100" s="205"/>
      <c r="N100" s="206"/>
      <c r="O100" s="67"/>
      <c r="P100" s="67"/>
      <c r="Q100" s="67"/>
      <c r="R100" s="67"/>
      <c r="S100" s="67"/>
      <c r="T100" s="68"/>
      <c r="U100" s="36"/>
      <c r="V100" s="36"/>
      <c r="W100" s="36"/>
      <c r="X100" s="36"/>
      <c r="Y100" s="36"/>
      <c r="Z100" s="36"/>
      <c r="AA100" s="36"/>
      <c r="AB100" s="36"/>
      <c r="AC100" s="36"/>
      <c r="AD100" s="36"/>
      <c r="AE100" s="36"/>
      <c r="AT100" s="19" t="s">
        <v>184</v>
      </c>
      <c r="AU100" s="19" t="s">
        <v>85</v>
      </c>
    </row>
    <row r="101" spans="1:65" s="2" customFormat="1" ht="21.75" customHeight="1">
      <c r="A101" s="36"/>
      <c r="B101" s="37"/>
      <c r="C101" s="190" t="s">
        <v>182</v>
      </c>
      <c r="D101" s="190" t="s">
        <v>177</v>
      </c>
      <c r="E101" s="191" t="s">
        <v>189</v>
      </c>
      <c r="F101" s="192" t="s">
        <v>190</v>
      </c>
      <c r="G101" s="193" t="s">
        <v>191</v>
      </c>
      <c r="H101" s="194">
        <v>3.6</v>
      </c>
      <c r="I101" s="195"/>
      <c r="J101" s="196">
        <f>ROUND(I101*H101,2)</f>
        <v>0</v>
      </c>
      <c r="K101" s="192" t="s">
        <v>181</v>
      </c>
      <c r="L101" s="41"/>
      <c r="M101" s="197" t="s">
        <v>19</v>
      </c>
      <c r="N101" s="198" t="s">
        <v>48</v>
      </c>
      <c r="O101" s="67"/>
      <c r="P101" s="199">
        <f>O101*H101</f>
        <v>0</v>
      </c>
      <c r="Q101" s="199">
        <v>0</v>
      </c>
      <c r="R101" s="199">
        <f>Q101*H101</f>
        <v>0</v>
      </c>
      <c r="S101" s="199">
        <v>0</v>
      </c>
      <c r="T101" s="200">
        <f>S101*H101</f>
        <v>0</v>
      </c>
      <c r="U101" s="36"/>
      <c r="V101" s="36"/>
      <c r="W101" s="36"/>
      <c r="X101" s="36"/>
      <c r="Y101" s="36"/>
      <c r="Z101" s="36"/>
      <c r="AA101" s="36"/>
      <c r="AB101" s="36"/>
      <c r="AC101" s="36"/>
      <c r="AD101" s="36"/>
      <c r="AE101" s="36"/>
      <c r="AR101" s="201" t="s">
        <v>182</v>
      </c>
      <c r="AT101" s="201" t="s">
        <v>177</v>
      </c>
      <c r="AU101" s="201" t="s">
        <v>85</v>
      </c>
      <c r="AY101" s="19" t="s">
        <v>175</v>
      </c>
      <c r="BE101" s="202">
        <f>IF(N101="základní",J101,0)</f>
        <v>0</v>
      </c>
      <c r="BF101" s="202">
        <f>IF(N101="snížená",J101,0)</f>
        <v>0</v>
      </c>
      <c r="BG101" s="202">
        <f>IF(N101="zákl. přenesená",J101,0)</f>
        <v>0</v>
      </c>
      <c r="BH101" s="202">
        <f>IF(N101="sníž. přenesená",J101,0)</f>
        <v>0</v>
      </c>
      <c r="BI101" s="202">
        <f>IF(N101="nulová",J101,0)</f>
        <v>0</v>
      </c>
      <c r="BJ101" s="19" t="s">
        <v>182</v>
      </c>
      <c r="BK101" s="202">
        <f>ROUND(I101*H101,2)</f>
        <v>0</v>
      </c>
      <c r="BL101" s="19" t="s">
        <v>182</v>
      </c>
      <c r="BM101" s="201" t="s">
        <v>3064</v>
      </c>
    </row>
    <row r="102" spans="1:47" s="2" customFormat="1" ht="39">
      <c r="A102" s="36"/>
      <c r="B102" s="37"/>
      <c r="C102" s="38"/>
      <c r="D102" s="203" t="s">
        <v>184</v>
      </c>
      <c r="E102" s="38"/>
      <c r="F102" s="204" t="s">
        <v>193</v>
      </c>
      <c r="G102" s="38"/>
      <c r="H102" s="38"/>
      <c r="I102" s="111"/>
      <c r="J102" s="38"/>
      <c r="K102" s="38"/>
      <c r="L102" s="41"/>
      <c r="M102" s="205"/>
      <c r="N102" s="206"/>
      <c r="O102" s="67"/>
      <c r="P102" s="67"/>
      <c r="Q102" s="67"/>
      <c r="R102" s="67"/>
      <c r="S102" s="67"/>
      <c r="T102" s="68"/>
      <c r="U102" s="36"/>
      <c r="V102" s="36"/>
      <c r="W102" s="36"/>
      <c r="X102" s="36"/>
      <c r="Y102" s="36"/>
      <c r="Z102" s="36"/>
      <c r="AA102" s="36"/>
      <c r="AB102" s="36"/>
      <c r="AC102" s="36"/>
      <c r="AD102" s="36"/>
      <c r="AE102" s="36"/>
      <c r="AT102" s="19" t="s">
        <v>184</v>
      </c>
      <c r="AU102" s="19" t="s">
        <v>85</v>
      </c>
    </row>
    <row r="103" spans="1:65" s="2" customFormat="1" ht="33" customHeight="1">
      <c r="A103" s="36"/>
      <c r="B103" s="37"/>
      <c r="C103" s="190" t="s">
        <v>209</v>
      </c>
      <c r="D103" s="190" t="s">
        <v>177</v>
      </c>
      <c r="E103" s="191" t="s">
        <v>196</v>
      </c>
      <c r="F103" s="192" t="s">
        <v>197</v>
      </c>
      <c r="G103" s="193" t="s">
        <v>191</v>
      </c>
      <c r="H103" s="194">
        <v>1.8</v>
      </c>
      <c r="I103" s="195"/>
      <c r="J103" s="196">
        <f>ROUND(I103*H103,2)</f>
        <v>0</v>
      </c>
      <c r="K103" s="192" t="s">
        <v>181</v>
      </c>
      <c r="L103" s="41"/>
      <c r="M103" s="197" t="s">
        <v>19</v>
      </c>
      <c r="N103" s="198" t="s">
        <v>48</v>
      </c>
      <c r="O103" s="67"/>
      <c r="P103" s="199">
        <f>O103*H103</f>
        <v>0</v>
      </c>
      <c r="Q103" s="199">
        <v>0</v>
      </c>
      <c r="R103" s="199">
        <f>Q103*H103</f>
        <v>0</v>
      </c>
      <c r="S103" s="199">
        <v>0</v>
      </c>
      <c r="T103" s="200">
        <f>S103*H103</f>
        <v>0</v>
      </c>
      <c r="U103" s="36"/>
      <c r="V103" s="36"/>
      <c r="W103" s="36"/>
      <c r="X103" s="36"/>
      <c r="Y103" s="36"/>
      <c r="Z103" s="36"/>
      <c r="AA103" s="36"/>
      <c r="AB103" s="36"/>
      <c r="AC103" s="36"/>
      <c r="AD103" s="36"/>
      <c r="AE103" s="36"/>
      <c r="AR103" s="201" t="s">
        <v>182</v>
      </c>
      <c r="AT103" s="201" t="s">
        <v>177</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182</v>
      </c>
      <c r="BM103" s="201" t="s">
        <v>3065</v>
      </c>
    </row>
    <row r="104" spans="1:47" s="2" customFormat="1" ht="58.5">
      <c r="A104" s="36"/>
      <c r="B104" s="37"/>
      <c r="C104" s="38"/>
      <c r="D104" s="203" t="s">
        <v>184</v>
      </c>
      <c r="E104" s="38"/>
      <c r="F104" s="204" t="s">
        <v>199</v>
      </c>
      <c r="G104" s="38"/>
      <c r="H104" s="38"/>
      <c r="I104" s="111"/>
      <c r="J104" s="38"/>
      <c r="K104" s="38"/>
      <c r="L104" s="41"/>
      <c r="M104" s="205"/>
      <c r="N104" s="206"/>
      <c r="O104" s="67"/>
      <c r="P104" s="67"/>
      <c r="Q104" s="67"/>
      <c r="R104" s="67"/>
      <c r="S104" s="67"/>
      <c r="T104" s="68"/>
      <c r="U104" s="36"/>
      <c r="V104" s="36"/>
      <c r="W104" s="36"/>
      <c r="X104" s="36"/>
      <c r="Y104" s="36"/>
      <c r="Z104" s="36"/>
      <c r="AA104" s="36"/>
      <c r="AB104" s="36"/>
      <c r="AC104" s="36"/>
      <c r="AD104" s="36"/>
      <c r="AE104" s="36"/>
      <c r="AT104" s="19" t="s">
        <v>184</v>
      </c>
      <c r="AU104" s="19" t="s">
        <v>85</v>
      </c>
    </row>
    <row r="105" spans="1:65" s="2" customFormat="1" ht="21.75" customHeight="1">
      <c r="A105" s="36"/>
      <c r="B105" s="37"/>
      <c r="C105" s="190" t="s">
        <v>214</v>
      </c>
      <c r="D105" s="190" t="s">
        <v>177</v>
      </c>
      <c r="E105" s="191" t="s">
        <v>785</v>
      </c>
      <c r="F105" s="192" t="s">
        <v>786</v>
      </c>
      <c r="G105" s="193" t="s">
        <v>191</v>
      </c>
      <c r="H105" s="194">
        <v>1.8</v>
      </c>
      <c r="I105" s="195"/>
      <c r="J105" s="196">
        <f>ROUND(I105*H105,2)</f>
        <v>0</v>
      </c>
      <c r="K105" s="192" t="s">
        <v>181</v>
      </c>
      <c r="L105" s="41"/>
      <c r="M105" s="197" t="s">
        <v>19</v>
      </c>
      <c r="N105" s="198" t="s">
        <v>48</v>
      </c>
      <c r="O105" s="67"/>
      <c r="P105" s="199">
        <f>O105*H105</f>
        <v>0</v>
      </c>
      <c r="Q105" s="199">
        <v>0</v>
      </c>
      <c r="R105" s="199">
        <f>Q105*H105</f>
        <v>0</v>
      </c>
      <c r="S105" s="199">
        <v>0</v>
      </c>
      <c r="T105" s="200">
        <f>S105*H105</f>
        <v>0</v>
      </c>
      <c r="U105" s="36"/>
      <c r="V105" s="36"/>
      <c r="W105" s="36"/>
      <c r="X105" s="36"/>
      <c r="Y105" s="36"/>
      <c r="Z105" s="36"/>
      <c r="AA105" s="36"/>
      <c r="AB105" s="36"/>
      <c r="AC105" s="36"/>
      <c r="AD105" s="36"/>
      <c r="AE105" s="36"/>
      <c r="AR105" s="201" t="s">
        <v>182</v>
      </c>
      <c r="AT105" s="201" t="s">
        <v>177</v>
      </c>
      <c r="AU105" s="201" t="s">
        <v>85</v>
      </c>
      <c r="AY105" s="19" t="s">
        <v>175</v>
      </c>
      <c r="BE105" s="202">
        <f>IF(N105="základní",J105,0)</f>
        <v>0</v>
      </c>
      <c r="BF105" s="202">
        <f>IF(N105="snížená",J105,0)</f>
        <v>0</v>
      </c>
      <c r="BG105" s="202">
        <f>IF(N105="zákl. přenesená",J105,0)</f>
        <v>0</v>
      </c>
      <c r="BH105" s="202">
        <f>IF(N105="sníž. přenesená",J105,0)</f>
        <v>0</v>
      </c>
      <c r="BI105" s="202">
        <f>IF(N105="nulová",J105,0)</f>
        <v>0</v>
      </c>
      <c r="BJ105" s="19" t="s">
        <v>182</v>
      </c>
      <c r="BK105" s="202">
        <f>ROUND(I105*H105,2)</f>
        <v>0</v>
      </c>
      <c r="BL105" s="19" t="s">
        <v>182</v>
      </c>
      <c r="BM105" s="201" t="s">
        <v>3066</v>
      </c>
    </row>
    <row r="106" spans="1:47" s="2" customFormat="1" ht="29.25">
      <c r="A106" s="36"/>
      <c r="B106" s="37"/>
      <c r="C106" s="38"/>
      <c r="D106" s="203" t="s">
        <v>184</v>
      </c>
      <c r="E106" s="38"/>
      <c r="F106" s="204" t="s">
        <v>788</v>
      </c>
      <c r="G106" s="38"/>
      <c r="H106" s="38"/>
      <c r="I106" s="111"/>
      <c r="J106" s="38"/>
      <c r="K106" s="38"/>
      <c r="L106" s="41"/>
      <c r="M106" s="205"/>
      <c r="N106" s="206"/>
      <c r="O106" s="67"/>
      <c r="P106" s="67"/>
      <c r="Q106" s="67"/>
      <c r="R106" s="67"/>
      <c r="S106" s="67"/>
      <c r="T106" s="68"/>
      <c r="U106" s="36"/>
      <c r="V106" s="36"/>
      <c r="W106" s="36"/>
      <c r="X106" s="36"/>
      <c r="Y106" s="36"/>
      <c r="Z106" s="36"/>
      <c r="AA106" s="36"/>
      <c r="AB106" s="36"/>
      <c r="AC106" s="36"/>
      <c r="AD106" s="36"/>
      <c r="AE106" s="36"/>
      <c r="AT106" s="19" t="s">
        <v>184</v>
      </c>
      <c r="AU106" s="19" t="s">
        <v>85</v>
      </c>
    </row>
    <row r="107" spans="1:65" s="2" customFormat="1" ht="21.75" customHeight="1">
      <c r="A107" s="36"/>
      <c r="B107" s="37"/>
      <c r="C107" s="190" t="s">
        <v>220</v>
      </c>
      <c r="D107" s="190" t="s">
        <v>177</v>
      </c>
      <c r="E107" s="191" t="s">
        <v>215</v>
      </c>
      <c r="F107" s="192" t="s">
        <v>216</v>
      </c>
      <c r="G107" s="193" t="s">
        <v>217</v>
      </c>
      <c r="H107" s="194">
        <v>1.8</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182</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182</v>
      </c>
      <c r="BM107" s="201" t="s">
        <v>3067</v>
      </c>
    </row>
    <row r="108" spans="1:65" s="2" customFormat="1" ht="21.75" customHeight="1">
      <c r="A108" s="36"/>
      <c r="B108" s="37"/>
      <c r="C108" s="190" t="s">
        <v>230</v>
      </c>
      <c r="D108" s="190" t="s">
        <v>177</v>
      </c>
      <c r="E108" s="191" t="s">
        <v>221</v>
      </c>
      <c r="F108" s="192" t="s">
        <v>222</v>
      </c>
      <c r="G108" s="193" t="s">
        <v>191</v>
      </c>
      <c r="H108" s="194">
        <v>1.8</v>
      </c>
      <c r="I108" s="195"/>
      <c r="J108" s="196">
        <f>ROUND(I108*H108,2)</f>
        <v>0</v>
      </c>
      <c r="K108" s="192" t="s">
        <v>181</v>
      </c>
      <c r="L108" s="41"/>
      <c r="M108" s="197" t="s">
        <v>19</v>
      </c>
      <c r="N108" s="198" t="s">
        <v>48</v>
      </c>
      <c r="O108" s="67"/>
      <c r="P108" s="199">
        <f>O108*H108</f>
        <v>0</v>
      </c>
      <c r="Q108" s="199">
        <v>0</v>
      </c>
      <c r="R108" s="199">
        <f>Q108*H108</f>
        <v>0</v>
      </c>
      <c r="S108" s="199">
        <v>0</v>
      </c>
      <c r="T108" s="200">
        <f>S108*H108</f>
        <v>0</v>
      </c>
      <c r="U108" s="36"/>
      <c r="V108" s="36"/>
      <c r="W108" s="36"/>
      <c r="X108" s="36"/>
      <c r="Y108" s="36"/>
      <c r="Z108" s="36"/>
      <c r="AA108" s="36"/>
      <c r="AB108" s="36"/>
      <c r="AC108" s="36"/>
      <c r="AD108" s="36"/>
      <c r="AE108" s="36"/>
      <c r="AR108" s="201" t="s">
        <v>182</v>
      </c>
      <c r="AT108" s="201" t="s">
        <v>177</v>
      </c>
      <c r="AU108" s="201" t="s">
        <v>85</v>
      </c>
      <c r="AY108" s="19" t="s">
        <v>175</v>
      </c>
      <c r="BE108" s="202">
        <f>IF(N108="základní",J108,0)</f>
        <v>0</v>
      </c>
      <c r="BF108" s="202">
        <f>IF(N108="snížená",J108,0)</f>
        <v>0</v>
      </c>
      <c r="BG108" s="202">
        <f>IF(N108="zákl. přenesená",J108,0)</f>
        <v>0</v>
      </c>
      <c r="BH108" s="202">
        <f>IF(N108="sníž. přenesená",J108,0)</f>
        <v>0</v>
      </c>
      <c r="BI108" s="202">
        <f>IF(N108="nulová",J108,0)</f>
        <v>0</v>
      </c>
      <c r="BJ108" s="19" t="s">
        <v>182</v>
      </c>
      <c r="BK108" s="202">
        <f>ROUND(I108*H108,2)</f>
        <v>0</v>
      </c>
      <c r="BL108" s="19" t="s">
        <v>182</v>
      </c>
      <c r="BM108" s="201" t="s">
        <v>3068</v>
      </c>
    </row>
    <row r="109" spans="1:47" s="2" customFormat="1" ht="117">
      <c r="A109" s="36"/>
      <c r="B109" s="37"/>
      <c r="C109" s="38"/>
      <c r="D109" s="203" t="s">
        <v>184</v>
      </c>
      <c r="E109" s="38"/>
      <c r="F109" s="204" t="s">
        <v>224</v>
      </c>
      <c r="G109" s="38"/>
      <c r="H109" s="38"/>
      <c r="I109" s="111"/>
      <c r="J109" s="38"/>
      <c r="K109" s="38"/>
      <c r="L109" s="41"/>
      <c r="M109" s="205"/>
      <c r="N109" s="206"/>
      <c r="O109" s="67"/>
      <c r="P109" s="67"/>
      <c r="Q109" s="67"/>
      <c r="R109" s="67"/>
      <c r="S109" s="67"/>
      <c r="T109" s="68"/>
      <c r="U109" s="36"/>
      <c r="V109" s="36"/>
      <c r="W109" s="36"/>
      <c r="X109" s="36"/>
      <c r="Y109" s="36"/>
      <c r="Z109" s="36"/>
      <c r="AA109" s="36"/>
      <c r="AB109" s="36"/>
      <c r="AC109" s="36"/>
      <c r="AD109" s="36"/>
      <c r="AE109" s="36"/>
      <c r="AT109" s="19" t="s">
        <v>184</v>
      </c>
      <c r="AU109" s="19" t="s">
        <v>85</v>
      </c>
    </row>
    <row r="110" spans="1:65" s="2" customFormat="1" ht="33" customHeight="1">
      <c r="A110" s="36"/>
      <c r="B110" s="37"/>
      <c r="C110" s="190" t="s">
        <v>237</v>
      </c>
      <c r="D110" s="190" t="s">
        <v>177</v>
      </c>
      <c r="E110" s="191" t="s">
        <v>231</v>
      </c>
      <c r="F110" s="192" t="s">
        <v>232</v>
      </c>
      <c r="G110" s="193" t="s">
        <v>191</v>
      </c>
      <c r="H110" s="194">
        <v>1.8</v>
      </c>
      <c r="I110" s="195"/>
      <c r="J110" s="196">
        <f>ROUND(I110*H110,2)</f>
        <v>0</v>
      </c>
      <c r="K110" s="192" t="s">
        <v>181</v>
      </c>
      <c r="L110" s="41"/>
      <c r="M110" s="197" t="s">
        <v>19</v>
      </c>
      <c r="N110" s="198" t="s">
        <v>48</v>
      </c>
      <c r="O110" s="67"/>
      <c r="P110" s="199">
        <f>O110*H110</f>
        <v>0</v>
      </c>
      <c r="Q110" s="199">
        <v>0</v>
      </c>
      <c r="R110" s="199">
        <f>Q110*H110</f>
        <v>0</v>
      </c>
      <c r="S110" s="199">
        <v>0</v>
      </c>
      <c r="T110" s="200">
        <f>S110*H110</f>
        <v>0</v>
      </c>
      <c r="U110" s="36"/>
      <c r="V110" s="36"/>
      <c r="W110" s="36"/>
      <c r="X110" s="36"/>
      <c r="Y110" s="36"/>
      <c r="Z110" s="36"/>
      <c r="AA110" s="36"/>
      <c r="AB110" s="36"/>
      <c r="AC110" s="36"/>
      <c r="AD110" s="36"/>
      <c r="AE110" s="36"/>
      <c r="AR110" s="201" t="s">
        <v>182</v>
      </c>
      <c r="AT110" s="201" t="s">
        <v>177</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182</v>
      </c>
      <c r="BM110" s="201" t="s">
        <v>3069</v>
      </c>
    </row>
    <row r="111" spans="1:47" s="2" customFormat="1" ht="58.5">
      <c r="A111" s="36"/>
      <c r="B111" s="37"/>
      <c r="C111" s="38"/>
      <c r="D111" s="203" t="s">
        <v>184</v>
      </c>
      <c r="E111" s="38"/>
      <c r="F111" s="204" t="s">
        <v>234</v>
      </c>
      <c r="G111" s="38"/>
      <c r="H111" s="38"/>
      <c r="I111" s="111"/>
      <c r="J111" s="38"/>
      <c r="K111" s="38"/>
      <c r="L111" s="41"/>
      <c r="M111" s="205"/>
      <c r="N111" s="206"/>
      <c r="O111" s="67"/>
      <c r="P111" s="67"/>
      <c r="Q111" s="67"/>
      <c r="R111" s="67"/>
      <c r="S111" s="67"/>
      <c r="T111" s="68"/>
      <c r="U111" s="36"/>
      <c r="V111" s="36"/>
      <c r="W111" s="36"/>
      <c r="X111" s="36"/>
      <c r="Y111" s="36"/>
      <c r="Z111" s="36"/>
      <c r="AA111" s="36"/>
      <c r="AB111" s="36"/>
      <c r="AC111" s="36"/>
      <c r="AD111" s="36"/>
      <c r="AE111" s="36"/>
      <c r="AT111" s="19" t="s">
        <v>184</v>
      </c>
      <c r="AU111" s="19" t="s">
        <v>85</v>
      </c>
    </row>
    <row r="112" spans="1:65" s="2" customFormat="1" ht="16.5" customHeight="1">
      <c r="A112" s="36"/>
      <c r="B112" s="37"/>
      <c r="C112" s="239" t="s">
        <v>244</v>
      </c>
      <c r="D112" s="239" t="s">
        <v>238</v>
      </c>
      <c r="E112" s="240" t="s">
        <v>799</v>
      </c>
      <c r="F112" s="241" t="s">
        <v>800</v>
      </c>
      <c r="G112" s="242" t="s">
        <v>217</v>
      </c>
      <c r="H112" s="243">
        <v>3.6</v>
      </c>
      <c r="I112" s="244"/>
      <c r="J112" s="245">
        <f>ROUND(I112*H112,2)</f>
        <v>0</v>
      </c>
      <c r="K112" s="241" t="s">
        <v>181</v>
      </c>
      <c r="L112" s="246"/>
      <c r="M112" s="247" t="s">
        <v>19</v>
      </c>
      <c r="N112" s="248" t="s">
        <v>48</v>
      </c>
      <c r="O112" s="67"/>
      <c r="P112" s="199">
        <f>O112*H112</f>
        <v>0</v>
      </c>
      <c r="Q112" s="199">
        <v>1</v>
      </c>
      <c r="R112" s="199">
        <f>Q112*H112</f>
        <v>3.6</v>
      </c>
      <c r="S112" s="199">
        <v>0</v>
      </c>
      <c r="T112" s="200">
        <f>S112*H112</f>
        <v>0</v>
      </c>
      <c r="U112" s="36"/>
      <c r="V112" s="36"/>
      <c r="W112" s="36"/>
      <c r="X112" s="36"/>
      <c r="Y112" s="36"/>
      <c r="Z112" s="36"/>
      <c r="AA112" s="36"/>
      <c r="AB112" s="36"/>
      <c r="AC112" s="36"/>
      <c r="AD112" s="36"/>
      <c r="AE112" s="36"/>
      <c r="AR112" s="201" t="s">
        <v>230</v>
      </c>
      <c r="AT112" s="201" t="s">
        <v>238</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182</v>
      </c>
      <c r="BM112" s="201" t="s">
        <v>3070</v>
      </c>
    </row>
    <row r="113" spans="2:51" s="14" customFormat="1" ht="11.25">
      <c r="B113" s="217"/>
      <c r="C113" s="218"/>
      <c r="D113" s="203" t="s">
        <v>186</v>
      </c>
      <c r="E113" s="219" t="s">
        <v>19</v>
      </c>
      <c r="F113" s="220" t="s">
        <v>2638</v>
      </c>
      <c r="G113" s="218"/>
      <c r="H113" s="221">
        <v>3.6</v>
      </c>
      <c r="I113" s="222"/>
      <c r="J113" s="218"/>
      <c r="K113" s="218"/>
      <c r="L113" s="223"/>
      <c r="M113" s="224"/>
      <c r="N113" s="225"/>
      <c r="O113" s="225"/>
      <c r="P113" s="225"/>
      <c r="Q113" s="225"/>
      <c r="R113" s="225"/>
      <c r="S113" s="225"/>
      <c r="T113" s="226"/>
      <c r="AT113" s="227" t="s">
        <v>186</v>
      </c>
      <c r="AU113" s="227" t="s">
        <v>85</v>
      </c>
      <c r="AV113" s="14" t="s">
        <v>85</v>
      </c>
      <c r="AW113" s="14" t="s">
        <v>37</v>
      </c>
      <c r="AX113" s="14" t="s">
        <v>83</v>
      </c>
      <c r="AY113" s="227" t="s">
        <v>175</v>
      </c>
    </row>
    <row r="114" spans="2:63" s="12" customFormat="1" ht="22.9" customHeight="1">
      <c r="B114" s="174"/>
      <c r="C114" s="175"/>
      <c r="D114" s="176" t="s">
        <v>74</v>
      </c>
      <c r="E114" s="188" t="s">
        <v>1318</v>
      </c>
      <c r="F114" s="188" t="s">
        <v>3071</v>
      </c>
      <c r="G114" s="175"/>
      <c r="H114" s="175"/>
      <c r="I114" s="178"/>
      <c r="J114" s="189">
        <f>BK114</f>
        <v>0</v>
      </c>
      <c r="K114" s="175"/>
      <c r="L114" s="180"/>
      <c r="M114" s="181"/>
      <c r="N114" s="182"/>
      <c r="O114" s="182"/>
      <c r="P114" s="183">
        <f>SUM(P115:P117)</f>
        <v>0</v>
      </c>
      <c r="Q114" s="182"/>
      <c r="R114" s="183">
        <f>SUM(R115:R117)</f>
        <v>0.22435</v>
      </c>
      <c r="S114" s="182"/>
      <c r="T114" s="184">
        <f>SUM(T115:T117)</f>
        <v>0</v>
      </c>
      <c r="AR114" s="185" t="s">
        <v>83</v>
      </c>
      <c r="AT114" s="186" t="s">
        <v>74</v>
      </c>
      <c r="AU114" s="186" t="s">
        <v>83</v>
      </c>
      <c r="AY114" s="185" t="s">
        <v>175</v>
      </c>
      <c r="BK114" s="187">
        <f>SUM(BK115:BK117)</f>
        <v>0</v>
      </c>
    </row>
    <row r="115" spans="1:65" s="2" customFormat="1" ht="16.5" customHeight="1">
      <c r="A115" s="36"/>
      <c r="B115" s="37"/>
      <c r="C115" s="190" t="s">
        <v>250</v>
      </c>
      <c r="D115" s="190" t="s">
        <v>177</v>
      </c>
      <c r="E115" s="191" t="s">
        <v>935</v>
      </c>
      <c r="F115" s="192" t="s">
        <v>936</v>
      </c>
      <c r="G115" s="193" t="s">
        <v>180</v>
      </c>
      <c r="H115" s="194">
        <v>1.5</v>
      </c>
      <c r="I115" s="195"/>
      <c r="J115" s="196">
        <f>ROUND(I115*H115,2)</f>
        <v>0</v>
      </c>
      <c r="K115" s="192" t="s">
        <v>181</v>
      </c>
      <c r="L115" s="41"/>
      <c r="M115" s="197" t="s">
        <v>19</v>
      </c>
      <c r="N115" s="198" t="s">
        <v>48</v>
      </c>
      <c r="O115" s="67"/>
      <c r="P115" s="199">
        <f>O115*H115</f>
        <v>0</v>
      </c>
      <c r="Q115" s="199">
        <v>0.0389</v>
      </c>
      <c r="R115" s="199">
        <f>Q115*H115</f>
        <v>0.05835</v>
      </c>
      <c r="S115" s="199">
        <v>0</v>
      </c>
      <c r="T115" s="200">
        <f>S115*H115</f>
        <v>0</v>
      </c>
      <c r="U115" s="36"/>
      <c r="V115" s="36"/>
      <c r="W115" s="36"/>
      <c r="X115" s="36"/>
      <c r="Y115" s="36"/>
      <c r="Z115" s="36"/>
      <c r="AA115" s="36"/>
      <c r="AB115" s="36"/>
      <c r="AC115" s="36"/>
      <c r="AD115" s="36"/>
      <c r="AE115" s="36"/>
      <c r="AR115" s="201" t="s">
        <v>182</v>
      </c>
      <c r="AT115" s="201" t="s">
        <v>177</v>
      </c>
      <c r="AU115" s="201" t="s">
        <v>85</v>
      </c>
      <c r="AY115" s="19" t="s">
        <v>175</v>
      </c>
      <c r="BE115" s="202">
        <f>IF(N115="základní",J115,0)</f>
        <v>0</v>
      </c>
      <c r="BF115" s="202">
        <f>IF(N115="snížená",J115,0)</f>
        <v>0</v>
      </c>
      <c r="BG115" s="202">
        <f>IF(N115="zákl. přenesená",J115,0)</f>
        <v>0</v>
      </c>
      <c r="BH115" s="202">
        <f>IF(N115="sníž. přenesená",J115,0)</f>
        <v>0</v>
      </c>
      <c r="BI115" s="202">
        <f>IF(N115="nulová",J115,0)</f>
        <v>0</v>
      </c>
      <c r="BJ115" s="19" t="s">
        <v>182</v>
      </c>
      <c r="BK115" s="202">
        <f>ROUND(I115*H115,2)</f>
        <v>0</v>
      </c>
      <c r="BL115" s="19" t="s">
        <v>182</v>
      </c>
      <c r="BM115" s="201" t="s">
        <v>3072</v>
      </c>
    </row>
    <row r="116" spans="2:51" s="14" customFormat="1" ht="11.25">
      <c r="B116" s="217"/>
      <c r="C116" s="218"/>
      <c r="D116" s="203" t="s">
        <v>186</v>
      </c>
      <c r="E116" s="219" t="s">
        <v>19</v>
      </c>
      <c r="F116" s="220" t="s">
        <v>2645</v>
      </c>
      <c r="G116" s="218"/>
      <c r="H116" s="221">
        <v>1.5</v>
      </c>
      <c r="I116" s="222"/>
      <c r="J116" s="218"/>
      <c r="K116" s="218"/>
      <c r="L116" s="223"/>
      <c r="M116" s="224"/>
      <c r="N116" s="225"/>
      <c r="O116" s="225"/>
      <c r="P116" s="225"/>
      <c r="Q116" s="225"/>
      <c r="R116" s="225"/>
      <c r="S116" s="225"/>
      <c r="T116" s="226"/>
      <c r="AT116" s="227" t="s">
        <v>186</v>
      </c>
      <c r="AU116" s="227" t="s">
        <v>85</v>
      </c>
      <c r="AV116" s="14" t="s">
        <v>85</v>
      </c>
      <c r="AW116" s="14" t="s">
        <v>37</v>
      </c>
      <c r="AX116" s="14" t="s">
        <v>83</v>
      </c>
      <c r="AY116" s="227" t="s">
        <v>175</v>
      </c>
    </row>
    <row r="117" spans="1:65" s="2" customFormat="1" ht="16.5" customHeight="1">
      <c r="A117" s="36"/>
      <c r="B117" s="37"/>
      <c r="C117" s="190" t="s">
        <v>265</v>
      </c>
      <c r="D117" s="190" t="s">
        <v>177</v>
      </c>
      <c r="E117" s="191" t="s">
        <v>2646</v>
      </c>
      <c r="F117" s="192" t="s">
        <v>2647</v>
      </c>
      <c r="G117" s="193" t="s">
        <v>400</v>
      </c>
      <c r="H117" s="194">
        <v>4</v>
      </c>
      <c r="I117" s="195"/>
      <c r="J117" s="196">
        <f>ROUND(I117*H117,2)</f>
        <v>0</v>
      </c>
      <c r="K117" s="192" t="s">
        <v>181</v>
      </c>
      <c r="L117" s="41"/>
      <c r="M117" s="197" t="s">
        <v>19</v>
      </c>
      <c r="N117" s="198" t="s">
        <v>48</v>
      </c>
      <c r="O117" s="67"/>
      <c r="P117" s="199">
        <f>O117*H117</f>
        <v>0</v>
      </c>
      <c r="Q117" s="199">
        <v>0.0415</v>
      </c>
      <c r="R117" s="199">
        <f>Q117*H117</f>
        <v>0.166</v>
      </c>
      <c r="S117" s="199">
        <v>0</v>
      </c>
      <c r="T117" s="200">
        <f>S117*H117</f>
        <v>0</v>
      </c>
      <c r="U117" s="36"/>
      <c r="V117" s="36"/>
      <c r="W117" s="36"/>
      <c r="X117" s="36"/>
      <c r="Y117" s="36"/>
      <c r="Z117" s="36"/>
      <c r="AA117" s="36"/>
      <c r="AB117" s="36"/>
      <c r="AC117" s="36"/>
      <c r="AD117" s="36"/>
      <c r="AE117" s="36"/>
      <c r="AR117" s="201" t="s">
        <v>182</v>
      </c>
      <c r="AT117" s="201" t="s">
        <v>177</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182</v>
      </c>
      <c r="BM117" s="201" t="s">
        <v>3073</v>
      </c>
    </row>
    <row r="118" spans="2:63" s="12" customFormat="1" ht="22.9" customHeight="1">
      <c r="B118" s="174"/>
      <c r="C118" s="175"/>
      <c r="D118" s="176" t="s">
        <v>74</v>
      </c>
      <c r="E118" s="188" t="s">
        <v>237</v>
      </c>
      <c r="F118" s="188" t="s">
        <v>358</v>
      </c>
      <c r="G118" s="175"/>
      <c r="H118" s="175"/>
      <c r="I118" s="178"/>
      <c r="J118" s="189">
        <f>BK118</f>
        <v>0</v>
      </c>
      <c r="K118" s="175"/>
      <c r="L118" s="180"/>
      <c r="M118" s="181"/>
      <c r="N118" s="182"/>
      <c r="O118" s="182"/>
      <c r="P118" s="183">
        <f>SUM(P119:P124)</f>
        <v>0</v>
      </c>
      <c r="Q118" s="182"/>
      <c r="R118" s="183">
        <f>SUM(R119:R124)</f>
        <v>0.24524</v>
      </c>
      <c r="S118" s="182"/>
      <c r="T118" s="184">
        <f>SUM(T119:T124)</f>
        <v>0</v>
      </c>
      <c r="AR118" s="185" t="s">
        <v>83</v>
      </c>
      <c r="AT118" s="186" t="s">
        <v>74</v>
      </c>
      <c r="AU118" s="186" t="s">
        <v>83</v>
      </c>
      <c r="AY118" s="185" t="s">
        <v>175</v>
      </c>
      <c r="BK118" s="187">
        <f>SUM(BK119:BK124)</f>
        <v>0</v>
      </c>
    </row>
    <row r="119" spans="1:65" s="2" customFormat="1" ht="21.75" customHeight="1">
      <c r="A119" s="36"/>
      <c r="B119" s="37"/>
      <c r="C119" s="190" t="s">
        <v>273</v>
      </c>
      <c r="D119" s="190" t="s">
        <v>177</v>
      </c>
      <c r="E119" s="191" t="s">
        <v>1526</v>
      </c>
      <c r="F119" s="192" t="s">
        <v>1527</v>
      </c>
      <c r="G119" s="193" t="s">
        <v>400</v>
      </c>
      <c r="H119" s="194">
        <v>20</v>
      </c>
      <c r="I119" s="195"/>
      <c r="J119" s="196">
        <f>ROUND(I119*H119,2)</f>
        <v>0</v>
      </c>
      <c r="K119" s="192" t="s">
        <v>181</v>
      </c>
      <c r="L119" s="41"/>
      <c r="M119" s="197" t="s">
        <v>19</v>
      </c>
      <c r="N119" s="198" t="s">
        <v>48</v>
      </c>
      <c r="O119" s="67"/>
      <c r="P119" s="199">
        <f>O119*H119</f>
        <v>0</v>
      </c>
      <c r="Q119" s="199">
        <v>0.00442</v>
      </c>
      <c r="R119" s="199">
        <f>Q119*H119</f>
        <v>0.0884</v>
      </c>
      <c r="S119" s="199">
        <v>0</v>
      </c>
      <c r="T119" s="200">
        <f>S119*H119</f>
        <v>0</v>
      </c>
      <c r="U119" s="36"/>
      <c r="V119" s="36"/>
      <c r="W119" s="36"/>
      <c r="X119" s="36"/>
      <c r="Y119" s="36"/>
      <c r="Z119" s="36"/>
      <c r="AA119" s="36"/>
      <c r="AB119" s="36"/>
      <c r="AC119" s="36"/>
      <c r="AD119" s="36"/>
      <c r="AE119" s="36"/>
      <c r="AR119" s="201" t="s">
        <v>182</v>
      </c>
      <c r="AT119" s="201" t="s">
        <v>177</v>
      </c>
      <c r="AU119" s="201" t="s">
        <v>85</v>
      </c>
      <c r="AY119" s="19" t="s">
        <v>175</v>
      </c>
      <c r="BE119" s="202">
        <f>IF(N119="základní",J119,0)</f>
        <v>0</v>
      </c>
      <c r="BF119" s="202">
        <f>IF(N119="snížená",J119,0)</f>
        <v>0</v>
      </c>
      <c r="BG119" s="202">
        <f>IF(N119="zákl. přenesená",J119,0)</f>
        <v>0</v>
      </c>
      <c r="BH119" s="202">
        <f>IF(N119="sníž. přenesená",J119,0)</f>
        <v>0</v>
      </c>
      <c r="BI119" s="202">
        <f>IF(N119="nulová",J119,0)</f>
        <v>0</v>
      </c>
      <c r="BJ119" s="19" t="s">
        <v>182</v>
      </c>
      <c r="BK119" s="202">
        <f>ROUND(I119*H119,2)</f>
        <v>0</v>
      </c>
      <c r="BL119" s="19" t="s">
        <v>182</v>
      </c>
      <c r="BM119" s="201" t="s">
        <v>3074</v>
      </c>
    </row>
    <row r="120" spans="1:47" s="2" customFormat="1" ht="29.25">
      <c r="A120" s="36"/>
      <c r="B120" s="37"/>
      <c r="C120" s="38"/>
      <c r="D120" s="203" t="s">
        <v>184</v>
      </c>
      <c r="E120" s="38"/>
      <c r="F120" s="204" t="s">
        <v>946</v>
      </c>
      <c r="G120" s="38"/>
      <c r="H120" s="38"/>
      <c r="I120" s="111"/>
      <c r="J120" s="38"/>
      <c r="K120" s="38"/>
      <c r="L120" s="41"/>
      <c r="M120" s="205"/>
      <c r="N120" s="206"/>
      <c r="O120" s="67"/>
      <c r="P120" s="67"/>
      <c r="Q120" s="67"/>
      <c r="R120" s="67"/>
      <c r="S120" s="67"/>
      <c r="T120" s="68"/>
      <c r="U120" s="36"/>
      <c r="V120" s="36"/>
      <c r="W120" s="36"/>
      <c r="X120" s="36"/>
      <c r="Y120" s="36"/>
      <c r="Z120" s="36"/>
      <c r="AA120" s="36"/>
      <c r="AB120" s="36"/>
      <c r="AC120" s="36"/>
      <c r="AD120" s="36"/>
      <c r="AE120" s="36"/>
      <c r="AT120" s="19" t="s">
        <v>184</v>
      </c>
      <c r="AU120" s="19" t="s">
        <v>85</v>
      </c>
    </row>
    <row r="121" spans="1:65" s="2" customFormat="1" ht="21.75" customHeight="1">
      <c r="A121" s="36"/>
      <c r="B121" s="37"/>
      <c r="C121" s="190" t="s">
        <v>281</v>
      </c>
      <c r="D121" s="190" t="s">
        <v>177</v>
      </c>
      <c r="E121" s="191" t="s">
        <v>943</v>
      </c>
      <c r="F121" s="192" t="s">
        <v>944</v>
      </c>
      <c r="G121" s="193" t="s">
        <v>400</v>
      </c>
      <c r="H121" s="194">
        <v>20</v>
      </c>
      <c r="I121" s="195"/>
      <c r="J121" s="196">
        <f>ROUND(I121*H121,2)</f>
        <v>0</v>
      </c>
      <c r="K121" s="192" t="s">
        <v>181</v>
      </c>
      <c r="L121" s="41"/>
      <c r="M121" s="197" t="s">
        <v>19</v>
      </c>
      <c r="N121" s="198" t="s">
        <v>48</v>
      </c>
      <c r="O121" s="67"/>
      <c r="P121" s="199">
        <f>O121*H121</f>
        <v>0</v>
      </c>
      <c r="Q121" s="199">
        <v>0.00442</v>
      </c>
      <c r="R121" s="199">
        <f>Q121*H121</f>
        <v>0.0884</v>
      </c>
      <c r="S121" s="199">
        <v>0</v>
      </c>
      <c r="T121" s="200">
        <f>S121*H121</f>
        <v>0</v>
      </c>
      <c r="U121" s="36"/>
      <c r="V121" s="36"/>
      <c r="W121" s="36"/>
      <c r="X121" s="36"/>
      <c r="Y121" s="36"/>
      <c r="Z121" s="36"/>
      <c r="AA121" s="36"/>
      <c r="AB121" s="36"/>
      <c r="AC121" s="36"/>
      <c r="AD121" s="36"/>
      <c r="AE121" s="36"/>
      <c r="AR121" s="201" t="s">
        <v>182</v>
      </c>
      <c r="AT121" s="201" t="s">
        <v>177</v>
      </c>
      <c r="AU121" s="201" t="s">
        <v>85</v>
      </c>
      <c r="AY121" s="19" t="s">
        <v>175</v>
      </c>
      <c r="BE121" s="202">
        <f>IF(N121="základní",J121,0)</f>
        <v>0</v>
      </c>
      <c r="BF121" s="202">
        <f>IF(N121="snížená",J121,0)</f>
        <v>0</v>
      </c>
      <c r="BG121" s="202">
        <f>IF(N121="zákl. přenesená",J121,0)</f>
        <v>0</v>
      </c>
      <c r="BH121" s="202">
        <f>IF(N121="sníž. přenesená",J121,0)</f>
        <v>0</v>
      </c>
      <c r="BI121" s="202">
        <f>IF(N121="nulová",J121,0)</f>
        <v>0</v>
      </c>
      <c r="BJ121" s="19" t="s">
        <v>182</v>
      </c>
      <c r="BK121" s="202">
        <f>ROUND(I121*H121,2)</f>
        <v>0</v>
      </c>
      <c r="BL121" s="19" t="s">
        <v>182</v>
      </c>
      <c r="BM121" s="201" t="s">
        <v>3075</v>
      </c>
    </row>
    <row r="122" spans="1:47" s="2" customFormat="1" ht="29.25">
      <c r="A122" s="36"/>
      <c r="B122" s="37"/>
      <c r="C122" s="38"/>
      <c r="D122" s="203" t="s">
        <v>184</v>
      </c>
      <c r="E122" s="38"/>
      <c r="F122" s="204" t="s">
        <v>946</v>
      </c>
      <c r="G122" s="38"/>
      <c r="H122" s="38"/>
      <c r="I122" s="111"/>
      <c r="J122" s="38"/>
      <c r="K122" s="38"/>
      <c r="L122" s="41"/>
      <c r="M122" s="205"/>
      <c r="N122" s="206"/>
      <c r="O122" s="67"/>
      <c r="P122" s="67"/>
      <c r="Q122" s="67"/>
      <c r="R122" s="67"/>
      <c r="S122" s="67"/>
      <c r="T122" s="68"/>
      <c r="U122" s="36"/>
      <c r="V122" s="36"/>
      <c r="W122" s="36"/>
      <c r="X122" s="36"/>
      <c r="Y122" s="36"/>
      <c r="Z122" s="36"/>
      <c r="AA122" s="36"/>
      <c r="AB122" s="36"/>
      <c r="AC122" s="36"/>
      <c r="AD122" s="36"/>
      <c r="AE122" s="36"/>
      <c r="AT122" s="19" t="s">
        <v>184</v>
      </c>
      <c r="AU122" s="19" t="s">
        <v>85</v>
      </c>
    </row>
    <row r="123" spans="1:65" s="2" customFormat="1" ht="16.5" customHeight="1">
      <c r="A123" s="36"/>
      <c r="B123" s="37"/>
      <c r="C123" s="239" t="s">
        <v>8</v>
      </c>
      <c r="D123" s="239" t="s">
        <v>238</v>
      </c>
      <c r="E123" s="240" t="s">
        <v>3076</v>
      </c>
      <c r="F123" s="241" t="s">
        <v>3077</v>
      </c>
      <c r="G123" s="242" t="s">
        <v>400</v>
      </c>
      <c r="H123" s="243">
        <v>20</v>
      </c>
      <c r="I123" s="244"/>
      <c r="J123" s="245">
        <f>ROUND(I123*H123,2)</f>
        <v>0</v>
      </c>
      <c r="K123" s="241" t="s">
        <v>181</v>
      </c>
      <c r="L123" s="246"/>
      <c r="M123" s="247" t="s">
        <v>19</v>
      </c>
      <c r="N123" s="248" t="s">
        <v>48</v>
      </c>
      <c r="O123" s="67"/>
      <c r="P123" s="199">
        <f>O123*H123</f>
        <v>0</v>
      </c>
      <c r="Q123" s="199">
        <v>0.00232</v>
      </c>
      <c r="R123" s="199">
        <f>Q123*H123</f>
        <v>0.0464</v>
      </c>
      <c r="S123" s="199">
        <v>0</v>
      </c>
      <c r="T123" s="200">
        <f>S123*H123</f>
        <v>0</v>
      </c>
      <c r="U123" s="36"/>
      <c r="V123" s="36"/>
      <c r="W123" s="36"/>
      <c r="X123" s="36"/>
      <c r="Y123" s="36"/>
      <c r="Z123" s="36"/>
      <c r="AA123" s="36"/>
      <c r="AB123" s="36"/>
      <c r="AC123" s="36"/>
      <c r="AD123" s="36"/>
      <c r="AE123" s="36"/>
      <c r="AR123" s="201" t="s">
        <v>522</v>
      </c>
      <c r="AT123" s="201" t="s">
        <v>238</v>
      </c>
      <c r="AU123" s="201" t="s">
        <v>85</v>
      </c>
      <c r="AY123" s="19" t="s">
        <v>175</v>
      </c>
      <c r="BE123" s="202">
        <f>IF(N123="základní",J123,0)</f>
        <v>0</v>
      </c>
      <c r="BF123" s="202">
        <f>IF(N123="snížená",J123,0)</f>
        <v>0</v>
      </c>
      <c r="BG123" s="202">
        <f>IF(N123="zákl. přenesená",J123,0)</f>
        <v>0</v>
      </c>
      <c r="BH123" s="202">
        <f>IF(N123="sníž. přenesená",J123,0)</f>
        <v>0</v>
      </c>
      <c r="BI123" s="202">
        <f>IF(N123="nulová",J123,0)</f>
        <v>0</v>
      </c>
      <c r="BJ123" s="19" t="s">
        <v>182</v>
      </c>
      <c r="BK123" s="202">
        <f>ROUND(I123*H123,2)</f>
        <v>0</v>
      </c>
      <c r="BL123" s="19" t="s">
        <v>293</v>
      </c>
      <c r="BM123" s="201" t="s">
        <v>3078</v>
      </c>
    </row>
    <row r="124" spans="1:65" s="2" customFormat="1" ht="16.5" customHeight="1">
      <c r="A124" s="36"/>
      <c r="B124" s="37"/>
      <c r="C124" s="239" t="s">
        <v>293</v>
      </c>
      <c r="D124" s="239" t="s">
        <v>238</v>
      </c>
      <c r="E124" s="240" t="s">
        <v>947</v>
      </c>
      <c r="F124" s="241" t="s">
        <v>948</v>
      </c>
      <c r="G124" s="242" t="s">
        <v>400</v>
      </c>
      <c r="H124" s="243">
        <v>38</v>
      </c>
      <c r="I124" s="244"/>
      <c r="J124" s="245">
        <f>ROUND(I124*H124,2)</f>
        <v>0</v>
      </c>
      <c r="K124" s="241" t="s">
        <v>181</v>
      </c>
      <c r="L124" s="246"/>
      <c r="M124" s="247" t="s">
        <v>19</v>
      </c>
      <c r="N124" s="248" t="s">
        <v>48</v>
      </c>
      <c r="O124" s="67"/>
      <c r="P124" s="199">
        <f>O124*H124</f>
        <v>0</v>
      </c>
      <c r="Q124" s="199">
        <v>0.00058</v>
      </c>
      <c r="R124" s="199">
        <f>Q124*H124</f>
        <v>0.02204</v>
      </c>
      <c r="S124" s="199">
        <v>0</v>
      </c>
      <c r="T124" s="200">
        <f>S124*H124</f>
        <v>0</v>
      </c>
      <c r="U124" s="36"/>
      <c r="V124" s="36"/>
      <c r="W124" s="36"/>
      <c r="X124" s="36"/>
      <c r="Y124" s="36"/>
      <c r="Z124" s="36"/>
      <c r="AA124" s="36"/>
      <c r="AB124" s="36"/>
      <c r="AC124" s="36"/>
      <c r="AD124" s="36"/>
      <c r="AE124" s="36"/>
      <c r="AR124" s="201" t="s">
        <v>522</v>
      </c>
      <c r="AT124" s="201" t="s">
        <v>238</v>
      </c>
      <c r="AU124" s="201" t="s">
        <v>85</v>
      </c>
      <c r="AY124" s="19" t="s">
        <v>175</v>
      </c>
      <c r="BE124" s="202">
        <f>IF(N124="základní",J124,0)</f>
        <v>0</v>
      </c>
      <c r="BF124" s="202">
        <f>IF(N124="snížená",J124,0)</f>
        <v>0</v>
      </c>
      <c r="BG124" s="202">
        <f>IF(N124="zákl. přenesená",J124,0)</f>
        <v>0</v>
      </c>
      <c r="BH124" s="202">
        <f>IF(N124="sníž. přenesená",J124,0)</f>
        <v>0</v>
      </c>
      <c r="BI124" s="202">
        <f>IF(N124="nulová",J124,0)</f>
        <v>0</v>
      </c>
      <c r="BJ124" s="19" t="s">
        <v>182</v>
      </c>
      <c r="BK124" s="202">
        <f>ROUND(I124*H124,2)</f>
        <v>0</v>
      </c>
      <c r="BL124" s="19" t="s">
        <v>293</v>
      </c>
      <c r="BM124" s="201" t="s">
        <v>3079</v>
      </c>
    </row>
    <row r="125" spans="2:63" s="12" customFormat="1" ht="22.9" customHeight="1">
      <c r="B125" s="174"/>
      <c r="C125" s="175"/>
      <c r="D125" s="176" t="s">
        <v>74</v>
      </c>
      <c r="E125" s="188" t="s">
        <v>2006</v>
      </c>
      <c r="F125" s="188" t="s">
        <v>3080</v>
      </c>
      <c r="G125" s="175"/>
      <c r="H125" s="175"/>
      <c r="I125" s="178"/>
      <c r="J125" s="189">
        <f>BK125</f>
        <v>0</v>
      </c>
      <c r="K125" s="175"/>
      <c r="L125" s="180"/>
      <c r="M125" s="181"/>
      <c r="N125" s="182"/>
      <c r="O125" s="182"/>
      <c r="P125" s="183">
        <f>SUM(P126:P132)</f>
        <v>0</v>
      </c>
      <c r="Q125" s="182"/>
      <c r="R125" s="183">
        <f>SUM(R126:R132)</f>
        <v>0.002624</v>
      </c>
      <c r="S125" s="182"/>
      <c r="T125" s="184">
        <f>SUM(T126:T132)</f>
        <v>0.30519999999999997</v>
      </c>
      <c r="AR125" s="185" t="s">
        <v>83</v>
      </c>
      <c r="AT125" s="186" t="s">
        <v>74</v>
      </c>
      <c r="AU125" s="186" t="s">
        <v>83</v>
      </c>
      <c r="AY125" s="185" t="s">
        <v>175</v>
      </c>
      <c r="BK125" s="187">
        <f>SUM(BK126:BK132)</f>
        <v>0</v>
      </c>
    </row>
    <row r="126" spans="1:65" s="2" customFormat="1" ht="21.75" customHeight="1">
      <c r="A126" s="36"/>
      <c r="B126" s="37"/>
      <c r="C126" s="190" t="s">
        <v>298</v>
      </c>
      <c r="D126" s="190" t="s">
        <v>177</v>
      </c>
      <c r="E126" s="191" t="s">
        <v>2662</v>
      </c>
      <c r="F126" s="192" t="s">
        <v>2663</v>
      </c>
      <c r="G126" s="193" t="s">
        <v>247</v>
      </c>
      <c r="H126" s="194">
        <v>3.2</v>
      </c>
      <c r="I126" s="195"/>
      <c r="J126" s="196">
        <f>ROUND(I126*H126,2)</f>
        <v>0</v>
      </c>
      <c r="K126" s="192" t="s">
        <v>181</v>
      </c>
      <c r="L126" s="41"/>
      <c r="M126" s="197" t="s">
        <v>19</v>
      </c>
      <c r="N126" s="198" t="s">
        <v>48</v>
      </c>
      <c r="O126" s="67"/>
      <c r="P126" s="199">
        <f>O126*H126</f>
        <v>0</v>
      </c>
      <c r="Q126" s="199">
        <v>0.00082</v>
      </c>
      <c r="R126" s="199">
        <f>Q126*H126</f>
        <v>0.002624</v>
      </c>
      <c r="S126" s="199">
        <v>0.011</v>
      </c>
      <c r="T126" s="200">
        <f>S126*H126</f>
        <v>0.0352</v>
      </c>
      <c r="U126" s="36"/>
      <c r="V126" s="36"/>
      <c r="W126" s="36"/>
      <c r="X126" s="36"/>
      <c r="Y126" s="36"/>
      <c r="Z126" s="36"/>
      <c r="AA126" s="36"/>
      <c r="AB126" s="36"/>
      <c r="AC126" s="36"/>
      <c r="AD126" s="36"/>
      <c r="AE126" s="36"/>
      <c r="AR126" s="201" t="s">
        <v>182</v>
      </c>
      <c r="AT126" s="201" t="s">
        <v>177</v>
      </c>
      <c r="AU126" s="201" t="s">
        <v>85</v>
      </c>
      <c r="AY126" s="19" t="s">
        <v>175</v>
      </c>
      <c r="BE126" s="202">
        <f>IF(N126="základní",J126,0)</f>
        <v>0</v>
      </c>
      <c r="BF126" s="202">
        <f>IF(N126="snížená",J126,0)</f>
        <v>0</v>
      </c>
      <c r="BG126" s="202">
        <f>IF(N126="zákl. přenesená",J126,0)</f>
        <v>0</v>
      </c>
      <c r="BH126" s="202">
        <f>IF(N126="sníž. přenesená",J126,0)</f>
        <v>0</v>
      </c>
      <c r="BI126" s="202">
        <f>IF(N126="nulová",J126,0)</f>
        <v>0</v>
      </c>
      <c r="BJ126" s="19" t="s">
        <v>182</v>
      </c>
      <c r="BK126" s="202">
        <f>ROUND(I126*H126,2)</f>
        <v>0</v>
      </c>
      <c r="BL126" s="19" t="s">
        <v>182</v>
      </c>
      <c r="BM126" s="201" t="s">
        <v>3081</v>
      </c>
    </row>
    <row r="127" spans="1:47" s="2" customFormat="1" ht="48.75">
      <c r="A127" s="36"/>
      <c r="B127" s="37"/>
      <c r="C127" s="38"/>
      <c r="D127" s="203" t="s">
        <v>184</v>
      </c>
      <c r="E127" s="38"/>
      <c r="F127" s="204" t="s">
        <v>1085</v>
      </c>
      <c r="G127" s="38"/>
      <c r="H127" s="38"/>
      <c r="I127" s="111"/>
      <c r="J127" s="38"/>
      <c r="K127" s="38"/>
      <c r="L127" s="41"/>
      <c r="M127" s="205"/>
      <c r="N127" s="206"/>
      <c r="O127" s="67"/>
      <c r="P127" s="67"/>
      <c r="Q127" s="67"/>
      <c r="R127" s="67"/>
      <c r="S127" s="67"/>
      <c r="T127" s="68"/>
      <c r="U127" s="36"/>
      <c r="V127" s="36"/>
      <c r="W127" s="36"/>
      <c r="X127" s="36"/>
      <c r="Y127" s="36"/>
      <c r="Z127" s="36"/>
      <c r="AA127" s="36"/>
      <c r="AB127" s="36"/>
      <c r="AC127" s="36"/>
      <c r="AD127" s="36"/>
      <c r="AE127" s="36"/>
      <c r="AT127" s="19" t="s">
        <v>184</v>
      </c>
      <c r="AU127" s="19" t="s">
        <v>85</v>
      </c>
    </row>
    <row r="128" spans="2:51" s="13" customFormat="1" ht="11.25">
      <c r="B128" s="207"/>
      <c r="C128" s="208"/>
      <c r="D128" s="203" t="s">
        <v>186</v>
      </c>
      <c r="E128" s="209" t="s">
        <v>19</v>
      </c>
      <c r="F128" s="210" t="s">
        <v>3082</v>
      </c>
      <c r="G128" s="208"/>
      <c r="H128" s="209" t="s">
        <v>19</v>
      </c>
      <c r="I128" s="211"/>
      <c r="J128" s="208"/>
      <c r="K128" s="208"/>
      <c r="L128" s="212"/>
      <c r="M128" s="213"/>
      <c r="N128" s="214"/>
      <c r="O128" s="214"/>
      <c r="P128" s="214"/>
      <c r="Q128" s="214"/>
      <c r="R128" s="214"/>
      <c r="S128" s="214"/>
      <c r="T128" s="215"/>
      <c r="AT128" s="216" t="s">
        <v>186</v>
      </c>
      <c r="AU128" s="216" t="s">
        <v>85</v>
      </c>
      <c r="AV128" s="13" t="s">
        <v>83</v>
      </c>
      <c r="AW128" s="13" t="s">
        <v>37</v>
      </c>
      <c r="AX128" s="13" t="s">
        <v>75</v>
      </c>
      <c r="AY128" s="216" t="s">
        <v>175</v>
      </c>
    </row>
    <row r="129" spans="2:51" s="14" customFormat="1" ht="11.25">
      <c r="B129" s="217"/>
      <c r="C129" s="218"/>
      <c r="D129" s="203" t="s">
        <v>186</v>
      </c>
      <c r="E129" s="219" t="s">
        <v>19</v>
      </c>
      <c r="F129" s="220" t="s">
        <v>3083</v>
      </c>
      <c r="G129" s="218"/>
      <c r="H129" s="221">
        <v>0.8</v>
      </c>
      <c r="I129" s="222"/>
      <c r="J129" s="218"/>
      <c r="K129" s="218"/>
      <c r="L129" s="223"/>
      <c r="M129" s="224"/>
      <c r="N129" s="225"/>
      <c r="O129" s="225"/>
      <c r="P129" s="225"/>
      <c r="Q129" s="225"/>
      <c r="R129" s="225"/>
      <c r="S129" s="225"/>
      <c r="T129" s="226"/>
      <c r="AT129" s="227" t="s">
        <v>186</v>
      </c>
      <c r="AU129" s="227" t="s">
        <v>85</v>
      </c>
      <c r="AV129" s="14" t="s">
        <v>85</v>
      </c>
      <c r="AW129" s="14" t="s">
        <v>37</v>
      </c>
      <c r="AX129" s="14" t="s">
        <v>75</v>
      </c>
      <c r="AY129" s="227" t="s">
        <v>175</v>
      </c>
    </row>
    <row r="130" spans="2:51" s="13" customFormat="1" ht="11.25">
      <c r="B130" s="207"/>
      <c r="C130" s="208"/>
      <c r="D130" s="203" t="s">
        <v>186</v>
      </c>
      <c r="E130" s="209" t="s">
        <v>19</v>
      </c>
      <c r="F130" s="210" t="s">
        <v>3084</v>
      </c>
      <c r="G130" s="208"/>
      <c r="H130" s="209" t="s">
        <v>19</v>
      </c>
      <c r="I130" s="211"/>
      <c r="J130" s="208"/>
      <c r="K130" s="208"/>
      <c r="L130" s="212"/>
      <c r="M130" s="213"/>
      <c r="N130" s="214"/>
      <c r="O130" s="214"/>
      <c r="P130" s="214"/>
      <c r="Q130" s="214"/>
      <c r="R130" s="214"/>
      <c r="S130" s="214"/>
      <c r="T130" s="215"/>
      <c r="AT130" s="216" t="s">
        <v>186</v>
      </c>
      <c r="AU130" s="216" t="s">
        <v>85</v>
      </c>
      <c r="AV130" s="13" t="s">
        <v>83</v>
      </c>
      <c r="AW130" s="13" t="s">
        <v>37</v>
      </c>
      <c r="AX130" s="13" t="s">
        <v>75</v>
      </c>
      <c r="AY130" s="216" t="s">
        <v>175</v>
      </c>
    </row>
    <row r="131" spans="2:51" s="14" customFormat="1" ht="11.25">
      <c r="B131" s="217"/>
      <c r="C131" s="218"/>
      <c r="D131" s="203" t="s">
        <v>186</v>
      </c>
      <c r="E131" s="219" t="s">
        <v>19</v>
      </c>
      <c r="F131" s="220" t="s">
        <v>3085</v>
      </c>
      <c r="G131" s="218"/>
      <c r="H131" s="221">
        <v>3.2</v>
      </c>
      <c r="I131" s="222"/>
      <c r="J131" s="218"/>
      <c r="K131" s="218"/>
      <c r="L131" s="223"/>
      <c r="M131" s="224"/>
      <c r="N131" s="225"/>
      <c r="O131" s="225"/>
      <c r="P131" s="225"/>
      <c r="Q131" s="225"/>
      <c r="R131" s="225"/>
      <c r="S131" s="225"/>
      <c r="T131" s="226"/>
      <c r="AT131" s="227" t="s">
        <v>186</v>
      </c>
      <c r="AU131" s="227" t="s">
        <v>85</v>
      </c>
      <c r="AV131" s="14" t="s">
        <v>85</v>
      </c>
      <c r="AW131" s="14" t="s">
        <v>37</v>
      </c>
      <c r="AX131" s="14" t="s">
        <v>83</v>
      </c>
      <c r="AY131" s="227" t="s">
        <v>175</v>
      </c>
    </row>
    <row r="132" spans="1:65" s="2" customFormat="1" ht="21.75" customHeight="1">
      <c r="A132" s="36"/>
      <c r="B132" s="37"/>
      <c r="C132" s="190" t="s">
        <v>304</v>
      </c>
      <c r="D132" s="190" t="s">
        <v>177</v>
      </c>
      <c r="E132" s="191" t="s">
        <v>3086</v>
      </c>
      <c r="F132" s="192" t="s">
        <v>3087</v>
      </c>
      <c r="G132" s="193" t="s">
        <v>247</v>
      </c>
      <c r="H132" s="194">
        <v>15</v>
      </c>
      <c r="I132" s="195"/>
      <c r="J132" s="196">
        <f>ROUND(I132*H132,2)</f>
        <v>0</v>
      </c>
      <c r="K132" s="192" t="s">
        <v>181</v>
      </c>
      <c r="L132" s="41"/>
      <c r="M132" s="197" t="s">
        <v>19</v>
      </c>
      <c r="N132" s="198" t="s">
        <v>48</v>
      </c>
      <c r="O132" s="67"/>
      <c r="P132" s="199">
        <f>O132*H132</f>
        <v>0</v>
      </c>
      <c r="Q132" s="199">
        <v>0</v>
      </c>
      <c r="R132" s="199">
        <f>Q132*H132</f>
        <v>0</v>
      </c>
      <c r="S132" s="199">
        <v>0.018</v>
      </c>
      <c r="T132" s="200">
        <f>S132*H132</f>
        <v>0.26999999999999996</v>
      </c>
      <c r="U132" s="36"/>
      <c r="V132" s="36"/>
      <c r="W132" s="36"/>
      <c r="X132" s="36"/>
      <c r="Y132" s="36"/>
      <c r="Z132" s="36"/>
      <c r="AA132" s="36"/>
      <c r="AB132" s="36"/>
      <c r="AC132" s="36"/>
      <c r="AD132" s="36"/>
      <c r="AE132" s="36"/>
      <c r="AR132" s="201" t="s">
        <v>182</v>
      </c>
      <c r="AT132" s="201" t="s">
        <v>177</v>
      </c>
      <c r="AU132" s="201" t="s">
        <v>85</v>
      </c>
      <c r="AY132" s="19" t="s">
        <v>175</v>
      </c>
      <c r="BE132" s="202">
        <f>IF(N132="základní",J132,0)</f>
        <v>0</v>
      </c>
      <c r="BF132" s="202">
        <f>IF(N132="snížená",J132,0)</f>
        <v>0</v>
      </c>
      <c r="BG132" s="202">
        <f>IF(N132="zákl. přenesená",J132,0)</f>
        <v>0</v>
      </c>
      <c r="BH132" s="202">
        <f>IF(N132="sníž. přenesená",J132,0)</f>
        <v>0</v>
      </c>
      <c r="BI132" s="202">
        <f>IF(N132="nulová",J132,0)</f>
        <v>0</v>
      </c>
      <c r="BJ132" s="19" t="s">
        <v>182</v>
      </c>
      <c r="BK132" s="202">
        <f>ROUND(I132*H132,2)</f>
        <v>0</v>
      </c>
      <c r="BL132" s="19" t="s">
        <v>182</v>
      </c>
      <c r="BM132" s="201" t="s">
        <v>3088</v>
      </c>
    </row>
    <row r="133" spans="2:63" s="12" customFormat="1" ht="22.9" customHeight="1">
      <c r="B133" s="174"/>
      <c r="C133" s="175"/>
      <c r="D133" s="176" t="s">
        <v>74</v>
      </c>
      <c r="E133" s="188" t="s">
        <v>302</v>
      </c>
      <c r="F133" s="188" t="s">
        <v>303</v>
      </c>
      <c r="G133" s="175"/>
      <c r="H133" s="175"/>
      <c r="I133" s="178"/>
      <c r="J133" s="189">
        <f>BK133</f>
        <v>0</v>
      </c>
      <c r="K133" s="175"/>
      <c r="L133" s="180"/>
      <c r="M133" s="181"/>
      <c r="N133" s="182"/>
      <c r="O133" s="182"/>
      <c r="P133" s="183">
        <f>SUM(P134:P135)</f>
        <v>0</v>
      </c>
      <c r="Q133" s="182"/>
      <c r="R133" s="183">
        <f>SUM(R134:R135)</f>
        <v>0</v>
      </c>
      <c r="S133" s="182"/>
      <c r="T133" s="184">
        <f>SUM(T134:T135)</f>
        <v>0</v>
      </c>
      <c r="AR133" s="185" t="s">
        <v>83</v>
      </c>
      <c r="AT133" s="186" t="s">
        <v>74</v>
      </c>
      <c r="AU133" s="186" t="s">
        <v>83</v>
      </c>
      <c r="AY133" s="185" t="s">
        <v>175</v>
      </c>
      <c r="BK133" s="187">
        <f>SUM(BK134:BK135)</f>
        <v>0</v>
      </c>
    </row>
    <row r="134" spans="1:65" s="2" customFormat="1" ht="21.75" customHeight="1">
      <c r="A134" s="36"/>
      <c r="B134" s="37"/>
      <c r="C134" s="190" t="s">
        <v>313</v>
      </c>
      <c r="D134" s="190" t="s">
        <v>177</v>
      </c>
      <c r="E134" s="191" t="s">
        <v>2007</v>
      </c>
      <c r="F134" s="192" t="s">
        <v>2008</v>
      </c>
      <c r="G134" s="193" t="s">
        <v>217</v>
      </c>
      <c r="H134" s="194">
        <v>4.237</v>
      </c>
      <c r="I134" s="195"/>
      <c r="J134" s="196">
        <f>ROUND(I134*H134,2)</f>
        <v>0</v>
      </c>
      <c r="K134" s="192" t="s">
        <v>181</v>
      </c>
      <c r="L134" s="41"/>
      <c r="M134" s="197" t="s">
        <v>19</v>
      </c>
      <c r="N134" s="198" t="s">
        <v>48</v>
      </c>
      <c r="O134" s="67"/>
      <c r="P134" s="199">
        <f>O134*H134</f>
        <v>0</v>
      </c>
      <c r="Q134" s="199">
        <v>0</v>
      </c>
      <c r="R134" s="199">
        <f>Q134*H134</f>
        <v>0</v>
      </c>
      <c r="S134" s="199">
        <v>0</v>
      </c>
      <c r="T134" s="200">
        <f>S134*H134</f>
        <v>0</v>
      </c>
      <c r="U134" s="36"/>
      <c r="V134" s="36"/>
      <c r="W134" s="36"/>
      <c r="X134" s="36"/>
      <c r="Y134" s="36"/>
      <c r="Z134" s="36"/>
      <c r="AA134" s="36"/>
      <c r="AB134" s="36"/>
      <c r="AC134" s="36"/>
      <c r="AD134" s="36"/>
      <c r="AE134" s="36"/>
      <c r="AR134" s="201" t="s">
        <v>182</v>
      </c>
      <c r="AT134" s="201" t="s">
        <v>177</v>
      </c>
      <c r="AU134" s="201" t="s">
        <v>85</v>
      </c>
      <c r="AY134" s="19" t="s">
        <v>175</v>
      </c>
      <c r="BE134" s="202">
        <f>IF(N134="základní",J134,0)</f>
        <v>0</v>
      </c>
      <c r="BF134" s="202">
        <f>IF(N134="snížená",J134,0)</f>
        <v>0</v>
      </c>
      <c r="BG134" s="202">
        <f>IF(N134="zákl. přenesená",J134,0)</f>
        <v>0</v>
      </c>
      <c r="BH134" s="202">
        <f>IF(N134="sníž. přenesená",J134,0)</f>
        <v>0</v>
      </c>
      <c r="BI134" s="202">
        <f>IF(N134="nulová",J134,0)</f>
        <v>0</v>
      </c>
      <c r="BJ134" s="19" t="s">
        <v>182</v>
      </c>
      <c r="BK134" s="202">
        <f>ROUND(I134*H134,2)</f>
        <v>0</v>
      </c>
      <c r="BL134" s="19" t="s">
        <v>182</v>
      </c>
      <c r="BM134" s="201" t="s">
        <v>3089</v>
      </c>
    </row>
    <row r="135" spans="1:47" s="2" customFormat="1" ht="58.5">
      <c r="A135" s="36"/>
      <c r="B135" s="37"/>
      <c r="C135" s="38"/>
      <c r="D135" s="203" t="s">
        <v>184</v>
      </c>
      <c r="E135" s="38"/>
      <c r="F135" s="204" t="s">
        <v>308</v>
      </c>
      <c r="G135" s="38"/>
      <c r="H135" s="38"/>
      <c r="I135" s="111"/>
      <c r="J135" s="38"/>
      <c r="K135" s="38"/>
      <c r="L135" s="41"/>
      <c r="M135" s="205"/>
      <c r="N135" s="206"/>
      <c r="O135" s="67"/>
      <c r="P135" s="67"/>
      <c r="Q135" s="67"/>
      <c r="R135" s="67"/>
      <c r="S135" s="67"/>
      <c r="T135" s="68"/>
      <c r="U135" s="36"/>
      <c r="V135" s="36"/>
      <c r="W135" s="36"/>
      <c r="X135" s="36"/>
      <c r="Y135" s="36"/>
      <c r="Z135" s="36"/>
      <c r="AA135" s="36"/>
      <c r="AB135" s="36"/>
      <c r="AC135" s="36"/>
      <c r="AD135" s="36"/>
      <c r="AE135" s="36"/>
      <c r="AT135" s="19" t="s">
        <v>184</v>
      </c>
      <c r="AU135" s="19" t="s">
        <v>85</v>
      </c>
    </row>
    <row r="136" spans="2:63" s="12" customFormat="1" ht="22.9" customHeight="1">
      <c r="B136" s="174"/>
      <c r="C136" s="175"/>
      <c r="D136" s="176" t="s">
        <v>74</v>
      </c>
      <c r="E136" s="188" t="s">
        <v>367</v>
      </c>
      <c r="F136" s="188" t="s">
        <v>368</v>
      </c>
      <c r="G136" s="175"/>
      <c r="H136" s="175"/>
      <c r="I136" s="178"/>
      <c r="J136" s="189">
        <f>BK136</f>
        <v>0</v>
      </c>
      <c r="K136" s="175"/>
      <c r="L136" s="180"/>
      <c r="M136" s="181"/>
      <c r="N136" s="182"/>
      <c r="O136" s="182"/>
      <c r="P136" s="183">
        <f>SUM(P137:P147)</f>
        <v>0</v>
      </c>
      <c r="Q136" s="182"/>
      <c r="R136" s="183">
        <f>SUM(R137:R147)</f>
        <v>0</v>
      </c>
      <c r="S136" s="182"/>
      <c r="T136" s="184">
        <f>SUM(T137:T147)</f>
        <v>0</v>
      </c>
      <c r="AR136" s="185" t="s">
        <v>83</v>
      </c>
      <c r="AT136" s="186" t="s">
        <v>74</v>
      </c>
      <c r="AU136" s="186" t="s">
        <v>83</v>
      </c>
      <c r="AY136" s="185" t="s">
        <v>175</v>
      </c>
      <c r="BK136" s="187">
        <f>SUM(BK137:BK147)</f>
        <v>0</v>
      </c>
    </row>
    <row r="137" spans="1:65" s="2" customFormat="1" ht="21.75" customHeight="1">
      <c r="A137" s="36"/>
      <c r="B137" s="37"/>
      <c r="C137" s="190" t="s">
        <v>317</v>
      </c>
      <c r="D137" s="190" t="s">
        <v>177</v>
      </c>
      <c r="E137" s="191" t="s">
        <v>1090</v>
      </c>
      <c r="F137" s="192" t="s">
        <v>1091</v>
      </c>
      <c r="G137" s="193" t="s">
        <v>217</v>
      </c>
      <c r="H137" s="194">
        <v>0.348</v>
      </c>
      <c r="I137" s="195"/>
      <c r="J137" s="196">
        <f>ROUND(I137*H137,2)</f>
        <v>0</v>
      </c>
      <c r="K137" s="192" t="s">
        <v>181</v>
      </c>
      <c r="L137" s="41"/>
      <c r="M137" s="197" t="s">
        <v>19</v>
      </c>
      <c r="N137" s="198" t="s">
        <v>48</v>
      </c>
      <c r="O137" s="67"/>
      <c r="P137" s="199">
        <f>O137*H137</f>
        <v>0</v>
      </c>
      <c r="Q137" s="199">
        <v>0</v>
      </c>
      <c r="R137" s="199">
        <f>Q137*H137</f>
        <v>0</v>
      </c>
      <c r="S137" s="199">
        <v>0</v>
      </c>
      <c r="T137" s="200">
        <f>S137*H137</f>
        <v>0</v>
      </c>
      <c r="U137" s="36"/>
      <c r="V137" s="36"/>
      <c r="W137" s="36"/>
      <c r="X137" s="36"/>
      <c r="Y137" s="36"/>
      <c r="Z137" s="36"/>
      <c r="AA137" s="36"/>
      <c r="AB137" s="36"/>
      <c r="AC137" s="36"/>
      <c r="AD137" s="36"/>
      <c r="AE137" s="36"/>
      <c r="AR137" s="201" t="s">
        <v>182</v>
      </c>
      <c r="AT137" s="201" t="s">
        <v>177</v>
      </c>
      <c r="AU137" s="201" t="s">
        <v>85</v>
      </c>
      <c r="AY137" s="19" t="s">
        <v>175</v>
      </c>
      <c r="BE137" s="202">
        <f>IF(N137="základní",J137,0)</f>
        <v>0</v>
      </c>
      <c r="BF137" s="202">
        <f>IF(N137="snížená",J137,0)</f>
        <v>0</v>
      </c>
      <c r="BG137" s="202">
        <f>IF(N137="zákl. přenesená",J137,0)</f>
        <v>0</v>
      </c>
      <c r="BH137" s="202">
        <f>IF(N137="sníž. přenesená",J137,0)</f>
        <v>0</v>
      </c>
      <c r="BI137" s="202">
        <f>IF(N137="nulová",J137,0)</f>
        <v>0</v>
      </c>
      <c r="BJ137" s="19" t="s">
        <v>182</v>
      </c>
      <c r="BK137" s="202">
        <f>ROUND(I137*H137,2)</f>
        <v>0</v>
      </c>
      <c r="BL137" s="19" t="s">
        <v>182</v>
      </c>
      <c r="BM137" s="201" t="s">
        <v>3090</v>
      </c>
    </row>
    <row r="138" spans="1:47" s="2" customFormat="1" ht="107.25">
      <c r="A138" s="36"/>
      <c r="B138" s="37"/>
      <c r="C138" s="38"/>
      <c r="D138" s="203" t="s">
        <v>184</v>
      </c>
      <c r="E138" s="38"/>
      <c r="F138" s="204" t="s">
        <v>1089</v>
      </c>
      <c r="G138" s="38"/>
      <c r="H138" s="38"/>
      <c r="I138" s="111"/>
      <c r="J138" s="38"/>
      <c r="K138" s="38"/>
      <c r="L138" s="41"/>
      <c r="M138" s="205"/>
      <c r="N138" s="206"/>
      <c r="O138" s="67"/>
      <c r="P138" s="67"/>
      <c r="Q138" s="67"/>
      <c r="R138" s="67"/>
      <c r="S138" s="67"/>
      <c r="T138" s="68"/>
      <c r="U138" s="36"/>
      <c r="V138" s="36"/>
      <c r="W138" s="36"/>
      <c r="X138" s="36"/>
      <c r="Y138" s="36"/>
      <c r="Z138" s="36"/>
      <c r="AA138" s="36"/>
      <c r="AB138" s="36"/>
      <c r="AC138" s="36"/>
      <c r="AD138" s="36"/>
      <c r="AE138" s="36"/>
      <c r="AT138" s="19" t="s">
        <v>184</v>
      </c>
      <c r="AU138" s="19" t="s">
        <v>85</v>
      </c>
    </row>
    <row r="139" spans="1:65" s="2" customFormat="1" ht="21.75" customHeight="1">
      <c r="A139" s="36"/>
      <c r="B139" s="37"/>
      <c r="C139" s="190" t="s">
        <v>7</v>
      </c>
      <c r="D139" s="190" t="s">
        <v>177</v>
      </c>
      <c r="E139" s="191" t="s">
        <v>1086</v>
      </c>
      <c r="F139" s="192" t="s">
        <v>1087</v>
      </c>
      <c r="G139" s="193" t="s">
        <v>217</v>
      </c>
      <c r="H139" s="194">
        <v>0.348</v>
      </c>
      <c r="I139" s="195"/>
      <c r="J139" s="196">
        <f>ROUND(I139*H139,2)</f>
        <v>0</v>
      </c>
      <c r="K139" s="192" t="s">
        <v>181</v>
      </c>
      <c r="L139" s="41"/>
      <c r="M139" s="197" t="s">
        <v>19</v>
      </c>
      <c r="N139" s="198" t="s">
        <v>48</v>
      </c>
      <c r="O139" s="67"/>
      <c r="P139" s="199">
        <f>O139*H139</f>
        <v>0</v>
      </c>
      <c r="Q139" s="199">
        <v>0</v>
      </c>
      <c r="R139" s="199">
        <f>Q139*H139</f>
        <v>0</v>
      </c>
      <c r="S139" s="199">
        <v>0</v>
      </c>
      <c r="T139" s="200">
        <f>S139*H139</f>
        <v>0</v>
      </c>
      <c r="U139" s="36"/>
      <c r="V139" s="36"/>
      <c r="W139" s="36"/>
      <c r="X139" s="36"/>
      <c r="Y139" s="36"/>
      <c r="Z139" s="36"/>
      <c r="AA139" s="36"/>
      <c r="AB139" s="36"/>
      <c r="AC139" s="36"/>
      <c r="AD139" s="36"/>
      <c r="AE139" s="36"/>
      <c r="AR139" s="201" t="s">
        <v>182</v>
      </c>
      <c r="AT139" s="201" t="s">
        <v>177</v>
      </c>
      <c r="AU139" s="201" t="s">
        <v>85</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182</v>
      </c>
      <c r="BM139" s="201" t="s">
        <v>3091</v>
      </c>
    </row>
    <row r="140" spans="1:47" s="2" customFormat="1" ht="107.25">
      <c r="A140" s="36"/>
      <c r="B140" s="37"/>
      <c r="C140" s="38"/>
      <c r="D140" s="203" t="s">
        <v>184</v>
      </c>
      <c r="E140" s="38"/>
      <c r="F140" s="204" t="s">
        <v>1089</v>
      </c>
      <c r="G140" s="38"/>
      <c r="H140" s="38"/>
      <c r="I140" s="111"/>
      <c r="J140" s="38"/>
      <c r="K140" s="38"/>
      <c r="L140" s="41"/>
      <c r="M140" s="205"/>
      <c r="N140" s="206"/>
      <c r="O140" s="67"/>
      <c r="P140" s="67"/>
      <c r="Q140" s="67"/>
      <c r="R140" s="67"/>
      <c r="S140" s="67"/>
      <c r="T140" s="68"/>
      <c r="U140" s="36"/>
      <c r="V140" s="36"/>
      <c r="W140" s="36"/>
      <c r="X140" s="36"/>
      <c r="Y140" s="36"/>
      <c r="Z140" s="36"/>
      <c r="AA140" s="36"/>
      <c r="AB140" s="36"/>
      <c r="AC140" s="36"/>
      <c r="AD140" s="36"/>
      <c r="AE140" s="36"/>
      <c r="AT140" s="19" t="s">
        <v>184</v>
      </c>
      <c r="AU140" s="19" t="s">
        <v>85</v>
      </c>
    </row>
    <row r="141" spans="1:65" s="2" customFormat="1" ht="16.5" customHeight="1">
      <c r="A141" s="36"/>
      <c r="B141" s="37"/>
      <c r="C141" s="190" t="s">
        <v>327</v>
      </c>
      <c r="D141" s="190" t="s">
        <v>177</v>
      </c>
      <c r="E141" s="191" t="s">
        <v>1093</v>
      </c>
      <c r="F141" s="192" t="s">
        <v>1094</v>
      </c>
      <c r="G141" s="193" t="s">
        <v>217</v>
      </c>
      <c r="H141" s="194">
        <v>0.348</v>
      </c>
      <c r="I141" s="195"/>
      <c r="J141" s="196">
        <f>ROUND(I141*H141,2)</f>
        <v>0</v>
      </c>
      <c r="K141" s="192" t="s">
        <v>181</v>
      </c>
      <c r="L141" s="41"/>
      <c r="M141" s="197" t="s">
        <v>19</v>
      </c>
      <c r="N141" s="198" t="s">
        <v>48</v>
      </c>
      <c r="O141" s="67"/>
      <c r="P141" s="199">
        <f>O141*H141</f>
        <v>0</v>
      </c>
      <c r="Q141" s="199">
        <v>0</v>
      </c>
      <c r="R141" s="199">
        <f>Q141*H141</f>
        <v>0</v>
      </c>
      <c r="S141" s="199">
        <v>0</v>
      </c>
      <c r="T141" s="200">
        <f>S141*H141</f>
        <v>0</v>
      </c>
      <c r="U141" s="36"/>
      <c r="V141" s="36"/>
      <c r="W141" s="36"/>
      <c r="X141" s="36"/>
      <c r="Y141" s="36"/>
      <c r="Z141" s="36"/>
      <c r="AA141" s="36"/>
      <c r="AB141" s="36"/>
      <c r="AC141" s="36"/>
      <c r="AD141" s="36"/>
      <c r="AE141" s="36"/>
      <c r="AR141" s="201" t="s">
        <v>182</v>
      </c>
      <c r="AT141" s="201" t="s">
        <v>177</v>
      </c>
      <c r="AU141" s="201" t="s">
        <v>85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182</v>
      </c>
      <c r="BM141" s="201" t="s">
        <v>3092</v>
      </c>
    </row>
    <row r="142" spans="1:47" s="2" customFormat="1" ht="58.5">
      <c r="A142" s="36"/>
      <c r="B142" s="37"/>
      <c r="C142" s="38"/>
      <c r="D142" s="203" t="s">
        <v>184</v>
      </c>
      <c r="E142" s="38"/>
      <c r="F142" s="204" t="s">
        <v>1096</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184</v>
      </c>
      <c r="AU142" s="19" t="s">
        <v>85</v>
      </c>
    </row>
    <row r="143" spans="1:65" s="2" customFormat="1" ht="21.75" customHeight="1">
      <c r="A143" s="36"/>
      <c r="B143" s="37"/>
      <c r="C143" s="190" t="s">
        <v>332</v>
      </c>
      <c r="D143" s="190" t="s">
        <v>177</v>
      </c>
      <c r="E143" s="191" t="s">
        <v>1097</v>
      </c>
      <c r="F143" s="192" t="s">
        <v>1098</v>
      </c>
      <c r="G143" s="193" t="s">
        <v>217</v>
      </c>
      <c r="H143" s="194">
        <v>10.092</v>
      </c>
      <c r="I143" s="195"/>
      <c r="J143" s="196">
        <f>ROUND(I143*H143,2)</f>
        <v>0</v>
      </c>
      <c r="K143" s="192" t="s">
        <v>181</v>
      </c>
      <c r="L143" s="41"/>
      <c r="M143" s="197" t="s">
        <v>19</v>
      </c>
      <c r="N143" s="198" t="s">
        <v>48</v>
      </c>
      <c r="O143" s="67"/>
      <c r="P143" s="199">
        <f>O143*H143</f>
        <v>0</v>
      </c>
      <c r="Q143" s="199">
        <v>0</v>
      </c>
      <c r="R143" s="199">
        <f>Q143*H143</f>
        <v>0</v>
      </c>
      <c r="S143" s="199">
        <v>0</v>
      </c>
      <c r="T143" s="200">
        <f>S143*H143</f>
        <v>0</v>
      </c>
      <c r="U143" s="36"/>
      <c r="V143" s="36"/>
      <c r="W143" s="36"/>
      <c r="X143" s="36"/>
      <c r="Y143" s="36"/>
      <c r="Z143" s="36"/>
      <c r="AA143" s="36"/>
      <c r="AB143" s="36"/>
      <c r="AC143" s="36"/>
      <c r="AD143" s="36"/>
      <c r="AE143" s="36"/>
      <c r="AR143" s="201" t="s">
        <v>182</v>
      </c>
      <c r="AT143" s="201" t="s">
        <v>177</v>
      </c>
      <c r="AU143" s="201" t="s">
        <v>85</v>
      </c>
      <c r="AY143" s="19" t="s">
        <v>175</v>
      </c>
      <c r="BE143" s="202">
        <f>IF(N143="základní",J143,0)</f>
        <v>0</v>
      </c>
      <c r="BF143" s="202">
        <f>IF(N143="snížená",J143,0)</f>
        <v>0</v>
      </c>
      <c r="BG143" s="202">
        <f>IF(N143="zákl. přenesená",J143,0)</f>
        <v>0</v>
      </c>
      <c r="BH143" s="202">
        <f>IF(N143="sníž. přenesená",J143,0)</f>
        <v>0</v>
      </c>
      <c r="BI143" s="202">
        <f>IF(N143="nulová",J143,0)</f>
        <v>0</v>
      </c>
      <c r="BJ143" s="19" t="s">
        <v>182</v>
      </c>
      <c r="BK143" s="202">
        <f>ROUND(I143*H143,2)</f>
        <v>0</v>
      </c>
      <c r="BL143" s="19" t="s">
        <v>182</v>
      </c>
      <c r="BM143" s="201" t="s">
        <v>3093</v>
      </c>
    </row>
    <row r="144" spans="1:47" s="2" customFormat="1" ht="58.5">
      <c r="A144" s="36"/>
      <c r="B144" s="37"/>
      <c r="C144" s="38"/>
      <c r="D144" s="203" t="s">
        <v>184</v>
      </c>
      <c r="E144" s="38"/>
      <c r="F144" s="204" t="s">
        <v>1096</v>
      </c>
      <c r="G144" s="38"/>
      <c r="H144" s="38"/>
      <c r="I144" s="111"/>
      <c r="J144" s="38"/>
      <c r="K144" s="38"/>
      <c r="L144" s="41"/>
      <c r="M144" s="205"/>
      <c r="N144" s="206"/>
      <c r="O144" s="67"/>
      <c r="P144" s="67"/>
      <c r="Q144" s="67"/>
      <c r="R144" s="67"/>
      <c r="S144" s="67"/>
      <c r="T144" s="68"/>
      <c r="U144" s="36"/>
      <c r="V144" s="36"/>
      <c r="W144" s="36"/>
      <c r="X144" s="36"/>
      <c r="Y144" s="36"/>
      <c r="Z144" s="36"/>
      <c r="AA144" s="36"/>
      <c r="AB144" s="36"/>
      <c r="AC144" s="36"/>
      <c r="AD144" s="36"/>
      <c r="AE144" s="36"/>
      <c r="AT144" s="19" t="s">
        <v>184</v>
      </c>
      <c r="AU144" s="19" t="s">
        <v>85</v>
      </c>
    </row>
    <row r="145" spans="2:51" s="14" customFormat="1" ht="11.25">
      <c r="B145" s="217"/>
      <c r="C145" s="218"/>
      <c r="D145" s="203" t="s">
        <v>186</v>
      </c>
      <c r="E145" s="219" t="s">
        <v>19</v>
      </c>
      <c r="F145" s="220" t="s">
        <v>3094</v>
      </c>
      <c r="G145" s="218"/>
      <c r="H145" s="221">
        <v>10.092</v>
      </c>
      <c r="I145" s="222"/>
      <c r="J145" s="218"/>
      <c r="K145" s="218"/>
      <c r="L145" s="223"/>
      <c r="M145" s="224"/>
      <c r="N145" s="225"/>
      <c r="O145" s="225"/>
      <c r="P145" s="225"/>
      <c r="Q145" s="225"/>
      <c r="R145" s="225"/>
      <c r="S145" s="225"/>
      <c r="T145" s="226"/>
      <c r="AT145" s="227" t="s">
        <v>186</v>
      </c>
      <c r="AU145" s="227" t="s">
        <v>85</v>
      </c>
      <c r="AV145" s="14" t="s">
        <v>85</v>
      </c>
      <c r="AW145" s="14" t="s">
        <v>37</v>
      </c>
      <c r="AX145" s="14" t="s">
        <v>83</v>
      </c>
      <c r="AY145" s="227" t="s">
        <v>175</v>
      </c>
    </row>
    <row r="146" spans="1:65" s="2" customFormat="1" ht="21.75" customHeight="1">
      <c r="A146" s="36"/>
      <c r="B146" s="37"/>
      <c r="C146" s="190" t="s">
        <v>336</v>
      </c>
      <c r="D146" s="190" t="s">
        <v>177</v>
      </c>
      <c r="E146" s="191" t="s">
        <v>1101</v>
      </c>
      <c r="F146" s="192" t="s">
        <v>1102</v>
      </c>
      <c r="G146" s="193" t="s">
        <v>217</v>
      </c>
      <c r="H146" s="194">
        <v>0.348</v>
      </c>
      <c r="I146" s="195"/>
      <c r="J146" s="196">
        <f>ROUND(I146*H146,2)</f>
        <v>0</v>
      </c>
      <c r="K146" s="192" t="s">
        <v>181</v>
      </c>
      <c r="L146" s="41"/>
      <c r="M146" s="197" t="s">
        <v>19</v>
      </c>
      <c r="N146" s="198" t="s">
        <v>48</v>
      </c>
      <c r="O146" s="67"/>
      <c r="P146" s="199">
        <f>O146*H146</f>
        <v>0</v>
      </c>
      <c r="Q146" s="199">
        <v>0</v>
      </c>
      <c r="R146" s="199">
        <f>Q146*H146</f>
        <v>0</v>
      </c>
      <c r="S146" s="199">
        <v>0</v>
      </c>
      <c r="T146" s="200">
        <f>S146*H146</f>
        <v>0</v>
      </c>
      <c r="U146" s="36"/>
      <c r="V146" s="36"/>
      <c r="W146" s="36"/>
      <c r="X146" s="36"/>
      <c r="Y146" s="36"/>
      <c r="Z146" s="36"/>
      <c r="AA146" s="36"/>
      <c r="AB146" s="36"/>
      <c r="AC146" s="36"/>
      <c r="AD146" s="36"/>
      <c r="AE146" s="36"/>
      <c r="AR146" s="201" t="s">
        <v>182</v>
      </c>
      <c r="AT146" s="201" t="s">
        <v>177</v>
      </c>
      <c r="AU146" s="201" t="s">
        <v>85</v>
      </c>
      <c r="AY146" s="19" t="s">
        <v>175</v>
      </c>
      <c r="BE146" s="202">
        <f>IF(N146="základní",J146,0)</f>
        <v>0</v>
      </c>
      <c r="BF146" s="202">
        <f>IF(N146="snížená",J146,0)</f>
        <v>0</v>
      </c>
      <c r="BG146" s="202">
        <f>IF(N146="zákl. přenesená",J146,0)</f>
        <v>0</v>
      </c>
      <c r="BH146" s="202">
        <f>IF(N146="sníž. přenesená",J146,0)</f>
        <v>0</v>
      </c>
      <c r="BI146" s="202">
        <f>IF(N146="nulová",J146,0)</f>
        <v>0</v>
      </c>
      <c r="BJ146" s="19" t="s">
        <v>182</v>
      </c>
      <c r="BK146" s="202">
        <f>ROUND(I146*H146,2)</f>
        <v>0</v>
      </c>
      <c r="BL146" s="19" t="s">
        <v>182</v>
      </c>
      <c r="BM146" s="201" t="s">
        <v>3095</v>
      </c>
    </row>
    <row r="147" spans="1:47" s="2" customFormat="1" ht="58.5">
      <c r="A147" s="36"/>
      <c r="B147" s="37"/>
      <c r="C147" s="38"/>
      <c r="D147" s="203" t="s">
        <v>184</v>
      </c>
      <c r="E147" s="38"/>
      <c r="F147" s="204" t="s">
        <v>380</v>
      </c>
      <c r="G147" s="38"/>
      <c r="H147" s="38"/>
      <c r="I147" s="111"/>
      <c r="J147" s="38"/>
      <c r="K147" s="38"/>
      <c r="L147" s="41"/>
      <c r="M147" s="205"/>
      <c r="N147" s="206"/>
      <c r="O147" s="67"/>
      <c r="P147" s="67"/>
      <c r="Q147" s="67"/>
      <c r="R147" s="67"/>
      <c r="S147" s="67"/>
      <c r="T147" s="68"/>
      <c r="U147" s="36"/>
      <c r="V147" s="36"/>
      <c r="W147" s="36"/>
      <c r="X147" s="36"/>
      <c r="Y147" s="36"/>
      <c r="Z147" s="36"/>
      <c r="AA147" s="36"/>
      <c r="AB147" s="36"/>
      <c r="AC147" s="36"/>
      <c r="AD147" s="36"/>
      <c r="AE147" s="36"/>
      <c r="AT147" s="19" t="s">
        <v>184</v>
      </c>
      <c r="AU147" s="19" t="s">
        <v>85</v>
      </c>
    </row>
    <row r="148" spans="2:63" s="12" customFormat="1" ht="22.9" customHeight="1">
      <c r="B148" s="174"/>
      <c r="C148" s="175"/>
      <c r="D148" s="176" t="s">
        <v>74</v>
      </c>
      <c r="E148" s="188" t="s">
        <v>2000</v>
      </c>
      <c r="F148" s="188" t="s">
        <v>2672</v>
      </c>
      <c r="G148" s="175"/>
      <c r="H148" s="175"/>
      <c r="I148" s="178"/>
      <c r="J148" s="189">
        <f>BK148</f>
        <v>0</v>
      </c>
      <c r="K148" s="175"/>
      <c r="L148" s="180"/>
      <c r="M148" s="181"/>
      <c r="N148" s="182"/>
      <c r="O148" s="182"/>
      <c r="P148" s="183">
        <f>SUM(P149:P150)</f>
        <v>0</v>
      </c>
      <c r="Q148" s="182"/>
      <c r="R148" s="183">
        <f>SUM(R149:R150)</f>
        <v>0.0007799999999999999</v>
      </c>
      <c r="S148" s="182"/>
      <c r="T148" s="184">
        <f>SUM(T149:T150)</f>
        <v>0</v>
      </c>
      <c r="AR148" s="185" t="s">
        <v>83</v>
      </c>
      <c r="AT148" s="186" t="s">
        <v>74</v>
      </c>
      <c r="AU148" s="186" t="s">
        <v>83</v>
      </c>
      <c r="AY148" s="185" t="s">
        <v>175</v>
      </c>
      <c r="BK148" s="187">
        <f>SUM(BK149:BK150)</f>
        <v>0</v>
      </c>
    </row>
    <row r="149" spans="1:65" s="2" customFormat="1" ht="21.75" customHeight="1">
      <c r="A149" s="36"/>
      <c r="B149" s="37"/>
      <c r="C149" s="190" t="s">
        <v>341</v>
      </c>
      <c r="D149" s="190" t="s">
        <v>177</v>
      </c>
      <c r="E149" s="191" t="s">
        <v>939</v>
      </c>
      <c r="F149" s="192" t="s">
        <v>940</v>
      </c>
      <c r="G149" s="193" t="s">
        <v>180</v>
      </c>
      <c r="H149" s="194">
        <v>6</v>
      </c>
      <c r="I149" s="195"/>
      <c r="J149" s="196">
        <f>ROUND(I149*H149,2)</f>
        <v>0</v>
      </c>
      <c r="K149" s="192" t="s">
        <v>181</v>
      </c>
      <c r="L149" s="41"/>
      <c r="M149" s="197" t="s">
        <v>19</v>
      </c>
      <c r="N149" s="198" t="s">
        <v>48</v>
      </c>
      <c r="O149" s="67"/>
      <c r="P149" s="199">
        <f>O149*H149</f>
        <v>0</v>
      </c>
      <c r="Q149" s="199">
        <v>0.00013</v>
      </c>
      <c r="R149" s="199">
        <f>Q149*H149</f>
        <v>0.0007799999999999999</v>
      </c>
      <c r="S149" s="199">
        <v>0</v>
      </c>
      <c r="T149" s="200">
        <f>S149*H149</f>
        <v>0</v>
      </c>
      <c r="U149" s="36"/>
      <c r="V149" s="36"/>
      <c r="W149" s="36"/>
      <c r="X149" s="36"/>
      <c r="Y149" s="36"/>
      <c r="Z149" s="36"/>
      <c r="AA149" s="36"/>
      <c r="AB149" s="36"/>
      <c r="AC149" s="36"/>
      <c r="AD149" s="36"/>
      <c r="AE149" s="36"/>
      <c r="AR149" s="201" t="s">
        <v>182</v>
      </c>
      <c r="AT149" s="201" t="s">
        <v>177</v>
      </c>
      <c r="AU149" s="201" t="s">
        <v>85</v>
      </c>
      <c r="AY149" s="19" t="s">
        <v>175</v>
      </c>
      <c r="BE149" s="202">
        <f>IF(N149="základní",J149,0)</f>
        <v>0</v>
      </c>
      <c r="BF149" s="202">
        <f>IF(N149="snížená",J149,0)</f>
        <v>0</v>
      </c>
      <c r="BG149" s="202">
        <f>IF(N149="zákl. přenesená",J149,0)</f>
        <v>0</v>
      </c>
      <c r="BH149" s="202">
        <f>IF(N149="sníž. přenesená",J149,0)</f>
        <v>0</v>
      </c>
      <c r="BI149" s="202">
        <f>IF(N149="nulová",J149,0)</f>
        <v>0</v>
      </c>
      <c r="BJ149" s="19" t="s">
        <v>182</v>
      </c>
      <c r="BK149" s="202">
        <f>ROUND(I149*H149,2)</f>
        <v>0</v>
      </c>
      <c r="BL149" s="19" t="s">
        <v>182</v>
      </c>
      <c r="BM149" s="201" t="s">
        <v>3096</v>
      </c>
    </row>
    <row r="150" spans="1:47" s="2" customFormat="1" ht="48.75">
      <c r="A150" s="36"/>
      <c r="B150" s="37"/>
      <c r="C150" s="38"/>
      <c r="D150" s="203" t="s">
        <v>184</v>
      </c>
      <c r="E150" s="38"/>
      <c r="F150" s="204" t="s">
        <v>942</v>
      </c>
      <c r="G150" s="38"/>
      <c r="H150" s="38"/>
      <c r="I150" s="111"/>
      <c r="J150" s="38"/>
      <c r="K150" s="38"/>
      <c r="L150" s="41"/>
      <c r="M150" s="205"/>
      <c r="N150" s="206"/>
      <c r="O150" s="67"/>
      <c r="P150" s="67"/>
      <c r="Q150" s="67"/>
      <c r="R150" s="67"/>
      <c r="S150" s="67"/>
      <c r="T150" s="68"/>
      <c r="U150" s="36"/>
      <c r="V150" s="36"/>
      <c r="W150" s="36"/>
      <c r="X150" s="36"/>
      <c r="Y150" s="36"/>
      <c r="Z150" s="36"/>
      <c r="AA150" s="36"/>
      <c r="AB150" s="36"/>
      <c r="AC150" s="36"/>
      <c r="AD150" s="36"/>
      <c r="AE150" s="36"/>
      <c r="AT150" s="19" t="s">
        <v>184</v>
      </c>
      <c r="AU150" s="19" t="s">
        <v>85</v>
      </c>
    </row>
    <row r="151" spans="2:63" s="12" customFormat="1" ht="25.9" customHeight="1">
      <c r="B151" s="174"/>
      <c r="C151" s="175"/>
      <c r="D151" s="176" t="s">
        <v>74</v>
      </c>
      <c r="E151" s="177" t="s">
        <v>309</v>
      </c>
      <c r="F151" s="177" t="s">
        <v>310</v>
      </c>
      <c r="G151" s="175"/>
      <c r="H151" s="175"/>
      <c r="I151" s="178"/>
      <c r="J151" s="179">
        <f>BK151</f>
        <v>0</v>
      </c>
      <c r="K151" s="175"/>
      <c r="L151" s="180"/>
      <c r="M151" s="181"/>
      <c r="N151" s="182"/>
      <c r="O151" s="182"/>
      <c r="P151" s="183">
        <f>P152+P175</f>
        <v>0</v>
      </c>
      <c r="Q151" s="182"/>
      <c r="R151" s="183">
        <f>R152+R175</f>
        <v>0.38342</v>
      </c>
      <c r="S151" s="182"/>
      <c r="T151" s="184">
        <f>T152+T175</f>
        <v>0.043</v>
      </c>
      <c r="AR151" s="185" t="s">
        <v>85</v>
      </c>
      <c r="AT151" s="186" t="s">
        <v>74</v>
      </c>
      <c r="AU151" s="186" t="s">
        <v>75</v>
      </c>
      <c r="AY151" s="185" t="s">
        <v>175</v>
      </c>
      <c r="BK151" s="187">
        <f>BK152+BK175</f>
        <v>0</v>
      </c>
    </row>
    <row r="152" spans="2:63" s="12" customFormat="1" ht="22.9" customHeight="1">
      <c r="B152" s="174"/>
      <c r="C152" s="175"/>
      <c r="D152" s="176" t="s">
        <v>74</v>
      </c>
      <c r="E152" s="188" t="s">
        <v>951</v>
      </c>
      <c r="F152" s="188" t="s">
        <v>952</v>
      </c>
      <c r="G152" s="175"/>
      <c r="H152" s="175"/>
      <c r="I152" s="178"/>
      <c r="J152" s="189">
        <f>BK152</f>
        <v>0</v>
      </c>
      <c r="K152" s="175"/>
      <c r="L152" s="180"/>
      <c r="M152" s="181"/>
      <c r="N152" s="182"/>
      <c r="O152" s="182"/>
      <c r="P152" s="183">
        <f>SUM(P153:P174)</f>
        <v>0</v>
      </c>
      <c r="Q152" s="182"/>
      <c r="R152" s="183">
        <f>SUM(R153:R174)</f>
        <v>0.37631</v>
      </c>
      <c r="S152" s="182"/>
      <c r="T152" s="184">
        <f>SUM(T153:T174)</f>
        <v>0.043</v>
      </c>
      <c r="AR152" s="185" t="s">
        <v>85</v>
      </c>
      <c r="AT152" s="186" t="s">
        <v>74</v>
      </c>
      <c r="AU152" s="186" t="s">
        <v>83</v>
      </c>
      <c r="AY152" s="185" t="s">
        <v>175</v>
      </c>
      <c r="BK152" s="187">
        <f>SUM(BK153:BK174)</f>
        <v>0</v>
      </c>
    </row>
    <row r="153" spans="1:65" s="2" customFormat="1" ht="16.5" customHeight="1">
      <c r="A153" s="36"/>
      <c r="B153" s="37"/>
      <c r="C153" s="190" t="s">
        <v>345</v>
      </c>
      <c r="D153" s="190" t="s">
        <v>177</v>
      </c>
      <c r="E153" s="191" t="s">
        <v>1007</v>
      </c>
      <c r="F153" s="192" t="s">
        <v>1008</v>
      </c>
      <c r="G153" s="193" t="s">
        <v>973</v>
      </c>
      <c r="H153" s="194">
        <v>38</v>
      </c>
      <c r="I153" s="195"/>
      <c r="J153" s="196">
        <f aca="true" t="shared" si="0" ref="J153:J160">ROUND(I153*H153,2)</f>
        <v>0</v>
      </c>
      <c r="K153" s="192" t="s">
        <v>181</v>
      </c>
      <c r="L153" s="41"/>
      <c r="M153" s="197" t="s">
        <v>19</v>
      </c>
      <c r="N153" s="198" t="s">
        <v>48</v>
      </c>
      <c r="O153" s="67"/>
      <c r="P153" s="199">
        <f aca="true" t="shared" si="1" ref="P153:P160">O153*H153</f>
        <v>0</v>
      </c>
      <c r="Q153" s="199">
        <v>0.00011</v>
      </c>
      <c r="R153" s="199">
        <f aca="true" t="shared" si="2" ref="R153:R160">Q153*H153</f>
        <v>0.0041800000000000006</v>
      </c>
      <c r="S153" s="199">
        <v>0</v>
      </c>
      <c r="T153" s="200">
        <f aca="true" t="shared" si="3" ref="T153:T160">S153*H153</f>
        <v>0</v>
      </c>
      <c r="U153" s="36"/>
      <c r="V153" s="36"/>
      <c r="W153" s="36"/>
      <c r="X153" s="36"/>
      <c r="Y153" s="36"/>
      <c r="Z153" s="36"/>
      <c r="AA153" s="36"/>
      <c r="AB153" s="36"/>
      <c r="AC153" s="36"/>
      <c r="AD153" s="36"/>
      <c r="AE153" s="36"/>
      <c r="AR153" s="201" t="s">
        <v>293</v>
      </c>
      <c r="AT153" s="201" t="s">
        <v>177</v>
      </c>
      <c r="AU153" s="201" t="s">
        <v>85</v>
      </c>
      <c r="AY153" s="19" t="s">
        <v>175</v>
      </c>
      <c r="BE153" s="202">
        <f aca="true" t="shared" si="4" ref="BE153:BE160">IF(N153="základní",J153,0)</f>
        <v>0</v>
      </c>
      <c r="BF153" s="202">
        <f aca="true" t="shared" si="5" ref="BF153:BF160">IF(N153="snížená",J153,0)</f>
        <v>0</v>
      </c>
      <c r="BG153" s="202">
        <f aca="true" t="shared" si="6" ref="BG153:BG160">IF(N153="zákl. přenesená",J153,0)</f>
        <v>0</v>
      </c>
      <c r="BH153" s="202">
        <f aca="true" t="shared" si="7" ref="BH153:BH160">IF(N153="sníž. přenesená",J153,0)</f>
        <v>0</v>
      </c>
      <c r="BI153" s="202">
        <f aca="true" t="shared" si="8" ref="BI153:BI160">IF(N153="nulová",J153,0)</f>
        <v>0</v>
      </c>
      <c r="BJ153" s="19" t="s">
        <v>182</v>
      </c>
      <c r="BK153" s="202">
        <f aca="true" t="shared" si="9" ref="BK153:BK160">ROUND(I153*H153,2)</f>
        <v>0</v>
      </c>
      <c r="BL153" s="19" t="s">
        <v>293</v>
      </c>
      <c r="BM153" s="201" t="s">
        <v>3097</v>
      </c>
    </row>
    <row r="154" spans="1:65" s="2" customFormat="1" ht="16.5" customHeight="1">
      <c r="A154" s="36"/>
      <c r="B154" s="37"/>
      <c r="C154" s="190" t="s">
        <v>349</v>
      </c>
      <c r="D154" s="190" t="s">
        <v>177</v>
      </c>
      <c r="E154" s="191" t="s">
        <v>3098</v>
      </c>
      <c r="F154" s="192" t="s">
        <v>3099</v>
      </c>
      <c r="G154" s="193" t="s">
        <v>247</v>
      </c>
      <c r="H154" s="194">
        <v>7</v>
      </c>
      <c r="I154" s="195"/>
      <c r="J154" s="196">
        <f t="shared" si="0"/>
        <v>0</v>
      </c>
      <c r="K154" s="192" t="s">
        <v>181</v>
      </c>
      <c r="L154" s="41"/>
      <c r="M154" s="197" t="s">
        <v>19</v>
      </c>
      <c r="N154" s="198" t="s">
        <v>48</v>
      </c>
      <c r="O154" s="67"/>
      <c r="P154" s="199">
        <f t="shared" si="1"/>
        <v>0</v>
      </c>
      <c r="Q154" s="199">
        <v>0.00185</v>
      </c>
      <c r="R154" s="199">
        <f t="shared" si="2"/>
        <v>0.01295</v>
      </c>
      <c r="S154" s="199">
        <v>0</v>
      </c>
      <c r="T154" s="200">
        <f t="shared" si="3"/>
        <v>0</v>
      </c>
      <c r="U154" s="36"/>
      <c r="V154" s="36"/>
      <c r="W154" s="36"/>
      <c r="X154" s="36"/>
      <c r="Y154" s="36"/>
      <c r="Z154" s="36"/>
      <c r="AA154" s="36"/>
      <c r="AB154" s="36"/>
      <c r="AC154" s="36"/>
      <c r="AD154" s="36"/>
      <c r="AE154" s="36"/>
      <c r="AR154" s="201" t="s">
        <v>293</v>
      </c>
      <c r="AT154" s="201" t="s">
        <v>177</v>
      </c>
      <c r="AU154" s="201" t="s">
        <v>85</v>
      </c>
      <c r="AY154" s="19" t="s">
        <v>175</v>
      </c>
      <c r="BE154" s="202">
        <f t="shared" si="4"/>
        <v>0</v>
      </c>
      <c r="BF154" s="202">
        <f t="shared" si="5"/>
        <v>0</v>
      </c>
      <c r="BG154" s="202">
        <f t="shared" si="6"/>
        <v>0</v>
      </c>
      <c r="BH154" s="202">
        <f t="shared" si="7"/>
        <v>0</v>
      </c>
      <c r="BI154" s="202">
        <f t="shared" si="8"/>
        <v>0</v>
      </c>
      <c r="BJ154" s="19" t="s">
        <v>182</v>
      </c>
      <c r="BK154" s="202">
        <f t="shared" si="9"/>
        <v>0</v>
      </c>
      <c r="BL154" s="19" t="s">
        <v>293</v>
      </c>
      <c r="BM154" s="201" t="s">
        <v>3100</v>
      </c>
    </row>
    <row r="155" spans="1:65" s="2" customFormat="1" ht="16.5" customHeight="1">
      <c r="A155" s="36"/>
      <c r="B155" s="37"/>
      <c r="C155" s="190" t="s">
        <v>504</v>
      </c>
      <c r="D155" s="190" t="s">
        <v>177</v>
      </c>
      <c r="E155" s="191" t="s">
        <v>3101</v>
      </c>
      <c r="F155" s="192" t="s">
        <v>3102</v>
      </c>
      <c r="G155" s="193" t="s">
        <v>247</v>
      </c>
      <c r="H155" s="194">
        <v>60</v>
      </c>
      <c r="I155" s="195"/>
      <c r="J155" s="196">
        <f t="shared" si="0"/>
        <v>0</v>
      </c>
      <c r="K155" s="192" t="s">
        <v>181</v>
      </c>
      <c r="L155" s="41"/>
      <c r="M155" s="197" t="s">
        <v>19</v>
      </c>
      <c r="N155" s="198" t="s">
        <v>48</v>
      </c>
      <c r="O155" s="67"/>
      <c r="P155" s="199">
        <f t="shared" si="1"/>
        <v>0</v>
      </c>
      <c r="Q155" s="199">
        <v>0.0027</v>
      </c>
      <c r="R155" s="199">
        <f t="shared" si="2"/>
        <v>0.162</v>
      </c>
      <c r="S155" s="199">
        <v>0</v>
      </c>
      <c r="T155" s="200">
        <f t="shared" si="3"/>
        <v>0</v>
      </c>
      <c r="U155" s="36"/>
      <c r="V155" s="36"/>
      <c r="W155" s="36"/>
      <c r="X155" s="36"/>
      <c r="Y155" s="36"/>
      <c r="Z155" s="36"/>
      <c r="AA155" s="36"/>
      <c r="AB155" s="36"/>
      <c r="AC155" s="36"/>
      <c r="AD155" s="36"/>
      <c r="AE155" s="36"/>
      <c r="AR155" s="201" t="s">
        <v>293</v>
      </c>
      <c r="AT155" s="201" t="s">
        <v>177</v>
      </c>
      <c r="AU155" s="201" t="s">
        <v>85</v>
      </c>
      <c r="AY155" s="19" t="s">
        <v>175</v>
      </c>
      <c r="BE155" s="202">
        <f t="shared" si="4"/>
        <v>0</v>
      </c>
      <c r="BF155" s="202">
        <f t="shared" si="5"/>
        <v>0</v>
      </c>
      <c r="BG155" s="202">
        <f t="shared" si="6"/>
        <v>0</v>
      </c>
      <c r="BH155" s="202">
        <f t="shared" si="7"/>
        <v>0</v>
      </c>
      <c r="BI155" s="202">
        <f t="shared" si="8"/>
        <v>0</v>
      </c>
      <c r="BJ155" s="19" t="s">
        <v>182</v>
      </c>
      <c r="BK155" s="202">
        <f t="shared" si="9"/>
        <v>0</v>
      </c>
      <c r="BL155" s="19" t="s">
        <v>293</v>
      </c>
      <c r="BM155" s="201" t="s">
        <v>3103</v>
      </c>
    </row>
    <row r="156" spans="1:65" s="2" customFormat="1" ht="16.5" customHeight="1">
      <c r="A156" s="36"/>
      <c r="B156" s="37"/>
      <c r="C156" s="190" t="s">
        <v>509</v>
      </c>
      <c r="D156" s="190" t="s">
        <v>177</v>
      </c>
      <c r="E156" s="191" t="s">
        <v>3104</v>
      </c>
      <c r="F156" s="192" t="s">
        <v>3105</v>
      </c>
      <c r="G156" s="193" t="s">
        <v>247</v>
      </c>
      <c r="H156" s="194">
        <v>20</v>
      </c>
      <c r="I156" s="195"/>
      <c r="J156" s="196">
        <f t="shared" si="0"/>
        <v>0</v>
      </c>
      <c r="K156" s="192" t="s">
        <v>181</v>
      </c>
      <c r="L156" s="41"/>
      <c r="M156" s="197" t="s">
        <v>19</v>
      </c>
      <c r="N156" s="198" t="s">
        <v>48</v>
      </c>
      <c r="O156" s="67"/>
      <c r="P156" s="199">
        <f t="shared" si="1"/>
        <v>0</v>
      </c>
      <c r="Q156" s="199">
        <v>0.00011</v>
      </c>
      <c r="R156" s="199">
        <f t="shared" si="2"/>
        <v>0.0022</v>
      </c>
      <c r="S156" s="199">
        <v>0.00215</v>
      </c>
      <c r="T156" s="200">
        <f t="shared" si="3"/>
        <v>0.043</v>
      </c>
      <c r="U156" s="36"/>
      <c r="V156" s="36"/>
      <c r="W156" s="36"/>
      <c r="X156" s="36"/>
      <c r="Y156" s="36"/>
      <c r="Z156" s="36"/>
      <c r="AA156" s="36"/>
      <c r="AB156" s="36"/>
      <c r="AC156" s="36"/>
      <c r="AD156" s="36"/>
      <c r="AE156" s="36"/>
      <c r="AR156" s="201" t="s">
        <v>293</v>
      </c>
      <c r="AT156" s="201" t="s">
        <v>177</v>
      </c>
      <c r="AU156" s="201" t="s">
        <v>85</v>
      </c>
      <c r="AY156" s="19" t="s">
        <v>175</v>
      </c>
      <c r="BE156" s="202">
        <f t="shared" si="4"/>
        <v>0</v>
      </c>
      <c r="BF156" s="202">
        <f t="shared" si="5"/>
        <v>0</v>
      </c>
      <c r="BG156" s="202">
        <f t="shared" si="6"/>
        <v>0</v>
      </c>
      <c r="BH156" s="202">
        <f t="shared" si="7"/>
        <v>0</v>
      </c>
      <c r="BI156" s="202">
        <f t="shared" si="8"/>
        <v>0</v>
      </c>
      <c r="BJ156" s="19" t="s">
        <v>182</v>
      </c>
      <c r="BK156" s="202">
        <f t="shared" si="9"/>
        <v>0</v>
      </c>
      <c r="BL156" s="19" t="s">
        <v>293</v>
      </c>
      <c r="BM156" s="201" t="s">
        <v>3106</v>
      </c>
    </row>
    <row r="157" spans="1:65" s="2" customFormat="1" ht="16.5" customHeight="1">
      <c r="A157" s="36"/>
      <c r="B157" s="37"/>
      <c r="C157" s="190" t="s">
        <v>513</v>
      </c>
      <c r="D157" s="190" t="s">
        <v>177</v>
      </c>
      <c r="E157" s="191" t="s">
        <v>953</v>
      </c>
      <c r="F157" s="192" t="s">
        <v>954</v>
      </c>
      <c r="G157" s="193" t="s">
        <v>247</v>
      </c>
      <c r="H157" s="194">
        <v>12</v>
      </c>
      <c r="I157" s="195"/>
      <c r="J157" s="196">
        <f t="shared" si="0"/>
        <v>0</v>
      </c>
      <c r="K157" s="192" t="s">
        <v>181</v>
      </c>
      <c r="L157" s="41"/>
      <c r="M157" s="197" t="s">
        <v>19</v>
      </c>
      <c r="N157" s="198" t="s">
        <v>48</v>
      </c>
      <c r="O157" s="67"/>
      <c r="P157" s="199">
        <f t="shared" si="1"/>
        <v>0</v>
      </c>
      <c r="Q157" s="199">
        <v>0.00264</v>
      </c>
      <c r="R157" s="199">
        <f t="shared" si="2"/>
        <v>0.03168</v>
      </c>
      <c r="S157" s="199">
        <v>0</v>
      </c>
      <c r="T157" s="200">
        <f t="shared" si="3"/>
        <v>0</v>
      </c>
      <c r="U157" s="36"/>
      <c r="V157" s="36"/>
      <c r="W157" s="36"/>
      <c r="X157" s="36"/>
      <c r="Y157" s="36"/>
      <c r="Z157" s="36"/>
      <c r="AA157" s="36"/>
      <c r="AB157" s="36"/>
      <c r="AC157" s="36"/>
      <c r="AD157" s="36"/>
      <c r="AE157" s="36"/>
      <c r="AR157" s="201" t="s">
        <v>293</v>
      </c>
      <c r="AT157" s="201" t="s">
        <v>177</v>
      </c>
      <c r="AU157" s="201" t="s">
        <v>85</v>
      </c>
      <c r="AY157" s="19" t="s">
        <v>175</v>
      </c>
      <c r="BE157" s="202">
        <f t="shared" si="4"/>
        <v>0</v>
      </c>
      <c r="BF157" s="202">
        <f t="shared" si="5"/>
        <v>0</v>
      </c>
      <c r="BG157" s="202">
        <f t="shared" si="6"/>
        <v>0</v>
      </c>
      <c r="BH157" s="202">
        <f t="shared" si="7"/>
        <v>0</v>
      </c>
      <c r="BI157" s="202">
        <f t="shared" si="8"/>
        <v>0</v>
      </c>
      <c r="BJ157" s="19" t="s">
        <v>182</v>
      </c>
      <c r="BK157" s="202">
        <f t="shared" si="9"/>
        <v>0</v>
      </c>
      <c r="BL157" s="19" t="s">
        <v>293</v>
      </c>
      <c r="BM157" s="201" t="s">
        <v>3107</v>
      </c>
    </row>
    <row r="158" spans="1:65" s="2" customFormat="1" ht="16.5" customHeight="1">
      <c r="A158" s="36"/>
      <c r="B158" s="37"/>
      <c r="C158" s="190" t="s">
        <v>518</v>
      </c>
      <c r="D158" s="190" t="s">
        <v>177</v>
      </c>
      <c r="E158" s="191" t="s">
        <v>968</v>
      </c>
      <c r="F158" s="192" t="s">
        <v>969</v>
      </c>
      <c r="G158" s="193" t="s">
        <v>247</v>
      </c>
      <c r="H158" s="194">
        <v>20</v>
      </c>
      <c r="I158" s="195"/>
      <c r="J158" s="196">
        <f t="shared" si="0"/>
        <v>0</v>
      </c>
      <c r="K158" s="192" t="s">
        <v>181</v>
      </c>
      <c r="L158" s="41"/>
      <c r="M158" s="197" t="s">
        <v>19</v>
      </c>
      <c r="N158" s="198" t="s">
        <v>48</v>
      </c>
      <c r="O158" s="67"/>
      <c r="P158" s="199">
        <f t="shared" si="1"/>
        <v>0</v>
      </c>
      <c r="Q158" s="199">
        <v>0.00653</v>
      </c>
      <c r="R158" s="199">
        <f t="shared" si="2"/>
        <v>0.1306</v>
      </c>
      <c r="S158" s="199">
        <v>0</v>
      </c>
      <c r="T158" s="200">
        <f t="shared" si="3"/>
        <v>0</v>
      </c>
      <c r="U158" s="36"/>
      <c r="V158" s="36"/>
      <c r="W158" s="36"/>
      <c r="X158" s="36"/>
      <c r="Y158" s="36"/>
      <c r="Z158" s="36"/>
      <c r="AA158" s="36"/>
      <c r="AB158" s="36"/>
      <c r="AC158" s="36"/>
      <c r="AD158" s="36"/>
      <c r="AE158" s="36"/>
      <c r="AR158" s="201" t="s">
        <v>293</v>
      </c>
      <c r="AT158" s="201" t="s">
        <v>177</v>
      </c>
      <c r="AU158" s="201" t="s">
        <v>85</v>
      </c>
      <c r="AY158" s="19" t="s">
        <v>175</v>
      </c>
      <c r="BE158" s="202">
        <f t="shared" si="4"/>
        <v>0</v>
      </c>
      <c r="BF158" s="202">
        <f t="shared" si="5"/>
        <v>0</v>
      </c>
      <c r="BG158" s="202">
        <f t="shared" si="6"/>
        <v>0</v>
      </c>
      <c r="BH158" s="202">
        <f t="shared" si="7"/>
        <v>0</v>
      </c>
      <c r="BI158" s="202">
        <f t="shared" si="8"/>
        <v>0</v>
      </c>
      <c r="BJ158" s="19" t="s">
        <v>182</v>
      </c>
      <c r="BK158" s="202">
        <f t="shared" si="9"/>
        <v>0</v>
      </c>
      <c r="BL158" s="19" t="s">
        <v>293</v>
      </c>
      <c r="BM158" s="201" t="s">
        <v>3108</v>
      </c>
    </row>
    <row r="159" spans="1:65" s="2" customFormat="1" ht="21.75" customHeight="1">
      <c r="A159" s="36"/>
      <c r="B159" s="37"/>
      <c r="C159" s="190" t="s">
        <v>522</v>
      </c>
      <c r="D159" s="190" t="s">
        <v>177</v>
      </c>
      <c r="E159" s="191" t="s">
        <v>3109</v>
      </c>
      <c r="F159" s="192" t="s">
        <v>3110</v>
      </c>
      <c r="G159" s="193" t="s">
        <v>247</v>
      </c>
      <c r="H159" s="194">
        <v>20</v>
      </c>
      <c r="I159" s="195"/>
      <c r="J159" s="196">
        <f t="shared" si="0"/>
        <v>0</v>
      </c>
      <c r="K159" s="192" t="s">
        <v>181</v>
      </c>
      <c r="L159" s="41"/>
      <c r="M159" s="197" t="s">
        <v>19</v>
      </c>
      <c r="N159" s="198" t="s">
        <v>48</v>
      </c>
      <c r="O159" s="67"/>
      <c r="P159" s="199">
        <f t="shared" si="1"/>
        <v>0</v>
      </c>
      <c r="Q159" s="199">
        <v>0.00036</v>
      </c>
      <c r="R159" s="199">
        <f t="shared" si="2"/>
        <v>0.007200000000000001</v>
      </c>
      <c r="S159" s="199">
        <v>0</v>
      </c>
      <c r="T159" s="200">
        <f t="shared" si="3"/>
        <v>0</v>
      </c>
      <c r="U159" s="36"/>
      <c r="V159" s="36"/>
      <c r="W159" s="36"/>
      <c r="X159" s="36"/>
      <c r="Y159" s="36"/>
      <c r="Z159" s="36"/>
      <c r="AA159" s="36"/>
      <c r="AB159" s="36"/>
      <c r="AC159" s="36"/>
      <c r="AD159" s="36"/>
      <c r="AE159" s="36"/>
      <c r="AR159" s="201" t="s">
        <v>293</v>
      </c>
      <c r="AT159" s="201" t="s">
        <v>177</v>
      </c>
      <c r="AU159" s="201" t="s">
        <v>85</v>
      </c>
      <c r="AY159" s="19" t="s">
        <v>175</v>
      </c>
      <c r="BE159" s="202">
        <f t="shared" si="4"/>
        <v>0</v>
      </c>
      <c r="BF159" s="202">
        <f t="shared" si="5"/>
        <v>0</v>
      </c>
      <c r="BG159" s="202">
        <f t="shared" si="6"/>
        <v>0</v>
      </c>
      <c r="BH159" s="202">
        <f t="shared" si="7"/>
        <v>0</v>
      </c>
      <c r="BI159" s="202">
        <f t="shared" si="8"/>
        <v>0</v>
      </c>
      <c r="BJ159" s="19" t="s">
        <v>182</v>
      </c>
      <c r="BK159" s="202">
        <f t="shared" si="9"/>
        <v>0</v>
      </c>
      <c r="BL159" s="19" t="s">
        <v>293</v>
      </c>
      <c r="BM159" s="201" t="s">
        <v>3111</v>
      </c>
    </row>
    <row r="160" spans="1:65" s="2" customFormat="1" ht="21.75" customHeight="1">
      <c r="A160" s="36"/>
      <c r="B160" s="37"/>
      <c r="C160" s="190" t="s">
        <v>527</v>
      </c>
      <c r="D160" s="190" t="s">
        <v>177</v>
      </c>
      <c r="E160" s="191" t="s">
        <v>3112</v>
      </c>
      <c r="F160" s="192" t="s">
        <v>3113</v>
      </c>
      <c r="G160" s="193" t="s">
        <v>973</v>
      </c>
      <c r="H160" s="194">
        <v>5</v>
      </c>
      <c r="I160" s="195"/>
      <c r="J160" s="196">
        <f t="shared" si="0"/>
        <v>0</v>
      </c>
      <c r="K160" s="192" t="s">
        <v>181</v>
      </c>
      <c r="L160" s="41"/>
      <c r="M160" s="197" t="s">
        <v>19</v>
      </c>
      <c r="N160" s="198" t="s">
        <v>48</v>
      </c>
      <c r="O160" s="67"/>
      <c r="P160" s="199">
        <f t="shared" si="1"/>
        <v>0</v>
      </c>
      <c r="Q160" s="199">
        <v>0.00428</v>
      </c>
      <c r="R160" s="199">
        <f t="shared" si="2"/>
        <v>0.0214</v>
      </c>
      <c r="S160" s="199">
        <v>0</v>
      </c>
      <c r="T160" s="200">
        <f t="shared" si="3"/>
        <v>0</v>
      </c>
      <c r="U160" s="36"/>
      <c r="V160" s="36"/>
      <c r="W160" s="36"/>
      <c r="X160" s="36"/>
      <c r="Y160" s="36"/>
      <c r="Z160" s="36"/>
      <c r="AA160" s="36"/>
      <c r="AB160" s="36"/>
      <c r="AC160" s="36"/>
      <c r="AD160" s="36"/>
      <c r="AE160" s="36"/>
      <c r="AR160" s="201" t="s">
        <v>293</v>
      </c>
      <c r="AT160" s="201" t="s">
        <v>177</v>
      </c>
      <c r="AU160" s="201" t="s">
        <v>85</v>
      </c>
      <c r="AY160" s="19" t="s">
        <v>175</v>
      </c>
      <c r="BE160" s="202">
        <f t="shared" si="4"/>
        <v>0</v>
      </c>
      <c r="BF160" s="202">
        <f t="shared" si="5"/>
        <v>0</v>
      </c>
      <c r="BG160" s="202">
        <f t="shared" si="6"/>
        <v>0</v>
      </c>
      <c r="BH160" s="202">
        <f t="shared" si="7"/>
        <v>0</v>
      </c>
      <c r="BI160" s="202">
        <f t="shared" si="8"/>
        <v>0</v>
      </c>
      <c r="BJ160" s="19" t="s">
        <v>182</v>
      </c>
      <c r="BK160" s="202">
        <f t="shared" si="9"/>
        <v>0</v>
      </c>
      <c r="BL160" s="19" t="s">
        <v>293</v>
      </c>
      <c r="BM160" s="201" t="s">
        <v>3114</v>
      </c>
    </row>
    <row r="161" spans="1:47" s="2" customFormat="1" ht="78">
      <c r="A161" s="36"/>
      <c r="B161" s="37"/>
      <c r="C161" s="38"/>
      <c r="D161" s="203" t="s">
        <v>184</v>
      </c>
      <c r="E161" s="38"/>
      <c r="F161" s="204" t="s">
        <v>3115</v>
      </c>
      <c r="G161" s="38"/>
      <c r="H161" s="38"/>
      <c r="I161" s="111"/>
      <c r="J161" s="38"/>
      <c r="K161" s="38"/>
      <c r="L161" s="41"/>
      <c r="M161" s="205"/>
      <c r="N161" s="206"/>
      <c r="O161" s="67"/>
      <c r="P161" s="67"/>
      <c r="Q161" s="67"/>
      <c r="R161" s="67"/>
      <c r="S161" s="67"/>
      <c r="T161" s="68"/>
      <c r="U161" s="36"/>
      <c r="V161" s="36"/>
      <c r="W161" s="36"/>
      <c r="X161" s="36"/>
      <c r="Y161" s="36"/>
      <c r="Z161" s="36"/>
      <c r="AA161" s="36"/>
      <c r="AB161" s="36"/>
      <c r="AC161" s="36"/>
      <c r="AD161" s="36"/>
      <c r="AE161" s="36"/>
      <c r="AT161" s="19" t="s">
        <v>184</v>
      </c>
      <c r="AU161" s="19" t="s">
        <v>85</v>
      </c>
    </row>
    <row r="162" spans="1:65" s="2" customFormat="1" ht="21.75" customHeight="1">
      <c r="A162" s="36"/>
      <c r="B162" s="37"/>
      <c r="C162" s="190" t="s">
        <v>532</v>
      </c>
      <c r="D162" s="190" t="s">
        <v>177</v>
      </c>
      <c r="E162" s="191" t="s">
        <v>3116</v>
      </c>
      <c r="F162" s="192" t="s">
        <v>3117</v>
      </c>
      <c r="G162" s="193" t="s">
        <v>400</v>
      </c>
      <c r="H162" s="194">
        <v>5</v>
      </c>
      <c r="I162" s="195"/>
      <c r="J162" s="196">
        <f>ROUND(I162*H162,2)</f>
        <v>0</v>
      </c>
      <c r="K162" s="192" t="s">
        <v>181</v>
      </c>
      <c r="L162" s="41"/>
      <c r="M162" s="197" t="s">
        <v>19</v>
      </c>
      <c r="N162" s="198" t="s">
        <v>48</v>
      </c>
      <c r="O162" s="67"/>
      <c r="P162" s="199">
        <f>O162*H162</f>
        <v>0</v>
      </c>
      <c r="Q162" s="199">
        <v>0.00023</v>
      </c>
      <c r="R162" s="199">
        <f>Q162*H162</f>
        <v>0.00115</v>
      </c>
      <c r="S162" s="199">
        <v>0</v>
      </c>
      <c r="T162" s="200">
        <f>S162*H162</f>
        <v>0</v>
      </c>
      <c r="U162" s="36"/>
      <c r="V162" s="36"/>
      <c r="W162" s="36"/>
      <c r="X162" s="36"/>
      <c r="Y162" s="36"/>
      <c r="Z162" s="36"/>
      <c r="AA162" s="36"/>
      <c r="AB162" s="36"/>
      <c r="AC162" s="36"/>
      <c r="AD162" s="36"/>
      <c r="AE162" s="36"/>
      <c r="AR162" s="201" t="s">
        <v>293</v>
      </c>
      <c r="AT162" s="201" t="s">
        <v>177</v>
      </c>
      <c r="AU162" s="201" t="s">
        <v>85</v>
      </c>
      <c r="AY162" s="19" t="s">
        <v>175</v>
      </c>
      <c r="BE162" s="202">
        <f>IF(N162="základní",J162,0)</f>
        <v>0</v>
      </c>
      <c r="BF162" s="202">
        <f>IF(N162="snížená",J162,0)</f>
        <v>0</v>
      </c>
      <c r="BG162" s="202">
        <f>IF(N162="zákl. přenesená",J162,0)</f>
        <v>0</v>
      </c>
      <c r="BH162" s="202">
        <f>IF(N162="sníž. přenesená",J162,0)</f>
        <v>0</v>
      </c>
      <c r="BI162" s="202">
        <f>IF(N162="nulová",J162,0)</f>
        <v>0</v>
      </c>
      <c r="BJ162" s="19" t="s">
        <v>182</v>
      </c>
      <c r="BK162" s="202">
        <f>ROUND(I162*H162,2)</f>
        <v>0</v>
      </c>
      <c r="BL162" s="19" t="s">
        <v>293</v>
      </c>
      <c r="BM162" s="201" t="s">
        <v>3118</v>
      </c>
    </row>
    <row r="163" spans="1:47" s="2" customFormat="1" ht="78">
      <c r="A163" s="36"/>
      <c r="B163" s="37"/>
      <c r="C163" s="38"/>
      <c r="D163" s="203" t="s">
        <v>184</v>
      </c>
      <c r="E163" s="38"/>
      <c r="F163" s="204" t="s">
        <v>3115</v>
      </c>
      <c r="G163" s="38"/>
      <c r="H163" s="38"/>
      <c r="I163" s="111"/>
      <c r="J163" s="38"/>
      <c r="K163" s="38"/>
      <c r="L163" s="41"/>
      <c r="M163" s="205"/>
      <c r="N163" s="206"/>
      <c r="O163" s="67"/>
      <c r="P163" s="67"/>
      <c r="Q163" s="67"/>
      <c r="R163" s="67"/>
      <c r="S163" s="67"/>
      <c r="T163" s="68"/>
      <c r="U163" s="36"/>
      <c r="V163" s="36"/>
      <c r="W163" s="36"/>
      <c r="X163" s="36"/>
      <c r="Y163" s="36"/>
      <c r="Z163" s="36"/>
      <c r="AA163" s="36"/>
      <c r="AB163" s="36"/>
      <c r="AC163" s="36"/>
      <c r="AD163" s="36"/>
      <c r="AE163" s="36"/>
      <c r="AT163" s="19" t="s">
        <v>184</v>
      </c>
      <c r="AU163" s="19" t="s">
        <v>85</v>
      </c>
    </row>
    <row r="164" spans="1:65" s="2" customFormat="1" ht="16.5" customHeight="1">
      <c r="A164" s="36"/>
      <c r="B164" s="37"/>
      <c r="C164" s="190" t="s">
        <v>537</v>
      </c>
      <c r="D164" s="190" t="s">
        <v>177</v>
      </c>
      <c r="E164" s="191" t="s">
        <v>983</v>
      </c>
      <c r="F164" s="192" t="s">
        <v>984</v>
      </c>
      <c r="G164" s="193" t="s">
        <v>400</v>
      </c>
      <c r="H164" s="194">
        <v>6</v>
      </c>
      <c r="I164" s="195"/>
      <c r="J164" s="196">
        <f>ROUND(I164*H164,2)</f>
        <v>0</v>
      </c>
      <c r="K164" s="192" t="s">
        <v>181</v>
      </c>
      <c r="L164" s="41"/>
      <c r="M164" s="197" t="s">
        <v>19</v>
      </c>
      <c r="N164" s="198" t="s">
        <v>48</v>
      </c>
      <c r="O164" s="67"/>
      <c r="P164" s="199">
        <f>O164*H164</f>
        <v>0</v>
      </c>
      <c r="Q164" s="199">
        <v>0</v>
      </c>
      <c r="R164" s="199">
        <f>Q164*H164</f>
        <v>0</v>
      </c>
      <c r="S164" s="199">
        <v>0</v>
      </c>
      <c r="T164" s="200">
        <f>S164*H164</f>
        <v>0</v>
      </c>
      <c r="U164" s="36"/>
      <c r="V164" s="36"/>
      <c r="W164" s="36"/>
      <c r="X164" s="36"/>
      <c r="Y164" s="36"/>
      <c r="Z164" s="36"/>
      <c r="AA164" s="36"/>
      <c r="AB164" s="36"/>
      <c r="AC164" s="36"/>
      <c r="AD164" s="36"/>
      <c r="AE164" s="36"/>
      <c r="AR164" s="201" t="s">
        <v>293</v>
      </c>
      <c r="AT164" s="201" t="s">
        <v>177</v>
      </c>
      <c r="AU164" s="201" t="s">
        <v>85</v>
      </c>
      <c r="AY164" s="19" t="s">
        <v>175</v>
      </c>
      <c r="BE164" s="202">
        <f>IF(N164="základní",J164,0)</f>
        <v>0</v>
      </c>
      <c r="BF164" s="202">
        <f>IF(N164="snížená",J164,0)</f>
        <v>0</v>
      </c>
      <c r="BG164" s="202">
        <f>IF(N164="zákl. přenesená",J164,0)</f>
        <v>0</v>
      </c>
      <c r="BH164" s="202">
        <f>IF(N164="sníž. přenesená",J164,0)</f>
        <v>0</v>
      </c>
      <c r="BI164" s="202">
        <f>IF(N164="nulová",J164,0)</f>
        <v>0</v>
      </c>
      <c r="BJ164" s="19" t="s">
        <v>182</v>
      </c>
      <c r="BK164" s="202">
        <f>ROUND(I164*H164,2)</f>
        <v>0</v>
      </c>
      <c r="BL164" s="19" t="s">
        <v>293</v>
      </c>
      <c r="BM164" s="201" t="s">
        <v>3119</v>
      </c>
    </row>
    <row r="165" spans="1:47" s="2" customFormat="1" ht="68.25">
      <c r="A165" s="36"/>
      <c r="B165" s="37"/>
      <c r="C165" s="38"/>
      <c r="D165" s="203" t="s">
        <v>184</v>
      </c>
      <c r="E165" s="38"/>
      <c r="F165" s="204" t="s">
        <v>986</v>
      </c>
      <c r="G165" s="38"/>
      <c r="H165" s="38"/>
      <c r="I165" s="111"/>
      <c r="J165" s="38"/>
      <c r="K165" s="38"/>
      <c r="L165" s="41"/>
      <c r="M165" s="205"/>
      <c r="N165" s="206"/>
      <c r="O165" s="67"/>
      <c r="P165" s="67"/>
      <c r="Q165" s="67"/>
      <c r="R165" s="67"/>
      <c r="S165" s="67"/>
      <c r="T165" s="68"/>
      <c r="U165" s="36"/>
      <c r="V165" s="36"/>
      <c r="W165" s="36"/>
      <c r="X165" s="36"/>
      <c r="Y165" s="36"/>
      <c r="Z165" s="36"/>
      <c r="AA165" s="36"/>
      <c r="AB165" s="36"/>
      <c r="AC165" s="36"/>
      <c r="AD165" s="36"/>
      <c r="AE165" s="36"/>
      <c r="AT165" s="19" t="s">
        <v>184</v>
      </c>
      <c r="AU165" s="19" t="s">
        <v>85</v>
      </c>
    </row>
    <row r="166" spans="1:65" s="2" customFormat="1" ht="16.5" customHeight="1">
      <c r="A166" s="36"/>
      <c r="B166" s="37"/>
      <c r="C166" s="190" t="s">
        <v>542</v>
      </c>
      <c r="D166" s="190" t="s">
        <v>177</v>
      </c>
      <c r="E166" s="191" t="s">
        <v>987</v>
      </c>
      <c r="F166" s="192" t="s">
        <v>988</v>
      </c>
      <c r="G166" s="193" t="s">
        <v>247</v>
      </c>
      <c r="H166" s="194">
        <v>99</v>
      </c>
      <c r="I166" s="195"/>
      <c r="J166" s="196">
        <f>ROUND(I166*H166,2)</f>
        <v>0</v>
      </c>
      <c r="K166" s="192" t="s">
        <v>181</v>
      </c>
      <c r="L166" s="41"/>
      <c r="M166" s="197" t="s">
        <v>19</v>
      </c>
      <c r="N166" s="198" t="s">
        <v>48</v>
      </c>
      <c r="O166" s="67"/>
      <c r="P166" s="199">
        <f>O166*H166</f>
        <v>0</v>
      </c>
      <c r="Q166" s="199">
        <v>0</v>
      </c>
      <c r="R166" s="199">
        <f>Q166*H166</f>
        <v>0</v>
      </c>
      <c r="S166" s="199">
        <v>0</v>
      </c>
      <c r="T166" s="200">
        <f>S166*H166</f>
        <v>0</v>
      </c>
      <c r="U166" s="36"/>
      <c r="V166" s="36"/>
      <c r="W166" s="36"/>
      <c r="X166" s="36"/>
      <c r="Y166" s="36"/>
      <c r="Z166" s="36"/>
      <c r="AA166" s="36"/>
      <c r="AB166" s="36"/>
      <c r="AC166" s="36"/>
      <c r="AD166" s="36"/>
      <c r="AE166" s="36"/>
      <c r="AR166" s="201" t="s">
        <v>293</v>
      </c>
      <c r="AT166" s="201" t="s">
        <v>177</v>
      </c>
      <c r="AU166" s="201" t="s">
        <v>85</v>
      </c>
      <c r="AY166" s="19" t="s">
        <v>175</v>
      </c>
      <c r="BE166" s="202">
        <f>IF(N166="základní",J166,0)</f>
        <v>0</v>
      </c>
      <c r="BF166" s="202">
        <f>IF(N166="snížená",J166,0)</f>
        <v>0</v>
      </c>
      <c r="BG166" s="202">
        <f>IF(N166="zákl. přenesená",J166,0)</f>
        <v>0</v>
      </c>
      <c r="BH166" s="202">
        <f>IF(N166="sníž. přenesená",J166,0)</f>
        <v>0</v>
      </c>
      <c r="BI166" s="202">
        <f>IF(N166="nulová",J166,0)</f>
        <v>0</v>
      </c>
      <c r="BJ166" s="19" t="s">
        <v>182</v>
      </c>
      <c r="BK166" s="202">
        <f>ROUND(I166*H166,2)</f>
        <v>0</v>
      </c>
      <c r="BL166" s="19" t="s">
        <v>293</v>
      </c>
      <c r="BM166" s="201" t="s">
        <v>3120</v>
      </c>
    </row>
    <row r="167" spans="1:47" s="2" customFormat="1" ht="68.25">
      <c r="A167" s="36"/>
      <c r="B167" s="37"/>
      <c r="C167" s="38"/>
      <c r="D167" s="203" t="s">
        <v>184</v>
      </c>
      <c r="E167" s="38"/>
      <c r="F167" s="204" t="s">
        <v>986</v>
      </c>
      <c r="G167" s="38"/>
      <c r="H167" s="38"/>
      <c r="I167" s="111"/>
      <c r="J167" s="38"/>
      <c r="K167" s="38"/>
      <c r="L167" s="41"/>
      <c r="M167" s="205"/>
      <c r="N167" s="206"/>
      <c r="O167" s="67"/>
      <c r="P167" s="67"/>
      <c r="Q167" s="67"/>
      <c r="R167" s="67"/>
      <c r="S167" s="67"/>
      <c r="T167" s="68"/>
      <c r="U167" s="36"/>
      <c r="V167" s="36"/>
      <c r="W167" s="36"/>
      <c r="X167" s="36"/>
      <c r="Y167" s="36"/>
      <c r="Z167" s="36"/>
      <c r="AA167" s="36"/>
      <c r="AB167" s="36"/>
      <c r="AC167" s="36"/>
      <c r="AD167" s="36"/>
      <c r="AE167" s="36"/>
      <c r="AT167" s="19" t="s">
        <v>184</v>
      </c>
      <c r="AU167" s="19" t="s">
        <v>85</v>
      </c>
    </row>
    <row r="168" spans="1:65" s="2" customFormat="1" ht="16.5" customHeight="1">
      <c r="A168" s="36"/>
      <c r="B168" s="37"/>
      <c r="C168" s="190" t="s">
        <v>547</v>
      </c>
      <c r="D168" s="190" t="s">
        <v>177</v>
      </c>
      <c r="E168" s="191" t="s">
        <v>990</v>
      </c>
      <c r="F168" s="192" t="s">
        <v>991</v>
      </c>
      <c r="G168" s="193" t="s">
        <v>400</v>
      </c>
      <c r="H168" s="194">
        <v>5</v>
      </c>
      <c r="I168" s="195"/>
      <c r="J168" s="196">
        <f>ROUND(I168*H168,2)</f>
        <v>0</v>
      </c>
      <c r="K168" s="192" t="s">
        <v>181</v>
      </c>
      <c r="L168" s="41"/>
      <c r="M168" s="197" t="s">
        <v>19</v>
      </c>
      <c r="N168" s="198" t="s">
        <v>48</v>
      </c>
      <c r="O168" s="67"/>
      <c r="P168" s="199">
        <f>O168*H168</f>
        <v>0</v>
      </c>
      <c r="Q168" s="199">
        <v>0</v>
      </c>
      <c r="R168" s="199">
        <f>Q168*H168</f>
        <v>0</v>
      </c>
      <c r="S168" s="199">
        <v>0</v>
      </c>
      <c r="T168" s="200">
        <f>S168*H168</f>
        <v>0</v>
      </c>
      <c r="U168" s="36"/>
      <c r="V168" s="36"/>
      <c r="W168" s="36"/>
      <c r="X168" s="36"/>
      <c r="Y168" s="36"/>
      <c r="Z168" s="36"/>
      <c r="AA168" s="36"/>
      <c r="AB168" s="36"/>
      <c r="AC168" s="36"/>
      <c r="AD168" s="36"/>
      <c r="AE168" s="36"/>
      <c r="AR168" s="201" t="s">
        <v>293</v>
      </c>
      <c r="AT168" s="201" t="s">
        <v>177</v>
      </c>
      <c r="AU168" s="201" t="s">
        <v>85</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293</v>
      </c>
      <c r="BM168" s="201" t="s">
        <v>3121</v>
      </c>
    </row>
    <row r="169" spans="1:47" s="2" customFormat="1" ht="68.25">
      <c r="A169" s="36"/>
      <c r="B169" s="37"/>
      <c r="C169" s="38"/>
      <c r="D169" s="203" t="s">
        <v>184</v>
      </c>
      <c r="E169" s="38"/>
      <c r="F169" s="204" t="s">
        <v>986</v>
      </c>
      <c r="G169" s="38"/>
      <c r="H169" s="38"/>
      <c r="I169" s="111"/>
      <c r="J169" s="38"/>
      <c r="K169" s="38"/>
      <c r="L169" s="41"/>
      <c r="M169" s="205"/>
      <c r="N169" s="206"/>
      <c r="O169" s="67"/>
      <c r="P169" s="67"/>
      <c r="Q169" s="67"/>
      <c r="R169" s="67"/>
      <c r="S169" s="67"/>
      <c r="T169" s="68"/>
      <c r="U169" s="36"/>
      <c r="V169" s="36"/>
      <c r="W169" s="36"/>
      <c r="X169" s="36"/>
      <c r="Y169" s="36"/>
      <c r="Z169" s="36"/>
      <c r="AA169" s="36"/>
      <c r="AB169" s="36"/>
      <c r="AC169" s="36"/>
      <c r="AD169" s="36"/>
      <c r="AE169" s="36"/>
      <c r="AT169" s="19" t="s">
        <v>184</v>
      </c>
      <c r="AU169" s="19" t="s">
        <v>85</v>
      </c>
    </row>
    <row r="170" spans="1:65" s="2" customFormat="1" ht="16.5" customHeight="1">
      <c r="A170" s="36"/>
      <c r="B170" s="37"/>
      <c r="C170" s="190" t="s">
        <v>552</v>
      </c>
      <c r="D170" s="190" t="s">
        <v>177</v>
      </c>
      <c r="E170" s="191" t="s">
        <v>3122</v>
      </c>
      <c r="F170" s="192" t="s">
        <v>3123</v>
      </c>
      <c r="G170" s="193" t="s">
        <v>400</v>
      </c>
      <c r="H170" s="194">
        <v>5</v>
      </c>
      <c r="I170" s="195"/>
      <c r="J170" s="196">
        <f>ROUND(I170*H170,2)</f>
        <v>0</v>
      </c>
      <c r="K170" s="192" t="s">
        <v>181</v>
      </c>
      <c r="L170" s="41"/>
      <c r="M170" s="197" t="s">
        <v>19</v>
      </c>
      <c r="N170" s="198" t="s">
        <v>48</v>
      </c>
      <c r="O170" s="67"/>
      <c r="P170" s="199">
        <f>O170*H170</f>
        <v>0</v>
      </c>
      <c r="Q170" s="199">
        <v>0.00059</v>
      </c>
      <c r="R170" s="199">
        <f>Q170*H170</f>
        <v>0.0029500000000000004</v>
      </c>
      <c r="S170" s="199">
        <v>0</v>
      </c>
      <c r="T170" s="200">
        <f>S170*H170</f>
        <v>0</v>
      </c>
      <c r="U170" s="36"/>
      <c r="V170" s="36"/>
      <c r="W170" s="36"/>
      <c r="X170" s="36"/>
      <c r="Y170" s="36"/>
      <c r="Z170" s="36"/>
      <c r="AA170" s="36"/>
      <c r="AB170" s="36"/>
      <c r="AC170" s="36"/>
      <c r="AD170" s="36"/>
      <c r="AE170" s="36"/>
      <c r="AR170" s="201" t="s">
        <v>293</v>
      </c>
      <c r="AT170" s="201" t="s">
        <v>177</v>
      </c>
      <c r="AU170" s="201" t="s">
        <v>85</v>
      </c>
      <c r="AY170" s="19" t="s">
        <v>175</v>
      </c>
      <c r="BE170" s="202">
        <f>IF(N170="základní",J170,0)</f>
        <v>0</v>
      </c>
      <c r="BF170" s="202">
        <f>IF(N170="snížená",J170,0)</f>
        <v>0</v>
      </c>
      <c r="BG170" s="202">
        <f>IF(N170="zákl. přenesená",J170,0)</f>
        <v>0</v>
      </c>
      <c r="BH170" s="202">
        <f>IF(N170="sníž. přenesená",J170,0)</f>
        <v>0</v>
      </c>
      <c r="BI170" s="202">
        <f>IF(N170="nulová",J170,0)</f>
        <v>0</v>
      </c>
      <c r="BJ170" s="19" t="s">
        <v>182</v>
      </c>
      <c r="BK170" s="202">
        <f>ROUND(I170*H170,2)</f>
        <v>0</v>
      </c>
      <c r="BL170" s="19" t="s">
        <v>293</v>
      </c>
      <c r="BM170" s="201" t="s">
        <v>3124</v>
      </c>
    </row>
    <row r="171" spans="1:47" s="2" customFormat="1" ht="39">
      <c r="A171" s="36"/>
      <c r="B171" s="37"/>
      <c r="C171" s="38"/>
      <c r="D171" s="203" t="s">
        <v>184</v>
      </c>
      <c r="E171" s="38"/>
      <c r="F171" s="204" t="s">
        <v>996</v>
      </c>
      <c r="G171" s="38"/>
      <c r="H171" s="38"/>
      <c r="I171" s="111"/>
      <c r="J171" s="38"/>
      <c r="K171" s="38"/>
      <c r="L171" s="41"/>
      <c r="M171" s="205"/>
      <c r="N171" s="206"/>
      <c r="O171" s="67"/>
      <c r="P171" s="67"/>
      <c r="Q171" s="67"/>
      <c r="R171" s="67"/>
      <c r="S171" s="67"/>
      <c r="T171" s="68"/>
      <c r="U171" s="36"/>
      <c r="V171" s="36"/>
      <c r="W171" s="36"/>
      <c r="X171" s="36"/>
      <c r="Y171" s="36"/>
      <c r="Z171" s="36"/>
      <c r="AA171" s="36"/>
      <c r="AB171" s="36"/>
      <c r="AC171" s="36"/>
      <c r="AD171" s="36"/>
      <c r="AE171" s="36"/>
      <c r="AT171" s="19" t="s">
        <v>184</v>
      </c>
      <c r="AU171" s="19" t="s">
        <v>85</v>
      </c>
    </row>
    <row r="172" spans="1:65" s="2" customFormat="1" ht="21.75" customHeight="1">
      <c r="A172" s="36"/>
      <c r="B172" s="37"/>
      <c r="C172" s="190" t="s">
        <v>554</v>
      </c>
      <c r="D172" s="190" t="s">
        <v>177</v>
      </c>
      <c r="E172" s="191" t="s">
        <v>3125</v>
      </c>
      <c r="F172" s="192" t="s">
        <v>3126</v>
      </c>
      <c r="G172" s="193" t="s">
        <v>217</v>
      </c>
      <c r="H172" s="194">
        <v>0.043</v>
      </c>
      <c r="I172" s="195"/>
      <c r="J172" s="196">
        <f>ROUND(I172*H172,2)</f>
        <v>0</v>
      </c>
      <c r="K172" s="192" t="s">
        <v>181</v>
      </c>
      <c r="L172" s="41"/>
      <c r="M172" s="197" t="s">
        <v>19</v>
      </c>
      <c r="N172" s="198" t="s">
        <v>48</v>
      </c>
      <c r="O172" s="67"/>
      <c r="P172" s="199">
        <f>O172*H172</f>
        <v>0</v>
      </c>
      <c r="Q172" s="199">
        <v>0</v>
      </c>
      <c r="R172" s="199">
        <f>Q172*H172</f>
        <v>0</v>
      </c>
      <c r="S172" s="199">
        <v>0</v>
      </c>
      <c r="T172" s="200">
        <f>S172*H172</f>
        <v>0</v>
      </c>
      <c r="U172" s="36"/>
      <c r="V172" s="36"/>
      <c r="W172" s="36"/>
      <c r="X172" s="36"/>
      <c r="Y172" s="36"/>
      <c r="Z172" s="36"/>
      <c r="AA172" s="36"/>
      <c r="AB172" s="36"/>
      <c r="AC172" s="36"/>
      <c r="AD172" s="36"/>
      <c r="AE172" s="36"/>
      <c r="AR172" s="201" t="s">
        <v>293</v>
      </c>
      <c r="AT172" s="201" t="s">
        <v>177</v>
      </c>
      <c r="AU172" s="201" t="s">
        <v>85</v>
      </c>
      <c r="AY172" s="19" t="s">
        <v>175</v>
      </c>
      <c r="BE172" s="202">
        <f>IF(N172="základní",J172,0)</f>
        <v>0</v>
      </c>
      <c r="BF172" s="202">
        <f>IF(N172="snížená",J172,0)</f>
        <v>0</v>
      </c>
      <c r="BG172" s="202">
        <f>IF(N172="zákl. přenesená",J172,0)</f>
        <v>0</v>
      </c>
      <c r="BH172" s="202">
        <f>IF(N172="sníž. přenesená",J172,0)</f>
        <v>0</v>
      </c>
      <c r="BI172" s="202">
        <f>IF(N172="nulová",J172,0)</f>
        <v>0</v>
      </c>
      <c r="BJ172" s="19" t="s">
        <v>182</v>
      </c>
      <c r="BK172" s="202">
        <f>ROUND(I172*H172,2)</f>
        <v>0</v>
      </c>
      <c r="BL172" s="19" t="s">
        <v>293</v>
      </c>
      <c r="BM172" s="201" t="s">
        <v>3127</v>
      </c>
    </row>
    <row r="173" spans="1:65" s="2" customFormat="1" ht="21.75" customHeight="1">
      <c r="A173" s="36"/>
      <c r="B173" s="37"/>
      <c r="C173" s="190" t="s">
        <v>559</v>
      </c>
      <c r="D173" s="190" t="s">
        <v>177</v>
      </c>
      <c r="E173" s="191" t="s">
        <v>1010</v>
      </c>
      <c r="F173" s="192" t="s">
        <v>1011</v>
      </c>
      <c r="G173" s="193" t="s">
        <v>217</v>
      </c>
      <c r="H173" s="194">
        <v>0.376</v>
      </c>
      <c r="I173" s="195"/>
      <c r="J173" s="196">
        <f>ROUND(I173*H173,2)</f>
        <v>0</v>
      </c>
      <c r="K173" s="192" t="s">
        <v>181</v>
      </c>
      <c r="L173" s="41"/>
      <c r="M173" s="197" t="s">
        <v>19</v>
      </c>
      <c r="N173" s="198" t="s">
        <v>48</v>
      </c>
      <c r="O173" s="67"/>
      <c r="P173" s="199">
        <f>O173*H173</f>
        <v>0</v>
      </c>
      <c r="Q173" s="199">
        <v>0</v>
      </c>
      <c r="R173" s="199">
        <f>Q173*H173</f>
        <v>0</v>
      </c>
      <c r="S173" s="199">
        <v>0</v>
      </c>
      <c r="T173" s="200">
        <f>S173*H173</f>
        <v>0</v>
      </c>
      <c r="U173" s="36"/>
      <c r="V173" s="36"/>
      <c r="W173" s="36"/>
      <c r="X173" s="36"/>
      <c r="Y173" s="36"/>
      <c r="Z173" s="36"/>
      <c r="AA173" s="36"/>
      <c r="AB173" s="36"/>
      <c r="AC173" s="36"/>
      <c r="AD173" s="36"/>
      <c r="AE173" s="36"/>
      <c r="AR173" s="201" t="s">
        <v>293</v>
      </c>
      <c r="AT173" s="201" t="s">
        <v>177</v>
      </c>
      <c r="AU173" s="201" t="s">
        <v>85</v>
      </c>
      <c r="AY173" s="19" t="s">
        <v>175</v>
      </c>
      <c r="BE173" s="202">
        <f>IF(N173="základní",J173,0)</f>
        <v>0</v>
      </c>
      <c r="BF173" s="202">
        <f>IF(N173="snížená",J173,0)</f>
        <v>0</v>
      </c>
      <c r="BG173" s="202">
        <f>IF(N173="zákl. přenesená",J173,0)</f>
        <v>0</v>
      </c>
      <c r="BH173" s="202">
        <f>IF(N173="sníž. přenesená",J173,0)</f>
        <v>0</v>
      </c>
      <c r="BI173" s="202">
        <f>IF(N173="nulová",J173,0)</f>
        <v>0</v>
      </c>
      <c r="BJ173" s="19" t="s">
        <v>182</v>
      </c>
      <c r="BK173" s="202">
        <f>ROUND(I173*H173,2)</f>
        <v>0</v>
      </c>
      <c r="BL173" s="19" t="s">
        <v>293</v>
      </c>
      <c r="BM173" s="201" t="s">
        <v>3128</v>
      </c>
    </row>
    <row r="174" spans="1:47" s="2" customFormat="1" ht="78">
      <c r="A174" s="36"/>
      <c r="B174" s="37"/>
      <c r="C174" s="38"/>
      <c r="D174" s="203" t="s">
        <v>184</v>
      </c>
      <c r="E174" s="38"/>
      <c r="F174" s="204" t="s">
        <v>1013</v>
      </c>
      <c r="G174" s="38"/>
      <c r="H174" s="38"/>
      <c r="I174" s="111"/>
      <c r="J174" s="38"/>
      <c r="K174" s="38"/>
      <c r="L174" s="41"/>
      <c r="M174" s="205"/>
      <c r="N174" s="206"/>
      <c r="O174" s="67"/>
      <c r="P174" s="67"/>
      <c r="Q174" s="67"/>
      <c r="R174" s="67"/>
      <c r="S174" s="67"/>
      <c r="T174" s="68"/>
      <c r="U174" s="36"/>
      <c r="V174" s="36"/>
      <c r="W174" s="36"/>
      <c r="X174" s="36"/>
      <c r="Y174" s="36"/>
      <c r="Z174" s="36"/>
      <c r="AA174" s="36"/>
      <c r="AB174" s="36"/>
      <c r="AC174" s="36"/>
      <c r="AD174" s="36"/>
      <c r="AE174" s="36"/>
      <c r="AT174" s="19" t="s">
        <v>184</v>
      </c>
      <c r="AU174" s="19" t="s">
        <v>85</v>
      </c>
    </row>
    <row r="175" spans="2:63" s="12" customFormat="1" ht="22.9" customHeight="1">
      <c r="B175" s="174"/>
      <c r="C175" s="175"/>
      <c r="D175" s="176" t="s">
        <v>74</v>
      </c>
      <c r="E175" s="188" t="s">
        <v>1014</v>
      </c>
      <c r="F175" s="188" t="s">
        <v>1015</v>
      </c>
      <c r="G175" s="175"/>
      <c r="H175" s="175"/>
      <c r="I175" s="178"/>
      <c r="J175" s="189">
        <f>BK175</f>
        <v>0</v>
      </c>
      <c r="K175" s="175"/>
      <c r="L175" s="180"/>
      <c r="M175" s="181"/>
      <c r="N175" s="182"/>
      <c r="O175" s="182"/>
      <c r="P175" s="183">
        <f>SUM(P176:P178)</f>
        <v>0</v>
      </c>
      <c r="Q175" s="182"/>
      <c r="R175" s="183">
        <f>SUM(R176:R178)</f>
        <v>0.00711</v>
      </c>
      <c r="S175" s="182"/>
      <c r="T175" s="184">
        <f>SUM(T176:T178)</f>
        <v>0</v>
      </c>
      <c r="AR175" s="185" t="s">
        <v>85</v>
      </c>
      <c r="AT175" s="186" t="s">
        <v>74</v>
      </c>
      <c r="AU175" s="186" t="s">
        <v>83</v>
      </c>
      <c r="AY175" s="185" t="s">
        <v>175</v>
      </c>
      <c r="BK175" s="187">
        <f>SUM(BK176:BK178)</f>
        <v>0</v>
      </c>
    </row>
    <row r="176" spans="1:65" s="2" customFormat="1" ht="16.5" customHeight="1">
      <c r="A176" s="36"/>
      <c r="B176" s="37"/>
      <c r="C176" s="190" t="s">
        <v>565</v>
      </c>
      <c r="D176" s="190" t="s">
        <v>177</v>
      </c>
      <c r="E176" s="191" t="s">
        <v>3129</v>
      </c>
      <c r="F176" s="192" t="s">
        <v>3130</v>
      </c>
      <c r="G176" s="193" t="s">
        <v>247</v>
      </c>
      <c r="H176" s="194">
        <v>79</v>
      </c>
      <c r="I176" s="195"/>
      <c r="J176" s="196">
        <f>ROUND(I176*H176,2)</f>
        <v>0</v>
      </c>
      <c r="K176" s="192" t="s">
        <v>181</v>
      </c>
      <c r="L176" s="41"/>
      <c r="M176" s="197" t="s">
        <v>19</v>
      </c>
      <c r="N176" s="198" t="s">
        <v>48</v>
      </c>
      <c r="O176" s="67"/>
      <c r="P176" s="199">
        <f>O176*H176</f>
        <v>0</v>
      </c>
      <c r="Q176" s="199">
        <v>2E-05</v>
      </c>
      <c r="R176" s="199">
        <f>Q176*H176</f>
        <v>0.00158</v>
      </c>
      <c r="S176" s="199">
        <v>0</v>
      </c>
      <c r="T176" s="200">
        <f>S176*H176</f>
        <v>0</v>
      </c>
      <c r="U176" s="36"/>
      <c r="V176" s="36"/>
      <c r="W176" s="36"/>
      <c r="X176" s="36"/>
      <c r="Y176" s="36"/>
      <c r="Z176" s="36"/>
      <c r="AA176" s="36"/>
      <c r="AB176" s="36"/>
      <c r="AC176" s="36"/>
      <c r="AD176" s="36"/>
      <c r="AE176" s="36"/>
      <c r="AR176" s="201" t="s">
        <v>293</v>
      </c>
      <c r="AT176" s="201" t="s">
        <v>177</v>
      </c>
      <c r="AU176" s="201" t="s">
        <v>85</v>
      </c>
      <c r="AY176" s="19" t="s">
        <v>175</v>
      </c>
      <c r="BE176" s="202">
        <f>IF(N176="základní",J176,0)</f>
        <v>0</v>
      </c>
      <c r="BF176" s="202">
        <f>IF(N176="snížená",J176,0)</f>
        <v>0</v>
      </c>
      <c r="BG176" s="202">
        <f>IF(N176="zákl. přenesená",J176,0)</f>
        <v>0</v>
      </c>
      <c r="BH176" s="202">
        <f>IF(N176="sníž. přenesená",J176,0)</f>
        <v>0</v>
      </c>
      <c r="BI176" s="202">
        <f>IF(N176="nulová",J176,0)</f>
        <v>0</v>
      </c>
      <c r="BJ176" s="19" t="s">
        <v>182</v>
      </c>
      <c r="BK176" s="202">
        <f>ROUND(I176*H176,2)</f>
        <v>0</v>
      </c>
      <c r="BL176" s="19" t="s">
        <v>293</v>
      </c>
      <c r="BM176" s="201" t="s">
        <v>3131</v>
      </c>
    </row>
    <row r="177" spans="1:65" s="2" customFormat="1" ht="21.75" customHeight="1">
      <c r="A177" s="36"/>
      <c r="B177" s="37"/>
      <c r="C177" s="190" t="s">
        <v>570</v>
      </c>
      <c r="D177" s="190" t="s">
        <v>177</v>
      </c>
      <c r="E177" s="191" t="s">
        <v>1019</v>
      </c>
      <c r="F177" s="192" t="s">
        <v>1020</v>
      </c>
      <c r="G177" s="193" t="s">
        <v>247</v>
      </c>
      <c r="H177" s="194">
        <v>79</v>
      </c>
      <c r="I177" s="195"/>
      <c r="J177" s="196">
        <f>ROUND(I177*H177,2)</f>
        <v>0</v>
      </c>
      <c r="K177" s="192" t="s">
        <v>181</v>
      </c>
      <c r="L177" s="41"/>
      <c r="M177" s="197" t="s">
        <v>19</v>
      </c>
      <c r="N177" s="198" t="s">
        <v>48</v>
      </c>
      <c r="O177" s="67"/>
      <c r="P177" s="199">
        <f>O177*H177</f>
        <v>0</v>
      </c>
      <c r="Q177" s="199">
        <v>2E-05</v>
      </c>
      <c r="R177" s="199">
        <f>Q177*H177</f>
        <v>0.00158</v>
      </c>
      <c r="S177" s="199">
        <v>0</v>
      </c>
      <c r="T177" s="200">
        <f>S177*H177</f>
        <v>0</v>
      </c>
      <c r="U177" s="36"/>
      <c r="V177" s="36"/>
      <c r="W177" s="36"/>
      <c r="X177" s="36"/>
      <c r="Y177" s="36"/>
      <c r="Z177" s="36"/>
      <c r="AA177" s="36"/>
      <c r="AB177" s="36"/>
      <c r="AC177" s="36"/>
      <c r="AD177" s="36"/>
      <c r="AE177" s="36"/>
      <c r="AR177" s="201" t="s">
        <v>293</v>
      </c>
      <c r="AT177" s="201" t="s">
        <v>177</v>
      </c>
      <c r="AU177" s="201" t="s">
        <v>85</v>
      </c>
      <c r="AY177" s="19" t="s">
        <v>175</v>
      </c>
      <c r="BE177" s="202">
        <f>IF(N177="základní",J177,0)</f>
        <v>0</v>
      </c>
      <c r="BF177" s="202">
        <f>IF(N177="snížená",J177,0)</f>
        <v>0</v>
      </c>
      <c r="BG177" s="202">
        <f>IF(N177="zákl. přenesená",J177,0)</f>
        <v>0</v>
      </c>
      <c r="BH177" s="202">
        <f>IF(N177="sníž. přenesená",J177,0)</f>
        <v>0</v>
      </c>
      <c r="BI177" s="202">
        <f>IF(N177="nulová",J177,0)</f>
        <v>0</v>
      </c>
      <c r="BJ177" s="19" t="s">
        <v>182</v>
      </c>
      <c r="BK177" s="202">
        <f>ROUND(I177*H177,2)</f>
        <v>0</v>
      </c>
      <c r="BL177" s="19" t="s">
        <v>293</v>
      </c>
      <c r="BM177" s="201" t="s">
        <v>3132</v>
      </c>
    </row>
    <row r="178" spans="1:65" s="2" customFormat="1" ht="16.5" customHeight="1">
      <c r="A178" s="36"/>
      <c r="B178" s="37"/>
      <c r="C178" s="190" t="s">
        <v>575</v>
      </c>
      <c r="D178" s="190" t="s">
        <v>177</v>
      </c>
      <c r="E178" s="191" t="s">
        <v>3133</v>
      </c>
      <c r="F178" s="192" t="s">
        <v>3134</v>
      </c>
      <c r="G178" s="193" t="s">
        <v>247</v>
      </c>
      <c r="H178" s="194">
        <v>79</v>
      </c>
      <c r="I178" s="195"/>
      <c r="J178" s="196">
        <f>ROUND(I178*H178,2)</f>
        <v>0</v>
      </c>
      <c r="K178" s="192" t="s">
        <v>181</v>
      </c>
      <c r="L178" s="41"/>
      <c r="M178" s="197" t="s">
        <v>19</v>
      </c>
      <c r="N178" s="198" t="s">
        <v>48</v>
      </c>
      <c r="O178" s="67"/>
      <c r="P178" s="199">
        <f>O178*H178</f>
        <v>0</v>
      </c>
      <c r="Q178" s="199">
        <v>5E-05</v>
      </c>
      <c r="R178" s="199">
        <f>Q178*H178</f>
        <v>0.00395</v>
      </c>
      <c r="S178" s="199">
        <v>0</v>
      </c>
      <c r="T178" s="200">
        <f>S178*H178</f>
        <v>0</v>
      </c>
      <c r="U178" s="36"/>
      <c r="V178" s="36"/>
      <c r="W178" s="36"/>
      <c r="X178" s="36"/>
      <c r="Y178" s="36"/>
      <c r="Z178" s="36"/>
      <c r="AA178" s="36"/>
      <c r="AB178" s="36"/>
      <c r="AC178" s="36"/>
      <c r="AD178" s="36"/>
      <c r="AE178" s="36"/>
      <c r="AR178" s="201" t="s">
        <v>293</v>
      </c>
      <c r="AT178" s="201" t="s">
        <v>177</v>
      </c>
      <c r="AU178" s="201" t="s">
        <v>85</v>
      </c>
      <c r="AY178" s="19" t="s">
        <v>175</v>
      </c>
      <c r="BE178" s="202">
        <f>IF(N178="základní",J178,0)</f>
        <v>0</v>
      </c>
      <c r="BF178" s="202">
        <f>IF(N178="snížená",J178,0)</f>
        <v>0</v>
      </c>
      <c r="BG178" s="202">
        <f>IF(N178="zákl. přenesená",J178,0)</f>
        <v>0</v>
      </c>
      <c r="BH178" s="202">
        <f>IF(N178="sníž. přenesená",J178,0)</f>
        <v>0</v>
      </c>
      <c r="BI178" s="202">
        <f>IF(N178="nulová",J178,0)</f>
        <v>0</v>
      </c>
      <c r="BJ178" s="19" t="s">
        <v>182</v>
      </c>
      <c r="BK178" s="202">
        <f>ROUND(I178*H178,2)</f>
        <v>0</v>
      </c>
      <c r="BL178" s="19" t="s">
        <v>293</v>
      </c>
      <c r="BM178" s="201" t="s">
        <v>3135</v>
      </c>
    </row>
    <row r="179" spans="2:63" s="12" customFormat="1" ht="25.9" customHeight="1">
      <c r="B179" s="174"/>
      <c r="C179" s="175"/>
      <c r="D179" s="176" t="s">
        <v>74</v>
      </c>
      <c r="E179" s="177" t="s">
        <v>238</v>
      </c>
      <c r="F179" s="177" t="s">
        <v>889</v>
      </c>
      <c r="G179" s="175"/>
      <c r="H179" s="175"/>
      <c r="I179" s="178"/>
      <c r="J179" s="179">
        <f>BK179</f>
        <v>0</v>
      </c>
      <c r="K179" s="175"/>
      <c r="L179" s="180"/>
      <c r="M179" s="181"/>
      <c r="N179" s="182"/>
      <c r="O179" s="182"/>
      <c r="P179" s="183">
        <f>P180</f>
        <v>0</v>
      </c>
      <c r="Q179" s="182"/>
      <c r="R179" s="183">
        <f>R180</f>
        <v>0</v>
      </c>
      <c r="S179" s="182"/>
      <c r="T179" s="184">
        <f>T180</f>
        <v>0</v>
      </c>
      <c r="AR179" s="185" t="s">
        <v>195</v>
      </c>
      <c r="AT179" s="186" t="s">
        <v>74</v>
      </c>
      <c r="AU179" s="186" t="s">
        <v>75</v>
      </c>
      <c r="AY179" s="185" t="s">
        <v>175</v>
      </c>
      <c r="BK179" s="187">
        <f>BK180</f>
        <v>0</v>
      </c>
    </row>
    <row r="180" spans="2:63" s="12" customFormat="1" ht="22.9" customHeight="1">
      <c r="B180" s="174"/>
      <c r="C180" s="175"/>
      <c r="D180" s="176" t="s">
        <v>74</v>
      </c>
      <c r="E180" s="188" t="s">
        <v>3136</v>
      </c>
      <c r="F180" s="188" t="s">
        <v>3137</v>
      </c>
      <c r="G180" s="175"/>
      <c r="H180" s="175"/>
      <c r="I180" s="178"/>
      <c r="J180" s="189">
        <f>BK180</f>
        <v>0</v>
      </c>
      <c r="K180" s="175"/>
      <c r="L180" s="180"/>
      <c r="M180" s="181"/>
      <c r="N180" s="182"/>
      <c r="O180" s="182"/>
      <c r="P180" s="183">
        <f>P181</f>
        <v>0</v>
      </c>
      <c r="Q180" s="182"/>
      <c r="R180" s="183">
        <f>R181</f>
        <v>0</v>
      </c>
      <c r="S180" s="182"/>
      <c r="T180" s="184">
        <f>T181</f>
        <v>0</v>
      </c>
      <c r="AR180" s="185" t="s">
        <v>195</v>
      </c>
      <c r="AT180" s="186" t="s">
        <v>74</v>
      </c>
      <c r="AU180" s="186" t="s">
        <v>83</v>
      </c>
      <c r="AY180" s="185" t="s">
        <v>175</v>
      </c>
      <c r="BK180" s="187">
        <f>BK181</f>
        <v>0</v>
      </c>
    </row>
    <row r="181" spans="1:65" s="2" customFormat="1" ht="16.5" customHeight="1">
      <c r="A181" s="36"/>
      <c r="B181" s="37"/>
      <c r="C181" s="190" t="s">
        <v>580</v>
      </c>
      <c r="D181" s="190" t="s">
        <v>177</v>
      </c>
      <c r="E181" s="191" t="s">
        <v>3138</v>
      </c>
      <c r="F181" s="192" t="s">
        <v>3139</v>
      </c>
      <c r="G181" s="193" t="s">
        <v>400</v>
      </c>
      <c r="H181" s="194">
        <v>5</v>
      </c>
      <c r="I181" s="195"/>
      <c r="J181" s="196">
        <f>ROUND(I181*H181,2)</f>
        <v>0</v>
      </c>
      <c r="K181" s="192" t="s">
        <v>181</v>
      </c>
      <c r="L181" s="41"/>
      <c r="M181" s="267" t="s">
        <v>19</v>
      </c>
      <c r="N181" s="268" t="s">
        <v>48</v>
      </c>
      <c r="O181" s="251"/>
      <c r="P181" s="269">
        <f>O181*H181</f>
        <v>0</v>
      </c>
      <c r="Q181" s="269">
        <v>0</v>
      </c>
      <c r="R181" s="269">
        <f>Q181*H181</f>
        <v>0</v>
      </c>
      <c r="S181" s="269">
        <v>0</v>
      </c>
      <c r="T181" s="270">
        <f>S181*H181</f>
        <v>0</v>
      </c>
      <c r="U181" s="36"/>
      <c r="V181" s="36"/>
      <c r="W181" s="36"/>
      <c r="X181" s="36"/>
      <c r="Y181" s="36"/>
      <c r="Z181" s="36"/>
      <c r="AA181" s="36"/>
      <c r="AB181" s="36"/>
      <c r="AC181" s="36"/>
      <c r="AD181" s="36"/>
      <c r="AE181" s="36"/>
      <c r="AR181" s="201" t="s">
        <v>895</v>
      </c>
      <c r="AT181" s="201" t="s">
        <v>177</v>
      </c>
      <c r="AU181" s="201" t="s">
        <v>85</v>
      </c>
      <c r="AY181" s="19" t="s">
        <v>175</v>
      </c>
      <c r="BE181" s="202">
        <f>IF(N181="základní",J181,0)</f>
        <v>0</v>
      </c>
      <c r="BF181" s="202">
        <f>IF(N181="snížená",J181,0)</f>
        <v>0</v>
      </c>
      <c r="BG181" s="202">
        <f>IF(N181="zákl. přenesená",J181,0)</f>
        <v>0</v>
      </c>
      <c r="BH181" s="202">
        <f>IF(N181="sníž. přenesená",J181,0)</f>
        <v>0</v>
      </c>
      <c r="BI181" s="202">
        <f>IF(N181="nulová",J181,0)</f>
        <v>0</v>
      </c>
      <c r="BJ181" s="19" t="s">
        <v>182</v>
      </c>
      <c r="BK181" s="202">
        <f>ROUND(I181*H181,2)</f>
        <v>0</v>
      </c>
      <c r="BL181" s="19" t="s">
        <v>895</v>
      </c>
      <c r="BM181" s="201" t="s">
        <v>3140</v>
      </c>
    </row>
    <row r="182" spans="1:31" s="2" customFormat="1" ht="6.95" customHeight="1">
      <c r="A182" s="36"/>
      <c r="B182" s="50"/>
      <c r="C182" s="51"/>
      <c r="D182" s="51"/>
      <c r="E182" s="51"/>
      <c r="F182" s="51"/>
      <c r="G182" s="51"/>
      <c r="H182" s="51"/>
      <c r="I182" s="139"/>
      <c r="J182" s="51"/>
      <c r="K182" s="51"/>
      <c r="L182" s="41"/>
      <c r="M182" s="36"/>
      <c r="O182" s="36"/>
      <c r="P182" s="36"/>
      <c r="Q182" s="36"/>
      <c r="R182" s="36"/>
      <c r="S182" s="36"/>
      <c r="T182" s="36"/>
      <c r="U182" s="36"/>
      <c r="V182" s="36"/>
      <c r="W182" s="36"/>
      <c r="X182" s="36"/>
      <c r="Y182" s="36"/>
      <c r="Z182" s="36"/>
      <c r="AA182" s="36"/>
      <c r="AB182" s="36"/>
      <c r="AC182" s="36"/>
      <c r="AD182" s="36"/>
      <c r="AE182" s="36"/>
    </row>
  </sheetData>
  <sheetProtection algorithmName="SHA-512" hashValue="rJ7tO2wYW7R3yO45JOCI64ZX/1jjFu9+3VLv9PF44K9F9XIElpvDogFksOX0MTqWOrUj3lhoqbJXBQ1TVRgThw==" saltValue="W0vkJhmljHMvx8+LnvG/2o1sCAJKoc/NW5osuf2lR5sWhISd2WMT8qhxF+S/kDy9rL5wt2UXtCH8DYFCEqriYw==" spinCount="100000" sheet="1" objects="1" scenarios="1" formatColumns="0" formatRows="0" autoFilter="0"/>
  <autoFilter ref="C91:K181"/>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121</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3141</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ROUND(J87,2)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ROUND((SUM(BE87:BE175)),2)</f>
        <v>0</v>
      </c>
      <c r="G33" s="36"/>
      <c r="H33" s="36"/>
      <c r="I33" s="128">
        <v>0.21</v>
      </c>
      <c r="J33" s="127">
        <f>ROUND(((SUM(BE87:BE175))*I33),2)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ROUND((SUM(BF87:BF175)),2)</f>
        <v>0</v>
      </c>
      <c r="G34" s="36"/>
      <c r="H34" s="36"/>
      <c r="I34" s="128">
        <v>0.15</v>
      </c>
      <c r="J34" s="127">
        <f>ROUND(((SUM(BF87:BF175))*I34),2)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ROUND((SUM(BG87:BG175)),2)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ROUND((SUM(BH87:BH175)),2)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ROUND((SUM(BI87:BI175)),2)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10 - 04 - Oprava vytápění objektu</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J87</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158</v>
      </c>
      <c r="E60" s="151"/>
      <c r="F60" s="151"/>
      <c r="G60" s="151"/>
      <c r="H60" s="151"/>
      <c r="I60" s="152"/>
      <c r="J60" s="153">
        <f>J88</f>
        <v>0</v>
      </c>
      <c r="K60" s="149"/>
      <c r="L60" s="154"/>
    </row>
    <row r="61" spans="2:12" s="10" customFormat="1" ht="19.9" customHeight="1">
      <c r="B61" s="155"/>
      <c r="C61" s="156"/>
      <c r="D61" s="157" t="s">
        <v>3142</v>
      </c>
      <c r="E61" s="158"/>
      <c r="F61" s="158"/>
      <c r="G61" s="158"/>
      <c r="H61" s="158"/>
      <c r="I61" s="159"/>
      <c r="J61" s="160">
        <f>J89</f>
        <v>0</v>
      </c>
      <c r="K61" s="156"/>
      <c r="L61" s="161"/>
    </row>
    <row r="62" spans="2:12" s="10" customFormat="1" ht="19.9" customHeight="1">
      <c r="B62" s="155"/>
      <c r="C62" s="156"/>
      <c r="D62" s="157" t="s">
        <v>3143</v>
      </c>
      <c r="E62" s="158"/>
      <c r="F62" s="158"/>
      <c r="G62" s="158"/>
      <c r="H62" s="158"/>
      <c r="I62" s="159"/>
      <c r="J62" s="160">
        <f>J100</f>
        <v>0</v>
      </c>
      <c r="K62" s="156"/>
      <c r="L62" s="161"/>
    </row>
    <row r="63" spans="2:12" s="10" customFormat="1" ht="19.9" customHeight="1">
      <c r="B63" s="155"/>
      <c r="C63" s="156"/>
      <c r="D63" s="157" t="s">
        <v>3144</v>
      </c>
      <c r="E63" s="158"/>
      <c r="F63" s="158"/>
      <c r="G63" s="158"/>
      <c r="H63" s="158"/>
      <c r="I63" s="159"/>
      <c r="J63" s="160">
        <f>J107</f>
        <v>0</v>
      </c>
      <c r="K63" s="156"/>
      <c r="L63" s="161"/>
    </row>
    <row r="64" spans="2:12" s="10" customFormat="1" ht="19.9" customHeight="1">
      <c r="B64" s="155"/>
      <c r="C64" s="156"/>
      <c r="D64" s="157" t="s">
        <v>3145</v>
      </c>
      <c r="E64" s="158"/>
      <c r="F64" s="158"/>
      <c r="G64" s="158"/>
      <c r="H64" s="158"/>
      <c r="I64" s="159"/>
      <c r="J64" s="160">
        <f>J125</f>
        <v>0</v>
      </c>
      <c r="K64" s="156"/>
      <c r="L64" s="161"/>
    </row>
    <row r="65" spans="2:12" s="10" customFormat="1" ht="19.9" customHeight="1">
      <c r="B65" s="155"/>
      <c r="C65" s="156"/>
      <c r="D65" s="157" t="s">
        <v>3146</v>
      </c>
      <c r="E65" s="158"/>
      <c r="F65" s="158"/>
      <c r="G65" s="158"/>
      <c r="H65" s="158"/>
      <c r="I65" s="159"/>
      <c r="J65" s="160">
        <f>J145</f>
        <v>0</v>
      </c>
      <c r="K65" s="156"/>
      <c r="L65" s="161"/>
    </row>
    <row r="66" spans="2:12" s="10" customFormat="1" ht="19.9" customHeight="1">
      <c r="B66" s="155"/>
      <c r="C66" s="156"/>
      <c r="D66" s="157" t="s">
        <v>357</v>
      </c>
      <c r="E66" s="158"/>
      <c r="F66" s="158"/>
      <c r="G66" s="158"/>
      <c r="H66" s="158"/>
      <c r="I66" s="159"/>
      <c r="J66" s="160">
        <f>J166</f>
        <v>0</v>
      </c>
      <c r="K66" s="156"/>
      <c r="L66" s="161"/>
    </row>
    <row r="67" spans="2:12" s="9" customFormat="1" ht="24.95" customHeight="1">
      <c r="B67" s="148"/>
      <c r="C67" s="149"/>
      <c r="D67" s="150" t="s">
        <v>3147</v>
      </c>
      <c r="E67" s="151"/>
      <c r="F67" s="151"/>
      <c r="G67" s="151"/>
      <c r="H67" s="151"/>
      <c r="I67" s="152"/>
      <c r="J67" s="153">
        <f>J172</f>
        <v>0</v>
      </c>
      <c r="K67" s="149"/>
      <c r="L67" s="154"/>
    </row>
    <row r="68" spans="1:31" s="2" customFormat="1" ht="21.75" customHeight="1">
      <c r="A68" s="36"/>
      <c r="B68" s="37"/>
      <c r="C68" s="38"/>
      <c r="D68" s="38"/>
      <c r="E68" s="38"/>
      <c r="F68" s="38"/>
      <c r="G68" s="38"/>
      <c r="H68" s="38"/>
      <c r="I68" s="111"/>
      <c r="J68" s="38"/>
      <c r="K68" s="38"/>
      <c r="L68" s="112"/>
      <c r="S68" s="36"/>
      <c r="T68" s="36"/>
      <c r="U68" s="36"/>
      <c r="V68" s="36"/>
      <c r="W68" s="36"/>
      <c r="X68" s="36"/>
      <c r="Y68" s="36"/>
      <c r="Z68" s="36"/>
      <c r="AA68" s="36"/>
      <c r="AB68" s="36"/>
      <c r="AC68" s="36"/>
      <c r="AD68" s="36"/>
      <c r="AE68" s="36"/>
    </row>
    <row r="69" spans="1:31" s="2" customFormat="1" ht="6.95" customHeight="1">
      <c r="A69" s="36"/>
      <c r="B69" s="50"/>
      <c r="C69" s="51"/>
      <c r="D69" s="51"/>
      <c r="E69" s="51"/>
      <c r="F69" s="51"/>
      <c r="G69" s="51"/>
      <c r="H69" s="51"/>
      <c r="I69" s="139"/>
      <c r="J69" s="51"/>
      <c r="K69" s="51"/>
      <c r="L69" s="112"/>
      <c r="S69" s="36"/>
      <c r="T69" s="36"/>
      <c r="U69" s="36"/>
      <c r="V69" s="36"/>
      <c r="W69" s="36"/>
      <c r="X69" s="36"/>
      <c r="Y69" s="36"/>
      <c r="Z69" s="36"/>
      <c r="AA69" s="36"/>
      <c r="AB69" s="36"/>
      <c r="AC69" s="36"/>
      <c r="AD69" s="36"/>
      <c r="AE69" s="36"/>
    </row>
    <row r="73" spans="1:31" s="2" customFormat="1" ht="6.95" customHeight="1">
      <c r="A73" s="36"/>
      <c r="B73" s="52"/>
      <c r="C73" s="53"/>
      <c r="D73" s="53"/>
      <c r="E73" s="53"/>
      <c r="F73" s="53"/>
      <c r="G73" s="53"/>
      <c r="H73" s="53"/>
      <c r="I73" s="142"/>
      <c r="J73" s="53"/>
      <c r="K73" s="53"/>
      <c r="L73" s="112"/>
      <c r="S73" s="36"/>
      <c r="T73" s="36"/>
      <c r="U73" s="36"/>
      <c r="V73" s="36"/>
      <c r="W73" s="36"/>
      <c r="X73" s="36"/>
      <c r="Y73" s="36"/>
      <c r="Z73" s="36"/>
      <c r="AA73" s="36"/>
      <c r="AB73" s="36"/>
      <c r="AC73" s="36"/>
      <c r="AD73" s="36"/>
      <c r="AE73" s="36"/>
    </row>
    <row r="74" spans="1:31" s="2" customFormat="1" ht="24.95" customHeight="1">
      <c r="A74" s="36"/>
      <c r="B74" s="37"/>
      <c r="C74" s="25" t="s">
        <v>160</v>
      </c>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6.5" customHeight="1">
      <c r="A77" s="36"/>
      <c r="B77" s="37"/>
      <c r="C77" s="38"/>
      <c r="D77" s="38"/>
      <c r="E77" s="396" t="str">
        <f>E7</f>
        <v>Horažďovice ON - oprava výpravní budovy1</v>
      </c>
      <c r="F77" s="397"/>
      <c r="G77" s="397"/>
      <c r="H77" s="397"/>
      <c r="I77" s="111"/>
      <c r="J77" s="38"/>
      <c r="K77" s="38"/>
      <c r="L77" s="112"/>
      <c r="S77" s="36"/>
      <c r="T77" s="36"/>
      <c r="U77" s="36"/>
      <c r="V77" s="36"/>
      <c r="W77" s="36"/>
      <c r="X77" s="36"/>
      <c r="Y77" s="36"/>
      <c r="Z77" s="36"/>
      <c r="AA77" s="36"/>
      <c r="AB77" s="36"/>
      <c r="AC77" s="36"/>
      <c r="AD77" s="36"/>
      <c r="AE77" s="36"/>
    </row>
    <row r="78" spans="1:31" s="2" customFormat="1" ht="12" customHeight="1">
      <c r="A78" s="36"/>
      <c r="B78" s="37"/>
      <c r="C78" s="31" t="s">
        <v>144</v>
      </c>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6.5" customHeight="1">
      <c r="A79" s="36"/>
      <c r="B79" s="37"/>
      <c r="C79" s="38"/>
      <c r="D79" s="38"/>
      <c r="E79" s="353" t="str">
        <f>E9</f>
        <v>SO 10 - 04 - Oprava vytápění objektu</v>
      </c>
      <c r="F79" s="398"/>
      <c r="G79" s="398"/>
      <c r="H79" s="398"/>
      <c r="I79" s="111"/>
      <c r="J79" s="38"/>
      <c r="K79" s="38"/>
      <c r="L79" s="11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F12</f>
        <v xml:space="preserve"> </v>
      </c>
      <c r="G81" s="38"/>
      <c r="H81" s="38"/>
      <c r="I81" s="114" t="s">
        <v>23</v>
      </c>
      <c r="J81" s="62" t="str">
        <f>IF(J12="","",J12)</f>
        <v>29. 3. 2020</v>
      </c>
      <c r="K81" s="38"/>
      <c r="L81" s="112"/>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111"/>
      <c r="J82" s="38"/>
      <c r="K82" s="38"/>
      <c r="L82" s="112"/>
      <c r="S82" s="36"/>
      <c r="T82" s="36"/>
      <c r="U82" s="36"/>
      <c r="V82" s="36"/>
      <c r="W82" s="36"/>
      <c r="X82" s="36"/>
      <c r="Y82" s="36"/>
      <c r="Z82" s="36"/>
      <c r="AA82" s="36"/>
      <c r="AB82" s="36"/>
      <c r="AC82" s="36"/>
      <c r="AD82" s="36"/>
      <c r="AE82" s="36"/>
    </row>
    <row r="83" spans="1:31" s="2" customFormat="1" ht="15.2" customHeight="1">
      <c r="A83" s="36"/>
      <c r="B83" s="37"/>
      <c r="C83" s="31" t="s">
        <v>25</v>
      </c>
      <c r="D83" s="38"/>
      <c r="E83" s="38"/>
      <c r="F83" s="29" t="str">
        <f>E15</f>
        <v>Správa železnic, státní organizace</v>
      </c>
      <c r="G83" s="38"/>
      <c r="H83" s="38"/>
      <c r="I83" s="114" t="s">
        <v>33</v>
      </c>
      <c r="J83" s="34" t="str">
        <f>E21</f>
        <v>APREA s.r.o.</v>
      </c>
      <c r="K83" s="38"/>
      <c r="L83" s="112"/>
      <c r="S83" s="36"/>
      <c r="T83" s="36"/>
      <c r="U83" s="36"/>
      <c r="V83" s="36"/>
      <c r="W83" s="36"/>
      <c r="X83" s="36"/>
      <c r="Y83" s="36"/>
      <c r="Z83" s="36"/>
      <c r="AA83" s="36"/>
      <c r="AB83" s="36"/>
      <c r="AC83" s="36"/>
      <c r="AD83" s="36"/>
      <c r="AE83" s="36"/>
    </row>
    <row r="84" spans="1:31" s="2" customFormat="1" ht="15.2" customHeight="1">
      <c r="A84" s="36"/>
      <c r="B84" s="37"/>
      <c r="C84" s="31" t="s">
        <v>31</v>
      </c>
      <c r="D84" s="38"/>
      <c r="E84" s="38"/>
      <c r="F84" s="29" t="str">
        <f>IF(E18="","",E18)</f>
        <v>Vyplň údaj</v>
      </c>
      <c r="G84" s="38"/>
      <c r="H84" s="38"/>
      <c r="I84" s="114" t="s">
        <v>38</v>
      </c>
      <c r="J84" s="34" t="str">
        <f>E24</f>
        <v xml:space="preserve"> </v>
      </c>
      <c r="K84" s="38"/>
      <c r="L84" s="112"/>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111"/>
      <c r="J85" s="38"/>
      <c r="K85" s="38"/>
      <c r="L85" s="112"/>
      <c r="S85" s="36"/>
      <c r="T85" s="36"/>
      <c r="U85" s="36"/>
      <c r="V85" s="36"/>
      <c r="W85" s="36"/>
      <c r="X85" s="36"/>
      <c r="Y85" s="36"/>
      <c r="Z85" s="36"/>
      <c r="AA85" s="36"/>
      <c r="AB85" s="36"/>
      <c r="AC85" s="36"/>
      <c r="AD85" s="36"/>
      <c r="AE85" s="36"/>
    </row>
    <row r="86" spans="1:31" s="11" customFormat="1" ht="29.25" customHeight="1">
      <c r="A86" s="162"/>
      <c r="B86" s="163"/>
      <c r="C86" s="164" t="s">
        <v>161</v>
      </c>
      <c r="D86" s="165" t="s">
        <v>60</v>
      </c>
      <c r="E86" s="165" t="s">
        <v>56</v>
      </c>
      <c r="F86" s="165" t="s">
        <v>57</v>
      </c>
      <c r="G86" s="165" t="s">
        <v>162</v>
      </c>
      <c r="H86" s="165" t="s">
        <v>163</v>
      </c>
      <c r="I86" s="166" t="s">
        <v>164</v>
      </c>
      <c r="J86" s="165" t="s">
        <v>148</v>
      </c>
      <c r="K86" s="167" t="s">
        <v>165</v>
      </c>
      <c r="L86" s="168"/>
      <c r="M86" s="71" t="s">
        <v>19</v>
      </c>
      <c r="N86" s="72" t="s">
        <v>45</v>
      </c>
      <c r="O86" s="72" t="s">
        <v>166</v>
      </c>
      <c r="P86" s="72" t="s">
        <v>167</v>
      </c>
      <c r="Q86" s="72" t="s">
        <v>168</v>
      </c>
      <c r="R86" s="72" t="s">
        <v>169</v>
      </c>
      <c r="S86" s="72" t="s">
        <v>170</v>
      </c>
      <c r="T86" s="73" t="s">
        <v>171</v>
      </c>
      <c r="U86" s="162"/>
      <c r="V86" s="162"/>
      <c r="W86" s="162"/>
      <c r="X86" s="162"/>
      <c r="Y86" s="162"/>
      <c r="Z86" s="162"/>
      <c r="AA86" s="162"/>
      <c r="AB86" s="162"/>
      <c r="AC86" s="162"/>
      <c r="AD86" s="162"/>
      <c r="AE86" s="162"/>
    </row>
    <row r="87" spans="1:63" s="2" customFormat="1" ht="22.9" customHeight="1">
      <c r="A87" s="36"/>
      <c r="B87" s="37"/>
      <c r="C87" s="78" t="s">
        <v>172</v>
      </c>
      <c r="D87" s="38"/>
      <c r="E87" s="38"/>
      <c r="F87" s="38"/>
      <c r="G87" s="38"/>
      <c r="H87" s="38"/>
      <c r="I87" s="111"/>
      <c r="J87" s="169">
        <f>BK87</f>
        <v>0</v>
      </c>
      <c r="K87" s="38"/>
      <c r="L87" s="41"/>
      <c r="M87" s="74"/>
      <c r="N87" s="170"/>
      <c r="O87" s="75"/>
      <c r="P87" s="171">
        <f>P88+P172</f>
        <v>0</v>
      </c>
      <c r="Q87" s="75"/>
      <c r="R87" s="171">
        <f>R88+R172</f>
        <v>1.77491</v>
      </c>
      <c r="S87" s="75"/>
      <c r="T87" s="172">
        <f>T88+T172</f>
        <v>0</v>
      </c>
      <c r="U87" s="36"/>
      <c r="V87" s="36"/>
      <c r="W87" s="36"/>
      <c r="X87" s="36"/>
      <c r="Y87" s="36"/>
      <c r="Z87" s="36"/>
      <c r="AA87" s="36"/>
      <c r="AB87" s="36"/>
      <c r="AC87" s="36"/>
      <c r="AD87" s="36"/>
      <c r="AE87" s="36"/>
      <c r="AT87" s="19" t="s">
        <v>74</v>
      </c>
      <c r="AU87" s="19" t="s">
        <v>149</v>
      </c>
      <c r="BK87" s="173">
        <f>BK88+BK172</f>
        <v>0</v>
      </c>
    </row>
    <row r="88" spans="2:63" s="12" customFormat="1" ht="25.9" customHeight="1">
      <c r="B88" s="174"/>
      <c r="C88" s="175"/>
      <c r="D88" s="176" t="s">
        <v>74</v>
      </c>
      <c r="E88" s="177" t="s">
        <v>309</v>
      </c>
      <c r="F88" s="177" t="s">
        <v>310</v>
      </c>
      <c r="G88" s="175"/>
      <c r="H88" s="175"/>
      <c r="I88" s="178"/>
      <c r="J88" s="179">
        <f>BK88</f>
        <v>0</v>
      </c>
      <c r="K88" s="175"/>
      <c r="L88" s="180"/>
      <c r="M88" s="181"/>
      <c r="N88" s="182"/>
      <c r="O88" s="182"/>
      <c r="P88" s="183">
        <f>P89+P100+P107+P125+P145+P166</f>
        <v>0</v>
      </c>
      <c r="Q88" s="182"/>
      <c r="R88" s="183">
        <f>R89+R100+R107+R125+R145+R166</f>
        <v>1.77491</v>
      </c>
      <c r="S88" s="182"/>
      <c r="T88" s="184">
        <f>T89+T100+T107+T125+T145+T166</f>
        <v>0</v>
      </c>
      <c r="AR88" s="185" t="s">
        <v>85</v>
      </c>
      <c r="AT88" s="186" t="s">
        <v>74</v>
      </c>
      <c r="AU88" s="186" t="s">
        <v>75</v>
      </c>
      <c r="AY88" s="185" t="s">
        <v>175</v>
      </c>
      <c r="BK88" s="187">
        <f>BK89+BK100+BK107+BK125+BK145+BK166</f>
        <v>0</v>
      </c>
    </row>
    <row r="89" spans="2:63" s="12" customFormat="1" ht="22.9" customHeight="1">
      <c r="B89" s="174"/>
      <c r="C89" s="175"/>
      <c r="D89" s="176" t="s">
        <v>74</v>
      </c>
      <c r="E89" s="188" t="s">
        <v>3148</v>
      </c>
      <c r="F89" s="188" t="s">
        <v>3149</v>
      </c>
      <c r="G89" s="175"/>
      <c r="H89" s="175"/>
      <c r="I89" s="178"/>
      <c r="J89" s="189">
        <f>BK89</f>
        <v>0</v>
      </c>
      <c r="K89" s="175"/>
      <c r="L89" s="180"/>
      <c r="M89" s="181"/>
      <c r="N89" s="182"/>
      <c r="O89" s="182"/>
      <c r="P89" s="183">
        <f>SUM(P90:P99)</f>
        <v>0</v>
      </c>
      <c r="Q89" s="182"/>
      <c r="R89" s="183">
        <f>SUM(R90:R99)</f>
        <v>0.2747</v>
      </c>
      <c r="S89" s="182"/>
      <c r="T89" s="184">
        <f>SUM(T90:T99)</f>
        <v>0</v>
      </c>
      <c r="AR89" s="185" t="s">
        <v>85</v>
      </c>
      <c r="AT89" s="186" t="s">
        <v>74</v>
      </c>
      <c r="AU89" s="186" t="s">
        <v>83</v>
      </c>
      <c r="AY89" s="185" t="s">
        <v>175</v>
      </c>
      <c r="BK89" s="187">
        <f>SUM(BK90:BK99)</f>
        <v>0</v>
      </c>
    </row>
    <row r="90" spans="1:65" s="2" customFormat="1" ht="16.5" customHeight="1">
      <c r="A90" s="36"/>
      <c r="B90" s="37"/>
      <c r="C90" s="190" t="s">
        <v>83</v>
      </c>
      <c r="D90" s="190" t="s">
        <v>177</v>
      </c>
      <c r="E90" s="191" t="s">
        <v>3150</v>
      </c>
      <c r="F90" s="192" t="s">
        <v>3151</v>
      </c>
      <c r="G90" s="193" t="s">
        <v>973</v>
      </c>
      <c r="H90" s="194">
        <v>1</v>
      </c>
      <c r="I90" s="195"/>
      <c r="J90" s="196">
        <f>ROUND(I90*H90,2)</f>
        <v>0</v>
      </c>
      <c r="K90" s="192" t="s">
        <v>181</v>
      </c>
      <c r="L90" s="41"/>
      <c r="M90" s="197" t="s">
        <v>19</v>
      </c>
      <c r="N90" s="198" t="s">
        <v>48</v>
      </c>
      <c r="O90" s="67"/>
      <c r="P90" s="199">
        <f>O90*H90</f>
        <v>0</v>
      </c>
      <c r="Q90" s="199">
        <v>0.06561</v>
      </c>
      <c r="R90" s="199">
        <f>Q90*H90</f>
        <v>0.06561</v>
      </c>
      <c r="S90" s="199">
        <v>0</v>
      </c>
      <c r="T90" s="200">
        <f>S90*H90</f>
        <v>0</v>
      </c>
      <c r="U90" s="36"/>
      <c r="V90" s="36"/>
      <c r="W90" s="36"/>
      <c r="X90" s="36"/>
      <c r="Y90" s="36"/>
      <c r="Z90" s="36"/>
      <c r="AA90" s="36"/>
      <c r="AB90" s="36"/>
      <c r="AC90" s="36"/>
      <c r="AD90" s="36"/>
      <c r="AE90" s="36"/>
      <c r="AR90" s="201" t="s">
        <v>293</v>
      </c>
      <c r="AT90" s="201" t="s">
        <v>177</v>
      </c>
      <c r="AU90" s="201" t="s">
        <v>85</v>
      </c>
      <c r="AY90" s="19" t="s">
        <v>175</v>
      </c>
      <c r="BE90" s="202">
        <f>IF(N90="základní",J90,0)</f>
        <v>0</v>
      </c>
      <c r="BF90" s="202">
        <f>IF(N90="snížená",J90,0)</f>
        <v>0</v>
      </c>
      <c r="BG90" s="202">
        <f>IF(N90="zákl. přenesená",J90,0)</f>
        <v>0</v>
      </c>
      <c r="BH90" s="202">
        <f>IF(N90="sníž. přenesená",J90,0)</f>
        <v>0</v>
      </c>
      <c r="BI90" s="202">
        <f>IF(N90="nulová",J90,0)</f>
        <v>0</v>
      </c>
      <c r="BJ90" s="19" t="s">
        <v>182</v>
      </c>
      <c r="BK90" s="202">
        <f>ROUND(I90*H90,2)</f>
        <v>0</v>
      </c>
      <c r="BL90" s="19" t="s">
        <v>293</v>
      </c>
      <c r="BM90" s="201" t="s">
        <v>3152</v>
      </c>
    </row>
    <row r="91" spans="1:47" s="2" customFormat="1" ht="87.75">
      <c r="A91" s="36"/>
      <c r="B91" s="37"/>
      <c r="C91" s="38"/>
      <c r="D91" s="203" t="s">
        <v>184</v>
      </c>
      <c r="E91" s="38"/>
      <c r="F91" s="204" t="s">
        <v>3153</v>
      </c>
      <c r="G91" s="38"/>
      <c r="H91" s="38"/>
      <c r="I91" s="111"/>
      <c r="J91" s="38"/>
      <c r="K91" s="38"/>
      <c r="L91" s="41"/>
      <c r="M91" s="205"/>
      <c r="N91" s="206"/>
      <c r="O91" s="67"/>
      <c r="P91" s="67"/>
      <c r="Q91" s="67"/>
      <c r="R91" s="67"/>
      <c r="S91" s="67"/>
      <c r="T91" s="68"/>
      <c r="U91" s="36"/>
      <c r="V91" s="36"/>
      <c r="W91" s="36"/>
      <c r="X91" s="36"/>
      <c r="Y91" s="36"/>
      <c r="Z91" s="36"/>
      <c r="AA91" s="36"/>
      <c r="AB91" s="36"/>
      <c r="AC91" s="36"/>
      <c r="AD91" s="36"/>
      <c r="AE91" s="36"/>
      <c r="AT91" s="19" t="s">
        <v>184</v>
      </c>
      <c r="AU91" s="19" t="s">
        <v>85</v>
      </c>
    </row>
    <row r="92" spans="1:65" s="2" customFormat="1" ht="16.5" customHeight="1">
      <c r="A92" s="36"/>
      <c r="B92" s="37"/>
      <c r="C92" s="190" t="s">
        <v>85</v>
      </c>
      <c r="D92" s="190" t="s">
        <v>177</v>
      </c>
      <c r="E92" s="191" t="s">
        <v>3154</v>
      </c>
      <c r="F92" s="192" t="s">
        <v>3155</v>
      </c>
      <c r="G92" s="193" t="s">
        <v>973</v>
      </c>
      <c r="H92" s="194">
        <v>4</v>
      </c>
      <c r="I92" s="195"/>
      <c r="J92" s="196">
        <f>ROUND(I92*H92,2)</f>
        <v>0</v>
      </c>
      <c r="K92" s="192" t="s">
        <v>181</v>
      </c>
      <c r="L92" s="41"/>
      <c r="M92" s="197" t="s">
        <v>19</v>
      </c>
      <c r="N92" s="198" t="s">
        <v>48</v>
      </c>
      <c r="O92" s="67"/>
      <c r="P92" s="199">
        <f>O92*H92</f>
        <v>0</v>
      </c>
      <c r="Q92" s="199">
        <v>0.04761</v>
      </c>
      <c r="R92" s="199">
        <f>Q92*H92</f>
        <v>0.19044</v>
      </c>
      <c r="S92" s="199">
        <v>0</v>
      </c>
      <c r="T92" s="200">
        <f>S92*H92</f>
        <v>0</v>
      </c>
      <c r="U92" s="36"/>
      <c r="V92" s="36"/>
      <c r="W92" s="36"/>
      <c r="X92" s="36"/>
      <c r="Y92" s="36"/>
      <c r="Z92" s="36"/>
      <c r="AA92" s="36"/>
      <c r="AB92" s="36"/>
      <c r="AC92" s="36"/>
      <c r="AD92" s="36"/>
      <c r="AE92" s="36"/>
      <c r="AR92" s="201" t="s">
        <v>293</v>
      </c>
      <c r="AT92" s="201" t="s">
        <v>177</v>
      </c>
      <c r="AU92" s="201" t="s">
        <v>85</v>
      </c>
      <c r="AY92" s="19" t="s">
        <v>175</v>
      </c>
      <c r="BE92" s="202">
        <f>IF(N92="základní",J92,0)</f>
        <v>0</v>
      </c>
      <c r="BF92" s="202">
        <f>IF(N92="snížená",J92,0)</f>
        <v>0</v>
      </c>
      <c r="BG92" s="202">
        <f>IF(N92="zákl. přenesená",J92,0)</f>
        <v>0</v>
      </c>
      <c r="BH92" s="202">
        <f>IF(N92="sníž. přenesená",J92,0)</f>
        <v>0</v>
      </c>
      <c r="BI92" s="202">
        <f>IF(N92="nulová",J92,0)</f>
        <v>0</v>
      </c>
      <c r="BJ92" s="19" t="s">
        <v>182</v>
      </c>
      <c r="BK92" s="202">
        <f>ROUND(I92*H92,2)</f>
        <v>0</v>
      </c>
      <c r="BL92" s="19" t="s">
        <v>293</v>
      </c>
      <c r="BM92" s="201" t="s">
        <v>3156</v>
      </c>
    </row>
    <row r="93" spans="1:47" s="2" customFormat="1" ht="87.75">
      <c r="A93" s="36"/>
      <c r="B93" s="37"/>
      <c r="C93" s="38"/>
      <c r="D93" s="203" t="s">
        <v>184</v>
      </c>
      <c r="E93" s="38"/>
      <c r="F93" s="204" t="s">
        <v>3153</v>
      </c>
      <c r="G93" s="38"/>
      <c r="H93" s="38"/>
      <c r="I93" s="111"/>
      <c r="J93" s="38"/>
      <c r="K93" s="38"/>
      <c r="L93" s="41"/>
      <c r="M93" s="205"/>
      <c r="N93" s="206"/>
      <c r="O93" s="67"/>
      <c r="P93" s="67"/>
      <c r="Q93" s="67"/>
      <c r="R93" s="67"/>
      <c r="S93" s="67"/>
      <c r="T93" s="68"/>
      <c r="U93" s="36"/>
      <c r="V93" s="36"/>
      <c r="W93" s="36"/>
      <c r="X93" s="36"/>
      <c r="Y93" s="36"/>
      <c r="Z93" s="36"/>
      <c r="AA93" s="36"/>
      <c r="AB93" s="36"/>
      <c r="AC93" s="36"/>
      <c r="AD93" s="36"/>
      <c r="AE93" s="36"/>
      <c r="AT93" s="19" t="s">
        <v>184</v>
      </c>
      <c r="AU93" s="19" t="s">
        <v>85</v>
      </c>
    </row>
    <row r="94" spans="1:65" s="2" customFormat="1" ht="16.5" customHeight="1">
      <c r="A94" s="36"/>
      <c r="B94" s="37"/>
      <c r="C94" s="190" t="s">
        <v>195</v>
      </c>
      <c r="D94" s="190" t="s">
        <v>177</v>
      </c>
      <c r="E94" s="191" t="s">
        <v>3157</v>
      </c>
      <c r="F94" s="192" t="s">
        <v>3158</v>
      </c>
      <c r="G94" s="193" t="s">
        <v>400</v>
      </c>
      <c r="H94" s="194">
        <v>5</v>
      </c>
      <c r="I94" s="195"/>
      <c r="J94" s="196">
        <f>ROUND(I94*H94,2)</f>
        <v>0</v>
      </c>
      <c r="K94" s="192" t="s">
        <v>181</v>
      </c>
      <c r="L94" s="41"/>
      <c r="M94" s="197" t="s">
        <v>19</v>
      </c>
      <c r="N94" s="198" t="s">
        <v>48</v>
      </c>
      <c r="O94" s="67"/>
      <c r="P94" s="199">
        <f>O94*H94</f>
        <v>0</v>
      </c>
      <c r="Q94" s="199">
        <v>0.00133</v>
      </c>
      <c r="R94" s="199">
        <f>Q94*H94</f>
        <v>0.00665</v>
      </c>
      <c r="S94" s="199">
        <v>0</v>
      </c>
      <c r="T94" s="200">
        <f>S94*H94</f>
        <v>0</v>
      </c>
      <c r="U94" s="36"/>
      <c r="V94" s="36"/>
      <c r="W94" s="36"/>
      <c r="X94" s="36"/>
      <c r="Y94" s="36"/>
      <c r="Z94" s="36"/>
      <c r="AA94" s="36"/>
      <c r="AB94" s="36"/>
      <c r="AC94" s="36"/>
      <c r="AD94" s="36"/>
      <c r="AE94" s="36"/>
      <c r="AR94" s="201" t="s">
        <v>293</v>
      </c>
      <c r="AT94" s="201" t="s">
        <v>177</v>
      </c>
      <c r="AU94" s="201" t="s">
        <v>85</v>
      </c>
      <c r="AY94" s="19" t="s">
        <v>175</v>
      </c>
      <c r="BE94" s="202">
        <f>IF(N94="základní",J94,0)</f>
        <v>0</v>
      </c>
      <c r="BF94" s="202">
        <f>IF(N94="snížená",J94,0)</f>
        <v>0</v>
      </c>
      <c r="BG94" s="202">
        <f>IF(N94="zákl. přenesená",J94,0)</f>
        <v>0</v>
      </c>
      <c r="BH94" s="202">
        <f>IF(N94="sníž. přenesená",J94,0)</f>
        <v>0</v>
      </c>
      <c r="BI94" s="202">
        <f>IF(N94="nulová",J94,0)</f>
        <v>0</v>
      </c>
      <c r="BJ94" s="19" t="s">
        <v>182</v>
      </c>
      <c r="BK94" s="202">
        <f>ROUND(I94*H94,2)</f>
        <v>0</v>
      </c>
      <c r="BL94" s="19" t="s">
        <v>293</v>
      </c>
      <c r="BM94" s="201" t="s">
        <v>3159</v>
      </c>
    </row>
    <row r="95" spans="1:47" s="2" customFormat="1" ht="19.5">
      <c r="A95" s="36"/>
      <c r="B95" s="37"/>
      <c r="C95" s="38"/>
      <c r="D95" s="203" t="s">
        <v>255</v>
      </c>
      <c r="E95" s="38"/>
      <c r="F95" s="204" t="s">
        <v>3160</v>
      </c>
      <c r="G95" s="38"/>
      <c r="H95" s="38"/>
      <c r="I95" s="111"/>
      <c r="J95" s="38"/>
      <c r="K95" s="38"/>
      <c r="L95" s="41"/>
      <c r="M95" s="205"/>
      <c r="N95" s="206"/>
      <c r="O95" s="67"/>
      <c r="P95" s="67"/>
      <c r="Q95" s="67"/>
      <c r="R95" s="67"/>
      <c r="S95" s="67"/>
      <c r="T95" s="68"/>
      <c r="U95" s="36"/>
      <c r="V95" s="36"/>
      <c r="W95" s="36"/>
      <c r="X95" s="36"/>
      <c r="Y95" s="36"/>
      <c r="Z95" s="36"/>
      <c r="AA95" s="36"/>
      <c r="AB95" s="36"/>
      <c r="AC95" s="36"/>
      <c r="AD95" s="36"/>
      <c r="AE95" s="36"/>
      <c r="AT95" s="19" t="s">
        <v>255</v>
      </c>
      <c r="AU95" s="19" t="s">
        <v>85</v>
      </c>
    </row>
    <row r="96" spans="1:65" s="2" customFormat="1" ht="16.5" customHeight="1">
      <c r="A96" s="36"/>
      <c r="B96" s="37"/>
      <c r="C96" s="239" t="s">
        <v>182</v>
      </c>
      <c r="D96" s="239" t="s">
        <v>238</v>
      </c>
      <c r="E96" s="240" t="s">
        <v>3161</v>
      </c>
      <c r="F96" s="241" t="s">
        <v>3162</v>
      </c>
      <c r="G96" s="242" t="s">
        <v>400</v>
      </c>
      <c r="H96" s="243">
        <v>5</v>
      </c>
      <c r="I96" s="244"/>
      <c r="J96" s="245">
        <f>ROUND(I96*H96,2)</f>
        <v>0</v>
      </c>
      <c r="K96" s="241" t="s">
        <v>181</v>
      </c>
      <c r="L96" s="246"/>
      <c r="M96" s="247" t="s">
        <v>19</v>
      </c>
      <c r="N96" s="248" t="s">
        <v>48</v>
      </c>
      <c r="O96" s="67"/>
      <c r="P96" s="199">
        <f>O96*H96</f>
        <v>0</v>
      </c>
      <c r="Q96" s="199">
        <v>0.0024</v>
      </c>
      <c r="R96" s="199">
        <f>Q96*H96</f>
        <v>0.011999999999999999</v>
      </c>
      <c r="S96" s="199">
        <v>0</v>
      </c>
      <c r="T96" s="200">
        <f>S96*H96</f>
        <v>0</v>
      </c>
      <c r="U96" s="36"/>
      <c r="V96" s="36"/>
      <c r="W96" s="36"/>
      <c r="X96" s="36"/>
      <c r="Y96" s="36"/>
      <c r="Z96" s="36"/>
      <c r="AA96" s="36"/>
      <c r="AB96" s="36"/>
      <c r="AC96" s="36"/>
      <c r="AD96" s="36"/>
      <c r="AE96" s="36"/>
      <c r="AR96" s="201" t="s">
        <v>522</v>
      </c>
      <c r="AT96" s="201" t="s">
        <v>238</v>
      </c>
      <c r="AU96" s="201" t="s">
        <v>85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293</v>
      </c>
      <c r="BM96" s="201" t="s">
        <v>3163</v>
      </c>
    </row>
    <row r="97" spans="1:47" s="2" customFormat="1" ht="19.5">
      <c r="A97" s="36"/>
      <c r="B97" s="37"/>
      <c r="C97" s="38"/>
      <c r="D97" s="203" t="s">
        <v>255</v>
      </c>
      <c r="E97" s="38"/>
      <c r="F97" s="204" t="s">
        <v>3160</v>
      </c>
      <c r="G97" s="38"/>
      <c r="H97" s="38"/>
      <c r="I97" s="111"/>
      <c r="J97" s="38"/>
      <c r="K97" s="38"/>
      <c r="L97" s="41"/>
      <c r="M97" s="205"/>
      <c r="N97" s="206"/>
      <c r="O97" s="67"/>
      <c r="P97" s="67"/>
      <c r="Q97" s="67"/>
      <c r="R97" s="67"/>
      <c r="S97" s="67"/>
      <c r="T97" s="68"/>
      <c r="U97" s="36"/>
      <c r="V97" s="36"/>
      <c r="W97" s="36"/>
      <c r="X97" s="36"/>
      <c r="Y97" s="36"/>
      <c r="Z97" s="36"/>
      <c r="AA97" s="36"/>
      <c r="AB97" s="36"/>
      <c r="AC97" s="36"/>
      <c r="AD97" s="36"/>
      <c r="AE97" s="36"/>
      <c r="AT97" s="19" t="s">
        <v>255</v>
      </c>
      <c r="AU97" s="19" t="s">
        <v>85</v>
      </c>
    </row>
    <row r="98" spans="1:65" s="2" customFormat="1" ht="21.75" customHeight="1">
      <c r="A98" s="36"/>
      <c r="B98" s="37"/>
      <c r="C98" s="190" t="s">
        <v>209</v>
      </c>
      <c r="D98" s="190" t="s">
        <v>177</v>
      </c>
      <c r="E98" s="191" t="s">
        <v>3164</v>
      </c>
      <c r="F98" s="192" t="s">
        <v>3165</v>
      </c>
      <c r="G98" s="193" t="s">
        <v>217</v>
      </c>
      <c r="H98" s="194">
        <v>0.275</v>
      </c>
      <c r="I98" s="195"/>
      <c r="J98" s="196">
        <f>ROUND(I98*H98,2)</f>
        <v>0</v>
      </c>
      <c r="K98" s="192" t="s">
        <v>181</v>
      </c>
      <c r="L98" s="41"/>
      <c r="M98" s="197" t="s">
        <v>19</v>
      </c>
      <c r="N98" s="198" t="s">
        <v>48</v>
      </c>
      <c r="O98" s="67"/>
      <c r="P98" s="199">
        <f>O98*H98</f>
        <v>0</v>
      </c>
      <c r="Q98" s="199">
        <v>0</v>
      </c>
      <c r="R98" s="199">
        <f>Q98*H98</f>
        <v>0</v>
      </c>
      <c r="S98" s="199">
        <v>0</v>
      </c>
      <c r="T98" s="200">
        <f>S98*H98</f>
        <v>0</v>
      </c>
      <c r="U98" s="36"/>
      <c r="V98" s="36"/>
      <c r="W98" s="36"/>
      <c r="X98" s="36"/>
      <c r="Y98" s="36"/>
      <c r="Z98" s="36"/>
      <c r="AA98" s="36"/>
      <c r="AB98" s="36"/>
      <c r="AC98" s="36"/>
      <c r="AD98" s="36"/>
      <c r="AE98" s="36"/>
      <c r="AR98" s="201" t="s">
        <v>293</v>
      </c>
      <c r="AT98" s="201" t="s">
        <v>177</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293</v>
      </c>
      <c r="BM98" s="201" t="s">
        <v>3166</v>
      </c>
    </row>
    <row r="99" spans="1:47" s="2" customFormat="1" ht="78">
      <c r="A99" s="36"/>
      <c r="B99" s="37"/>
      <c r="C99" s="38"/>
      <c r="D99" s="203" t="s">
        <v>184</v>
      </c>
      <c r="E99" s="38"/>
      <c r="F99" s="204" t="s">
        <v>3167</v>
      </c>
      <c r="G99" s="38"/>
      <c r="H99" s="38"/>
      <c r="I99" s="111"/>
      <c r="J99" s="38"/>
      <c r="K99" s="38"/>
      <c r="L99" s="41"/>
      <c r="M99" s="205"/>
      <c r="N99" s="206"/>
      <c r="O99" s="67"/>
      <c r="P99" s="67"/>
      <c r="Q99" s="67"/>
      <c r="R99" s="67"/>
      <c r="S99" s="67"/>
      <c r="T99" s="68"/>
      <c r="U99" s="36"/>
      <c r="V99" s="36"/>
      <c r="W99" s="36"/>
      <c r="X99" s="36"/>
      <c r="Y99" s="36"/>
      <c r="Z99" s="36"/>
      <c r="AA99" s="36"/>
      <c r="AB99" s="36"/>
      <c r="AC99" s="36"/>
      <c r="AD99" s="36"/>
      <c r="AE99" s="36"/>
      <c r="AT99" s="19" t="s">
        <v>184</v>
      </c>
      <c r="AU99" s="19" t="s">
        <v>85</v>
      </c>
    </row>
    <row r="100" spans="2:63" s="12" customFormat="1" ht="22.9" customHeight="1">
      <c r="B100" s="174"/>
      <c r="C100" s="175"/>
      <c r="D100" s="176" t="s">
        <v>74</v>
      </c>
      <c r="E100" s="188" t="s">
        <v>3168</v>
      </c>
      <c r="F100" s="188" t="s">
        <v>3169</v>
      </c>
      <c r="G100" s="175"/>
      <c r="H100" s="175"/>
      <c r="I100" s="178"/>
      <c r="J100" s="189">
        <f>BK100</f>
        <v>0</v>
      </c>
      <c r="K100" s="175"/>
      <c r="L100" s="180"/>
      <c r="M100" s="181"/>
      <c r="N100" s="182"/>
      <c r="O100" s="182"/>
      <c r="P100" s="183">
        <f>SUM(P101:P106)</f>
        <v>0</v>
      </c>
      <c r="Q100" s="182"/>
      <c r="R100" s="183">
        <f>SUM(R101:R106)</f>
        <v>0.02997</v>
      </c>
      <c r="S100" s="182"/>
      <c r="T100" s="184">
        <f>SUM(T101:T106)</f>
        <v>0</v>
      </c>
      <c r="AR100" s="185" t="s">
        <v>85</v>
      </c>
      <c r="AT100" s="186" t="s">
        <v>74</v>
      </c>
      <c r="AU100" s="186" t="s">
        <v>83</v>
      </c>
      <c r="AY100" s="185" t="s">
        <v>175</v>
      </c>
      <c r="BK100" s="187">
        <f>SUM(BK101:BK106)</f>
        <v>0</v>
      </c>
    </row>
    <row r="101" spans="1:65" s="2" customFormat="1" ht="16.5" customHeight="1">
      <c r="A101" s="36"/>
      <c r="B101" s="37"/>
      <c r="C101" s="190" t="s">
        <v>214</v>
      </c>
      <c r="D101" s="190" t="s">
        <v>177</v>
      </c>
      <c r="E101" s="191" t="s">
        <v>3170</v>
      </c>
      <c r="F101" s="192" t="s">
        <v>3171</v>
      </c>
      <c r="G101" s="193" t="s">
        <v>973</v>
      </c>
      <c r="H101" s="194">
        <v>1</v>
      </c>
      <c r="I101" s="195"/>
      <c r="J101" s="196">
        <f>ROUND(I101*H101,2)</f>
        <v>0</v>
      </c>
      <c r="K101" s="192" t="s">
        <v>181</v>
      </c>
      <c r="L101" s="41"/>
      <c r="M101" s="197" t="s">
        <v>19</v>
      </c>
      <c r="N101" s="198" t="s">
        <v>48</v>
      </c>
      <c r="O101" s="67"/>
      <c r="P101" s="199">
        <f>O101*H101</f>
        <v>0</v>
      </c>
      <c r="Q101" s="199">
        <v>0.0095</v>
      </c>
      <c r="R101" s="199">
        <f>Q101*H101</f>
        <v>0.0095</v>
      </c>
      <c r="S101" s="199">
        <v>0</v>
      </c>
      <c r="T101" s="200">
        <f>S101*H101</f>
        <v>0</v>
      </c>
      <c r="U101" s="36"/>
      <c r="V101" s="36"/>
      <c r="W101" s="36"/>
      <c r="X101" s="36"/>
      <c r="Y101" s="36"/>
      <c r="Z101" s="36"/>
      <c r="AA101" s="36"/>
      <c r="AB101" s="36"/>
      <c r="AC101" s="36"/>
      <c r="AD101" s="36"/>
      <c r="AE101" s="36"/>
      <c r="AR101" s="201" t="s">
        <v>293</v>
      </c>
      <c r="AT101" s="201" t="s">
        <v>177</v>
      </c>
      <c r="AU101" s="201" t="s">
        <v>85</v>
      </c>
      <c r="AY101" s="19" t="s">
        <v>175</v>
      </c>
      <c r="BE101" s="202">
        <f>IF(N101="základní",J101,0)</f>
        <v>0</v>
      </c>
      <c r="BF101" s="202">
        <f>IF(N101="snížená",J101,0)</f>
        <v>0</v>
      </c>
      <c r="BG101" s="202">
        <f>IF(N101="zákl. přenesená",J101,0)</f>
        <v>0</v>
      </c>
      <c r="BH101" s="202">
        <f>IF(N101="sníž. přenesená",J101,0)</f>
        <v>0</v>
      </c>
      <c r="BI101" s="202">
        <f>IF(N101="nulová",J101,0)</f>
        <v>0</v>
      </c>
      <c r="BJ101" s="19" t="s">
        <v>182</v>
      </c>
      <c r="BK101" s="202">
        <f>ROUND(I101*H101,2)</f>
        <v>0</v>
      </c>
      <c r="BL101" s="19" t="s">
        <v>293</v>
      </c>
      <c r="BM101" s="201" t="s">
        <v>3172</v>
      </c>
    </row>
    <row r="102" spans="1:47" s="2" customFormat="1" ht="29.25">
      <c r="A102" s="36"/>
      <c r="B102" s="37"/>
      <c r="C102" s="38"/>
      <c r="D102" s="203" t="s">
        <v>184</v>
      </c>
      <c r="E102" s="38"/>
      <c r="F102" s="204" t="s">
        <v>3173</v>
      </c>
      <c r="G102" s="38"/>
      <c r="H102" s="38"/>
      <c r="I102" s="111"/>
      <c r="J102" s="38"/>
      <c r="K102" s="38"/>
      <c r="L102" s="41"/>
      <c r="M102" s="205"/>
      <c r="N102" s="206"/>
      <c r="O102" s="67"/>
      <c r="P102" s="67"/>
      <c r="Q102" s="67"/>
      <c r="R102" s="67"/>
      <c r="S102" s="67"/>
      <c r="T102" s="68"/>
      <c r="U102" s="36"/>
      <c r="V102" s="36"/>
      <c r="W102" s="36"/>
      <c r="X102" s="36"/>
      <c r="Y102" s="36"/>
      <c r="Z102" s="36"/>
      <c r="AA102" s="36"/>
      <c r="AB102" s="36"/>
      <c r="AC102" s="36"/>
      <c r="AD102" s="36"/>
      <c r="AE102" s="36"/>
      <c r="AT102" s="19" t="s">
        <v>184</v>
      </c>
      <c r="AU102" s="19" t="s">
        <v>85</v>
      </c>
    </row>
    <row r="103" spans="1:65" s="2" customFormat="1" ht="16.5" customHeight="1">
      <c r="A103" s="36"/>
      <c r="B103" s="37"/>
      <c r="C103" s="239" t="s">
        <v>220</v>
      </c>
      <c r="D103" s="239" t="s">
        <v>238</v>
      </c>
      <c r="E103" s="240" t="s">
        <v>3174</v>
      </c>
      <c r="F103" s="241" t="s">
        <v>3175</v>
      </c>
      <c r="G103" s="242" t="s">
        <v>400</v>
      </c>
      <c r="H103" s="243">
        <v>1</v>
      </c>
      <c r="I103" s="244"/>
      <c r="J103" s="245">
        <f>ROUND(I103*H103,2)</f>
        <v>0</v>
      </c>
      <c r="K103" s="241" t="s">
        <v>181</v>
      </c>
      <c r="L103" s="246"/>
      <c r="M103" s="247" t="s">
        <v>19</v>
      </c>
      <c r="N103" s="248" t="s">
        <v>48</v>
      </c>
      <c r="O103" s="67"/>
      <c r="P103" s="199">
        <f>O103*H103</f>
        <v>0</v>
      </c>
      <c r="Q103" s="199">
        <v>0.015</v>
      </c>
      <c r="R103" s="199">
        <f>Q103*H103</f>
        <v>0.015</v>
      </c>
      <c r="S103" s="199">
        <v>0</v>
      </c>
      <c r="T103" s="200">
        <f>S103*H103</f>
        <v>0</v>
      </c>
      <c r="U103" s="36"/>
      <c r="V103" s="36"/>
      <c r="W103" s="36"/>
      <c r="X103" s="36"/>
      <c r="Y103" s="36"/>
      <c r="Z103" s="36"/>
      <c r="AA103" s="36"/>
      <c r="AB103" s="36"/>
      <c r="AC103" s="36"/>
      <c r="AD103" s="36"/>
      <c r="AE103" s="36"/>
      <c r="AR103" s="201" t="s">
        <v>522</v>
      </c>
      <c r="AT103" s="201" t="s">
        <v>238</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293</v>
      </c>
      <c r="BM103" s="201" t="s">
        <v>3176</v>
      </c>
    </row>
    <row r="104" spans="1:65" s="2" customFormat="1" ht="16.5" customHeight="1">
      <c r="A104" s="36"/>
      <c r="B104" s="37"/>
      <c r="C104" s="190" t="s">
        <v>230</v>
      </c>
      <c r="D104" s="190" t="s">
        <v>177</v>
      </c>
      <c r="E104" s="191" t="s">
        <v>3177</v>
      </c>
      <c r="F104" s="192" t="s">
        <v>3178</v>
      </c>
      <c r="G104" s="193" t="s">
        <v>973</v>
      </c>
      <c r="H104" s="194">
        <v>1</v>
      </c>
      <c r="I104" s="195"/>
      <c r="J104" s="196">
        <f>ROUND(I104*H104,2)</f>
        <v>0</v>
      </c>
      <c r="K104" s="192" t="s">
        <v>181</v>
      </c>
      <c r="L104" s="41"/>
      <c r="M104" s="197" t="s">
        <v>19</v>
      </c>
      <c r="N104" s="198" t="s">
        <v>48</v>
      </c>
      <c r="O104" s="67"/>
      <c r="P104" s="199">
        <f>O104*H104</f>
        <v>0</v>
      </c>
      <c r="Q104" s="199">
        <v>0.00547</v>
      </c>
      <c r="R104" s="199">
        <f>Q104*H104</f>
        <v>0.00547</v>
      </c>
      <c r="S104" s="199">
        <v>0</v>
      </c>
      <c r="T104" s="200">
        <f>S104*H104</f>
        <v>0</v>
      </c>
      <c r="U104" s="36"/>
      <c r="V104" s="36"/>
      <c r="W104" s="36"/>
      <c r="X104" s="36"/>
      <c r="Y104" s="36"/>
      <c r="Z104" s="36"/>
      <c r="AA104" s="36"/>
      <c r="AB104" s="36"/>
      <c r="AC104" s="36"/>
      <c r="AD104" s="36"/>
      <c r="AE104" s="36"/>
      <c r="AR104" s="201" t="s">
        <v>293</v>
      </c>
      <c r="AT104" s="201" t="s">
        <v>177</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293</v>
      </c>
      <c r="BM104" s="201" t="s">
        <v>3179</v>
      </c>
    </row>
    <row r="105" spans="1:65" s="2" customFormat="1" ht="21.75" customHeight="1">
      <c r="A105" s="36"/>
      <c r="B105" s="37"/>
      <c r="C105" s="190" t="s">
        <v>237</v>
      </c>
      <c r="D105" s="190" t="s">
        <v>177</v>
      </c>
      <c r="E105" s="191" t="s">
        <v>3180</v>
      </c>
      <c r="F105" s="192" t="s">
        <v>3181</v>
      </c>
      <c r="G105" s="193" t="s">
        <v>217</v>
      </c>
      <c r="H105" s="194">
        <v>0.03</v>
      </c>
      <c r="I105" s="195"/>
      <c r="J105" s="196">
        <f>ROUND(I105*H105,2)</f>
        <v>0</v>
      </c>
      <c r="K105" s="192" t="s">
        <v>181</v>
      </c>
      <c r="L105" s="41"/>
      <c r="M105" s="197" t="s">
        <v>19</v>
      </c>
      <c r="N105" s="198" t="s">
        <v>48</v>
      </c>
      <c r="O105" s="67"/>
      <c r="P105" s="199">
        <f>O105*H105</f>
        <v>0</v>
      </c>
      <c r="Q105" s="199">
        <v>0</v>
      </c>
      <c r="R105" s="199">
        <f>Q105*H105</f>
        <v>0</v>
      </c>
      <c r="S105" s="199">
        <v>0</v>
      </c>
      <c r="T105" s="200">
        <f>S105*H105</f>
        <v>0</v>
      </c>
      <c r="U105" s="36"/>
      <c r="V105" s="36"/>
      <c r="W105" s="36"/>
      <c r="X105" s="36"/>
      <c r="Y105" s="36"/>
      <c r="Z105" s="36"/>
      <c r="AA105" s="36"/>
      <c r="AB105" s="36"/>
      <c r="AC105" s="36"/>
      <c r="AD105" s="36"/>
      <c r="AE105" s="36"/>
      <c r="AR105" s="201" t="s">
        <v>293</v>
      </c>
      <c r="AT105" s="201" t="s">
        <v>177</v>
      </c>
      <c r="AU105" s="201" t="s">
        <v>85</v>
      </c>
      <c r="AY105" s="19" t="s">
        <v>175</v>
      </c>
      <c r="BE105" s="202">
        <f>IF(N105="základní",J105,0)</f>
        <v>0</v>
      </c>
      <c r="BF105" s="202">
        <f>IF(N105="snížená",J105,0)</f>
        <v>0</v>
      </c>
      <c r="BG105" s="202">
        <f>IF(N105="zákl. přenesená",J105,0)</f>
        <v>0</v>
      </c>
      <c r="BH105" s="202">
        <f>IF(N105="sníž. přenesená",J105,0)</f>
        <v>0</v>
      </c>
      <c r="BI105" s="202">
        <f>IF(N105="nulová",J105,0)</f>
        <v>0</v>
      </c>
      <c r="BJ105" s="19" t="s">
        <v>182</v>
      </c>
      <c r="BK105" s="202">
        <f>ROUND(I105*H105,2)</f>
        <v>0</v>
      </c>
      <c r="BL105" s="19" t="s">
        <v>293</v>
      </c>
      <c r="BM105" s="201" t="s">
        <v>3182</v>
      </c>
    </row>
    <row r="106" spans="1:47" s="2" customFormat="1" ht="78">
      <c r="A106" s="36"/>
      <c r="B106" s="37"/>
      <c r="C106" s="38"/>
      <c r="D106" s="203" t="s">
        <v>184</v>
      </c>
      <c r="E106" s="38"/>
      <c r="F106" s="204" t="s">
        <v>2159</v>
      </c>
      <c r="G106" s="38"/>
      <c r="H106" s="38"/>
      <c r="I106" s="111"/>
      <c r="J106" s="38"/>
      <c r="K106" s="38"/>
      <c r="L106" s="41"/>
      <c r="M106" s="205"/>
      <c r="N106" s="206"/>
      <c r="O106" s="67"/>
      <c r="P106" s="67"/>
      <c r="Q106" s="67"/>
      <c r="R106" s="67"/>
      <c r="S106" s="67"/>
      <c r="T106" s="68"/>
      <c r="U106" s="36"/>
      <c r="V106" s="36"/>
      <c r="W106" s="36"/>
      <c r="X106" s="36"/>
      <c r="Y106" s="36"/>
      <c r="Z106" s="36"/>
      <c r="AA106" s="36"/>
      <c r="AB106" s="36"/>
      <c r="AC106" s="36"/>
      <c r="AD106" s="36"/>
      <c r="AE106" s="36"/>
      <c r="AT106" s="19" t="s">
        <v>184</v>
      </c>
      <c r="AU106" s="19" t="s">
        <v>85</v>
      </c>
    </row>
    <row r="107" spans="2:63" s="12" customFormat="1" ht="22.9" customHeight="1">
      <c r="B107" s="174"/>
      <c r="C107" s="175"/>
      <c r="D107" s="176" t="s">
        <v>74</v>
      </c>
      <c r="E107" s="188" t="s">
        <v>3183</v>
      </c>
      <c r="F107" s="188" t="s">
        <v>3184</v>
      </c>
      <c r="G107" s="175"/>
      <c r="H107" s="175"/>
      <c r="I107" s="178"/>
      <c r="J107" s="189">
        <f>BK107</f>
        <v>0</v>
      </c>
      <c r="K107" s="175"/>
      <c r="L107" s="180"/>
      <c r="M107" s="181"/>
      <c r="N107" s="182"/>
      <c r="O107" s="182"/>
      <c r="P107" s="183">
        <f>SUM(P108:P124)</f>
        <v>0</v>
      </c>
      <c r="Q107" s="182"/>
      <c r="R107" s="183">
        <f>SUM(R108:R124)</f>
        <v>0.22142</v>
      </c>
      <c r="S107" s="182"/>
      <c r="T107" s="184">
        <f>SUM(T108:T124)</f>
        <v>0</v>
      </c>
      <c r="AR107" s="185" t="s">
        <v>85</v>
      </c>
      <c r="AT107" s="186" t="s">
        <v>74</v>
      </c>
      <c r="AU107" s="186" t="s">
        <v>83</v>
      </c>
      <c r="AY107" s="185" t="s">
        <v>175</v>
      </c>
      <c r="BK107" s="187">
        <f>SUM(BK108:BK124)</f>
        <v>0</v>
      </c>
    </row>
    <row r="108" spans="1:65" s="2" customFormat="1" ht="16.5" customHeight="1">
      <c r="A108" s="36"/>
      <c r="B108" s="37"/>
      <c r="C108" s="190" t="s">
        <v>244</v>
      </c>
      <c r="D108" s="190" t="s">
        <v>177</v>
      </c>
      <c r="E108" s="191" t="s">
        <v>3185</v>
      </c>
      <c r="F108" s="192" t="s">
        <v>3186</v>
      </c>
      <c r="G108" s="193" t="s">
        <v>247</v>
      </c>
      <c r="H108" s="194">
        <v>100</v>
      </c>
      <c r="I108" s="195"/>
      <c r="J108" s="196">
        <f>ROUND(I108*H108,2)</f>
        <v>0</v>
      </c>
      <c r="K108" s="192" t="s">
        <v>181</v>
      </c>
      <c r="L108" s="41"/>
      <c r="M108" s="197" t="s">
        <v>19</v>
      </c>
      <c r="N108" s="198" t="s">
        <v>48</v>
      </c>
      <c r="O108" s="67"/>
      <c r="P108" s="199">
        <f>O108*H108</f>
        <v>0</v>
      </c>
      <c r="Q108" s="199">
        <v>0.00046</v>
      </c>
      <c r="R108" s="199">
        <f>Q108*H108</f>
        <v>0.046</v>
      </c>
      <c r="S108" s="199">
        <v>0</v>
      </c>
      <c r="T108" s="200">
        <f>S108*H108</f>
        <v>0</v>
      </c>
      <c r="U108" s="36"/>
      <c r="V108" s="36"/>
      <c r="W108" s="36"/>
      <c r="X108" s="36"/>
      <c r="Y108" s="36"/>
      <c r="Z108" s="36"/>
      <c r="AA108" s="36"/>
      <c r="AB108" s="36"/>
      <c r="AC108" s="36"/>
      <c r="AD108" s="36"/>
      <c r="AE108" s="36"/>
      <c r="AR108" s="201" t="s">
        <v>293</v>
      </c>
      <c r="AT108" s="201" t="s">
        <v>177</v>
      </c>
      <c r="AU108" s="201" t="s">
        <v>85</v>
      </c>
      <c r="AY108" s="19" t="s">
        <v>175</v>
      </c>
      <c r="BE108" s="202">
        <f>IF(N108="základní",J108,0)</f>
        <v>0</v>
      </c>
      <c r="BF108" s="202">
        <f>IF(N108="snížená",J108,0)</f>
        <v>0</v>
      </c>
      <c r="BG108" s="202">
        <f>IF(N108="zákl. přenesená",J108,0)</f>
        <v>0</v>
      </c>
      <c r="BH108" s="202">
        <f>IF(N108="sníž. přenesená",J108,0)</f>
        <v>0</v>
      </c>
      <c r="BI108" s="202">
        <f>IF(N108="nulová",J108,0)</f>
        <v>0</v>
      </c>
      <c r="BJ108" s="19" t="s">
        <v>182</v>
      </c>
      <c r="BK108" s="202">
        <f>ROUND(I108*H108,2)</f>
        <v>0</v>
      </c>
      <c r="BL108" s="19" t="s">
        <v>293</v>
      </c>
      <c r="BM108" s="201" t="s">
        <v>3187</v>
      </c>
    </row>
    <row r="109" spans="1:65" s="2" customFormat="1" ht="16.5" customHeight="1">
      <c r="A109" s="36"/>
      <c r="B109" s="37"/>
      <c r="C109" s="190" t="s">
        <v>250</v>
      </c>
      <c r="D109" s="190" t="s">
        <v>177</v>
      </c>
      <c r="E109" s="191" t="s">
        <v>3188</v>
      </c>
      <c r="F109" s="192" t="s">
        <v>3189</v>
      </c>
      <c r="G109" s="193" t="s">
        <v>247</v>
      </c>
      <c r="H109" s="194">
        <v>130</v>
      </c>
      <c r="I109" s="195"/>
      <c r="J109" s="196">
        <f>ROUND(I109*H109,2)</f>
        <v>0</v>
      </c>
      <c r="K109" s="192" t="s">
        <v>181</v>
      </c>
      <c r="L109" s="41"/>
      <c r="M109" s="197" t="s">
        <v>19</v>
      </c>
      <c r="N109" s="198" t="s">
        <v>48</v>
      </c>
      <c r="O109" s="67"/>
      <c r="P109" s="199">
        <f>O109*H109</f>
        <v>0</v>
      </c>
      <c r="Q109" s="199">
        <v>0.00057</v>
      </c>
      <c r="R109" s="199">
        <f>Q109*H109</f>
        <v>0.0741</v>
      </c>
      <c r="S109" s="199">
        <v>0</v>
      </c>
      <c r="T109" s="200">
        <f>S109*H109</f>
        <v>0</v>
      </c>
      <c r="U109" s="36"/>
      <c r="V109" s="36"/>
      <c r="W109" s="36"/>
      <c r="X109" s="36"/>
      <c r="Y109" s="36"/>
      <c r="Z109" s="36"/>
      <c r="AA109" s="36"/>
      <c r="AB109" s="36"/>
      <c r="AC109" s="36"/>
      <c r="AD109" s="36"/>
      <c r="AE109" s="36"/>
      <c r="AR109" s="201" t="s">
        <v>293</v>
      </c>
      <c r="AT109" s="201" t="s">
        <v>177</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293</v>
      </c>
      <c r="BM109" s="201" t="s">
        <v>3190</v>
      </c>
    </row>
    <row r="110" spans="1:65" s="2" customFormat="1" ht="16.5" customHeight="1">
      <c r="A110" s="36"/>
      <c r="B110" s="37"/>
      <c r="C110" s="190" t="s">
        <v>265</v>
      </c>
      <c r="D110" s="190" t="s">
        <v>177</v>
      </c>
      <c r="E110" s="191" t="s">
        <v>3191</v>
      </c>
      <c r="F110" s="192" t="s">
        <v>3192</v>
      </c>
      <c r="G110" s="193" t="s">
        <v>247</v>
      </c>
      <c r="H110" s="194">
        <v>60</v>
      </c>
      <c r="I110" s="195"/>
      <c r="J110" s="196">
        <f>ROUND(I110*H110,2)</f>
        <v>0</v>
      </c>
      <c r="K110" s="192" t="s">
        <v>181</v>
      </c>
      <c r="L110" s="41"/>
      <c r="M110" s="197" t="s">
        <v>19</v>
      </c>
      <c r="N110" s="198" t="s">
        <v>48</v>
      </c>
      <c r="O110" s="67"/>
      <c r="P110" s="199">
        <f>O110*H110</f>
        <v>0</v>
      </c>
      <c r="Q110" s="199">
        <v>0.0007</v>
      </c>
      <c r="R110" s="199">
        <f>Q110*H110</f>
        <v>0.042</v>
      </c>
      <c r="S110" s="199">
        <v>0</v>
      </c>
      <c r="T110" s="200">
        <f>S110*H110</f>
        <v>0</v>
      </c>
      <c r="U110" s="36"/>
      <c r="V110" s="36"/>
      <c r="W110" s="36"/>
      <c r="X110" s="36"/>
      <c r="Y110" s="36"/>
      <c r="Z110" s="36"/>
      <c r="AA110" s="36"/>
      <c r="AB110" s="36"/>
      <c r="AC110" s="36"/>
      <c r="AD110" s="36"/>
      <c r="AE110" s="36"/>
      <c r="AR110" s="201" t="s">
        <v>293</v>
      </c>
      <c r="AT110" s="201" t="s">
        <v>177</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293</v>
      </c>
      <c r="BM110" s="201" t="s">
        <v>3193</v>
      </c>
    </row>
    <row r="111" spans="1:65" s="2" customFormat="1" ht="16.5" customHeight="1">
      <c r="A111" s="36"/>
      <c r="B111" s="37"/>
      <c r="C111" s="190" t="s">
        <v>273</v>
      </c>
      <c r="D111" s="190" t="s">
        <v>177</v>
      </c>
      <c r="E111" s="191" t="s">
        <v>3194</v>
      </c>
      <c r="F111" s="192" t="s">
        <v>3195</v>
      </c>
      <c r="G111" s="193" t="s">
        <v>247</v>
      </c>
      <c r="H111" s="194">
        <v>12</v>
      </c>
      <c r="I111" s="195"/>
      <c r="J111" s="196">
        <f>ROUND(I111*H111,2)</f>
        <v>0</v>
      </c>
      <c r="K111" s="192" t="s">
        <v>181</v>
      </c>
      <c r="L111" s="41"/>
      <c r="M111" s="197" t="s">
        <v>19</v>
      </c>
      <c r="N111" s="198" t="s">
        <v>48</v>
      </c>
      <c r="O111" s="67"/>
      <c r="P111" s="199">
        <f>O111*H111</f>
        <v>0</v>
      </c>
      <c r="Q111" s="199">
        <v>0.00127</v>
      </c>
      <c r="R111" s="199">
        <f>Q111*H111</f>
        <v>0.01524</v>
      </c>
      <c r="S111" s="199">
        <v>0</v>
      </c>
      <c r="T111" s="200">
        <f>S111*H111</f>
        <v>0</v>
      </c>
      <c r="U111" s="36"/>
      <c r="V111" s="36"/>
      <c r="W111" s="36"/>
      <c r="X111" s="36"/>
      <c r="Y111" s="36"/>
      <c r="Z111" s="36"/>
      <c r="AA111" s="36"/>
      <c r="AB111" s="36"/>
      <c r="AC111" s="36"/>
      <c r="AD111" s="36"/>
      <c r="AE111" s="36"/>
      <c r="AR111" s="201" t="s">
        <v>293</v>
      </c>
      <c r="AT111" s="201" t="s">
        <v>177</v>
      </c>
      <c r="AU111" s="201" t="s">
        <v>85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293</v>
      </c>
      <c r="BM111" s="201" t="s">
        <v>3196</v>
      </c>
    </row>
    <row r="112" spans="1:65" s="2" customFormat="1" ht="21.75" customHeight="1">
      <c r="A112" s="36"/>
      <c r="B112" s="37"/>
      <c r="C112" s="190" t="s">
        <v>281</v>
      </c>
      <c r="D112" s="190" t="s">
        <v>177</v>
      </c>
      <c r="E112" s="191" t="s">
        <v>3197</v>
      </c>
      <c r="F112" s="192" t="s">
        <v>3198</v>
      </c>
      <c r="G112" s="193" t="s">
        <v>247</v>
      </c>
      <c r="H112" s="194">
        <v>210</v>
      </c>
      <c r="I112" s="195"/>
      <c r="J112" s="196">
        <f>ROUND(I112*H112,2)</f>
        <v>0</v>
      </c>
      <c r="K112" s="192" t="s">
        <v>181</v>
      </c>
      <c r="L112" s="41"/>
      <c r="M112" s="197" t="s">
        <v>19</v>
      </c>
      <c r="N112" s="198" t="s">
        <v>48</v>
      </c>
      <c r="O112" s="67"/>
      <c r="P112" s="199">
        <f>O112*H112</f>
        <v>0</v>
      </c>
      <c r="Q112" s="199">
        <v>0.00012</v>
      </c>
      <c r="R112" s="199">
        <f>Q112*H112</f>
        <v>0.0252</v>
      </c>
      <c r="S112" s="199">
        <v>0</v>
      </c>
      <c r="T112" s="200">
        <f>S112*H112</f>
        <v>0</v>
      </c>
      <c r="U112" s="36"/>
      <c r="V112" s="36"/>
      <c r="W112" s="36"/>
      <c r="X112" s="36"/>
      <c r="Y112" s="36"/>
      <c r="Z112" s="36"/>
      <c r="AA112" s="36"/>
      <c r="AB112" s="36"/>
      <c r="AC112" s="36"/>
      <c r="AD112" s="36"/>
      <c r="AE112" s="36"/>
      <c r="AR112" s="201" t="s">
        <v>293</v>
      </c>
      <c r="AT112" s="201" t="s">
        <v>177</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293</v>
      </c>
      <c r="BM112" s="201" t="s">
        <v>3199</v>
      </c>
    </row>
    <row r="113" spans="1:47" s="2" customFormat="1" ht="29.25">
      <c r="A113" s="36"/>
      <c r="B113" s="37"/>
      <c r="C113" s="38"/>
      <c r="D113" s="203" t="s">
        <v>184</v>
      </c>
      <c r="E113" s="38"/>
      <c r="F113" s="204" t="s">
        <v>2802</v>
      </c>
      <c r="G113" s="38"/>
      <c r="H113" s="38"/>
      <c r="I113" s="111"/>
      <c r="J113" s="38"/>
      <c r="K113" s="38"/>
      <c r="L113" s="41"/>
      <c r="M113" s="205"/>
      <c r="N113" s="206"/>
      <c r="O113" s="67"/>
      <c r="P113" s="67"/>
      <c r="Q113" s="67"/>
      <c r="R113" s="67"/>
      <c r="S113" s="67"/>
      <c r="T113" s="68"/>
      <c r="U113" s="36"/>
      <c r="V113" s="36"/>
      <c r="W113" s="36"/>
      <c r="X113" s="36"/>
      <c r="Y113" s="36"/>
      <c r="Z113" s="36"/>
      <c r="AA113" s="36"/>
      <c r="AB113" s="36"/>
      <c r="AC113" s="36"/>
      <c r="AD113" s="36"/>
      <c r="AE113" s="36"/>
      <c r="AT113" s="19" t="s">
        <v>184</v>
      </c>
      <c r="AU113" s="19" t="s">
        <v>85</v>
      </c>
    </row>
    <row r="114" spans="1:65" s="2" customFormat="1" ht="21.75" customHeight="1">
      <c r="A114" s="36"/>
      <c r="B114" s="37"/>
      <c r="C114" s="190" t="s">
        <v>8</v>
      </c>
      <c r="D114" s="190" t="s">
        <v>177</v>
      </c>
      <c r="E114" s="191" t="s">
        <v>3200</v>
      </c>
      <c r="F114" s="192" t="s">
        <v>3201</v>
      </c>
      <c r="G114" s="193" t="s">
        <v>247</v>
      </c>
      <c r="H114" s="194">
        <v>80</v>
      </c>
      <c r="I114" s="195"/>
      <c r="J114" s="196">
        <f>ROUND(I114*H114,2)</f>
        <v>0</v>
      </c>
      <c r="K114" s="192" t="s">
        <v>181</v>
      </c>
      <c r="L114" s="41"/>
      <c r="M114" s="197" t="s">
        <v>19</v>
      </c>
      <c r="N114" s="198" t="s">
        <v>48</v>
      </c>
      <c r="O114" s="67"/>
      <c r="P114" s="199">
        <f>O114*H114</f>
        <v>0</v>
      </c>
      <c r="Q114" s="199">
        <v>0.0002</v>
      </c>
      <c r="R114" s="199">
        <f>Q114*H114</f>
        <v>0.016</v>
      </c>
      <c r="S114" s="199">
        <v>0</v>
      </c>
      <c r="T114" s="200">
        <f>S114*H114</f>
        <v>0</v>
      </c>
      <c r="U114" s="36"/>
      <c r="V114" s="36"/>
      <c r="W114" s="36"/>
      <c r="X114" s="36"/>
      <c r="Y114" s="36"/>
      <c r="Z114" s="36"/>
      <c r="AA114" s="36"/>
      <c r="AB114" s="36"/>
      <c r="AC114" s="36"/>
      <c r="AD114" s="36"/>
      <c r="AE114" s="36"/>
      <c r="AR114" s="201" t="s">
        <v>293</v>
      </c>
      <c r="AT114" s="201" t="s">
        <v>177</v>
      </c>
      <c r="AU114" s="201" t="s">
        <v>85</v>
      </c>
      <c r="AY114" s="19" t="s">
        <v>175</v>
      </c>
      <c r="BE114" s="202">
        <f>IF(N114="základní",J114,0)</f>
        <v>0</v>
      </c>
      <c r="BF114" s="202">
        <f>IF(N114="snížená",J114,0)</f>
        <v>0</v>
      </c>
      <c r="BG114" s="202">
        <f>IF(N114="zákl. přenesená",J114,0)</f>
        <v>0</v>
      </c>
      <c r="BH114" s="202">
        <f>IF(N114="sníž. přenesená",J114,0)</f>
        <v>0</v>
      </c>
      <c r="BI114" s="202">
        <f>IF(N114="nulová",J114,0)</f>
        <v>0</v>
      </c>
      <c r="BJ114" s="19" t="s">
        <v>182</v>
      </c>
      <c r="BK114" s="202">
        <f>ROUND(I114*H114,2)</f>
        <v>0</v>
      </c>
      <c r="BL114" s="19" t="s">
        <v>293</v>
      </c>
      <c r="BM114" s="201" t="s">
        <v>3202</v>
      </c>
    </row>
    <row r="115" spans="1:47" s="2" customFormat="1" ht="29.25">
      <c r="A115" s="36"/>
      <c r="B115" s="37"/>
      <c r="C115" s="38"/>
      <c r="D115" s="203" t="s">
        <v>184</v>
      </c>
      <c r="E115" s="38"/>
      <c r="F115" s="204" t="s">
        <v>2802</v>
      </c>
      <c r="G115" s="38"/>
      <c r="H115" s="38"/>
      <c r="I115" s="111"/>
      <c r="J115" s="38"/>
      <c r="K115" s="38"/>
      <c r="L115" s="41"/>
      <c r="M115" s="205"/>
      <c r="N115" s="206"/>
      <c r="O115" s="67"/>
      <c r="P115" s="67"/>
      <c r="Q115" s="67"/>
      <c r="R115" s="67"/>
      <c r="S115" s="67"/>
      <c r="T115" s="68"/>
      <c r="U115" s="36"/>
      <c r="V115" s="36"/>
      <c r="W115" s="36"/>
      <c r="X115" s="36"/>
      <c r="Y115" s="36"/>
      <c r="Z115" s="36"/>
      <c r="AA115" s="36"/>
      <c r="AB115" s="36"/>
      <c r="AC115" s="36"/>
      <c r="AD115" s="36"/>
      <c r="AE115" s="36"/>
      <c r="AT115" s="19" t="s">
        <v>184</v>
      </c>
      <c r="AU115" s="19" t="s">
        <v>85</v>
      </c>
    </row>
    <row r="116" spans="2:51" s="13" customFormat="1" ht="11.25">
      <c r="B116" s="207"/>
      <c r="C116" s="208"/>
      <c r="D116" s="203" t="s">
        <v>186</v>
      </c>
      <c r="E116" s="209" t="s">
        <v>19</v>
      </c>
      <c r="F116" s="210" t="s">
        <v>3203</v>
      </c>
      <c r="G116" s="208"/>
      <c r="H116" s="209" t="s">
        <v>19</v>
      </c>
      <c r="I116" s="211"/>
      <c r="J116" s="208"/>
      <c r="K116" s="208"/>
      <c r="L116" s="212"/>
      <c r="M116" s="213"/>
      <c r="N116" s="214"/>
      <c r="O116" s="214"/>
      <c r="P116" s="214"/>
      <c r="Q116" s="214"/>
      <c r="R116" s="214"/>
      <c r="S116" s="214"/>
      <c r="T116" s="215"/>
      <c r="AT116" s="216" t="s">
        <v>186</v>
      </c>
      <c r="AU116" s="216" t="s">
        <v>85</v>
      </c>
      <c r="AV116" s="13" t="s">
        <v>83</v>
      </c>
      <c r="AW116" s="13" t="s">
        <v>37</v>
      </c>
      <c r="AX116" s="13" t="s">
        <v>75</v>
      </c>
      <c r="AY116" s="216" t="s">
        <v>175</v>
      </c>
    </row>
    <row r="117" spans="2:51" s="14" customFormat="1" ht="11.25">
      <c r="B117" s="217"/>
      <c r="C117" s="218"/>
      <c r="D117" s="203" t="s">
        <v>186</v>
      </c>
      <c r="E117" s="219" t="s">
        <v>19</v>
      </c>
      <c r="F117" s="220" t="s">
        <v>3204</v>
      </c>
      <c r="G117" s="218"/>
      <c r="H117" s="221">
        <v>80</v>
      </c>
      <c r="I117" s="222"/>
      <c r="J117" s="218"/>
      <c r="K117" s="218"/>
      <c r="L117" s="223"/>
      <c r="M117" s="224"/>
      <c r="N117" s="225"/>
      <c r="O117" s="225"/>
      <c r="P117" s="225"/>
      <c r="Q117" s="225"/>
      <c r="R117" s="225"/>
      <c r="S117" s="225"/>
      <c r="T117" s="226"/>
      <c r="AT117" s="227" t="s">
        <v>186</v>
      </c>
      <c r="AU117" s="227" t="s">
        <v>85</v>
      </c>
      <c r="AV117" s="14" t="s">
        <v>85</v>
      </c>
      <c r="AW117" s="14" t="s">
        <v>37</v>
      </c>
      <c r="AX117" s="14" t="s">
        <v>83</v>
      </c>
      <c r="AY117" s="227" t="s">
        <v>175</v>
      </c>
    </row>
    <row r="118" spans="1:65" s="2" customFormat="1" ht="21.75" customHeight="1">
      <c r="A118" s="36"/>
      <c r="B118" s="37"/>
      <c r="C118" s="190" t="s">
        <v>293</v>
      </c>
      <c r="D118" s="190" t="s">
        <v>177</v>
      </c>
      <c r="E118" s="191" t="s">
        <v>3205</v>
      </c>
      <c r="F118" s="192" t="s">
        <v>3206</v>
      </c>
      <c r="G118" s="193" t="s">
        <v>247</v>
      </c>
      <c r="H118" s="194">
        <v>12</v>
      </c>
      <c r="I118" s="195"/>
      <c r="J118" s="196">
        <f>ROUND(I118*H118,2)</f>
        <v>0</v>
      </c>
      <c r="K118" s="192" t="s">
        <v>181</v>
      </c>
      <c r="L118" s="41"/>
      <c r="M118" s="197" t="s">
        <v>19</v>
      </c>
      <c r="N118" s="198" t="s">
        <v>48</v>
      </c>
      <c r="O118" s="67"/>
      <c r="P118" s="199">
        <f>O118*H118</f>
        <v>0</v>
      </c>
      <c r="Q118" s="199">
        <v>0.00024</v>
      </c>
      <c r="R118" s="199">
        <f>Q118*H118</f>
        <v>0.00288</v>
      </c>
      <c r="S118" s="199">
        <v>0</v>
      </c>
      <c r="T118" s="200">
        <f>S118*H118</f>
        <v>0</v>
      </c>
      <c r="U118" s="36"/>
      <c r="V118" s="36"/>
      <c r="W118" s="36"/>
      <c r="X118" s="36"/>
      <c r="Y118" s="36"/>
      <c r="Z118" s="36"/>
      <c r="AA118" s="36"/>
      <c r="AB118" s="36"/>
      <c r="AC118" s="36"/>
      <c r="AD118" s="36"/>
      <c r="AE118" s="36"/>
      <c r="AR118" s="201" t="s">
        <v>293</v>
      </c>
      <c r="AT118" s="201" t="s">
        <v>177</v>
      </c>
      <c r="AU118" s="201" t="s">
        <v>85</v>
      </c>
      <c r="AY118" s="19" t="s">
        <v>175</v>
      </c>
      <c r="BE118" s="202">
        <f>IF(N118="základní",J118,0)</f>
        <v>0</v>
      </c>
      <c r="BF118" s="202">
        <f>IF(N118="snížená",J118,0)</f>
        <v>0</v>
      </c>
      <c r="BG118" s="202">
        <f>IF(N118="zákl. přenesená",J118,0)</f>
        <v>0</v>
      </c>
      <c r="BH118" s="202">
        <f>IF(N118="sníž. přenesená",J118,0)</f>
        <v>0</v>
      </c>
      <c r="BI118" s="202">
        <f>IF(N118="nulová",J118,0)</f>
        <v>0</v>
      </c>
      <c r="BJ118" s="19" t="s">
        <v>182</v>
      </c>
      <c r="BK118" s="202">
        <f>ROUND(I118*H118,2)</f>
        <v>0</v>
      </c>
      <c r="BL118" s="19" t="s">
        <v>293</v>
      </c>
      <c r="BM118" s="201" t="s">
        <v>3207</v>
      </c>
    </row>
    <row r="119" spans="1:47" s="2" customFormat="1" ht="29.25">
      <c r="A119" s="36"/>
      <c r="B119" s="37"/>
      <c r="C119" s="38"/>
      <c r="D119" s="203" t="s">
        <v>184</v>
      </c>
      <c r="E119" s="38"/>
      <c r="F119" s="204" t="s">
        <v>2802</v>
      </c>
      <c r="G119" s="38"/>
      <c r="H119" s="38"/>
      <c r="I119" s="111"/>
      <c r="J119" s="38"/>
      <c r="K119" s="38"/>
      <c r="L119" s="41"/>
      <c r="M119" s="205"/>
      <c r="N119" s="206"/>
      <c r="O119" s="67"/>
      <c r="P119" s="67"/>
      <c r="Q119" s="67"/>
      <c r="R119" s="67"/>
      <c r="S119" s="67"/>
      <c r="T119" s="68"/>
      <c r="U119" s="36"/>
      <c r="V119" s="36"/>
      <c r="W119" s="36"/>
      <c r="X119" s="36"/>
      <c r="Y119" s="36"/>
      <c r="Z119" s="36"/>
      <c r="AA119" s="36"/>
      <c r="AB119" s="36"/>
      <c r="AC119" s="36"/>
      <c r="AD119" s="36"/>
      <c r="AE119" s="36"/>
      <c r="AT119" s="19" t="s">
        <v>184</v>
      </c>
      <c r="AU119" s="19" t="s">
        <v>85</v>
      </c>
    </row>
    <row r="120" spans="2:51" s="13" customFormat="1" ht="11.25">
      <c r="B120" s="207"/>
      <c r="C120" s="208"/>
      <c r="D120" s="203" t="s">
        <v>186</v>
      </c>
      <c r="E120" s="209" t="s">
        <v>19</v>
      </c>
      <c r="F120" s="210" t="s">
        <v>2810</v>
      </c>
      <c r="G120" s="208"/>
      <c r="H120" s="209" t="s">
        <v>19</v>
      </c>
      <c r="I120" s="211"/>
      <c r="J120" s="208"/>
      <c r="K120" s="208"/>
      <c r="L120" s="212"/>
      <c r="M120" s="213"/>
      <c r="N120" s="214"/>
      <c r="O120" s="214"/>
      <c r="P120" s="214"/>
      <c r="Q120" s="214"/>
      <c r="R120" s="214"/>
      <c r="S120" s="214"/>
      <c r="T120" s="215"/>
      <c r="AT120" s="216" t="s">
        <v>186</v>
      </c>
      <c r="AU120" s="216" t="s">
        <v>85</v>
      </c>
      <c r="AV120" s="13" t="s">
        <v>83</v>
      </c>
      <c r="AW120" s="13" t="s">
        <v>37</v>
      </c>
      <c r="AX120" s="13" t="s">
        <v>75</v>
      </c>
      <c r="AY120" s="216" t="s">
        <v>175</v>
      </c>
    </row>
    <row r="121" spans="2:51" s="14" customFormat="1" ht="11.25">
      <c r="B121" s="217"/>
      <c r="C121" s="218"/>
      <c r="D121" s="203" t="s">
        <v>186</v>
      </c>
      <c r="E121" s="219" t="s">
        <v>19</v>
      </c>
      <c r="F121" s="220" t="s">
        <v>3208</v>
      </c>
      <c r="G121" s="218"/>
      <c r="H121" s="221">
        <v>12</v>
      </c>
      <c r="I121" s="222"/>
      <c r="J121" s="218"/>
      <c r="K121" s="218"/>
      <c r="L121" s="223"/>
      <c r="M121" s="224"/>
      <c r="N121" s="225"/>
      <c r="O121" s="225"/>
      <c r="P121" s="225"/>
      <c r="Q121" s="225"/>
      <c r="R121" s="225"/>
      <c r="S121" s="225"/>
      <c r="T121" s="226"/>
      <c r="AT121" s="227" t="s">
        <v>186</v>
      </c>
      <c r="AU121" s="227" t="s">
        <v>85</v>
      </c>
      <c r="AV121" s="14" t="s">
        <v>85</v>
      </c>
      <c r="AW121" s="14" t="s">
        <v>37</v>
      </c>
      <c r="AX121" s="14" t="s">
        <v>83</v>
      </c>
      <c r="AY121" s="227" t="s">
        <v>175</v>
      </c>
    </row>
    <row r="122" spans="1:65" s="2" customFormat="1" ht="21.75" customHeight="1">
      <c r="A122" s="36"/>
      <c r="B122" s="37"/>
      <c r="C122" s="190" t="s">
        <v>298</v>
      </c>
      <c r="D122" s="190" t="s">
        <v>177</v>
      </c>
      <c r="E122" s="191" t="s">
        <v>3209</v>
      </c>
      <c r="F122" s="192" t="s">
        <v>3210</v>
      </c>
      <c r="G122" s="193" t="s">
        <v>973</v>
      </c>
      <c r="H122" s="194">
        <v>1</v>
      </c>
      <c r="I122" s="195"/>
      <c r="J122" s="196">
        <f>ROUND(I122*H122,2)</f>
        <v>0</v>
      </c>
      <c r="K122" s="192" t="s">
        <v>1291</v>
      </c>
      <c r="L122" s="41"/>
      <c r="M122" s="197" t="s">
        <v>19</v>
      </c>
      <c r="N122" s="198" t="s">
        <v>48</v>
      </c>
      <c r="O122" s="67"/>
      <c r="P122" s="199">
        <f>O122*H122</f>
        <v>0</v>
      </c>
      <c r="Q122" s="199">
        <v>0</v>
      </c>
      <c r="R122" s="199">
        <f>Q122*H122</f>
        <v>0</v>
      </c>
      <c r="S122" s="199">
        <v>0</v>
      </c>
      <c r="T122" s="200">
        <f>S122*H122</f>
        <v>0</v>
      </c>
      <c r="U122" s="36"/>
      <c r="V122" s="36"/>
      <c r="W122" s="36"/>
      <c r="X122" s="36"/>
      <c r="Y122" s="36"/>
      <c r="Z122" s="36"/>
      <c r="AA122" s="36"/>
      <c r="AB122" s="36"/>
      <c r="AC122" s="36"/>
      <c r="AD122" s="36"/>
      <c r="AE122" s="36"/>
      <c r="AR122" s="201" t="s">
        <v>293</v>
      </c>
      <c r="AT122" s="201" t="s">
        <v>177</v>
      </c>
      <c r="AU122" s="201" t="s">
        <v>85</v>
      </c>
      <c r="AY122" s="19" t="s">
        <v>175</v>
      </c>
      <c r="BE122" s="202">
        <f>IF(N122="základní",J122,0)</f>
        <v>0</v>
      </c>
      <c r="BF122" s="202">
        <f>IF(N122="snížená",J122,0)</f>
        <v>0</v>
      </c>
      <c r="BG122" s="202">
        <f>IF(N122="zákl. přenesená",J122,0)</f>
        <v>0</v>
      </c>
      <c r="BH122" s="202">
        <f>IF(N122="sníž. přenesená",J122,0)</f>
        <v>0</v>
      </c>
      <c r="BI122" s="202">
        <f>IF(N122="nulová",J122,0)</f>
        <v>0</v>
      </c>
      <c r="BJ122" s="19" t="s">
        <v>182</v>
      </c>
      <c r="BK122" s="202">
        <f>ROUND(I122*H122,2)</f>
        <v>0</v>
      </c>
      <c r="BL122" s="19" t="s">
        <v>293</v>
      </c>
      <c r="BM122" s="201" t="s">
        <v>3211</v>
      </c>
    </row>
    <row r="123" spans="1:65" s="2" customFormat="1" ht="21.75" customHeight="1">
      <c r="A123" s="36"/>
      <c r="B123" s="37"/>
      <c r="C123" s="190" t="s">
        <v>304</v>
      </c>
      <c r="D123" s="190" t="s">
        <v>177</v>
      </c>
      <c r="E123" s="191" t="s">
        <v>3212</v>
      </c>
      <c r="F123" s="192" t="s">
        <v>3213</v>
      </c>
      <c r="G123" s="193" t="s">
        <v>217</v>
      </c>
      <c r="H123" s="194">
        <v>0.221</v>
      </c>
      <c r="I123" s="195"/>
      <c r="J123" s="196">
        <f>ROUND(I123*H123,2)</f>
        <v>0</v>
      </c>
      <c r="K123" s="192" t="s">
        <v>181</v>
      </c>
      <c r="L123" s="41"/>
      <c r="M123" s="197" t="s">
        <v>19</v>
      </c>
      <c r="N123" s="198" t="s">
        <v>48</v>
      </c>
      <c r="O123" s="67"/>
      <c r="P123" s="199">
        <f>O123*H123</f>
        <v>0</v>
      </c>
      <c r="Q123" s="199">
        <v>0</v>
      </c>
      <c r="R123" s="199">
        <f>Q123*H123</f>
        <v>0</v>
      </c>
      <c r="S123" s="199">
        <v>0</v>
      </c>
      <c r="T123" s="200">
        <f>S123*H123</f>
        <v>0</v>
      </c>
      <c r="U123" s="36"/>
      <c r="V123" s="36"/>
      <c r="W123" s="36"/>
      <c r="X123" s="36"/>
      <c r="Y123" s="36"/>
      <c r="Z123" s="36"/>
      <c r="AA123" s="36"/>
      <c r="AB123" s="36"/>
      <c r="AC123" s="36"/>
      <c r="AD123" s="36"/>
      <c r="AE123" s="36"/>
      <c r="AR123" s="201" t="s">
        <v>293</v>
      </c>
      <c r="AT123" s="201" t="s">
        <v>177</v>
      </c>
      <c r="AU123" s="201" t="s">
        <v>85</v>
      </c>
      <c r="AY123" s="19" t="s">
        <v>175</v>
      </c>
      <c r="BE123" s="202">
        <f>IF(N123="základní",J123,0)</f>
        <v>0</v>
      </c>
      <c r="BF123" s="202">
        <f>IF(N123="snížená",J123,0)</f>
        <v>0</v>
      </c>
      <c r="BG123" s="202">
        <f>IF(N123="zákl. přenesená",J123,0)</f>
        <v>0</v>
      </c>
      <c r="BH123" s="202">
        <f>IF(N123="sníž. přenesená",J123,0)</f>
        <v>0</v>
      </c>
      <c r="BI123" s="202">
        <f>IF(N123="nulová",J123,0)</f>
        <v>0</v>
      </c>
      <c r="BJ123" s="19" t="s">
        <v>182</v>
      </c>
      <c r="BK123" s="202">
        <f>ROUND(I123*H123,2)</f>
        <v>0</v>
      </c>
      <c r="BL123" s="19" t="s">
        <v>293</v>
      </c>
      <c r="BM123" s="201" t="s">
        <v>3214</v>
      </c>
    </row>
    <row r="124" spans="1:47" s="2" customFormat="1" ht="78">
      <c r="A124" s="36"/>
      <c r="B124" s="37"/>
      <c r="C124" s="38"/>
      <c r="D124" s="203" t="s">
        <v>184</v>
      </c>
      <c r="E124" s="38"/>
      <c r="F124" s="204" t="s">
        <v>1013</v>
      </c>
      <c r="G124" s="38"/>
      <c r="H124" s="38"/>
      <c r="I124" s="111"/>
      <c r="J124" s="38"/>
      <c r="K124" s="38"/>
      <c r="L124" s="41"/>
      <c r="M124" s="205"/>
      <c r="N124" s="206"/>
      <c r="O124" s="67"/>
      <c r="P124" s="67"/>
      <c r="Q124" s="67"/>
      <c r="R124" s="67"/>
      <c r="S124" s="67"/>
      <c r="T124" s="68"/>
      <c r="U124" s="36"/>
      <c r="V124" s="36"/>
      <c r="W124" s="36"/>
      <c r="X124" s="36"/>
      <c r="Y124" s="36"/>
      <c r="Z124" s="36"/>
      <c r="AA124" s="36"/>
      <c r="AB124" s="36"/>
      <c r="AC124" s="36"/>
      <c r="AD124" s="36"/>
      <c r="AE124" s="36"/>
      <c r="AT124" s="19" t="s">
        <v>184</v>
      </c>
      <c r="AU124" s="19" t="s">
        <v>85</v>
      </c>
    </row>
    <row r="125" spans="2:63" s="12" customFormat="1" ht="22.9" customHeight="1">
      <c r="B125" s="174"/>
      <c r="C125" s="175"/>
      <c r="D125" s="176" t="s">
        <v>74</v>
      </c>
      <c r="E125" s="188" t="s">
        <v>3215</v>
      </c>
      <c r="F125" s="188" t="s">
        <v>3216</v>
      </c>
      <c r="G125" s="175"/>
      <c r="H125" s="175"/>
      <c r="I125" s="178"/>
      <c r="J125" s="189">
        <f>BK125</f>
        <v>0</v>
      </c>
      <c r="K125" s="175"/>
      <c r="L125" s="180"/>
      <c r="M125" s="181"/>
      <c r="N125" s="182"/>
      <c r="O125" s="182"/>
      <c r="P125" s="183">
        <f>SUM(P126:P144)</f>
        <v>0</v>
      </c>
      <c r="Q125" s="182"/>
      <c r="R125" s="183">
        <f>SUM(R126:R144)</f>
        <v>0.16110000000000002</v>
      </c>
      <c r="S125" s="182"/>
      <c r="T125" s="184">
        <f>SUM(T126:T144)</f>
        <v>0</v>
      </c>
      <c r="AR125" s="185" t="s">
        <v>85</v>
      </c>
      <c r="AT125" s="186" t="s">
        <v>74</v>
      </c>
      <c r="AU125" s="186" t="s">
        <v>83</v>
      </c>
      <c r="AY125" s="185" t="s">
        <v>175</v>
      </c>
      <c r="BK125" s="187">
        <f>SUM(BK126:BK144)</f>
        <v>0</v>
      </c>
    </row>
    <row r="126" spans="1:65" s="2" customFormat="1" ht="16.5" customHeight="1">
      <c r="A126" s="36"/>
      <c r="B126" s="37"/>
      <c r="C126" s="190" t="s">
        <v>313</v>
      </c>
      <c r="D126" s="190" t="s">
        <v>177</v>
      </c>
      <c r="E126" s="191" t="s">
        <v>3217</v>
      </c>
      <c r="F126" s="192" t="s">
        <v>3218</v>
      </c>
      <c r="G126" s="193" t="s">
        <v>973</v>
      </c>
      <c r="H126" s="194">
        <v>8</v>
      </c>
      <c r="I126" s="195"/>
      <c r="J126" s="196">
        <f aca="true" t="shared" si="0" ref="J126:J132">ROUND(I126*H126,2)</f>
        <v>0</v>
      </c>
      <c r="K126" s="192" t="s">
        <v>181</v>
      </c>
      <c r="L126" s="41"/>
      <c r="M126" s="197" t="s">
        <v>19</v>
      </c>
      <c r="N126" s="198" t="s">
        <v>48</v>
      </c>
      <c r="O126" s="67"/>
      <c r="P126" s="199">
        <f aca="true" t="shared" si="1" ref="P126:P132">O126*H126</f>
        <v>0</v>
      </c>
      <c r="Q126" s="199">
        <v>0.0036</v>
      </c>
      <c r="R126" s="199">
        <f aca="true" t="shared" si="2" ref="R126:R132">Q126*H126</f>
        <v>0.0288</v>
      </c>
      <c r="S126" s="199">
        <v>0</v>
      </c>
      <c r="T126" s="200">
        <f aca="true" t="shared" si="3" ref="T126:T132">S126*H126</f>
        <v>0</v>
      </c>
      <c r="U126" s="36"/>
      <c r="V126" s="36"/>
      <c r="W126" s="36"/>
      <c r="X126" s="36"/>
      <c r="Y126" s="36"/>
      <c r="Z126" s="36"/>
      <c r="AA126" s="36"/>
      <c r="AB126" s="36"/>
      <c r="AC126" s="36"/>
      <c r="AD126" s="36"/>
      <c r="AE126" s="36"/>
      <c r="AR126" s="201" t="s">
        <v>293</v>
      </c>
      <c r="AT126" s="201" t="s">
        <v>177</v>
      </c>
      <c r="AU126" s="201" t="s">
        <v>85</v>
      </c>
      <c r="AY126" s="19" t="s">
        <v>175</v>
      </c>
      <c r="BE126" s="202">
        <f aca="true" t="shared" si="4" ref="BE126:BE132">IF(N126="základní",J126,0)</f>
        <v>0</v>
      </c>
      <c r="BF126" s="202">
        <f aca="true" t="shared" si="5" ref="BF126:BF132">IF(N126="snížená",J126,0)</f>
        <v>0</v>
      </c>
      <c r="BG126" s="202">
        <f aca="true" t="shared" si="6" ref="BG126:BG132">IF(N126="zákl. přenesená",J126,0)</f>
        <v>0</v>
      </c>
      <c r="BH126" s="202">
        <f aca="true" t="shared" si="7" ref="BH126:BH132">IF(N126="sníž. přenesená",J126,0)</f>
        <v>0</v>
      </c>
      <c r="BI126" s="202">
        <f aca="true" t="shared" si="8" ref="BI126:BI132">IF(N126="nulová",J126,0)</f>
        <v>0</v>
      </c>
      <c r="BJ126" s="19" t="s">
        <v>182</v>
      </c>
      <c r="BK126" s="202">
        <f aca="true" t="shared" si="9" ref="BK126:BK132">ROUND(I126*H126,2)</f>
        <v>0</v>
      </c>
      <c r="BL126" s="19" t="s">
        <v>293</v>
      </c>
      <c r="BM126" s="201" t="s">
        <v>3219</v>
      </c>
    </row>
    <row r="127" spans="1:65" s="2" customFormat="1" ht="16.5" customHeight="1">
      <c r="A127" s="36"/>
      <c r="B127" s="37"/>
      <c r="C127" s="239" t="s">
        <v>317</v>
      </c>
      <c r="D127" s="239" t="s">
        <v>238</v>
      </c>
      <c r="E127" s="240" t="s">
        <v>3220</v>
      </c>
      <c r="F127" s="241" t="s">
        <v>3221</v>
      </c>
      <c r="G127" s="242" t="s">
        <v>400</v>
      </c>
      <c r="H127" s="243">
        <v>4</v>
      </c>
      <c r="I127" s="244"/>
      <c r="J127" s="245">
        <f t="shared" si="0"/>
        <v>0</v>
      </c>
      <c r="K127" s="241" t="s">
        <v>181</v>
      </c>
      <c r="L127" s="246"/>
      <c r="M127" s="247" t="s">
        <v>19</v>
      </c>
      <c r="N127" s="248" t="s">
        <v>48</v>
      </c>
      <c r="O127" s="67"/>
      <c r="P127" s="199">
        <f t="shared" si="1"/>
        <v>0</v>
      </c>
      <c r="Q127" s="199">
        <v>7E-05</v>
      </c>
      <c r="R127" s="199">
        <f t="shared" si="2"/>
        <v>0.00028</v>
      </c>
      <c r="S127" s="199">
        <v>0</v>
      </c>
      <c r="T127" s="200">
        <f t="shared" si="3"/>
        <v>0</v>
      </c>
      <c r="U127" s="36"/>
      <c r="V127" s="36"/>
      <c r="W127" s="36"/>
      <c r="X127" s="36"/>
      <c r="Y127" s="36"/>
      <c r="Z127" s="36"/>
      <c r="AA127" s="36"/>
      <c r="AB127" s="36"/>
      <c r="AC127" s="36"/>
      <c r="AD127" s="36"/>
      <c r="AE127" s="36"/>
      <c r="AR127" s="201" t="s">
        <v>522</v>
      </c>
      <c r="AT127" s="201" t="s">
        <v>238</v>
      </c>
      <c r="AU127" s="201" t="s">
        <v>85</v>
      </c>
      <c r="AY127" s="19" t="s">
        <v>175</v>
      </c>
      <c r="BE127" s="202">
        <f t="shared" si="4"/>
        <v>0</v>
      </c>
      <c r="BF127" s="202">
        <f t="shared" si="5"/>
        <v>0</v>
      </c>
      <c r="BG127" s="202">
        <f t="shared" si="6"/>
        <v>0</v>
      </c>
      <c r="BH127" s="202">
        <f t="shared" si="7"/>
        <v>0</v>
      </c>
      <c r="BI127" s="202">
        <f t="shared" si="8"/>
        <v>0</v>
      </c>
      <c r="BJ127" s="19" t="s">
        <v>182</v>
      </c>
      <c r="BK127" s="202">
        <f t="shared" si="9"/>
        <v>0</v>
      </c>
      <c r="BL127" s="19" t="s">
        <v>293</v>
      </c>
      <c r="BM127" s="201" t="s">
        <v>3222</v>
      </c>
    </row>
    <row r="128" spans="1:65" s="2" customFormat="1" ht="16.5" customHeight="1">
      <c r="A128" s="36"/>
      <c r="B128" s="37"/>
      <c r="C128" s="239" t="s">
        <v>7</v>
      </c>
      <c r="D128" s="239" t="s">
        <v>238</v>
      </c>
      <c r="E128" s="240" t="s">
        <v>3223</v>
      </c>
      <c r="F128" s="241" t="s">
        <v>3224</v>
      </c>
      <c r="G128" s="242" t="s">
        <v>400</v>
      </c>
      <c r="H128" s="243">
        <v>4</v>
      </c>
      <c r="I128" s="244"/>
      <c r="J128" s="245">
        <f t="shared" si="0"/>
        <v>0</v>
      </c>
      <c r="K128" s="241" t="s">
        <v>181</v>
      </c>
      <c r="L128" s="246"/>
      <c r="M128" s="247" t="s">
        <v>19</v>
      </c>
      <c r="N128" s="248" t="s">
        <v>48</v>
      </c>
      <c r="O128" s="67"/>
      <c r="P128" s="199">
        <f t="shared" si="1"/>
        <v>0</v>
      </c>
      <c r="Q128" s="199">
        <v>4E-05</v>
      </c>
      <c r="R128" s="199">
        <f t="shared" si="2"/>
        <v>0.00016</v>
      </c>
      <c r="S128" s="199">
        <v>0</v>
      </c>
      <c r="T128" s="200">
        <f t="shared" si="3"/>
        <v>0</v>
      </c>
      <c r="U128" s="36"/>
      <c r="V128" s="36"/>
      <c r="W128" s="36"/>
      <c r="X128" s="36"/>
      <c r="Y128" s="36"/>
      <c r="Z128" s="36"/>
      <c r="AA128" s="36"/>
      <c r="AB128" s="36"/>
      <c r="AC128" s="36"/>
      <c r="AD128" s="36"/>
      <c r="AE128" s="36"/>
      <c r="AR128" s="201" t="s">
        <v>522</v>
      </c>
      <c r="AT128" s="201" t="s">
        <v>238</v>
      </c>
      <c r="AU128" s="201" t="s">
        <v>85</v>
      </c>
      <c r="AY128" s="19" t="s">
        <v>175</v>
      </c>
      <c r="BE128" s="202">
        <f t="shared" si="4"/>
        <v>0</v>
      </c>
      <c r="BF128" s="202">
        <f t="shared" si="5"/>
        <v>0</v>
      </c>
      <c r="BG128" s="202">
        <f t="shared" si="6"/>
        <v>0</v>
      </c>
      <c r="BH128" s="202">
        <f t="shared" si="7"/>
        <v>0</v>
      </c>
      <c r="BI128" s="202">
        <f t="shared" si="8"/>
        <v>0</v>
      </c>
      <c r="BJ128" s="19" t="s">
        <v>182</v>
      </c>
      <c r="BK128" s="202">
        <f t="shared" si="9"/>
        <v>0</v>
      </c>
      <c r="BL128" s="19" t="s">
        <v>293</v>
      </c>
      <c r="BM128" s="201" t="s">
        <v>3225</v>
      </c>
    </row>
    <row r="129" spans="1:65" s="2" customFormat="1" ht="16.5" customHeight="1">
      <c r="A129" s="36"/>
      <c r="B129" s="37"/>
      <c r="C129" s="190" t="s">
        <v>327</v>
      </c>
      <c r="D129" s="190" t="s">
        <v>177</v>
      </c>
      <c r="E129" s="191" t="s">
        <v>3226</v>
      </c>
      <c r="F129" s="192" t="s">
        <v>3227</v>
      </c>
      <c r="G129" s="193" t="s">
        <v>973</v>
      </c>
      <c r="H129" s="194">
        <v>2</v>
      </c>
      <c r="I129" s="195"/>
      <c r="J129" s="196">
        <f t="shared" si="0"/>
        <v>0</v>
      </c>
      <c r="K129" s="192" t="s">
        <v>181</v>
      </c>
      <c r="L129" s="41"/>
      <c r="M129" s="197" t="s">
        <v>19</v>
      </c>
      <c r="N129" s="198" t="s">
        <v>48</v>
      </c>
      <c r="O129" s="67"/>
      <c r="P129" s="199">
        <f t="shared" si="1"/>
        <v>0</v>
      </c>
      <c r="Q129" s="199">
        <v>0.00478</v>
      </c>
      <c r="R129" s="199">
        <f t="shared" si="2"/>
        <v>0.00956</v>
      </c>
      <c r="S129" s="199">
        <v>0</v>
      </c>
      <c r="T129" s="200">
        <f t="shared" si="3"/>
        <v>0</v>
      </c>
      <c r="U129" s="36"/>
      <c r="V129" s="36"/>
      <c r="W129" s="36"/>
      <c r="X129" s="36"/>
      <c r="Y129" s="36"/>
      <c r="Z129" s="36"/>
      <c r="AA129" s="36"/>
      <c r="AB129" s="36"/>
      <c r="AC129" s="36"/>
      <c r="AD129" s="36"/>
      <c r="AE129" s="36"/>
      <c r="AR129" s="201" t="s">
        <v>293</v>
      </c>
      <c r="AT129" s="201" t="s">
        <v>177</v>
      </c>
      <c r="AU129" s="201" t="s">
        <v>85</v>
      </c>
      <c r="AY129" s="19" t="s">
        <v>175</v>
      </c>
      <c r="BE129" s="202">
        <f t="shared" si="4"/>
        <v>0</v>
      </c>
      <c r="BF129" s="202">
        <f t="shared" si="5"/>
        <v>0</v>
      </c>
      <c r="BG129" s="202">
        <f t="shared" si="6"/>
        <v>0</v>
      </c>
      <c r="BH129" s="202">
        <f t="shared" si="7"/>
        <v>0</v>
      </c>
      <c r="BI129" s="202">
        <f t="shared" si="8"/>
        <v>0</v>
      </c>
      <c r="BJ129" s="19" t="s">
        <v>182</v>
      </c>
      <c r="BK129" s="202">
        <f t="shared" si="9"/>
        <v>0</v>
      </c>
      <c r="BL129" s="19" t="s">
        <v>293</v>
      </c>
      <c r="BM129" s="201" t="s">
        <v>3228</v>
      </c>
    </row>
    <row r="130" spans="1:65" s="2" customFormat="1" ht="16.5" customHeight="1">
      <c r="A130" s="36"/>
      <c r="B130" s="37"/>
      <c r="C130" s="190" t="s">
        <v>332</v>
      </c>
      <c r="D130" s="190" t="s">
        <v>177</v>
      </c>
      <c r="E130" s="191" t="s">
        <v>3229</v>
      </c>
      <c r="F130" s="192" t="s">
        <v>3230</v>
      </c>
      <c r="G130" s="193" t="s">
        <v>973</v>
      </c>
      <c r="H130" s="194">
        <v>1</v>
      </c>
      <c r="I130" s="195"/>
      <c r="J130" s="196">
        <f t="shared" si="0"/>
        <v>0</v>
      </c>
      <c r="K130" s="192" t="s">
        <v>181</v>
      </c>
      <c r="L130" s="41"/>
      <c r="M130" s="197" t="s">
        <v>19</v>
      </c>
      <c r="N130" s="198" t="s">
        <v>48</v>
      </c>
      <c r="O130" s="67"/>
      <c r="P130" s="199">
        <f t="shared" si="1"/>
        <v>0</v>
      </c>
      <c r="Q130" s="199">
        <v>0.00597</v>
      </c>
      <c r="R130" s="199">
        <f t="shared" si="2"/>
        <v>0.00597</v>
      </c>
      <c r="S130" s="199">
        <v>0</v>
      </c>
      <c r="T130" s="200">
        <f t="shared" si="3"/>
        <v>0</v>
      </c>
      <c r="U130" s="36"/>
      <c r="V130" s="36"/>
      <c r="W130" s="36"/>
      <c r="X130" s="36"/>
      <c r="Y130" s="36"/>
      <c r="Z130" s="36"/>
      <c r="AA130" s="36"/>
      <c r="AB130" s="36"/>
      <c r="AC130" s="36"/>
      <c r="AD130" s="36"/>
      <c r="AE130" s="36"/>
      <c r="AR130" s="201" t="s">
        <v>293</v>
      </c>
      <c r="AT130" s="201" t="s">
        <v>177</v>
      </c>
      <c r="AU130" s="201" t="s">
        <v>85</v>
      </c>
      <c r="AY130" s="19" t="s">
        <v>175</v>
      </c>
      <c r="BE130" s="202">
        <f t="shared" si="4"/>
        <v>0</v>
      </c>
      <c r="BF130" s="202">
        <f t="shared" si="5"/>
        <v>0</v>
      </c>
      <c r="BG130" s="202">
        <f t="shared" si="6"/>
        <v>0</v>
      </c>
      <c r="BH130" s="202">
        <f t="shared" si="7"/>
        <v>0</v>
      </c>
      <c r="BI130" s="202">
        <f t="shared" si="8"/>
        <v>0</v>
      </c>
      <c r="BJ130" s="19" t="s">
        <v>182</v>
      </c>
      <c r="BK130" s="202">
        <f t="shared" si="9"/>
        <v>0</v>
      </c>
      <c r="BL130" s="19" t="s">
        <v>293</v>
      </c>
      <c r="BM130" s="201" t="s">
        <v>3231</v>
      </c>
    </row>
    <row r="131" spans="1:65" s="2" customFormat="1" ht="16.5" customHeight="1">
      <c r="A131" s="36"/>
      <c r="B131" s="37"/>
      <c r="C131" s="190" t="s">
        <v>336</v>
      </c>
      <c r="D131" s="190" t="s">
        <v>177</v>
      </c>
      <c r="E131" s="191" t="s">
        <v>3232</v>
      </c>
      <c r="F131" s="192" t="s">
        <v>3233</v>
      </c>
      <c r="G131" s="193" t="s">
        <v>973</v>
      </c>
      <c r="H131" s="194">
        <v>1</v>
      </c>
      <c r="I131" s="195"/>
      <c r="J131" s="196">
        <f t="shared" si="0"/>
        <v>0</v>
      </c>
      <c r="K131" s="192" t="s">
        <v>181</v>
      </c>
      <c r="L131" s="41"/>
      <c r="M131" s="197" t="s">
        <v>19</v>
      </c>
      <c r="N131" s="198" t="s">
        <v>48</v>
      </c>
      <c r="O131" s="67"/>
      <c r="P131" s="199">
        <f t="shared" si="1"/>
        <v>0</v>
      </c>
      <c r="Q131" s="199">
        <v>0.00829</v>
      </c>
      <c r="R131" s="199">
        <f t="shared" si="2"/>
        <v>0.00829</v>
      </c>
      <c r="S131" s="199">
        <v>0</v>
      </c>
      <c r="T131" s="200">
        <f t="shared" si="3"/>
        <v>0</v>
      </c>
      <c r="U131" s="36"/>
      <c r="V131" s="36"/>
      <c r="W131" s="36"/>
      <c r="X131" s="36"/>
      <c r="Y131" s="36"/>
      <c r="Z131" s="36"/>
      <c r="AA131" s="36"/>
      <c r="AB131" s="36"/>
      <c r="AC131" s="36"/>
      <c r="AD131" s="36"/>
      <c r="AE131" s="36"/>
      <c r="AR131" s="201" t="s">
        <v>293</v>
      </c>
      <c r="AT131" s="201" t="s">
        <v>177</v>
      </c>
      <c r="AU131" s="201" t="s">
        <v>85</v>
      </c>
      <c r="AY131" s="19" t="s">
        <v>175</v>
      </c>
      <c r="BE131" s="202">
        <f t="shared" si="4"/>
        <v>0</v>
      </c>
      <c r="BF131" s="202">
        <f t="shared" si="5"/>
        <v>0</v>
      </c>
      <c r="BG131" s="202">
        <f t="shared" si="6"/>
        <v>0</v>
      </c>
      <c r="BH131" s="202">
        <f t="shared" si="7"/>
        <v>0</v>
      </c>
      <c r="BI131" s="202">
        <f t="shared" si="8"/>
        <v>0</v>
      </c>
      <c r="BJ131" s="19" t="s">
        <v>182</v>
      </c>
      <c r="BK131" s="202">
        <f t="shared" si="9"/>
        <v>0</v>
      </c>
      <c r="BL131" s="19" t="s">
        <v>293</v>
      </c>
      <c r="BM131" s="201" t="s">
        <v>3234</v>
      </c>
    </row>
    <row r="132" spans="1:65" s="2" customFormat="1" ht="16.5" customHeight="1">
      <c r="A132" s="36"/>
      <c r="B132" s="37"/>
      <c r="C132" s="190" t="s">
        <v>341</v>
      </c>
      <c r="D132" s="190" t="s">
        <v>177</v>
      </c>
      <c r="E132" s="191" t="s">
        <v>3235</v>
      </c>
      <c r="F132" s="192" t="s">
        <v>3236</v>
      </c>
      <c r="G132" s="193" t="s">
        <v>400</v>
      </c>
      <c r="H132" s="194">
        <v>4</v>
      </c>
      <c r="I132" s="195"/>
      <c r="J132" s="196">
        <f t="shared" si="0"/>
        <v>0</v>
      </c>
      <c r="K132" s="192" t="s">
        <v>181</v>
      </c>
      <c r="L132" s="41"/>
      <c r="M132" s="197" t="s">
        <v>19</v>
      </c>
      <c r="N132" s="198" t="s">
        <v>48</v>
      </c>
      <c r="O132" s="67"/>
      <c r="P132" s="199">
        <f t="shared" si="1"/>
        <v>0</v>
      </c>
      <c r="Q132" s="199">
        <v>0.00028</v>
      </c>
      <c r="R132" s="199">
        <f t="shared" si="2"/>
        <v>0.00112</v>
      </c>
      <c r="S132" s="199">
        <v>0</v>
      </c>
      <c r="T132" s="200">
        <f t="shared" si="3"/>
        <v>0</v>
      </c>
      <c r="U132" s="36"/>
      <c r="V132" s="36"/>
      <c r="W132" s="36"/>
      <c r="X132" s="36"/>
      <c r="Y132" s="36"/>
      <c r="Z132" s="36"/>
      <c r="AA132" s="36"/>
      <c r="AB132" s="36"/>
      <c r="AC132" s="36"/>
      <c r="AD132" s="36"/>
      <c r="AE132" s="36"/>
      <c r="AR132" s="201" t="s">
        <v>293</v>
      </c>
      <c r="AT132" s="201" t="s">
        <v>177</v>
      </c>
      <c r="AU132" s="201" t="s">
        <v>85</v>
      </c>
      <c r="AY132" s="19" t="s">
        <v>175</v>
      </c>
      <c r="BE132" s="202">
        <f t="shared" si="4"/>
        <v>0</v>
      </c>
      <c r="BF132" s="202">
        <f t="shared" si="5"/>
        <v>0</v>
      </c>
      <c r="BG132" s="202">
        <f t="shared" si="6"/>
        <v>0</v>
      </c>
      <c r="BH132" s="202">
        <f t="shared" si="7"/>
        <v>0</v>
      </c>
      <c r="BI132" s="202">
        <f t="shared" si="8"/>
        <v>0</v>
      </c>
      <c r="BJ132" s="19" t="s">
        <v>182</v>
      </c>
      <c r="BK132" s="202">
        <f t="shared" si="9"/>
        <v>0</v>
      </c>
      <c r="BL132" s="19" t="s">
        <v>293</v>
      </c>
      <c r="BM132" s="201" t="s">
        <v>3237</v>
      </c>
    </row>
    <row r="133" spans="1:47" s="2" customFormat="1" ht="39">
      <c r="A133" s="36"/>
      <c r="B133" s="37"/>
      <c r="C133" s="38"/>
      <c r="D133" s="203" t="s">
        <v>184</v>
      </c>
      <c r="E133" s="38"/>
      <c r="F133" s="204" t="s">
        <v>3238</v>
      </c>
      <c r="G133" s="38"/>
      <c r="H133" s="38"/>
      <c r="I133" s="111"/>
      <c r="J133" s="38"/>
      <c r="K133" s="38"/>
      <c r="L133" s="41"/>
      <c r="M133" s="205"/>
      <c r="N133" s="206"/>
      <c r="O133" s="67"/>
      <c r="P133" s="67"/>
      <c r="Q133" s="67"/>
      <c r="R133" s="67"/>
      <c r="S133" s="67"/>
      <c r="T133" s="68"/>
      <c r="U133" s="36"/>
      <c r="V133" s="36"/>
      <c r="W133" s="36"/>
      <c r="X133" s="36"/>
      <c r="Y133" s="36"/>
      <c r="Z133" s="36"/>
      <c r="AA133" s="36"/>
      <c r="AB133" s="36"/>
      <c r="AC133" s="36"/>
      <c r="AD133" s="36"/>
      <c r="AE133" s="36"/>
      <c r="AT133" s="19" t="s">
        <v>184</v>
      </c>
      <c r="AU133" s="19" t="s">
        <v>85</v>
      </c>
    </row>
    <row r="134" spans="1:65" s="2" customFormat="1" ht="16.5" customHeight="1">
      <c r="A134" s="36"/>
      <c r="B134" s="37"/>
      <c r="C134" s="239" t="s">
        <v>345</v>
      </c>
      <c r="D134" s="239" t="s">
        <v>238</v>
      </c>
      <c r="E134" s="240" t="s">
        <v>3239</v>
      </c>
      <c r="F134" s="241" t="s">
        <v>3240</v>
      </c>
      <c r="G134" s="242" t="s">
        <v>400</v>
      </c>
      <c r="H134" s="243">
        <v>4</v>
      </c>
      <c r="I134" s="244"/>
      <c r="J134" s="245">
        <f>ROUND(I134*H134,2)</f>
        <v>0</v>
      </c>
      <c r="K134" s="241" t="s">
        <v>1291</v>
      </c>
      <c r="L134" s="246"/>
      <c r="M134" s="247" t="s">
        <v>19</v>
      </c>
      <c r="N134" s="248" t="s">
        <v>48</v>
      </c>
      <c r="O134" s="67"/>
      <c r="P134" s="199">
        <f>O134*H134</f>
        <v>0</v>
      </c>
      <c r="Q134" s="199">
        <v>0</v>
      </c>
      <c r="R134" s="199">
        <f>Q134*H134</f>
        <v>0</v>
      </c>
      <c r="S134" s="199">
        <v>0</v>
      </c>
      <c r="T134" s="200">
        <f>S134*H134</f>
        <v>0</v>
      </c>
      <c r="U134" s="36"/>
      <c r="V134" s="36"/>
      <c r="W134" s="36"/>
      <c r="X134" s="36"/>
      <c r="Y134" s="36"/>
      <c r="Z134" s="36"/>
      <c r="AA134" s="36"/>
      <c r="AB134" s="36"/>
      <c r="AC134" s="36"/>
      <c r="AD134" s="36"/>
      <c r="AE134" s="36"/>
      <c r="AR134" s="201" t="s">
        <v>522</v>
      </c>
      <c r="AT134" s="201" t="s">
        <v>238</v>
      </c>
      <c r="AU134" s="201" t="s">
        <v>85</v>
      </c>
      <c r="AY134" s="19" t="s">
        <v>175</v>
      </c>
      <c r="BE134" s="202">
        <f>IF(N134="základní",J134,0)</f>
        <v>0</v>
      </c>
      <c r="BF134" s="202">
        <f>IF(N134="snížená",J134,0)</f>
        <v>0</v>
      </c>
      <c r="BG134" s="202">
        <f>IF(N134="zákl. přenesená",J134,0)</f>
        <v>0</v>
      </c>
      <c r="BH134" s="202">
        <f>IF(N134="sníž. přenesená",J134,0)</f>
        <v>0</v>
      </c>
      <c r="BI134" s="202">
        <f>IF(N134="nulová",J134,0)</f>
        <v>0</v>
      </c>
      <c r="BJ134" s="19" t="s">
        <v>182</v>
      </c>
      <c r="BK134" s="202">
        <f>ROUND(I134*H134,2)</f>
        <v>0</v>
      </c>
      <c r="BL134" s="19" t="s">
        <v>293</v>
      </c>
      <c r="BM134" s="201" t="s">
        <v>3241</v>
      </c>
    </row>
    <row r="135" spans="1:65" s="2" customFormat="1" ht="16.5" customHeight="1">
      <c r="A135" s="36"/>
      <c r="B135" s="37"/>
      <c r="C135" s="190" t="s">
        <v>349</v>
      </c>
      <c r="D135" s="190" t="s">
        <v>177</v>
      </c>
      <c r="E135" s="191" t="s">
        <v>3242</v>
      </c>
      <c r="F135" s="192" t="s">
        <v>3243</v>
      </c>
      <c r="G135" s="193" t="s">
        <v>400</v>
      </c>
      <c r="H135" s="194">
        <v>44</v>
      </c>
      <c r="I135" s="195"/>
      <c r="J135" s="196">
        <f>ROUND(I135*H135,2)</f>
        <v>0</v>
      </c>
      <c r="K135" s="192" t="s">
        <v>181</v>
      </c>
      <c r="L135" s="41"/>
      <c r="M135" s="197" t="s">
        <v>19</v>
      </c>
      <c r="N135" s="198" t="s">
        <v>48</v>
      </c>
      <c r="O135" s="67"/>
      <c r="P135" s="199">
        <f>O135*H135</f>
        <v>0</v>
      </c>
      <c r="Q135" s="199">
        <v>0.00039</v>
      </c>
      <c r="R135" s="199">
        <f>Q135*H135</f>
        <v>0.017159999999999998</v>
      </c>
      <c r="S135" s="199">
        <v>0</v>
      </c>
      <c r="T135" s="200">
        <f>S135*H135</f>
        <v>0</v>
      </c>
      <c r="U135" s="36"/>
      <c r="V135" s="36"/>
      <c r="W135" s="36"/>
      <c r="X135" s="36"/>
      <c r="Y135" s="36"/>
      <c r="Z135" s="36"/>
      <c r="AA135" s="36"/>
      <c r="AB135" s="36"/>
      <c r="AC135" s="36"/>
      <c r="AD135" s="36"/>
      <c r="AE135" s="36"/>
      <c r="AR135" s="201" t="s">
        <v>293</v>
      </c>
      <c r="AT135" s="201" t="s">
        <v>177</v>
      </c>
      <c r="AU135" s="201" t="s">
        <v>85</v>
      </c>
      <c r="AY135" s="19" t="s">
        <v>175</v>
      </c>
      <c r="BE135" s="202">
        <f>IF(N135="základní",J135,0)</f>
        <v>0</v>
      </c>
      <c r="BF135" s="202">
        <f>IF(N135="snížená",J135,0)</f>
        <v>0</v>
      </c>
      <c r="BG135" s="202">
        <f>IF(N135="zákl. přenesená",J135,0)</f>
        <v>0</v>
      </c>
      <c r="BH135" s="202">
        <f>IF(N135="sníž. přenesená",J135,0)</f>
        <v>0</v>
      </c>
      <c r="BI135" s="202">
        <f>IF(N135="nulová",J135,0)</f>
        <v>0</v>
      </c>
      <c r="BJ135" s="19" t="s">
        <v>182</v>
      </c>
      <c r="BK135" s="202">
        <f>ROUND(I135*H135,2)</f>
        <v>0</v>
      </c>
      <c r="BL135" s="19" t="s">
        <v>293</v>
      </c>
      <c r="BM135" s="201" t="s">
        <v>3244</v>
      </c>
    </row>
    <row r="136" spans="1:47" s="2" customFormat="1" ht="19.5">
      <c r="A136" s="36"/>
      <c r="B136" s="37"/>
      <c r="C136" s="38"/>
      <c r="D136" s="203" t="s">
        <v>255</v>
      </c>
      <c r="E136" s="38"/>
      <c r="F136" s="204" t="s">
        <v>3245</v>
      </c>
      <c r="G136" s="38"/>
      <c r="H136" s="38"/>
      <c r="I136" s="111"/>
      <c r="J136" s="38"/>
      <c r="K136" s="38"/>
      <c r="L136" s="41"/>
      <c r="M136" s="205"/>
      <c r="N136" s="206"/>
      <c r="O136" s="67"/>
      <c r="P136" s="67"/>
      <c r="Q136" s="67"/>
      <c r="R136" s="67"/>
      <c r="S136" s="67"/>
      <c r="T136" s="68"/>
      <c r="U136" s="36"/>
      <c r="V136" s="36"/>
      <c r="W136" s="36"/>
      <c r="X136" s="36"/>
      <c r="Y136" s="36"/>
      <c r="Z136" s="36"/>
      <c r="AA136" s="36"/>
      <c r="AB136" s="36"/>
      <c r="AC136" s="36"/>
      <c r="AD136" s="36"/>
      <c r="AE136" s="36"/>
      <c r="AT136" s="19" t="s">
        <v>255</v>
      </c>
      <c r="AU136" s="19" t="s">
        <v>85</v>
      </c>
    </row>
    <row r="137" spans="1:65" s="2" customFormat="1" ht="16.5" customHeight="1">
      <c r="A137" s="36"/>
      <c r="B137" s="37"/>
      <c r="C137" s="190" t="s">
        <v>504</v>
      </c>
      <c r="D137" s="190" t="s">
        <v>177</v>
      </c>
      <c r="E137" s="191" t="s">
        <v>3246</v>
      </c>
      <c r="F137" s="192" t="s">
        <v>3247</v>
      </c>
      <c r="G137" s="193" t="s">
        <v>400</v>
      </c>
      <c r="H137" s="194">
        <v>10</v>
      </c>
      <c r="I137" s="195"/>
      <c r="J137" s="196">
        <f aca="true" t="shared" si="10" ref="J137:J143">ROUND(I137*H137,2)</f>
        <v>0</v>
      </c>
      <c r="K137" s="192" t="s">
        <v>181</v>
      </c>
      <c r="L137" s="41"/>
      <c r="M137" s="197" t="s">
        <v>19</v>
      </c>
      <c r="N137" s="198" t="s">
        <v>48</v>
      </c>
      <c r="O137" s="67"/>
      <c r="P137" s="199">
        <f aca="true" t="shared" si="11" ref="P137:P143">O137*H137</f>
        <v>0</v>
      </c>
      <c r="Q137" s="199">
        <v>0.00022</v>
      </c>
      <c r="R137" s="199">
        <f aca="true" t="shared" si="12" ref="R137:R143">Q137*H137</f>
        <v>0.0022</v>
      </c>
      <c r="S137" s="199">
        <v>0</v>
      </c>
      <c r="T137" s="200">
        <f aca="true" t="shared" si="13" ref="T137:T143">S137*H137</f>
        <v>0</v>
      </c>
      <c r="U137" s="36"/>
      <c r="V137" s="36"/>
      <c r="W137" s="36"/>
      <c r="X137" s="36"/>
      <c r="Y137" s="36"/>
      <c r="Z137" s="36"/>
      <c r="AA137" s="36"/>
      <c r="AB137" s="36"/>
      <c r="AC137" s="36"/>
      <c r="AD137" s="36"/>
      <c r="AE137" s="36"/>
      <c r="AR137" s="201" t="s">
        <v>293</v>
      </c>
      <c r="AT137" s="201" t="s">
        <v>177</v>
      </c>
      <c r="AU137" s="201" t="s">
        <v>85</v>
      </c>
      <c r="AY137" s="19" t="s">
        <v>175</v>
      </c>
      <c r="BE137" s="202">
        <f aca="true" t="shared" si="14" ref="BE137:BE143">IF(N137="základní",J137,0)</f>
        <v>0</v>
      </c>
      <c r="BF137" s="202">
        <f aca="true" t="shared" si="15" ref="BF137:BF143">IF(N137="snížená",J137,0)</f>
        <v>0</v>
      </c>
      <c r="BG137" s="202">
        <f aca="true" t="shared" si="16" ref="BG137:BG143">IF(N137="zákl. přenesená",J137,0)</f>
        <v>0</v>
      </c>
      <c r="BH137" s="202">
        <f aca="true" t="shared" si="17" ref="BH137:BH143">IF(N137="sníž. přenesená",J137,0)</f>
        <v>0</v>
      </c>
      <c r="BI137" s="202">
        <f aca="true" t="shared" si="18" ref="BI137:BI143">IF(N137="nulová",J137,0)</f>
        <v>0</v>
      </c>
      <c r="BJ137" s="19" t="s">
        <v>182</v>
      </c>
      <c r="BK137" s="202">
        <f aca="true" t="shared" si="19" ref="BK137:BK143">ROUND(I137*H137,2)</f>
        <v>0</v>
      </c>
      <c r="BL137" s="19" t="s">
        <v>293</v>
      </c>
      <c r="BM137" s="201" t="s">
        <v>3248</v>
      </c>
    </row>
    <row r="138" spans="1:65" s="2" customFormat="1" ht="16.5" customHeight="1">
      <c r="A138" s="36"/>
      <c r="B138" s="37"/>
      <c r="C138" s="190" t="s">
        <v>509</v>
      </c>
      <c r="D138" s="190" t="s">
        <v>177</v>
      </c>
      <c r="E138" s="191" t="s">
        <v>3249</v>
      </c>
      <c r="F138" s="192" t="s">
        <v>3250</v>
      </c>
      <c r="G138" s="193" t="s">
        <v>400</v>
      </c>
      <c r="H138" s="194">
        <v>6</v>
      </c>
      <c r="I138" s="195"/>
      <c r="J138" s="196">
        <f t="shared" si="10"/>
        <v>0</v>
      </c>
      <c r="K138" s="192" t="s">
        <v>181</v>
      </c>
      <c r="L138" s="41"/>
      <c r="M138" s="197" t="s">
        <v>19</v>
      </c>
      <c r="N138" s="198" t="s">
        <v>48</v>
      </c>
      <c r="O138" s="67"/>
      <c r="P138" s="199">
        <f t="shared" si="11"/>
        <v>0</v>
      </c>
      <c r="Q138" s="199">
        <v>0.00021</v>
      </c>
      <c r="R138" s="199">
        <f t="shared" si="12"/>
        <v>0.00126</v>
      </c>
      <c r="S138" s="199">
        <v>0</v>
      </c>
      <c r="T138" s="200">
        <f t="shared" si="13"/>
        <v>0</v>
      </c>
      <c r="U138" s="36"/>
      <c r="V138" s="36"/>
      <c r="W138" s="36"/>
      <c r="X138" s="36"/>
      <c r="Y138" s="36"/>
      <c r="Z138" s="36"/>
      <c r="AA138" s="36"/>
      <c r="AB138" s="36"/>
      <c r="AC138" s="36"/>
      <c r="AD138" s="36"/>
      <c r="AE138" s="36"/>
      <c r="AR138" s="201" t="s">
        <v>293</v>
      </c>
      <c r="AT138" s="201" t="s">
        <v>177</v>
      </c>
      <c r="AU138" s="201" t="s">
        <v>85</v>
      </c>
      <c r="AY138" s="19" t="s">
        <v>175</v>
      </c>
      <c r="BE138" s="202">
        <f t="shared" si="14"/>
        <v>0</v>
      </c>
      <c r="BF138" s="202">
        <f t="shared" si="15"/>
        <v>0</v>
      </c>
      <c r="BG138" s="202">
        <f t="shared" si="16"/>
        <v>0</v>
      </c>
      <c r="BH138" s="202">
        <f t="shared" si="17"/>
        <v>0</v>
      </c>
      <c r="BI138" s="202">
        <f t="shared" si="18"/>
        <v>0</v>
      </c>
      <c r="BJ138" s="19" t="s">
        <v>182</v>
      </c>
      <c r="BK138" s="202">
        <f t="shared" si="19"/>
        <v>0</v>
      </c>
      <c r="BL138" s="19" t="s">
        <v>293</v>
      </c>
      <c r="BM138" s="201" t="s">
        <v>3251</v>
      </c>
    </row>
    <row r="139" spans="1:65" s="2" customFormat="1" ht="16.5" customHeight="1">
      <c r="A139" s="36"/>
      <c r="B139" s="37"/>
      <c r="C139" s="190" t="s">
        <v>513</v>
      </c>
      <c r="D139" s="190" t="s">
        <v>177</v>
      </c>
      <c r="E139" s="191" t="s">
        <v>3252</v>
      </c>
      <c r="F139" s="192" t="s">
        <v>3253</v>
      </c>
      <c r="G139" s="193" t="s">
        <v>400</v>
      </c>
      <c r="H139" s="194">
        <v>3</v>
      </c>
      <c r="I139" s="195"/>
      <c r="J139" s="196">
        <f t="shared" si="10"/>
        <v>0</v>
      </c>
      <c r="K139" s="192" t="s">
        <v>181</v>
      </c>
      <c r="L139" s="41"/>
      <c r="M139" s="197" t="s">
        <v>19</v>
      </c>
      <c r="N139" s="198" t="s">
        <v>48</v>
      </c>
      <c r="O139" s="67"/>
      <c r="P139" s="199">
        <f t="shared" si="11"/>
        <v>0</v>
      </c>
      <c r="Q139" s="199">
        <v>0.00034</v>
      </c>
      <c r="R139" s="199">
        <f t="shared" si="12"/>
        <v>0.00102</v>
      </c>
      <c r="S139" s="199">
        <v>0</v>
      </c>
      <c r="T139" s="200">
        <f t="shared" si="13"/>
        <v>0</v>
      </c>
      <c r="U139" s="36"/>
      <c r="V139" s="36"/>
      <c r="W139" s="36"/>
      <c r="X139" s="36"/>
      <c r="Y139" s="36"/>
      <c r="Z139" s="36"/>
      <c r="AA139" s="36"/>
      <c r="AB139" s="36"/>
      <c r="AC139" s="36"/>
      <c r="AD139" s="36"/>
      <c r="AE139" s="36"/>
      <c r="AR139" s="201" t="s">
        <v>293</v>
      </c>
      <c r="AT139" s="201" t="s">
        <v>177</v>
      </c>
      <c r="AU139" s="201" t="s">
        <v>85</v>
      </c>
      <c r="AY139" s="19" t="s">
        <v>175</v>
      </c>
      <c r="BE139" s="202">
        <f t="shared" si="14"/>
        <v>0</v>
      </c>
      <c r="BF139" s="202">
        <f t="shared" si="15"/>
        <v>0</v>
      </c>
      <c r="BG139" s="202">
        <f t="shared" si="16"/>
        <v>0</v>
      </c>
      <c r="BH139" s="202">
        <f t="shared" si="17"/>
        <v>0</v>
      </c>
      <c r="BI139" s="202">
        <f t="shared" si="18"/>
        <v>0</v>
      </c>
      <c r="BJ139" s="19" t="s">
        <v>182</v>
      </c>
      <c r="BK139" s="202">
        <f t="shared" si="19"/>
        <v>0</v>
      </c>
      <c r="BL139" s="19" t="s">
        <v>293</v>
      </c>
      <c r="BM139" s="201" t="s">
        <v>3254</v>
      </c>
    </row>
    <row r="140" spans="1:65" s="2" customFormat="1" ht="16.5" customHeight="1">
      <c r="A140" s="36"/>
      <c r="B140" s="37"/>
      <c r="C140" s="190" t="s">
        <v>518</v>
      </c>
      <c r="D140" s="190" t="s">
        <v>177</v>
      </c>
      <c r="E140" s="191" t="s">
        <v>3255</v>
      </c>
      <c r="F140" s="192" t="s">
        <v>3256</v>
      </c>
      <c r="G140" s="193" t="s">
        <v>400</v>
      </c>
      <c r="H140" s="194">
        <v>6</v>
      </c>
      <c r="I140" s="195"/>
      <c r="J140" s="196">
        <f t="shared" si="10"/>
        <v>0</v>
      </c>
      <c r="K140" s="192" t="s">
        <v>181</v>
      </c>
      <c r="L140" s="41"/>
      <c r="M140" s="197" t="s">
        <v>19</v>
      </c>
      <c r="N140" s="198" t="s">
        <v>48</v>
      </c>
      <c r="O140" s="67"/>
      <c r="P140" s="199">
        <f t="shared" si="11"/>
        <v>0</v>
      </c>
      <c r="Q140" s="199">
        <v>0.0005</v>
      </c>
      <c r="R140" s="199">
        <f t="shared" si="12"/>
        <v>0.003</v>
      </c>
      <c r="S140" s="199">
        <v>0</v>
      </c>
      <c r="T140" s="200">
        <f t="shared" si="13"/>
        <v>0</v>
      </c>
      <c r="U140" s="36"/>
      <c r="V140" s="36"/>
      <c r="W140" s="36"/>
      <c r="X140" s="36"/>
      <c r="Y140" s="36"/>
      <c r="Z140" s="36"/>
      <c r="AA140" s="36"/>
      <c r="AB140" s="36"/>
      <c r="AC140" s="36"/>
      <c r="AD140" s="36"/>
      <c r="AE140" s="36"/>
      <c r="AR140" s="201" t="s">
        <v>293</v>
      </c>
      <c r="AT140" s="201" t="s">
        <v>177</v>
      </c>
      <c r="AU140" s="201" t="s">
        <v>85</v>
      </c>
      <c r="AY140" s="19" t="s">
        <v>175</v>
      </c>
      <c r="BE140" s="202">
        <f t="shared" si="14"/>
        <v>0</v>
      </c>
      <c r="BF140" s="202">
        <f t="shared" si="15"/>
        <v>0</v>
      </c>
      <c r="BG140" s="202">
        <f t="shared" si="16"/>
        <v>0</v>
      </c>
      <c r="BH140" s="202">
        <f t="shared" si="17"/>
        <v>0</v>
      </c>
      <c r="BI140" s="202">
        <f t="shared" si="18"/>
        <v>0</v>
      </c>
      <c r="BJ140" s="19" t="s">
        <v>182</v>
      </c>
      <c r="BK140" s="202">
        <f t="shared" si="19"/>
        <v>0</v>
      </c>
      <c r="BL140" s="19" t="s">
        <v>293</v>
      </c>
      <c r="BM140" s="201" t="s">
        <v>3257</v>
      </c>
    </row>
    <row r="141" spans="1:65" s="2" customFormat="1" ht="16.5" customHeight="1">
      <c r="A141" s="36"/>
      <c r="B141" s="37"/>
      <c r="C141" s="190" t="s">
        <v>522</v>
      </c>
      <c r="D141" s="190" t="s">
        <v>177</v>
      </c>
      <c r="E141" s="191" t="s">
        <v>3258</v>
      </c>
      <c r="F141" s="192" t="s">
        <v>3259</v>
      </c>
      <c r="G141" s="193" t="s">
        <v>400</v>
      </c>
      <c r="H141" s="194">
        <v>44</v>
      </c>
      <c r="I141" s="195"/>
      <c r="J141" s="196">
        <f t="shared" si="10"/>
        <v>0</v>
      </c>
      <c r="K141" s="192" t="s">
        <v>181</v>
      </c>
      <c r="L141" s="41"/>
      <c r="M141" s="197" t="s">
        <v>19</v>
      </c>
      <c r="N141" s="198" t="s">
        <v>48</v>
      </c>
      <c r="O141" s="67"/>
      <c r="P141" s="199">
        <f t="shared" si="11"/>
        <v>0</v>
      </c>
      <c r="Q141" s="199">
        <v>0.00186</v>
      </c>
      <c r="R141" s="199">
        <f t="shared" si="12"/>
        <v>0.08184000000000001</v>
      </c>
      <c r="S141" s="199">
        <v>0</v>
      </c>
      <c r="T141" s="200">
        <f t="shared" si="13"/>
        <v>0</v>
      </c>
      <c r="U141" s="36"/>
      <c r="V141" s="36"/>
      <c r="W141" s="36"/>
      <c r="X141" s="36"/>
      <c r="Y141" s="36"/>
      <c r="Z141" s="36"/>
      <c r="AA141" s="36"/>
      <c r="AB141" s="36"/>
      <c r="AC141" s="36"/>
      <c r="AD141" s="36"/>
      <c r="AE141" s="36"/>
      <c r="AR141" s="201" t="s">
        <v>293</v>
      </c>
      <c r="AT141" s="201" t="s">
        <v>177</v>
      </c>
      <c r="AU141" s="201" t="s">
        <v>85</v>
      </c>
      <c r="AY141" s="19" t="s">
        <v>175</v>
      </c>
      <c r="BE141" s="202">
        <f t="shared" si="14"/>
        <v>0</v>
      </c>
      <c r="BF141" s="202">
        <f t="shared" si="15"/>
        <v>0</v>
      </c>
      <c r="BG141" s="202">
        <f t="shared" si="16"/>
        <v>0</v>
      </c>
      <c r="BH141" s="202">
        <f t="shared" si="17"/>
        <v>0</v>
      </c>
      <c r="BI141" s="202">
        <f t="shared" si="18"/>
        <v>0</v>
      </c>
      <c r="BJ141" s="19" t="s">
        <v>182</v>
      </c>
      <c r="BK141" s="202">
        <f t="shared" si="19"/>
        <v>0</v>
      </c>
      <c r="BL141" s="19" t="s">
        <v>293</v>
      </c>
      <c r="BM141" s="201" t="s">
        <v>3260</v>
      </c>
    </row>
    <row r="142" spans="1:65" s="2" customFormat="1" ht="16.5" customHeight="1">
      <c r="A142" s="36"/>
      <c r="B142" s="37"/>
      <c r="C142" s="190" t="s">
        <v>527</v>
      </c>
      <c r="D142" s="190" t="s">
        <v>177</v>
      </c>
      <c r="E142" s="191" t="s">
        <v>3261</v>
      </c>
      <c r="F142" s="192" t="s">
        <v>3262</v>
      </c>
      <c r="G142" s="193" t="s">
        <v>400</v>
      </c>
      <c r="H142" s="194">
        <v>44</v>
      </c>
      <c r="I142" s="195"/>
      <c r="J142" s="196">
        <f t="shared" si="10"/>
        <v>0</v>
      </c>
      <c r="K142" s="192" t="s">
        <v>181</v>
      </c>
      <c r="L142" s="41"/>
      <c r="M142" s="197" t="s">
        <v>19</v>
      </c>
      <c r="N142" s="198" t="s">
        <v>48</v>
      </c>
      <c r="O142" s="67"/>
      <c r="P142" s="199">
        <f t="shared" si="11"/>
        <v>0</v>
      </c>
      <c r="Q142" s="199">
        <v>1E-05</v>
      </c>
      <c r="R142" s="199">
        <f t="shared" si="12"/>
        <v>0.00044</v>
      </c>
      <c r="S142" s="199">
        <v>0</v>
      </c>
      <c r="T142" s="200">
        <f t="shared" si="13"/>
        <v>0</v>
      </c>
      <c r="U142" s="36"/>
      <c r="V142" s="36"/>
      <c r="W142" s="36"/>
      <c r="X142" s="36"/>
      <c r="Y142" s="36"/>
      <c r="Z142" s="36"/>
      <c r="AA142" s="36"/>
      <c r="AB142" s="36"/>
      <c r="AC142" s="36"/>
      <c r="AD142" s="36"/>
      <c r="AE142" s="36"/>
      <c r="AR142" s="201" t="s">
        <v>293</v>
      </c>
      <c r="AT142" s="201" t="s">
        <v>177</v>
      </c>
      <c r="AU142" s="201" t="s">
        <v>85</v>
      </c>
      <c r="AY142" s="19" t="s">
        <v>175</v>
      </c>
      <c r="BE142" s="202">
        <f t="shared" si="14"/>
        <v>0</v>
      </c>
      <c r="BF142" s="202">
        <f t="shared" si="15"/>
        <v>0</v>
      </c>
      <c r="BG142" s="202">
        <f t="shared" si="16"/>
        <v>0</v>
      </c>
      <c r="BH142" s="202">
        <f t="shared" si="17"/>
        <v>0</v>
      </c>
      <c r="BI142" s="202">
        <f t="shared" si="18"/>
        <v>0</v>
      </c>
      <c r="BJ142" s="19" t="s">
        <v>182</v>
      </c>
      <c r="BK142" s="202">
        <f t="shared" si="19"/>
        <v>0</v>
      </c>
      <c r="BL142" s="19" t="s">
        <v>293</v>
      </c>
      <c r="BM142" s="201" t="s">
        <v>3263</v>
      </c>
    </row>
    <row r="143" spans="1:65" s="2" customFormat="1" ht="21.75" customHeight="1">
      <c r="A143" s="36"/>
      <c r="B143" s="37"/>
      <c r="C143" s="190" t="s">
        <v>532</v>
      </c>
      <c r="D143" s="190" t="s">
        <v>177</v>
      </c>
      <c r="E143" s="191" t="s">
        <v>3264</v>
      </c>
      <c r="F143" s="192" t="s">
        <v>3265</v>
      </c>
      <c r="G143" s="193" t="s">
        <v>217</v>
      </c>
      <c r="H143" s="194">
        <v>0.805</v>
      </c>
      <c r="I143" s="195"/>
      <c r="J143" s="196">
        <f t="shared" si="10"/>
        <v>0</v>
      </c>
      <c r="K143" s="192" t="s">
        <v>181</v>
      </c>
      <c r="L143" s="41"/>
      <c r="M143" s="197" t="s">
        <v>19</v>
      </c>
      <c r="N143" s="198" t="s">
        <v>48</v>
      </c>
      <c r="O143" s="67"/>
      <c r="P143" s="199">
        <f t="shared" si="11"/>
        <v>0</v>
      </c>
      <c r="Q143" s="199">
        <v>0</v>
      </c>
      <c r="R143" s="199">
        <f t="shared" si="12"/>
        <v>0</v>
      </c>
      <c r="S143" s="199">
        <v>0</v>
      </c>
      <c r="T143" s="200">
        <f t="shared" si="13"/>
        <v>0</v>
      </c>
      <c r="U143" s="36"/>
      <c r="V143" s="36"/>
      <c r="W143" s="36"/>
      <c r="X143" s="36"/>
      <c r="Y143" s="36"/>
      <c r="Z143" s="36"/>
      <c r="AA143" s="36"/>
      <c r="AB143" s="36"/>
      <c r="AC143" s="36"/>
      <c r="AD143" s="36"/>
      <c r="AE143" s="36"/>
      <c r="AR143" s="201" t="s">
        <v>293</v>
      </c>
      <c r="AT143" s="201" t="s">
        <v>177</v>
      </c>
      <c r="AU143" s="201" t="s">
        <v>85</v>
      </c>
      <c r="AY143" s="19" t="s">
        <v>175</v>
      </c>
      <c r="BE143" s="202">
        <f t="shared" si="14"/>
        <v>0</v>
      </c>
      <c r="BF143" s="202">
        <f t="shared" si="15"/>
        <v>0</v>
      </c>
      <c r="BG143" s="202">
        <f t="shared" si="16"/>
        <v>0</v>
      </c>
      <c r="BH143" s="202">
        <f t="shared" si="17"/>
        <v>0</v>
      </c>
      <c r="BI143" s="202">
        <f t="shared" si="18"/>
        <v>0</v>
      </c>
      <c r="BJ143" s="19" t="s">
        <v>182</v>
      </c>
      <c r="BK143" s="202">
        <f t="shared" si="19"/>
        <v>0</v>
      </c>
      <c r="BL143" s="19" t="s">
        <v>293</v>
      </c>
      <c r="BM143" s="201" t="s">
        <v>3266</v>
      </c>
    </row>
    <row r="144" spans="1:47" s="2" customFormat="1" ht="78">
      <c r="A144" s="36"/>
      <c r="B144" s="37"/>
      <c r="C144" s="38"/>
      <c r="D144" s="203" t="s">
        <v>184</v>
      </c>
      <c r="E144" s="38"/>
      <c r="F144" s="204" t="s">
        <v>2901</v>
      </c>
      <c r="G144" s="38"/>
      <c r="H144" s="38"/>
      <c r="I144" s="111"/>
      <c r="J144" s="38"/>
      <c r="K144" s="38"/>
      <c r="L144" s="41"/>
      <c r="M144" s="205"/>
      <c r="N144" s="206"/>
      <c r="O144" s="67"/>
      <c r="P144" s="67"/>
      <c r="Q144" s="67"/>
      <c r="R144" s="67"/>
      <c r="S144" s="67"/>
      <c r="T144" s="68"/>
      <c r="U144" s="36"/>
      <c r="V144" s="36"/>
      <c r="W144" s="36"/>
      <c r="X144" s="36"/>
      <c r="Y144" s="36"/>
      <c r="Z144" s="36"/>
      <c r="AA144" s="36"/>
      <c r="AB144" s="36"/>
      <c r="AC144" s="36"/>
      <c r="AD144" s="36"/>
      <c r="AE144" s="36"/>
      <c r="AT144" s="19" t="s">
        <v>184</v>
      </c>
      <c r="AU144" s="19" t="s">
        <v>85</v>
      </c>
    </row>
    <row r="145" spans="2:63" s="12" customFormat="1" ht="22.9" customHeight="1">
      <c r="B145" s="174"/>
      <c r="C145" s="175"/>
      <c r="D145" s="176" t="s">
        <v>74</v>
      </c>
      <c r="E145" s="188" t="s">
        <v>3267</v>
      </c>
      <c r="F145" s="188" t="s">
        <v>3268</v>
      </c>
      <c r="G145" s="175"/>
      <c r="H145" s="175"/>
      <c r="I145" s="178"/>
      <c r="J145" s="189">
        <f>BK145</f>
        <v>0</v>
      </c>
      <c r="K145" s="175"/>
      <c r="L145" s="180"/>
      <c r="M145" s="181"/>
      <c r="N145" s="182"/>
      <c r="O145" s="182"/>
      <c r="P145" s="183">
        <f>SUM(P146:P165)</f>
        <v>0</v>
      </c>
      <c r="Q145" s="182"/>
      <c r="R145" s="183">
        <f>SUM(R146:R165)</f>
        <v>1.07012</v>
      </c>
      <c r="S145" s="182"/>
      <c r="T145" s="184">
        <f>SUM(T146:T165)</f>
        <v>0</v>
      </c>
      <c r="AR145" s="185" t="s">
        <v>85</v>
      </c>
      <c r="AT145" s="186" t="s">
        <v>74</v>
      </c>
      <c r="AU145" s="186" t="s">
        <v>83</v>
      </c>
      <c r="AY145" s="185" t="s">
        <v>175</v>
      </c>
      <c r="BK145" s="187">
        <f>SUM(BK146:BK165)</f>
        <v>0</v>
      </c>
    </row>
    <row r="146" spans="1:65" s="2" customFormat="1" ht="21.75" customHeight="1">
      <c r="A146" s="36"/>
      <c r="B146" s="37"/>
      <c r="C146" s="190" t="s">
        <v>537</v>
      </c>
      <c r="D146" s="190" t="s">
        <v>177</v>
      </c>
      <c r="E146" s="191" t="s">
        <v>3269</v>
      </c>
      <c r="F146" s="192" t="s">
        <v>3270</v>
      </c>
      <c r="G146" s="193" t="s">
        <v>400</v>
      </c>
      <c r="H146" s="194">
        <v>1</v>
      </c>
      <c r="I146" s="195"/>
      <c r="J146" s="196">
        <f aca="true" t="shared" si="20" ref="J146:J158">ROUND(I146*H146,2)</f>
        <v>0</v>
      </c>
      <c r="K146" s="192" t="s">
        <v>181</v>
      </c>
      <c r="L146" s="41"/>
      <c r="M146" s="197" t="s">
        <v>19</v>
      </c>
      <c r="N146" s="198" t="s">
        <v>48</v>
      </c>
      <c r="O146" s="67"/>
      <c r="P146" s="199">
        <f aca="true" t="shared" si="21" ref="P146:P158">O146*H146</f>
        <v>0</v>
      </c>
      <c r="Q146" s="199">
        <v>0.0134</v>
      </c>
      <c r="R146" s="199">
        <f aca="true" t="shared" si="22" ref="R146:R158">Q146*H146</f>
        <v>0.0134</v>
      </c>
      <c r="S146" s="199">
        <v>0</v>
      </c>
      <c r="T146" s="200">
        <f aca="true" t="shared" si="23" ref="T146:T158">S146*H146</f>
        <v>0</v>
      </c>
      <c r="U146" s="36"/>
      <c r="V146" s="36"/>
      <c r="W146" s="36"/>
      <c r="X146" s="36"/>
      <c r="Y146" s="36"/>
      <c r="Z146" s="36"/>
      <c r="AA146" s="36"/>
      <c r="AB146" s="36"/>
      <c r="AC146" s="36"/>
      <c r="AD146" s="36"/>
      <c r="AE146" s="36"/>
      <c r="AR146" s="201" t="s">
        <v>293</v>
      </c>
      <c r="AT146" s="201" t="s">
        <v>177</v>
      </c>
      <c r="AU146" s="201" t="s">
        <v>85</v>
      </c>
      <c r="AY146" s="19" t="s">
        <v>175</v>
      </c>
      <c r="BE146" s="202">
        <f aca="true" t="shared" si="24" ref="BE146:BE158">IF(N146="základní",J146,0)</f>
        <v>0</v>
      </c>
      <c r="BF146" s="202">
        <f aca="true" t="shared" si="25" ref="BF146:BF158">IF(N146="snížená",J146,0)</f>
        <v>0</v>
      </c>
      <c r="BG146" s="202">
        <f aca="true" t="shared" si="26" ref="BG146:BG158">IF(N146="zákl. přenesená",J146,0)</f>
        <v>0</v>
      </c>
      <c r="BH146" s="202">
        <f aca="true" t="shared" si="27" ref="BH146:BH158">IF(N146="sníž. přenesená",J146,0)</f>
        <v>0</v>
      </c>
      <c r="BI146" s="202">
        <f aca="true" t="shared" si="28" ref="BI146:BI158">IF(N146="nulová",J146,0)</f>
        <v>0</v>
      </c>
      <c r="BJ146" s="19" t="s">
        <v>182</v>
      </c>
      <c r="BK146" s="202">
        <f aca="true" t="shared" si="29" ref="BK146:BK158">ROUND(I146*H146,2)</f>
        <v>0</v>
      </c>
      <c r="BL146" s="19" t="s">
        <v>293</v>
      </c>
      <c r="BM146" s="201" t="s">
        <v>3271</v>
      </c>
    </row>
    <row r="147" spans="1:65" s="2" customFormat="1" ht="21.75" customHeight="1">
      <c r="A147" s="36"/>
      <c r="B147" s="37"/>
      <c r="C147" s="190" t="s">
        <v>542</v>
      </c>
      <c r="D147" s="190" t="s">
        <v>177</v>
      </c>
      <c r="E147" s="191" t="s">
        <v>3272</v>
      </c>
      <c r="F147" s="192" t="s">
        <v>3270</v>
      </c>
      <c r="G147" s="193" t="s">
        <v>400</v>
      </c>
      <c r="H147" s="194">
        <v>3</v>
      </c>
      <c r="I147" s="195"/>
      <c r="J147" s="196">
        <f t="shared" si="20"/>
        <v>0</v>
      </c>
      <c r="K147" s="192" t="s">
        <v>181</v>
      </c>
      <c r="L147" s="41"/>
      <c r="M147" s="197" t="s">
        <v>19</v>
      </c>
      <c r="N147" s="198" t="s">
        <v>48</v>
      </c>
      <c r="O147" s="67"/>
      <c r="P147" s="199">
        <f t="shared" si="21"/>
        <v>0</v>
      </c>
      <c r="Q147" s="199">
        <v>0.0134</v>
      </c>
      <c r="R147" s="199">
        <f t="shared" si="22"/>
        <v>0.0402</v>
      </c>
      <c r="S147" s="199">
        <v>0</v>
      </c>
      <c r="T147" s="200">
        <f t="shared" si="23"/>
        <v>0</v>
      </c>
      <c r="U147" s="36"/>
      <c r="V147" s="36"/>
      <c r="W147" s="36"/>
      <c r="X147" s="36"/>
      <c r="Y147" s="36"/>
      <c r="Z147" s="36"/>
      <c r="AA147" s="36"/>
      <c r="AB147" s="36"/>
      <c r="AC147" s="36"/>
      <c r="AD147" s="36"/>
      <c r="AE147" s="36"/>
      <c r="AR147" s="201" t="s">
        <v>293</v>
      </c>
      <c r="AT147" s="201" t="s">
        <v>177</v>
      </c>
      <c r="AU147" s="201" t="s">
        <v>85</v>
      </c>
      <c r="AY147" s="19" t="s">
        <v>175</v>
      </c>
      <c r="BE147" s="202">
        <f t="shared" si="24"/>
        <v>0</v>
      </c>
      <c r="BF147" s="202">
        <f t="shared" si="25"/>
        <v>0</v>
      </c>
      <c r="BG147" s="202">
        <f t="shared" si="26"/>
        <v>0</v>
      </c>
      <c r="BH147" s="202">
        <f t="shared" si="27"/>
        <v>0</v>
      </c>
      <c r="BI147" s="202">
        <f t="shared" si="28"/>
        <v>0</v>
      </c>
      <c r="BJ147" s="19" t="s">
        <v>182</v>
      </c>
      <c r="BK147" s="202">
        <f t="shared" si="29"/>
        <v>0</v>
      </c>
      <c r="BL147" s="19" t="s">
        <v>293</v>
      </c>
      <c r="BM147" s="201" t="s">
        <v>3273</v>
      </c>
    </row>
    <row r="148" spans="1:65" s="2" customFormat="1" ht="21.75" customHeight="1">
      <c r="A148" s="36"/>
      <c r="B148" s="37"/>
      <c r="C148" s="190" t="s">
        <v>547</v>
      </c>
      <c r="D148" s="190" t="s">
        <v>177</v>
      </c>
      <c r="E148" s="191" t="s">
        <v>3274</v>
      </c>
      <c r="F148" s="192" t="s">
        <v>3275</v>
      </c>
      <c r="G148" s="193" t="s">
        <v>400</v>
      </c>
      <c r="H148" s="194">
        <v>3</v>
      </c>
      <c r="I148" s="195"/>
      <c r="J148" s="196">
        <f t="shared" si="20"/>
        <v>0</v>
      </c>
      <c r="K148" s="192" t="s">
        <v>181</v>
      </c>
      <c r="L148" s="41"/>
      <c r="M148" s="197" t="s">
        <v>19</v>
      </c>
      <c r="N148" s="198" t="s">
        <v>48</v>
      </c>
      <c r="O148" s="67"/>
      <c r="P148" s="199">
        <f t="shared" si="21"/>
        <v>0</v>
      </c>
      <c r="Q148" s="199">
        <v>0.02516</v>
      </c>
      <c r="R148" s="199">
        <f t="shared" si="22"/>
        <v>0.07547999999999999</v>
      </c>
      <c r="S148" s="199">
        <v>0</v>
      </c>
      <c r="T148" s="200">
        <f t="shared" si="23"/>
        <v>0</v>
      </c>
      <c r="U148" s="36"/>
      <c r="V148" s="36"/>
      <c r="W148" s="36"/>
      <c r="X148" s="36"/>
      <c r="Y148" s="36"/>
      <c r="Z148" s="36"/>
      <c r="AA148" s="36"/>
      <c r="AB148" s="36"/>
      <c r="AC148" s="36"/>
      <c r="AD148" s="36"/>
      <c r="AE148" s="36"/>
      <c r="AR148" s="201" t="s">
        <v>293</v>
      </c>
      <c r="AT148" s="201" t="s">
        <v>177</v>
      </c>
      <c r="AU148" s="201" t="s">
        <v>85</v>
      </c>
      <c r="AY148" s="19" t="s">
        <v>175</v>
      </c>
      <c r="BE148" s="202">
        <f t="shared" si="24"/>
        <v>0</v>
      </c>
      <c r="BF148" s="202">
        <f t="shared" si="25"/>
        <v>0</v>
      </c>
      <c r="BG148" s="202">
        <f t="shared" si="26"/>
        <v>0</v>
      </c>
      <c r="BH148" s="202">
        <f t="shared" si="27"/>
        <v>0</v>
      </c>
      <c r="BI148" s="202">
        <f t="shared" si="28"/>
        <v>0</v>
      </c>
      <c r="BJ148" s="19" t="s">
        <v>182</v>
      </c>
      <c r="BK148" s="202">
        <f t="shared" si="29"/>
        <v>0</v>
      </c>
      <c r="BL148" s="19" t="s">
        <v>293</v>
      </c>
      <c r="BM148" s="201" t="s">
        <v>3276</v>
      </c>
    </row>
    <row r="149" spans="1:65" s="2" customFormat="1" ht="21.75" customHeight="1">
      <c r="A149" s="36"/>
      <c r="B149" s="37"/>
      <c r="C149" s="190" t="s">
        <v>552</v>
      </c>
      <c r="D149" s="190" t="s">
        <v>177</v>
      </c>
      <c r="E149" s="191" t="s">
        <v>3277</v>
      </c>
      <c r="F149" s="192" t="s">
        <v>3275</v>
      </c>
      <c r="G149" s="193" t="s">
        <v>400</v>
      </c>
      <c r="H149" s="194">
        <v>1</v>
      </c>
      <c r="I149" s="195"/>
      <c r="J149" s="196">
        <f t="shared" si="20"/>
        <v>0</v>
      </c>
      <c r="K149" s="192" t="s">
        <v>181</v>
      </c>
      <c r="L149" s="41"/>
      <c r="M149" s="197" t="s">
        <v>19</v>
      </c>
      <c r="N149" s="198" t="s">
        <v>48</v>
      </c>
      <c r="O149" s="67"/>
      <c r="P149" s="199">
        <f t="shared" si="21"/>
        <v>0</v>
      </c>
      <c r="Q149" s="199">
        <v>0.02516</v>
      </c>
      <c r="R149" s="199">
        <f t="shared" si="22"/>
        <v>0.02516</v>
      </c>
      <c r="S149" s="199">
        <v>0</v>
      </c>
      <c r="T149" s="200">
        <f t="shared" si="23"/>
        <v>0</v>
      </c>
      <c r="U149" s="36"/>
      <c r="V149" s="36"/>
      <c r="W149" s="36"/>
      <c r="X149" s="36"/>
      <c r="Y149" s="36"/>
      <c r="Z149" s="36"/>
      <c r="AA149" s="36"/>
      <c r="AB149" s="36"/>
      <c r="AC149" s="36"/>
      <c r="AD149" s="36"/>
      <c r="AE149" s="36"/>
      <c r="AR149" s="201" t="s">
        <v>293</v>
      </c>
      <c r="AT149" s="201" t="s">
        <v>177</v>
      </c>
      <c r="AU149" s="201" t="s">
        <v>85</v>
      </c>
      <c r="AY149" s="19" t="s">
        <v>175</v>
      </c>
      <c r="BE149" s="202">
        <f t="shared" si="24"/>
        <v>0</v>
      </c>
      <c r="BF149" s="202">
        <f t="shared" si="25"/>
        <v>0</v>
      </c>
      <c r="BG149" s="202">
        <f t="shared" si="26"/>
        <v>0</v>
      </c>
      <c r="BH149" s="202">
        <f t="shared" si="27"/>
        <v>0</v>
      </c>
      <c r="BI149" s="202">
        <f t="shared" si="28"/>
        <v>0</v>
      </c>
      <c r="BJ149" s="19" t="s">
        <v>182</v>
      </c>
      <c r="BK149" s="202">
        <f t="shared" si="29"/>
        <v>0</v>
      </c>
      <c r="BL149" s="19" t="s">
        <v>293</v>
      </c>
      <c r="BM149" s="201" t="s">
        <v>3278</v>
      </c>
    </row>
    <row r="150" spans="1:65" s="2" customFormat="1" ht="21.75" customHeight="1">
      <c r="A150" s="36"/>
      <c r="B150" s="37"/>
      <c r="C150" s="190" t="s">
        <v>554</v>
      </c>
      <c r="D150" s="190" t="s">
        <v>177</v>
      </c>
      <c r="E150" s="191" t="s">
        <v>3279</v>
      </c>
      <c r="F150" s="192" t="s">
        <v>3280</v>
      </c>
      <c r="G150" s="193" t="s">
        <v>400</v>
      </c>
      <c r="H150" s="194">
        <v>4</v>
      </c>
      <c r="I150" s="195"/>
      <c r="J150" s="196">
        <f t="shared" si="20"/>
        <v>0</v>
      </c>
      <c r="K150" s="192" t="s">
        <v>181</v>
      </c>
      <c r="L150" s="41"/>
      <c r="M150" s="197" t="s">
        <v>19</v>
      </c>
      <c r="N150" s="198" t="s">
        <v>48</v>
      </c>
      <c r="O150" s="67"/>
      <c r="P150" s="199">
        <f t="shared" si="21"/>
        <v>0</v>
      </c>
      <c r="Q150" s="199">
        <v>0.02828</v>
      </c>
      <c r="R150" s="199">
        <f t="shared" si="22"/>
        <v>0.11312</v>
      </c>
      <c r="S150" s="199">
        <v>0</v>
      </c>
      <c r="T150" s="200">
        <f t="shared" si="23"/>
        <v>0</v>
      </c>
      <c r="U150" s="36"/>
      <c r="V150" s="36"/>
      <c r="W150" s="36"/>
      <c r="X150" s="36"/>
      <c r="Y150" s="36"/>
      <c r="Z150" s="36"/>
      <c r="AA150" s="36"/>
      <c r="AB150" s="36"/>
      <c r="AC150" s="36"/>
      <c r="AD150" s="36"/>
      <c r="AE150" s="36"/>
      <c r="AR150" s="201" t="s">
        <v>293</v>
      </c>
      <c r="AT150" s="201" t="s">
        <v>177</v>
      </c>
      <c r="AU150" s="201" t="s">
        <v>85</v>
      </c>
      <c r="AY150" s="19" t="s">
        <v>175</v>
      </c>
      <c r="BE150" s="202">
        <f t="shared" si="24"/>
        <v>0</v>
      </c>
      <c r="BF150" s="202">
        <f t="shared" si="25"/>
        <v>0</v>
      </c>
      <c r="BG150" s="202">
        <f t="shared" si="26"/>
        <v>0</v>
      </c>
      <c r="BH150" s="202">
        <f t="shared" si="27"/>
        <v>0</v>
      </c>
      <c r="BI150" s="202">
        <f t="shared" si="28"/>
        <v>0</v>
      </c>
      <c r="BJ150" s="19" t="s">
        <v>182</v>
      </c>
      <c r="BK150" s="202">
        <f t="shared" si="29"/>
        <v>0</v>
      </c>
      <c r="BL150" s="19" t="s">
        <v>293</v>
      </c>
      <c r="BM150" s="201" t="s">
        <v>3281</v>
      </c>
    </row>
    <row r="151" spans="1:65" s="2" customFormat="1" ht="21.75" customHeight="1">
      <c r="A151" s="36"/>
      <c r="B151" s="37"/>
      <c r="C151" s="190" t="s">
        <v>559</v>
      </c>
      <c r="D151" s="190" t="s">
        <v>177</v>
      </c>
      <c r="E151" s="191" t="s">
        <v>3282</v>
      </c>
      <c r="F151" s="192" t="s">
        <v>3283</v>
      </c>
      <c r="G151" s="193" t="s">
        <v>400</v>
      </c>
      <c r="H151" s="194">
        <v>1</v>
      </c>
      <c r="I151" s="195"/>
      <c r="J151" s="196">
        <f t="shared" si="20"/>
        <v>0</v>
      </c>
      <c r="K151" s="192" t="s">
        <v>181</v>
      </c>
      <c r="L151" s="41"/>
      <c r="M151" s="197" t="s">
        <v>19</v>
      </c>
      <c r="N151" s="198" t="s">
        <v>48</v>
      </c>
      <c r="O151" s="67"/>
      <c r="P151" s="199">
        <f t="shared" si="21"/>
        <v>0</v>
      </c>
      <c r="Q151" s="199">
        <v>0.04784</v>
      </c>
      <c r="R151" s="199">
        <f t="shared" si="22"/>
        <v>0.04784</v>
      </c>
      <c r="S151" s="199">
        <v>0</v>
      </c>
      <c r="T151" s="200">
        <f t="shared" si="23"/>
        <v>0</v>
      </c>
      <c r="U151" s="36"/>
      <c r="V151" s="36"/>
      <c r="W151" s="36"/>
      <c r="X151" s="36"/>
      <c r="Y151" s="36"/>
      <c r="Z151" s="36"/>
      <c r="AA151" s="36"/>
      <c r="AB151" s="36"/>
      <c r="AC151" s="36"/>
      <c r="AD151" s="36"/>
      <c r="AE151" s="36"/>
      <c r="AR151" s="201" t="s">
        <v>293</v>
      </c>
      <c r="AT151" s="201" t="s">
        <v>177</v>
      </c>
      <c r="AU151" s="201" t="s">
        <v>85</v>
      </c>
      <c r="AY151" s="19" t="s">
        <v>175</v>
      </c>
      <c r="BE151" s="202">
        <f t="shared" si="24"/>
        <v>0</v>
      </c>
      <c r="BF151" s="202">
        <f t="shared" si="25"/>
        <v>0</v>
      </c>
      <c r="BG151" s="202">
        <f t="shared" si="26"/>
        <v>0</v>
      </c>
      <c r="BH151" s="202">
        <f t="shared" si="27"/>
        <v>0</v>
      </c>
      <c r="BI151" s="202">
        <f t="shared" si="28"/>
        <v>0</v>
      </c>
      <c r="BJ151" s="19" t="s">
        <v>182</v>
      </c>
      <c r="BK151" s="202">
        <f t="shared" si="29"/>
        <v>0</v>
      </c>
      <c r="BL151" s="19" t="s">
        <v>293</v>
      </c>
      <c r="BM151" s="201" t="s">
        <v>3284</v>
      </c>
    </row>
    <row r="152" spans="1:65" s="2" customFormat="1" ht="21.75" customHeight="1">
      <c r="A152" s="36"/>
      <c r="B152" s="37"/>
      <c r="C152" s="190" t="s">
        <v>565</v>
      </c>
      <c r="D152" s="190" t="s">
        <v>177</v>
      </c>
      <c r="E152" s="191" t="s">
        <v>3285</v>
      </c>
      <c r="F152" s="192" t="s">
        <v>3286</v>
      </c>
      <c r="G152" s="193" t="s">
        <v>400</v>
      </c>
      <c r="H152" s="194">
        <v>4</v>
      </c>
      <c r="I152" s="195"/>
      <c r="J152" s="196">
        <f t="shared" si="20"/>
        <v>0</v>
      </c>
      <c r="K152" s="192" t="s">
        <v>181</v>
      </c>
      <c r="L152" s="41"/>
      <c r="M152" s="197" t="s">
        <v>19</v>
      </c>
      <c r="N152" s="198" t="s">
        <v>48</v>
      </c>
      <c r="O152" s="67"/>
      <c r="P152" s="199">
        <f t="shared" si="21"/>
        <v>0</v>
      </c>
      <c r="Q152" s="199">
        <v>0.05436</v>
      </c>
      <c r="R152" s="199">
        <f t="shared" si="22"/>
        <v>0.21744</v>
      </c>
      <c r="S152" s="199">
        <v>0</v>
      </c>
      <c r="T152" s="200">
        <f t="shared" si="23"/>
        <v>0</v>
      </c>
      <c r="U152" s="36"/>
      <c r="V152" s="36"/>
      <c r="W152" s="36"/>
      <c r="X152" s="36"/>
      <c r="Y152" s="36"/>
      <c r="Z152" s="36"/>
      <c r="AA152" s="36"/>
      <c r="AB152" s="36"/>
      <c r="AC152" s="36"/>
      <c r="AD152" s="36"/>
      <c r="AE152" s="36"/>
      <c r="AR152" s="201" t="s">
        <v>293</v>
      </c>
      <c r="AT152" s="201" t="s">
        <v>177</v>
      </c>
      <c r="AU152" s="201" t="s">
        <v>85</v>
      </c>
      <c r="AY152" s="19" t="s">
        <v>175</v>
      </c>
      <c r="BE152" s="202">
        <f t="shared" si="24"/>
        <v>0</v>
      </c>
      <c r="BF152" s="202">
        <f t="shared" si="25"/>
        <v>0</v>
      </c>
      <c r="BG152" s="202">
        <f t="shared" si="26"/>
        <v>0</v>
      </c>
      <c r="BH152" s="202">
        <f t="shared" si="27"/>
        <v>0</v>
      </c>
      <c r="BI152" s="202">
        <f t="shared" si="28"/>
        <v>0</v>
      </c>
      <c r="BJ152" s="19" t="s">
        <v>182</v>
      </c>
      <c r="BK152" s="202">
        <f t="shared" si="29"/>
        <v>0</v>
      </c>
      <c r="BL152" s="19" t="s">
        <v>293</v>
      </c>
      <c r="BM152" s="201" t="s">
        <v>3287</v>
      </c>
    </row>
    <row r="153" spans="1:65" s="2" customFormat="1" ht="21.75" customHeight="1">
      <c r="A153" s="36"/>
      <c r="B153" s="37"/>
      <c r="C153" s="190" t="s">
        <v>570</v>
      </c>
      <c r="D153" s="190" t="s">
        <v>177</v>
      </c>
      <c r="E153" s="191" t="s">
        <v>3288</v>
      </c>
      <c r="F153" s="192" t="s">
        <v>3286</v>
      </c>
      <c r="G153" s="193" t="s">
        <v>400</v>
      </c>
      <c r="H153" s="194">
        <v>1</v>
      </c>
      <c r="I153" s="195"/>
      <c r="J153" s="196">
        <f t="shared" si="20"/>
        <v>0</v>
      </c>
      <c r="K153" s="192" t="s">
        <v>181</v>
      </c>
      <c r="L153" s="41"/>
      <c r="M153" s="197" t="s">
        <v>19</v>
      </c>
      <c r="N153" s="198" t="s">
        <v>48</v>
      </c>
      <c r="O153" s="67"/>
      <c r="P153" s="199">
        <f t="shared" si="21"/>
        <v>0</v>
      </c>
      <c r="Q153" s="199">
        <v>0.05436</v>
      </c>
      <c r="R153" s="199">
        <f t="shared" si="22"/>
        <v>0.05436</v>
      </c>
      <c r="S153" s="199">
        <v>0</v>
      </c>
      <c r="T153" s="200">
        <f t="shared" si="23"/>
        <v>0</v>
      </c>
      <c r="U153" s="36"/>
      <c r="V153" s="36"/>
      <c r="W153" s="36"/>
      <c r="X153" s="36"/>
      <c r="Y153" s="36"/>
      <c r="Z153" s="36"/>
      <c r="AA153" s="36"/>
      <c r="AB153" s="36"/>
      <c r="AC153" s="36"/>
      <c r="AD153" s="36"/>
      <c r="AE153" s="36"/>
      <c r="AR153" s="201" t="s">
        <v>293</v>
      </c>
      <c r="AT153" s="201" t="s">
        <v>177</v>
      </c>
      <c r="AU153" s="201" t="s">
        <v>85</v>
      </c>
      <c r="AY153" s="19" t="s">
        <v>175</v>
      </c>
      <c r="BE153" s="202">
        <f t="shared" si="24"/>
        <v>0</v>
      </c>
      <c r="BF153" s="202">
        <f t="shared" si="25"/>
        <v>0</v>
      </c>
      <c r="BG153" s="202">
        <f t="shared" si="26"/>
        <v>0</v>
      </c>
      <c r="BH153" s="202">
        <f t="shared" si="27"/>
        <v>0</v>
      </c>
      <c r="BI153" s="202">
        <f t="shared" si="28"/>
        <v>0</v>
      </c>
      <c r="BJ153" s="19" t="s">
        <v>182</v>
      </c>
      <c r="BK153" s="202">
        <f t="shared" si="29"/>
        <v>0</v>
      </c>
      <c r="BL153" s="19" t="s">
        <v>293</v>
      </c>
      <c r="BM153" s="201" t="s">
        <v>3289</v>
      </c>
    </row>
    <row r="154" spans="1:65" s="2" customFormat="1" ht="21.75" customHeight="1">
      <c r="A154" s="36"/>
      <c r="B154" s="37"/>
      <c r="C154" s="190" t="s">
        <v>575</v>
      </c>
      <c r="D154" s="190" t="s">
        <v>177</v>
      </c>
      <c r="E154" s="191" t="s">
        <v>3290</v>
      </c>
      <c r="F154" s="192" t="s">
        <v>3291</v>
      </c>
      <c r="G154" s="193" t="s">
        <v>400</v>
      </c>
      <c r="H154" s="194">
        <v>1</v>
      </c>
      <c r="I154" s="195"/>
      <c r="J154" s="196">
        <f t="shared" si="20"/>
        <v>0</v>
      </c>
      <c r="K154" s="192" t="s">
        <v>181</v>
      </c>
      <c r="L154" s="41"/>
      <c r="M154" s="197" t="s">
        <v>19</v>
      </c>
      <c r="N154" s="198" t="s">
        <v>48</v>
      </c>
      <c r="O154" s="67"/>
      <c r="P154" s="199">
        <f t="shared" si="21"/>
        <v>0</v>
      </c>
      <c r="Q154" s="199">
        <v>0.06198</v>
      </c>
      <c r="R154" s="199">
        <f t="shared" si="22"/>
        <v>0.06198</v>
      </c>
      <c r="S154" s="199">
        <v>0</v>
      </c>
      <c r="T154" s="200">
        <f t="shared" si="23"/>
        <v>0</v>
      </c>
      <c r="U154" s="36"/>
      <c r="V154" s="36"/>
      <c r="W154" s="36"/>
      <c r="X154" s="36"/>
      <c r="Y154" s="36"/>
      <c r="Z154" s="36"/>
      <c r="AA154" s="36"/>
      <c r="AB154" s="36"/>
      <c r="AC154" s="36"/>
      <c r="AD154" s="36"/>
      <c r="AE154" s="36"/>
      <c r="AR154" s="201" t="s">
        <v>293</v>
      </c>
      <c r="AT154" s="201" t="s">
        <v>177</v>
      </c>
      <c r="AU154" s="201" t="s">
        <v>85</v>
      </c>
      <c r="AY154" s="19" t="s">
        <v>175</v>
      </c>
      <c r="BE154" s="202">
        <f t="shared" si="24"/>
        <v>0</v>
      </c>
      <c r="BF154" s="202">
        <f t="shared" si="25"/>
        <v>0</v>
      </c>
      <c r="BG154" s="202">
        <f t="shared" si="26"/>
        <v>0</v>
      </c>
      <c r="BH154" s="202">
        <f t="shared" si="27"/>
        <v>0</v>
      </c>
      <c r="BI154" s="202">
        <f t="shared" si="28"/>
        <v>0</v>
      </c>
      <c r="BJ154" s="19" t="s">
        <v>182</v>
      </c>
      <c r="BK154" s="202">
        <f t="shared" si="29"/>
        <v>0</v>
      </c>
      <c r="BL154" s="19" t="s">
        <v>293</v>
      </c>
      <c r="BM154" s="201" t="s">
        <v>3292</v>
      </c>
    </row>
    <row r="155" spans="1:65" s="2" customFormat="1" ht="21.75" customHeight="1">
      <c r="A155" s="36"/>
      <c r="B155" s="37"/>
      <c r="C155" s="190" t="s">
        <v>580</v>
      </c>
      <c r="D155" s="190" t="s">
        <v>177</v>
      </c>
      <c r="E155" s="191" t="s">
        <v>3293</v>
      </c>
      <c r="F155" s="192" t="s">
        <v>3294</v>
      </c>
      <c r="G155" s="193" t="s">
        <v>400</v>
      </c>
      <c r="H155" s="194">
        <v>2</v>
      </c>
      <c r="I155" s="195"/>
      <c r="J155" s="196">
        <f t="shared" si="20"/>
        <v>0</v>
      </c>
      <c r="K155" s="192" t="s">
        <v>181</v>
      </c>
      <c r="L155" s="41"/>
      <c r="M155" s="197" t="s">
        <v>19</v>
      </c>
      <c r="N155" s="198" t="s">
        <v>48</v>
      </c>
      <c r="O155" s="67"/>
      <c r="P155" s="199">
        <f t="shared" si="21"/>
        <v>0</v>
      </c>
      <c r="Q155" s="199">
        <v>0.06916</v>
      </c>
      <c r="R155" s="199">
        <f t="shared" si="22"/>
        <v>0.13832</v>
      </c>
      <c r="S155" s="199">
        <v>0</v>
      </c>
      <c r="T155" s="200">
        <f t="shared" si="23"/>
        <v>0</v>
      </c>
      <c r="U155" s="36"/>
      <c r="V155" s="36"/>
      <c r="W155" s="36"/>
      <c r="X155" s="36"/>
      <c r="Y155" s="36"/>
      <c r="Z155" s="36"/>
      <c r="AA155" s="36"/>
      <c r="AB155" s="36"/>
      <c r="AC155" s="36"/>
      <c r="AD155" s="36"/>
      <c r="AE155" s="36"/>
      <c r="AR155" s="201" t="s">
        <v>293</v>
      </c>
      <c r="AT155" s="201" t="s">
        <v>177</v>
      </c>
      <c r="AU155" s="201" t="s">
        <v>85</v>
      </c>
      <c r="AY155" s="19" t="s">
        <v>175</v>
      </c>
      <c r="BE155" s="202">
        <f t="shared" si="24"/>
        <v>0</v>
      </c>
      <c r="BF155" s="202">
        <f t="shared" si="25"/>
        <v>0</v>
      </c>
      <c r="BG155" s="202">
        <f t="shared" si="26"/>
        <v>0</v>
      </c>
      <c r="BH155" s="202">
        <f t="shared" si="27"/>
        <v>0</v>
      </c>
      <c r="BI155" s="202">
        <f t="shared" si="28"/>
        <v>0</v>
      </c>
      <c r="BJ155" s="19" t="s">
        <v>182</v>
      </c>
      <c r="BK155" s="202">
        <f t="shared" si="29"/>
        <v>0</v>
      </c>
      <c r="BL155" s="19" t="s">
        <v>293</v>
      </c>
      <c r="BM155" s="201" t="s">
        <v>3295</v>
      </c>
    </row>
    <row r="156" spans="1:65" s="2" customFormat="1" ht="21.75" customHeight="1">
      <c r="A156" s="36"/>
      <c r="B156" s="37"/>
      <c r="C156" s="190" t="s">
        <v>585</v>
      </c>
      <c r="D156" s="190" t="s">
        <v>177</v>
      </c>
      <c r="E156" s="191" t="s">
        <v>3296</v>
      </c>
      <c r="F156" s="192" t="s">
        <v>3297</v>
      </c>
      <c r="G156" s="193" t="s">
        <v>400</v>
      </c>
      <c r="H156" s="194">
        <v>1</v>
      </c>
      <c r="I156" s="195"/>
      <c r="J156" s="196">
        <f t="shared" si="20"/>
        <v>0</v>
      </c>
      <c r="K156" s="192" t="s">
        <v>181</v>
      </c>
      <c r="L156" s="41"/>
      <c r="M156" s="197" t="s">
        <v>19</v>
      </c>
      <c r="N156" s="198" t="s">
        <v>48</v>
      </c>
      <c r="O156" s="67"/>
      <c r="P156" s="199">
        <f t="shared" si="21"/>
        <v>0</v>
      </c>
      <c r="Q156" s="199">
        <v>0.09148</v>
      </c>
      <c r="R156" s="199">
        <f t="shared" si="22"/>
        <v>0.09148</v>
      </c>
      <c r="S156" s="199">
        <v>0</v>
      </c>
      <c r="T156" s="200">
        <f t="shared" si="23"/>
        <v>0</v>
      </c>
      <c r="U156" s="36"/>
      <c r="V156" s="36"/>
      <c r="W156" s="36"/>
      <c r="X156" s="36"/>
      <c r="Y156" s="36"/>
      <c r="Z156" s="36"/>
      <c r="AA156" s="36"/>
      <c r="AB156" s="36"/>
      <c r="AC156" s="36"/>
      <c r="AD156" s="36"/>
      <c r="AE156" s="36"/>
      <c r="AR156" s="201" t="s">
        <v>293</v>
      </c>
      <c r="AT156" s="201" t="s">
        <v>177</v>
      </c>
      <c r="AU156" s="201" t="s">
        <v>85</v>
      </c>
      <c r="AY156" s="19" t="s">
        <v>175</v>
      </c>
      <c r="BE156" s="202">
        <f t="shared" si="24"/>
        <v>0</v>
      </c>
      <c r="BF156" s="202">
        <f t="shared" si="25"/>
        <v>0</v>
      </c>
      <c r="BG156" s="202">
        <f t="shared" si="26"/>
        <v>0</v>
      </c>
      <c r="BH156" s="202">
        <f t="shared" si="27"/>
        <v>0</v>
      </c>
      <c r="BI156" s="202">
        <f t="shared" si="28"/>
        <v>0</v>
      </c>
      <c r="BJ156" s="19" t="s">
        <v>182</v>
      </c>
      <c r="BK156" s="202">
        <f t="shared" si="29"/>
        <v>0</v>
      </c>
      <c r="BL156" s="19" t="s">
        <v>293</v>
      </c>
      <c r="BM156" s="201" t="s">
        <v>3298</v>
      </c>
    </row>
    <row r="157" spans="1:65" s="2" customFormat="1" ht="21.75" customHeight="1">
      <c r="A157" s="36"/>
      <c r="B157" s="37"/>
      <c r="C157" s="190" t="s">
        <v>590</v>
      </c>
      <c r="D157" s="190" t="s">
        <v>177</v>
      </c>
      <c r="E157" s="191" t="s">
        <v>3299</v>
      </c>
      <c r="F157" s="192" t="s">
        <v>3300</v>
      </c>
      <c r="G157" s="193" t="s">
        <v>400</v>
      </c>
      <c r="H157" s="194">
        <v>1</v>
      </c>
      <c r="I157" s="195"/>
      <c r="J157" s="196">
        <f t="shared" si="20"/>
        <v>0</v>
      </c>
      <c r="K157" s="192" t="s">
        <v>181</v>
      </c>
      <c r="L157" s="41"/>
      <c r="M157" s="197" t="s">
        <v>19</v>
      </c>
      <c r="N157" s="198" t="s">
        <v>48</v>
      </c>
      <c r="O157" s="67"/>
      <c r="P157" s="199">
        <f t="shared" si="21"/>
        <v>0</v>
      </c>
      <c r="Q157" s="199">
        <v>0.10374</v>
      </c>
      <c r="R157" s="199">
        <f t="shared" si="22"/>
        <v>0.10374</v>
      </c>
      <c r="S157" s="199">
        <v>0</v>
      </c>
      <c r="T157" s="200">
        <f t="shared" si="23"/>
        <v>0</v>
      </c>
      <c r="U157" s="36"/>
      <c r="V157" s="36"/>
      <c r="W157" s="36"/>
      <c r="X157" s="36"/>
      <c r="Y157" s="36"/>
      <c r="Z157" s="36"/>
      <c r="AA157" s="36"/>
      <c r="AB157" s="36"/>
      <c r="AC157" s="36"/>
      <c r="AD157" s="36"/>
      <c r="AE157" s="36"/>
      <c r="AR157" s="201" t="s">
        <v>293</v>
      </c>
      <c r="AT157" s="201" t="s">
        <v>177</v>
      </c>
      <c r="AU157" s="201" t="s">
        <v>85</v>
      </c>
      <c r="AY157" s="19" t="s">
        <v>175</v>
      </c>
      <c r="BE157" s="202">
        <f t="shared" si="24"/>
        <v>0</v>
      </c>
      <c r="BF157" s="202">
        <f t="shared" si="25"/>
        <v>0</v>
      </c>
      <c r="BG157" s="202">
        <f t="shared" si="26"/>
        <v>0</v>
      </c>
      <c r="BH157" s="202">
        <f t="shared" si="27"/>
        <v>0</v>
      </c>
      <c r="BI157" s="202">
        <f t="shared" si="28"/>
        <v>0</v>
      </c>
      <c r="BJ157" s="19" t="s">
        <v>182</v>
      </c>
      <c r="BK157" s="202">
        <f t="shared" si="29"/>
        <v>0</v>
      </c>
      <c r="BL157" s="19" t="s">
        <v>293</v>
      </c>
      <c r="BM157" s="201" t="s">
        <v>3301</v>
      </c>
    </row>
    <row r="158" spans="1:65" s="2" customFormat="1" ht="16.5" customHeight="1">
      <c r="A158" s="36"/>
      <c r="B158" s="37"/>
      <c r="C158" s="190" t="s">
        <v>1490</v>
      </c>
      <c r="D158" s="190" t="s">
        <v>177</v>
      </c>
      <c r="E158" s="191" t="s">
        <v>3302</v>
      </c>
      <c r="F158" s="192" t="s">
        <v>3303</v>
      </c>
      <c r="G158" s="193" t="s">
        <v>400</v>
      </c>
      <c r="H158" s="194">
        <v>4</v>
      </c>
      <c r="I158" s="195"/>
      <c r="J158" s="196">
        <f t="shared" si="20"/>
        <v>0</v>
      </c>
      <c r="K158" s="192" t="s">
        <v>181</v>
      </c>
      <c r="L158" s="41"/>
      <c r="M158" s="197" t="s">
        <v>19</v>
      </c>
      <c r="N158" s="198" t="s">
        <v>48</v>
      </c>
      <c r="O158" s="67"/>
      <c r="P158" s="199">
        <f t="shared" si="21"/>
        <v>0</v>
      </c>
      <c r="Q158" s="199">
        <v>0.0204</v>
      </c>
      <c r="R158" s="199">
        <f t="shared" si="22"/>
        <v>0.0816</v>
      </c>
      <c r="S158" s="199">
        <v>0</v>
      </c>
      <c r="T158" s="200">
        <f t="shared" si="23"/>
        <v>0</v>
      </c>
      <c r="U158" s="36"/>
      <c r="V158" s="36"/>
      <c r="W158" s="36"/>
      <c r="X158" s="36"/>
      <c r="Y158" s="36"/>
      <c r="Z158" s="36"/>
      <c r="AA158" s="36"/>
      <c r="AB158" s="36"/>
      <c r="AC158" s="36"/>
      <c r="AD158" s="36"/>
      <c r="AE158" s="36"/>
      <c r="AR158" s="201" t="s">
        <v>293</v>
      </c>
      <c r="AT158" s="201" t="s">
        <v>177</v>
      </c>
      <c r="AU158" s="201" t="s">
        <v>85</v>
      </c>
      <c r="AY158" s="19" t="s">
        <v>175</v>
      </c>
      <c r="BE158" s="202">
        <f t="shared" si="24"/>
        <v>0</v>
      </c>
      <c r="BF158" s="202">
        <f t="shared" si="25"/>
        <v>0</v>
      </c>
      <c r="BG158" s="202">
        <f t="shared" si="26"/>
        <v>0</v>
      </c>
      <c r="BH158" s="202">
        <f t="shared" si="27"/>
        <v>0</v>
      </c>
      <c r="BI158" s="202">
        <f t="shared" si="28"/>
        <v>0</v>
      </c>
      <c r="BJ158" s="19" t="s">
        <v>182</v>
      </c>
      <c r="BK158" s="202">
        <f t="shared" si="29"/>
        <v>0</v>
      </c>
      <c r="BL158" s="19" t="s">
        <v>293</v>
      </c>
      <c r="BM158" s="201" t="s">
        <v>3304</v>
      </c>
    </row>
    <row r="159" spans="1:47" s="2" customFormat="1" ht="48.75">
      <c r="A159" s="36"/>
      <c r="B159" s="37"/>
      <c r="C159" s="38"/>
      <c r="D159" s="203" t="s">
        <v>184</v>
      </c>
      <c r="E159" s="38"/>
      <c r="F159" s="204" t="s">
        <v>3305</v>
      </c>
      <c r="G159" s="38"/>
      <c r="H159" s="38"/>
      <c r="I159" s="111"/>
      <c r="J159" s="38"/>
      <c r="K159" s="38"/>
      <c r="L159" s="41"/>
      <c r="M159" s="205"/>
      <c r="N159" s="206"/>
      <c r="O159" s="67"/>
      <c r="P159" s="67"/>
      <c r="Q159" s="67"/>
      <c r="R159" s="67"/>
      <c r="S159" s="67"/>
      <c r="T159" s="68"/>
      <c r="U159" s="36"/>
      <c r="V159" s="36"/>
      <c r="W159" s="36"/>
      <c r="X159" s="36"/>
      <c r="Y159" s="36"/>
      <c r="Z159" s="36"/>
      <c r="AA159" s="36"/>
      <c r="AB159" s="36"/>
      <c r="AC159" s="36"/>
      <c r="AD159" s="36"/>
      <c r="AE159" s="36"/>
      <c r="AT159" s="19" t="s">
        <v>184</v>
      </c>
      <c r="AU159" s="19" t="s">
        <v>85</v>
      </c>
    </row>
    <row r="160" spans="1:65" s="2" customFormat="1" ht="16.5" customHeight="1">
      <c r="A160" s="36"/>
      <c r="B160" s="37"/>
      <c r="C160" s="190" t="s">
        <v>1495</v>
      </c>
      <c r="D160" s="190" t="s">
        <v>177</v>
      </c>
      <c r="E160" s="191" t="s">
        <v>3306</v>
      </c>
      <c r="F160" s="192" t="s">
        <v>3307</v>
      </c>
      <c r="G160" s="193" t="s">
        <v>180</v>
      </c>
      <c r="H160" s="194">
        <v>58</v>
      </c>
      <c r="I160" s="195"/>
      <c r="J160" s="196">
        <f>ROUND(I160*H160,2)</f>
        <v>0</v>
      </c>
      <c r="K160" s="192" t="s">
        <v>181</v>
      </c>
      <c r="L160" s="41"/>
      <c r="M160" s="197" t="s">
        <v>19</v>
      </c>
      <c r="N160" s="198" t="s">
        <v>48</v>
      </c>
      <c r="O160" s="67"/>
      <c r="P160" s="199">
        <f>O160*H160</f>
        <v>0</v>
      </c>
      <c r="Q160" s="199">
        <v>0</v>
      </c>
      <c r="R160" s="199">
        <f>Q160*H160</f>
        <v>0</v>
      </c>
      <c r="S160" s="199">
        <v>0</v>
      </c>
      <c r="T160" s="200">
        <f>S160*H160</f>
        <v>0</v>
      </c>
      <c r="U160" s="36"/>
      <c r="V160" s="36"/>
      <c r="W160" s="36"/>
      <c r="X160" s="36"/>
      <c r="Y160" s="36"/>
      <c r="Z160" s="36"/>
      <c r="AA160" s="36"/>
      <c r="AB160" s="36"/>
      <c r="AC160" s="36"/>
      <c r="AD160" s="36"/>
      <c r="AE160" s="36"/>
      <c r="AR160" s="201" t="s">
        <v>293</v>
      </c>
      <c r="AT160" s="201" t="s">
        <v>177</v>
      </c>
      <c r="AU160" s="201" t="s">
        <v>85</v>
      </c>
      <c r="AY160" s="19" t="s">
        <v>175</v>
      </c>
      <c r="BE160" s="202">
        <f>IF(N160="základní",J160,0)</f>
        <v>0</v>
      </c>
      <c r="BF160" s="202">
        <f>IF(N160="snížená",J160,0)</f>
        <v>0</v>
      </c>
      <c r="BG160" s="202">
        <f>IF(N160="zákl. přenesená",J160,0)</f>
        <v>0</v>
      </c>
      <c r="BH160" s="202">
        <f>IF(N160="sníž. přenesená",J160,0)</f>
        <v>0</v>
      </c>
      <c r="BI160" s="202">
        <f>IF(N160="nulová",J160,0)</f>
        <v>0</v>
      </c>
      <c r="BJ160" s="19" t="s">
        <v>182</v>
      </c>
      <c r="BK160" s="202">
        <f>ROUND(I160*H160,2)</f>
        <v>0</v>
      </c>
      <c r="BL160" s="19" t="s">
        <v>293</v>
      </c>
      <c r="BM160" s="201" t="s">
        <v>3308</v>
      </c>
    </row>
    <row r="161" spans="1:47" s="2" customFormat="1" ht="78">
      <c r="A161" s="36"/>
      <c r="B161" s="37"/>
      <c r="C161" s="38"/>
      <c r="D161" s="203" t="s">
        <v>184</v>
      </c>
      <c r="E161" s="38"/>
      <c r="F161" s="204" t="s">
        <v>3309</v>
      </c>
      <c r="G161" s="38"/>
      <c r="H161" s="38"/>
      <c r="I161" s="111"/>
      <c r="J161" s="38"/>
      <c r="K161" s="38"/>
      <c r="L161" s="41"/>
      <c r="M161" s="205"/>
      <c r="N161" s="206"/>
      <c r="O161" s="67"/>
      <c r="P161" s="67"/>
      <c r="Q161" s="67"/>
      <c r="R161" s="67"/>
      <c r="S161" s="67"/>
      <c r="T161" s="68"/>
      <c r="U161" s="36"/>
      <c r="V161" s="36"/>
      <c r="W161" s="36"/>
      <c r="X161" s="36"/>
      <c r="Y161" s="36"/>
      <c r="Z161" s="36"/>
      <c r="AA161" s="36"/>
      <c r="AB161" s="36"/>
      <c r="AC161" s="36"/>
      <c r="AD161" s="36"/>
      <c r="AE161" s="36"/>
      <c r="AT161" s="19" t="s">
        <v>184</v>
      </c>
      <c r="AU161" s="19" t="s">
        <v>85</v>
      </c>
    </row>
    <row r="162" spans="1:65" s="2" customFormat="1" ht="16.5" customHeight="1">
      <c r="A162" s="36"/>
      <c r="B162" s="37"/>
      <c r="C162" s="190" t="s">
        <v>1499</v>
      </c>
      <c r="D162" s="190" t="s">
        <v>177</v>
      </c>
      <c r="E162" s="191" t="s">
        <v>3310</v>
      </c>
      <c r="F162" s="192" t="s">
        <v>3311</v>
      </c>
      <c r="G162" s="193" t="s">
        <v>400</v>
      </c>
      <c r="H162" s="194">
        <v>100</v>
      </c>
      <c r="I162" s="195"/>
      <c r="J162" s="196">
        <f>ROUND(I162*H162,2)</f>
        <v>0</v>
      </c>
      <c r="K162" s="192" t="s">
        <v>181</v>
      </c>
      <c r="L162" s="41"/>
      <c r="M162" s="197" t="s">
        <v>19</v>
      </c>
      <c r="N162" s="198" t="s">
        <v>48</v>
      </c>
      <c r="O162" s="67"/>
      <c r="P162" s="199">
        <f>O162*H162</f>
        <v>0</v>
      </c>
      <c r="Q162" s="199">
        <v>6E-05</v>
      </c>
      <c r="R162" s="199">
        <f>Q162*H162</f>
        <v>0.006</v>
      </c>
      <c r="S162" s="199">
        <v>0</v>
      </c>
      <c r="T162" s="200">
        <f>S162*H162</f>
        <v>0</v>
      </c>
      <c r="U162" s="36"/>
      <c r="V162" s="36"/>
      <c r="W162" s="36"/>
      <c r="X162" s="36"/>
      <c r="Y162" s="36"/>
      <c r="Z162" s="36"/>
      <c r="AA162" s="36"/>
      <c r="AB162" s="36"/>
      <c r="AC162" s="36"/>
      <c r="AD162" s="36"/>
      <c r="AE162" s="36"/>
      <c r="AR162" s="201" t="s">
        <v>293</v>
      </c>
      <c r="AT162" s="201" t="s">
        <v>177</v>
      </c>
      <c r="AU162" s="201" t="s">
        <v>85</v>
      </c>
      <c r="AY162" s="19" t="s">
        <v>175</v>
      </c>
      <c r="BE162" s="202">
        <f>IF(N162="základní",J162,0)</f>
        <v>0</v>
      </c>
      <c r="BF162" s="202">
        <f>IF(N162="snížená",J162,0)</f>
        <v>0</v>
      </c>
      <c r="BG162" s="202">
        <f>IF(N162="zákl. přenesená",J162,0)</f>
        <v>0</v>
      </c>
      <c r="BH162" s="202">
        <f>IF(N162="sníž. přenesená",J162,0)</f>
        <v>0</v>
      </c>
      <c r="BI162" s="202">
        <f>IF(N162="nulová",J162,0)</f>
        <v>0</v>
      </c>
      <c r="BJ162" s="19" t="s">
        <v>182</v>
      </c>
      <c r="BK162" s="202">
        <f>ROUND(I162*H162,2)</f>
        <v>0</v>
      </c>
      <c r="BL162" s="19" t="s">
        <v>293</v>
      </c>
      <c r="BM162" s="201" t="s">
        <v>3312</v>
      </c>
    </row>
    <row r="163" spans="1:47" s="2" customFormat="1" ht="29.25">
      <c r="A163" s="36"/>
      <c r="B163" s="37"/>
      <c r="C163" s="38"/>
      <c r="D163" s="203" t="s">
        <v>184</v>
      </c>
      <c r="E163" s="38"/>
      <c r="F163" s="204" t="s">
        <v>3313</v>
      </c>
      <c r="G163" s="38"/>
      <c r="H163" s="38"/>
      <c r="I163" s="111"/>
      <c r="J163" s="38"/>
      <c r="K163" s="38"/>
      <c r="L163" s="41"/>
      <c r="M163" s="205"/>
      <c r="N163" s="206"/>
      <c r="O163" s="67"/>
      <c r="P163" s="67"/>
      <c r="Q163" s="67"/>
      <c r="R163" s="67"/>
      <c r="S163" s="67"/>
      <c r="T163" s="68"/>
      <c r="U163" s="36"/>
      <c r="V163" s="36"/>
      <c r="W163" s="36"/>
      <c r="X163" s="36"/>
      <c r="Y163" s="36"/>
      <c r="Z163" s="36"/>
      <c r="AA163" s="36"/>
      <c r="AB163" s="36"/>
      <c r="AC163" s="36"/>
      <c r="AD163" s="36"/>
      <c r="AE163" s="36"/>
      <c r="AT163" s="19" t="s">
        <v>184</v>
      </c>
      <c r="AU163" s="19" t="s">
        <v>85</v>
      </c>
    </row>
    <row r="164" spans="1:65" s="2" customFormat="1" ht="21.75" customHeight="1">
      <c r="A164" s="36"/>
      <c r="B164" s="37"/>
      <c r="C164" s="190" t="s">
        <v>1505</v>
      </c>
      <c r="D164" s="190" t="s">
        <v>177</v>
      </c>
      <c r="E164" s="191" t="s">
        <v>3314</v>
      </c>
      <c r="F164" s="192" t="s">
        <v>3315</v>
      </c>
      <c r="G164" s="193" t="s">
        <v>217</v>
      </c>
      <c r="H164" s="194">
        <v>1.07</v>
      </c>
      <c r="I164" s="195"/>
      <c r="J164" s="196">
        <f>ROUND(I164*H164,2)</f>
        <v>0</v>
      </c>
      <c r="K164" s="192" t="s">
        <v>181</v>
      </c>
      <c r="L164" s="41"/>
      <c r="M164" s="197" t="s">
        <v>19</v>
      </c>
      <c r="N164" s="198" t="s">
        <v>48</v>
      </c>
      <c r="O164" s="67"/>
      <c r="P164" s="199">
        <f>O164*H164</f>
        <v>0</v>
      </c>
      <c r="Q164" s="199">
        <v>0</v>
      </c>
      <c r="R164" s="199">
        <f>Q164*H164</f>
        <v>0</v>
      </c>
      <c r="S164" s="199">
        <v>0</v>
      </c>
      <c r="T164" s="200">
        <f>S164*H164</f>
        <v>0</v>
      </c>
      <c r="U164" s="36"/>
      <c r="V164" s="36"/>
      <c r="W164" s="36"/>
      <c r="X164" s="36"/>
      <c r="Y164" s="36"/>
      <c r="Z164" s="36"/>
      <c r="AA164" s="36"/>
      <c r="AB164" s="36"/>
      <c r="AC164" s="36"/>
      <c r="AD164" s="36"/>
      <c r="AE164" s="36"/>
      <c r="AR164" s="201" t="s">
        <v>293</v>
      </c>
      <c r="AT164" s="201" t="s">
        <v>177</v>
      </c>
      <c r="AU164" s="201" t="s">
        <v>85</v>
      </c>
      <c r="AY164" s="19" t="s">
        <v>175</v>
      </c>
      <c r="BE164" s="202">
        <f>IF(N164="základní",J164,0)</f>
        <v>0</v>
      </c>
      <c r="BF164" s="202">
        <f>IF(N164="snížená",J164,0)</f>
        <v>0</v>
      </c>
      <c r="BG164" s="202">
        <f>IF(N164="zákl. přenesená",J164,0)</f>
        <v>0</v>
      </c>
      <c r="BH164" s="202">
        <f>IF(N164="sníž. přenesená",J164,0)</f>
        <v>0</v>
      </c>
      <c r="BI164" s="202">
        <f>IF(N164="nulová",J164,0)</f>
        <v>0</v>
      </c>
      <c r="BJ164" s="19" t="s">
        <v>182</v>
      </c>
      <c r="BK164" s="202">
        <f>ROUND(I164*H164,2)</f>
        <v>0</v>
      </c>
      <c r="BL164" s="19" t="s">
        <v>293</v>
      </c>
      <c r="BM164" s="201" t="s">
        <v>3316</v>
      </c>
    </row>
    <row r="165" spans="1:47" s="2" customFormat="1" ht="78">
      <c r="A165" s="36"/>
      <c r="B165" s="37"/>
      <c r="C165" s="38"/>
      <c r="D165" s="203" t="s">
        <v>184</v>
      </c>
      <c r="E165" s="38"/>
      <c r="F165" s="204" t="s">
        <v>2483</v>
      </c>
      <c r="G165" s="38"/>
      <c r="H165" s="38"/>
      <c r="I165" s="111"/>
      <c r="J165" s="38"/>
      <c r="K165" s="38"/>
      <c r="L165" s="41"/>
      <c r="M165" s="205"/>
      <c r="N165" s="206"/>
      <c r="O165" s="67"/>
      <c r="P165" s="67"/>
      <c r="Q165" s="67"/>
      <c r="R165" s="67"/>
      <c r="S165" s="67"/>
      <c r="T165" s="68"/>
      <c r="U165" s="36"/>
      <c r="V165" s="36"/>
      <c r="W165" s="36"/>
      <c r="X165" s="36"/>
      <c r="Y165" s="36"/>
      <c r="Z165" s="36"/>
      <c r="AA165" s="36"/>
      <c r="AB165" s="36"/>
      <c r="AC165" s="36"/>
      <c r="AD165" s="36"/>
      <c r="AE165" s="36"/>
      <c r="AT165" s="19" t="s">
        <v>184</v>
      </c>
      <c r="AU165" s="19" t="s">
        <v>85</v>
      </c>
    </row>
    <row r="166" spans="2:63" s="12" customFormat="1" ht="22.9" customHeight="1">
      <c r="B166" s="174"/>
      <c r="C166" s="175"/>
      <c r="D166" s="176" t="s">
        <v>74</v>
      </c>
      <c r="E166" s="188" t="s">
        <v>381</v>
      </c>
      <c r="F166" s="188" t="s">
        <v>382</v>
      </c>
      <c r="G166" s="175"/>
      <c r="H166" s="175"/>
      <c r="I166" s="178"/>
      <c r="J166" s="189">
        <f>BK166</f>
        <v>0</v>
      </c>
      <c r="K166" s="175"/>
      <c r="L166" s="180"/>
      <c r="M166" s="181"/>
      <c r="N166" s="182"/>
      <c r="O166" s="182"/>
      <c r="P166" s="183">
        <f>SUM(P167:P171)</f>
        <v>0</v>
      </c>
      <c r="Q166" s="182"/>
      <c r="R166" s="183">
        <f>SUM(R167:R171)</f>
        <v>0.017599999999999998</v>
      </c>
      <c r="S166" s="182"/>
      <c r="T166" s="184">
        <f>SUM(T167:T171)</f>
        <v>0</v>
      </c>
      <c r="AR166" s="185" t="s">
        <v>85</v>
      </c>
      <c r="AT166" s="186" t="s">
        <v>74</v>
      </c>
      <c r="AU166" s="186" t="s">
        <v>83</v>
      </c>
      <c r="AY166" s="185" t="s">
        <v>175</v>
      </c>
      <c r="BK166" s="187">
        <f>SUM(BK167:BK171)</f>
        <v>0</v>
      </c>
    </row>
    <row r="167" spans="1:65" s="2" customFormat="1" ht="16.5" customHeight="1">
      <c r="A167" s="36"/>
      <c r="B167" s="37"/>
      <c r="C167" s="190" t="s">
        <v>1514</v>
      </c>
      <c r="D167" s="190" t="s">
        <v>177</v>
      </c>
      <c r="E167" s="191" t="s">
        <v>3317</v>
      </c>
      <c r="F167" s="192" t="s">
        <v>3318</v>
      </c>
      <c r="G167" s="193" t="s">
        <v>433</v>
      </c>
      <c r="H167" s="194">
        <v>80</v>
      </c>
      <c r="I167" s="195"/>
      <c r="J167" s="196">
        <f>ROUND(I167*H167,2)</f>
        <v>0</v>
      </c>
      <c r="K167" s="192" t="s">
        <v>181</v>
      </c>
      <c r="L167" s="41"/>
      <c r="M167" s="197" t="s">
        <v>19</v>
      </c>
      <c r="N167" s="198" t="s">
        <v>48</v>
      </c>
      <c r="O167" s="67"/>
      <c r="P167" s="199">
        <f>O167*H167</f>
        <v>0</v>
      </c>
      <c r="Q167" s="199">
        <v>7E-05</v>
      </c>
      <c r="R167" s="199">
        <f>Q167*H167</f>
        <v>0.005599999999999999</v>
      </c>
      <c r="S167" s="199">
        <v>0</v>
      </c>
      <c r="T167" s="200">
        <f>S167*H167</f>
        <v>0</v>
      </c>
      <c r="U167" s="36"/>
      <c r="V167" s="36"/>
      <c r="W167" s="36"/>
      <c r="X167" s="36"/>
      <c r="Y167" s="36"/>
      <c r="Z167" s="36"/>
      <c r="AA167" s="36"/>
      <c r="AB167" s="36"/>
      <c r="AC167" s="36"/>
      <c r="AD167" s="36"/>
      <c r="AE167" s="36"/>
      <c r="AR167" s="201" t="s">
        <v>293</v>
      </c>
      <c r="AT167" s="201" t="s">
        <v>177</v>
      </c>
      <c r="AU167" s="201" t="s">
        <v>85</v>
      </c>
      <c r="AY167" s="19" t="s">
        <v>175</v>
      </c>
      <c r="BE167" s="202">
        <f>IF(N167="základní",J167,0)</f>
        <v>0</v>
      </c>
      <c r="BF167" s="202">
        <f>IF(N167="snížená",J167,0)</f>
        <v>0</v>
      </c>
      <c r="BG167" s="202">
        <f>IF(N167="zákl. přenesená",J167,0)</f>
        <v>0</v>
      </c>
      <c r="BH167" s="202">
        <f>IF(N167="sníž. přenesená",J167,0)</f>
        <v>0</v>
      </c>
      <c r="BI167" s="202">
        <f>IF(N167="nulová",J167,0)</f>
        <v>0</v>
      </c>
      <c r="BJ167" s="19" t="s">
        <v>182</v>
      </c>
      <c r="BK167" s="202">
        <f>ROUND(I167*H167,2)</f>
        <v>0</v>
      </c>
      <c r="BL167" s="19" t="s">
        <v>293</v>
      </c>
      <c r="BM167" s="201" t="s">
        <v>3319</v>
      </c>
    </row>
    <row r="168" spans="1:47" s="2" customFormat="1" ht="29.25">
      <c r="A168" s="36"/>
      <c r="B168" s="37"/>
      <c r="C168" s="38"/>
      <c r="D168" s="203" t="s">
        <v>184</v>
      </c>
      <c r="E168" s="38"/>
      <c r="F168" s="204" t="s">
        <v>605</v>
      </c>
      <c r="G168" s="38"/>
      <c r="H168" s="38"/>
      <c r="I168" s="111"/>
      <c r="J168" s="38"/>
      <c r="K168" s="38"/>
      <c r="L168" s="41"/>
      <c r="M168" s="205"/>
      <c r="N168" s="206"/>
      <c r="O168" s="67"/>
      <c r="P168" s="67"/>
      <c r="Q168" s="67"/>
      <c r="R168" s="67"/>
      <c r="S168" s="67"/>
      <c r="T168" s="68"/>
      <c r="U168" s="36"/>
      <c r="V168" s="36"/>
      <c r="W168" s="36"/>
      <c r="X168" s="36"/>
      <c r="Y168" s="36"/>
      <c r="Z168" s="36"/>
      <c r="AA168" s="36"/>
      <c r="AB168" s="36"/>
      <c r="AC168" s="36"/>
      <c r="AD168" s="36"/>
      <c r="AE168" s="36"/>
      <c r="AT168" s="19" t="s">
        <v>184</v>
      </c>
      <c r="AU168" s="19" t="s">
        <v>85</v>
      </c>
    </row>
    <row r="169" spans="1:47" s="2" customFormat="1" ht="19.5">
      <c r="A169" s="36"/>
      <c r="B169" s="37"/>
      <c r="C169" s="38"/>
      <c r="D169" s="203" t="s">
        <v>255</v>
      </c>
      <c r="E169" s="38"/>
      <c r="F169" s="204" t="s">
        <v>3320</v>
      </c>
      <c r="G169" s="38"/>
      <c r="H169" s="38"/>
      <c r="I169" s="111"/>
      <c r="J169" s="38"/>
      <c r="K169" s="38"/>
      <c r="L169" s="41"/>
      <c r="M169" s="205"/>
      <c r="N169" s="206"/>
      <c r="O169" s="67"/>
      <c r="P169" s="67"/>
      <c r="Q169" s="67"/>
      <c r="R169" s="67"/>
      <c r="S169" s="67"/>
      <c r="T169" s="68"/>
      <c r="U169" s="36"/>
      <c r="V169" s="36"/>
      <c r="W169" s="36"/>
      <c r="X169" s="36"/>
      <c r="Y169" s="36"/>
      <c r="Z169" s="36"/>
      <c r="AA169" s="36"/>
      <c r="AB169" s="36"/>
      <c r="AC169" s="36"/>
      <c r="AD169" s="36"/>
      <c r="AE169" s="36"/>
      <c r="AT169" s="19" t="s">
        <v>255</v>
      </c>
      <c r="AU169" s="19" t="s">
        <v>85</v>
      </c>
    </row>
    <row r="170" spans="1:65" s="2" customFormat="1" ht="16.5" customHeight="1">
      <c r="A170" s="36"/>
      <c r="B170" s="37"/>
      <c r="C170" s="190" t="s">
        <v>1519</v>
      </c>
      <c r="D170" s="190" t="s">
        <v>177</v>
      </c>
      <c r="E170" s="191" t="s">
        <v>602</v>
      </c>
      <c r="F170" s="192" t="s">
        <v>603</v>
      </c>
      <c r="G170" s="193" t="s">
        <v>433</v>
      </c>
      <c r="H170" s="194">
        <v>200</v>
      </c>
      <c r="I170" s="195"/>
      <c r="J170" s="196">
        <f>ROUND(I170*H170,2)</f>
        <v>0</v>
      </c>
      <c r="K170" s="192" t="s">
        <v>181</v>
      </c>
      <c r="L170" s="41"/>
      <c r="M170" s="197" t="s">
        <v>19</v>
      </c>
      <c r="N170" s="198" t="s">
        <v>48</v>
      </c>
      <c r="O170" s="67"/>
      <c r="P170" s="199">
        <f>O170*H170</f>
        <v>0</v>
      </c>
      <c r="Q170" s="199">
        <v>6E-05</v>
      </c>
      <c r="R170" s="199">
        <f>Q170*H170</f>
        <v>0.012</v>
      </c>
      <c r="S170" s="199">
        <v>0</v>
      </c>
      <c r="T170" s="200">
        <f>S170*H170</f>
        <v>0</v>
      </c>
      <c r="U170" s="36"/>
      <c r="V170" s="36"/>
      <c r="W170" s="36"/>
      <c r="X170" s="36"/>
      <c r="Y170" s="36"/>
      <c r="Z170" s="36"/>
      <c r="AA170" s="36"/>
      <c r="AB170" s="36"/>
      <c r="AC170" s="36"/>
      <c r="AD170" s="36"/>
      <c r="AE170" s="36"/>
      <c r="AR170" s="201" t="s">
        <v>293</v>
      </c>
      <c r="AT170" s="201" t="s">
        <v>177</v>
      </c>
      <c r="AU170" s="201" t="s">
        <v>85</v>
      </c>
      <c r="AY170" s="19" t="s">
        <v>175</v>
      </c>
      <c r="BE170" s="202">
        <f>IF(N170="základní",J170,0)</f>
        <v>0</v>
      </c>
      <c r="BF170" s="202">
        <f>IF(N170="snížená",J170,0)</f>
        <v>0</v>
      </c>
      <c r="BG170" s="202">
        <f>IF(N170="zákl. přenesená",J170,0)</f>
        <v>0</v>
      </c>
      <c r="BH170" s="202">
        <f>IF(N170="sníž. přenesená",J170,0)</f>
        <v>0</v>
      </c>
      <c r="BI170" s="202">
        <f>IF(N170="nulová",J170,0)</f>
        <v>0</v>
      </c>
      <c r="BJ170" s="19" t="s">
        <v>182</v>
      </c>
      <c r="BK170" s="202">
        <f>ROUND(I170*H170,2)</f>
        <v>0</v>
      </c>
      <c r="BL170" s="19" t="s">
        <v>293</v>
      </c>
      <c r="BM170" s="201" t="s">
        <v>3321</v>
      </c>
    </row>
    <row r="171" spans="1:47" s="2" customFormat="1" ht="29.25">
      <c r="A171" s="36"/>
      <c r="B171" s="37"/>
      <c r="C171" s="38"/>
      <c r="D171" s="203" t="s">
        <v>184</v>
      </c>
      <c r="E171" s="38"/>
      <c r="F171" s="204" t="s">
        <v>605</v>
      </c>
      <c r="G171" s="38"/>
      <c r="H171" s="38"/>
      <c r="I171" s="111"/>
      <c r="J171" s="38"/>
      <c r="K171" s="38"/>
      <c r="L171" s="41"/>
      <c r="M171" s="205"/>
      <c r="N171" s="206"/>
      <c r="O171" s="67"/>
      <c r="P171" s="67"/>
      <c r="Q171" s="67"/>
      <c r="R171" s="67"/>
      <c r="S171" s="67"/>
      <c r="T171" s="68"/>
      <c r="U171" s="36"/>
      <c r="V171" s="36"/>
      <c r="W171" s="36"/>
      <c r="X171" s="36"/>
      <c r="Y171" s="36"/>
      <c r="Z171" s="36"/>
      <c r="AA171" s="36"/>
      <c r="AB171" s="36"/>
      <c r="AC171" s="36"/>
      <c r="AD171" s="36"/>
      <c r="AE171" s="36"/>
      <c r="AT171" s="19" t="s">
        <v>184</v>
      </c>
      <c r="AU171" s="19" t="s">
        <v>85</v>
      </c>
    </row>
    <row r="172" spans="2:63" s="12" customFormat="1" ht="25.9" customHeight="1">
      <c r="B172" s="174"/>
      <c r="C172" s="175"/>
      <c r="D172" s="176" t="s">
        <v>74</v>
      </c>
      <c r="E172" s="177" t="s">
        <v>3322</v>
      </c>
      <c r="F172" s="177" t="s">
        <v>3323</v>
      </c>
      <c r="G172" s="175"/>
      <c r="H172" s="175"/>
      <c r="I172" s="178"/>
      <c r="J172" s="179">
        <f>BK172</f>
        <v>0</v>
      </c>
      <c r="K172" s="175"/>
      <c r="L172" s="180"/>
      <c r="M172" s="181"/>
      <c r="N172" s="182"/>
      <c r="O172" s="182"/>
      <c r="P172" s="183">
        <f>SUM(P173:P175)</f>
        <v>0</v>
      </c>
      <c r="Q172" s="182"/>
      <c r="R172" s="183">
        <f>SUM(R173:R175)</f>
        <v>0</v>
      </c>
      <c r="S172" s="182"/>
      <c r="T172" s="184">
        <f>SUM(T173:T175)</f>
        <v>0</v>
      </c>
      <c r="AR172" s="185" t="s">
        <v>182</v>
      </c>
      <c r="AT172" s="186" t="s">
        <v>74</v>
      </c>
      <c r="AU172" s="186" t="s">
        <v>75</v>
      </c>
      <c r="AY172" s="185" t="s">
        <v>175</v>
      </c>
      <c r="BK172" s="187">
        <f>SUM(BK173:BK175)</f>
        <v>0</v>
      </c>
    </row>
    <row r="173" spans="1:65" s="2" customFormat="1" ht="16.5" customHeight="1">
      <c r="A173" s="36"/>
      <c r="B173" s="37"/>
      <c r="C173" s="190" t="s">
        <v>1525</v>
      </c>
      <c r="D173" s="190" t="s">
        <v>177</v>
      </c>
      <c r="E173" s="191" t="s">
        <v>3324</v>
      </c>
      <c r="F173" s="192" t="s">
        <v>3325</v>
      </c>
      <c r="G173" s="193" t="s">
        <v>763</v>
      </c>
      <c r="H173" s="194">
        <v>80</v>
      </c>
      <c r="I173" s="195"/>
      <c r="J173" s="196">
        <f>ROUND(I173*H173,2)</f>
        <v>0</v>
      </c>
      <c r="K173" s="192" t="s">
        <v>181</v>
      </c>
      <c r="L173" s="41"/>
      <c r="M173" s="197" t="s">
        <v>19</v>
      </c>
      <c r="N173" s="198" t="s">
        <v>48</v>
      </c>
      <c r="O173" s="67"/>
      <c r="P173" s="199">
        <f>O173*H173</f>
        <v>0</v>
      </c>
      <c r="Q173" s="199">
        <v>0</v>
      </c>
      <c r="R173" s="199">
        <f>Q173*H173</f>
        <v>0</v>
      </c>
      <c r="S173" s="199">
        <v>0</v>
      </c>
      <c r="T173" s="200">
        <f>S173*H173</f>
        <v>0</v>
      </c>
      <c r="U173" s="36"/>
      <c r="V173" s="36"/>
      <c r="W173" s="36"/>
      <c r="X173" s="36"/>
      <c r="Y173" s="36"/>
      <c r="Z173" s="36"/>
      <c r="AA173" s="36"/>
      <c r="AB173" s="36"/>
      <c r="AC173" s="36"/>
      <c r="AD173" s="36"/>
      <c r="AE173" s="36"/>
      <c r="AR173" s="201" t="s">
        <v>3326</v>
      </c>
      <c r="AT173" s="201" t="s">
        <v>177</v>
      </c>
      <c r="AU173" s="201" t="s">
        <v>83</v>
      </c>
      <c r="AY173" s="19" t="s">
        <v>175</v>
      </c>
      <c r="BE173" s="202">
        <f>IF(N173="základní",J173,0)</f>
        <v>0</v>
      </c>
      <c r="BF173" s="202">
        <f>IF(N173="snížená",J173,0)</f>
        <v>0</v>
      </c>
      <c r="BG173" s="202">
        <f>IF(N173="zákl. přenesená",J173,0)</f>
        <v>0</v>
      </c>
      <c r="BH173" s="202">
        <f>IF(N173="sníž. přenesená",J173,0)</f>
        <v>0</v>
      </c>
      <c r="BI173" s="202">
        <f>IF(N173="nulová",J173,0)</f>
        <v>0</v>
      </c>
      <c r="BJ173" s="19" t="s">
        <v>182</v>
      </c>
      <c r="BK173" s="202">
        <f>ROUND(I173*H173,2)</f>
        <v>0</v>
      </c>
      <c r="BL173" s="19" t="s">
        <v>3326</v>
      </c>
      <c r="BM173" s="201" t="s">
        <v>3327</v>
      </c>
    </row>
    <row r="174" spans="1:47" s="2" customFormat="1" ht="19.5">
      <c r="A174" s="36"/>
      <c r="B174" s="37"/>
      <c r="C174" s="38"/>
      <c r="D174" s="203" t="s">
        <v>255</v>
      </c>
      <c r="E174" s="38"/>
      <c r="F174" s="204" t="s">
        <v>3328</v>
      </c>
      <c r="G174" s="38"/>
      <c r="H174" s="38"/>
      <c r="I174" s="111"/>
      <c r="J174" s="38"/>
      <c r="K174" s="38"/>
      <c r="L174" s="41"/>
      <c r="M174" s="205"/>
      <c r="N174" s="206"/>
      <c r="O174" s="67"/>
      <c r="P174" s="67"/>
      <c r="Q174" s="67"/>
      <c r="R174" s="67"/>
      <c r="S174" s="67"/>
      <c r="T174" s="68"/>
      <c r="U174" s="36"/>
      <c r="V174" s="36"/>
      <c r="W174" s="36"/>
      <c r="X174" s="36"/>
      <c r="Y174" s="36"/>
      <c r="Z174" s="36"/>
      <c r="AA174" s="36"/>
      <c r="AB174" s="36"/>
      <c r="AC174" s="36"/>
      <c r="AD174" s="36"/>
      <c r="AE174" s="36"/>
      <c r="AT174" s="19" t="s">
        <v>255</v>
      </c>
      <c r="AU174" s="19" t="s">
        <v>83</v>
      </c>
    </row>
    <row r="175" spans="1:65" s="2" customFormat="1" ht="16.5" customHeight="1">
      <c r="A175" s="36"/>
      <c r="B175" s="37"/>
      <c r="C175" s="190" t="s">
        <v>1530</v>
      </c>
      <c r="D175" s="190" t="s">
        <v>177</v>
      </c>
      <c r="E175" s="191" t="s">
        <v>3329</v>
      </c>
      <c r="F175" s="192" t="s">
        <v>3330</v>
      </c>
      <c r="G175" s="193" t="s">
        <v>763</v>
      </c>
      <c r="H175" s="194">
        <v>60</v>
      </c>
      <c r="I175" s="195"/>
      <c r="J175" s="196">
        <f>ROUND(I175*H175,2)</f>
        <v>0</v>
      </c>
      <c r="K175" s="192" t="s">
        <v>181</v>
      </c>
      <c r="L175" s="41"/>
      <c r="M175" s="267" t="s">
        <v>19</v>
      </c>
      <c r="N175" s="268" t="s">
        <v>48</v>
      </c>
      <c r="O175" s="251"/>
      <c r="P175" s="269">
        <f>O175*H175</f>
        <v>0</v>
      </c>
      <c r="Q175" s="269">
        <v>0</v>
      </c>
      <c r="R175" s="269">
        <f>Q175*H175</f>
        <v>0</v>
      </c>
      <c r="S175" s="269">
        <v>0</v>
      </c>
      <c r="T175" s="270">
        <f>S175*H175</f>
        <v>0</v>
      </c>
      <c r="U175" s="36"/>
      <c r="V175" s="36"/>
      <c r="W175" s="36"/>
      <c r="X175" s="36"/>
      <c r="Y175" s="36"/>
      <c r="Z175" s="36"/>
      <c r="AA175" s="36"/>
      <c r="AB175" s="36"/>
      <c r="AC175" s="36"/>
      <c r="AD175" s="36"/>
      <c r="AE175" s="36"/>
      <c r="AR175" s="201" t="s">
        <v>3326</v>
      </c>
      <c r="AT175" s="201" t="s">
        <v>177</v>
      </c>
      <c r="AU175" s="201" t="s">
        <v>83</v>
      </c>
      <c r="AY175" s="19" t="s">
        <v>175</v>
      </c>
      <c r="BE175" s="202">
        <f>IF(N175="základní",J175,0)</f>
        <v>0</v>
      </c>
      <c r="BF175" s="202">
        <f>IF(N175="snížená",J175,0)</f>
        <v>0</v>
      </c>
      <c r="BG175" s="202">
        <f>IF(N175="zákl. přenesená",J175,0)</f>
        <v>0</v>
      </c>
      <c r="BH175" s="202">
        <f>IF(N175="sníž. přenesená",J175,0)</f>
        <v>0</v>
      </c>
      <c r="BI175" s="202">
        <f>IF(N175="nulová",J175,0)</f>
        <v>0</v>
      </c>
      <c r="BJ175" s="19" t="s">
        <v>182</v>
      </c>
      <c r="BK175" s="202">
        <f>ROUND(I175*H175,2)</f>
        <v>0</v>
      </c>
      <c r="BL175" s="19" t="s">
        <v>3326</v>
      </c>
      <c r="BM175" s="201" t="s">
        <v>3331</v>
      </c>
    </row>
    <row r="176" spans="1:31" s="2" customFormat="1" ht="6.95" customHeight="1">
      <c r="A176" s="36"/>
      <c r="B176" s="50"/>
      <c r="C176" s="51"/>
      <c r="D176" s="51"/>
      <c r="E176" s="51"/>
      <c r="F176" s="51"/>
      <c r="G176" s="51"/>
      <c r="H176" s="51"/>
      <c r="I176" s="139"/>
      <c r="J176" s="51"/>
      <c r="K176" s="51"/>
      <c r="L176" s="41"/>
      <c r="M176" s="36"/>
      <c r="O176" s="36"/>
      <c r="P176" s="36"/>
      <c r="Q176" s="36"/>
      <c r="R176" s="36"/>
      <c r="S176" s="36"/>
      <c r="T176" s="36"/>
      <c r="U176" s="36"/>
      <c r="V176" s="36"/>
      <c r="W176" s="36"/>
      <c r="X176" s="36"/>
      <c r="Y176" s="36"/>
      <c r="Z176" s="36"/>
      <c r="AA176" s="36"/>
      <c r="AB176" s="36"/>
      <c r="AC176" s="36"/>
      <c r="AD176" s="36"/>
      <c r="AE176" s="36"/>
    </row>
  </sheetData>
  <sheetProtection algorithmName="SHA-512" hashValue="wTlMIvb0SYd1vI+klwuWz6HAHam6p4fh3ZZpz9EO4sYrebz9RYq3U/987zLRtnBQ2O/6KMwDcy8nV8eyFTDc/Q==" saltValue="eIfcec8lgSySkhMX4Behd0nvfZU/2tlSy+Y4ZWy4f2POpyJi8AasarzX/lMbpo4TOBL1aFSPiNCHLAE4m89u7w==" spinCount="100000" sheet="1" objects="1" scenarios="1" formatColumns="0" formatRows="0" autoFilter="0"/>
  <autoFilter ref="C86:K175"/>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124</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3332</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ROUND(J86,2)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ROUND((SUM(BE86:BE194)),2)</f>
        <v>0</v>
      </c>
      <c r="G33" s="36"/>
      <c r="H33" s="36"/>
      <c r="I33" s="128">
        <v>0.21</v>
      </c>
      <c r="J33" s="127">
        <f>ROUND(((SUM(BE86:BE194))*I33),2)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ROUND((SUM(BF86:BF194)),2)</f>
        <v>0</v>
      </c>
      <c r="G34" s="36"/>
      <c r="H34" s="36"/>
      <c r="I34" s="128">
        <v>0.15</v>
      </c>
      <c r="J34" s="127">
        <f>ROUND(((SUM(BF86:BF194))*I34),2)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ROUND((SUM(BG86:BG194)),2)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ROUND((SUM(BH86:BH194)),2)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ROUND((SUM(BI86:BI194)),2)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10 - 05 - Oprava elektroinstalace - silnoproud</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J86</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158</v>
      </c>
      <c r="E60" s="151"/>
      <c r="F60" s="151"/>
      <c r="G60" s="151"/>
      <c r="H60" s="151"/>
      <c r="I60" s="152"/>
      <c r="J60" s="153">
        <f>J87</f>
        <v>0</v>
      </c>
      <c r="K60" s="149"/>
      <c r="L60" s="154"/>
    </row>
    <row r="61" spans="2:12" s="10" customFormat="1" ht="19.9" customHeight="1">
      <c r="B61" s="155"/>
      <c r="C61" s="156"/>
      <c r="D61" s="157" t="s">
        <v>3333</v>
      </c>
      <c r="E61" s="158"/>
      <c r="F61" s="158"/>
      <c r="G61" s="158"/>
      <c r="H61" s="158"/>
      <c r="I61" s="159"/>
      <c r="J61" s="160">
        <f>J88</f>
        <v>0</v>
      </c>
      <c r="K61" s="156"/>
      <c r="L61" s="161"/>
    </row>
    <row r="62" spans="2:12" s="10" customFormat="1" ht="19.9" customHeight="1">
      <c r="B62" s="155"/>
      <c r="C62" s="156"/>
      <c r="D62" s="157" t="s">
        <v>3334</v>
      </c>
      <c r="E62" s="158"/>
      <c r="F62" s="158"/>
      <c r="G62" s="158"/>
      <c r="H62" s="158"/>
      <c r="I62" s="159"/>
      <c r="J62" s="160">
        <f>J155</f>
        <v>0</v>
      </c>
      <c r="K62" s="156"/>
      <c r="L62" s="161"/>
    </row>
    <row r="63" spans="2:12" s="9" customFormat="1" ht="24.95" customHeight="1">
      <c r="B63" s="148"/>
      <c r="C63" s="149"/>
      <c r="D63" s="150" t="s">
        <v>745</v>
      </c>
      <c r="E63" s="151"/>
      <c r="F63" s="151"/>
      <c r="G63" s="151"/>
      <c r="H63" s="151"/>
      <c r="I63" s="152"/>
      <c r="J63" s="153">
        <f>J166</f>
        <v>0</v>
      </c>
      <c r="K63" s="149"/>
      <c r="L63" s="154"/>
    </row>
    <row r="64" spans="2:12" s="10" customFormat="1" ht="19.9" customHeight="1">
      <c r="B64" s="155"/>
      <c r="C64" s="156"/>
      <c r="D64" s="157" t="s">
        <v>3335</v>
      </c>
      <c r="E64" s="158"/>
      <c r="F64" s="158"/>
      <c r="G64" s="158"/>
      <c r="H64" s="158"/>
      <c r="I64" s="159"/>
      <c r="J64" s="160">
        <f>J167</f>
        <v>0</v>
      </c>
      <c r="K64" s="156"/>
      <c r="L64" s="161"/>
    </row>
    <row r="65" spans="2:12" s="10" customFormat="1" ht="19.9" customHeight="1">
      <c r="B65" s="155"/>
      <c r="C65" s="156"/>
      <c r="D65" s="157" t="s">
        <v>3336</v>
      </c>
      <c r="E65" s="158"/>
      <c r="F65" s="158"/>
      <c r="G65" s="158"/>
      <c r="H65" s="158"/>
      <c r="I65" s="159"/>
      <c r="J65" s="160">
        <f>J184</f>
        <v>0</v>
      </c>
      <c r="K65" s="156"/>
      <c r="L65" s="161"/>
    </row>
    <row r="66" spans="2:12" s="9" customFormat="1" ht="24.95" customHeight="1">
      <c r="B66" s="148"/>
      <c r="C66" s="149"/>
      <c r="D66" s="150" t="s">
        <v>3147</v>
      </c>
      <c r="E66" s="151"/>
      <c r="F66" s="151"/>
      <c r="G66" s="151"/>
      <c r="H66" s="151"/>
      <c r="I66" s="152"/>
      <c r="J66" s="153">
        <f>J191</f>
        <v>0</v>
      </c>
      <c r="K66" s="149"/>
      <c r="L66" s="154"/>
    </row>
    <row r="67" spans="1:31" s="2" customFormat="1" ht="21.75" customHeight="1">
      <c r="A67" s="36"/>
      <c r="B67" s="37"/>
      <c r="C67" s="38"/>
      <c r="D67" s="38"/>
      <c r="E67" s="38"/>
      <c r="F67" s="38"/>
      <c r="G67" s="38"/>
      <c r="H67" s="38"/>
      <c r="I67" s="111"/>
      <c r="J67" s="38"/>
      <c r="K67" s="38"/>
      <c r="L67" s="112"/>
      <c r="S67" s="36"/>
      <c r="T67" s="36"/>
      <c r="U67" s="36"/>
      <c r="V67" s="36"/>
      <c r="W67" s="36"/>
      <c r="X67" s="36"/>
      <c r="Y67" s="36"/>
      <c r="Z67" s="36"/>
      <c r="AA67" s="36"/>
      <c r="AB67" s="36"/>
      <c r="AC67" s="36"/>
      <c r="AD67" s="36"/>
      <c r="AE67" s="36"/>
    </row>
    <row r="68" spans="1:31" s="2" customFormat="1" ht="6.95" customHeight="1">
      <c r="A68" s="36"/>
      <c r="B68" s="50"/>
      <c r="C68" s="51"/>
      <c r="D68" s="51"/>
      <c r="E68" s="51"/>
      <c r="F68" s="51"/>
      <c r="G68" s="51"/>
      <c r="H68" s="51"/>
      <c r="I68" s="139"/>
      <c r="J68" s="51"/>
      <c r="K68" s="51"/>
      <c r="L68" s="112"/>
      <c r="S68" s="36"/>
      <c r="T68" s="36"/>
      <c r="U68" s="36"/>
      <c r="V68" s="36"/>
      <c r="W68" s="36"/>
      <c r="X68" s="36"/>
      <c r="Y68" s="36"/>
      <c r="Z68" s="36"/>
      <c r="AA68" s="36"/>
      <c r="AB68" s="36"/>
      <c r="AC68" s="36"/>
      <c r="AD68" s="36"/>
      <c r="AE68" s="36"/>
    </row>
    <row r="72" spans="1:31" s="2" customFormat="1" ht="6.95" customHeight="1">
      <c r="A72" s="36"/>
      <c r="B72" s="52"/>
      <c r="C72" s="53"/>
      <c r="D72" s="53"/>
      <c r="E72" s="53"/>
      <c r="F72" s="53"/>
      <c r="G72" s="53"/>
      <c r="H72" s="53"/>
      <c r="I72" s="142"/>
      <c r="J72" s="53"/>
      <c r="K72" s="53"/>
      <c r="L72" s="112"/>
      <c r="S72" s="36"/>
      <c r="T72" s="36"/>
      <c r="U72" s="36"/>
      <c r="V72" s="36"/>
      <c r="W72" s="36"/>
      <c r="X72" s="36"/>
      <c r="Y72" s="36"/>
      <c r="Z72" s="36"/>
      <c r="AA72" s="36"/>
      <c r="AB72" s="36"/>
      <c r="AC72" s="36"/>
      <c r="AD72" s="36"/>
      <c r="AE72" s="36"/>
    </row>
    <row r="73" spans="1:31" s="2" customFormat="1" ht="24.95" customHeight="1">
      <c r="A73" s="36"/>
      <c r="B73" s="37"/>
      <c r="C73" s="25" t="s">
        <v>160</v>
      </c>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6.5" customHeight="1">
      <c r="A76" s="36"/>
      <c r="B76" s="37"/>
      <c r="C76" s="38"/>
      <c r="D76" s="38"/>
      <c r="E76" s="396" t="str">
        <f>E7</f>
        <v>Horažďovice ON - oprava výpravní budovy1</v>
      </c>
      <c r="F76" s="397"/>
      <c r="G76" s="397"/>
      <c r="H76" s="397"/>
      <c r="I76" s="111"/>
      <c r="J76" s="38"/>
      <c r="K76" s="38"/>
      <c r="L76" s="112"/>
      <c r="S76" s="36"/>
      <c r="T76" s="36"/>
      <c r="U76" s="36"/>
      <c r="V76" s="36"/>
      <c r="W76" s="36"/>
      <c r="X76" s="36"/>
      <c r="Y76" s="36"/>
      <c r="Z76" s="36"/>
      <c r="AA76" s="36"/>
      <c r="AB76" s="36"/>
      <c r="AC76" s="36"/>
      <c r="AD76" s="36"/>
      <c r="AE76" s="36"/>
    </row>
    <row r="77" spans="1:31" s="2" customFormat="1" ht="12" customHeight="1">
      <c r="A77" s="36"/>
      <c r="B77" s="37"/>
      <c r="C77" s="31" t="s">
        <v>144</v>
      </c>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6.5" customHeight="1">
      <c r="A78" s="36"/>
      <c r="B78" s="37"/>
      <c r="C78" s="38"/>
      <c r="D78" s="38"/>
      <c r="E78" s="353" t="str">
        <f>E9</f>
        <v>SO 10 - 05 - Oprava elektroinstalace - silnoproud</v>
      </c>
      <c r="F78" s="398"/>
      <c r="G78" s="398"/>
      <c r="H78" s="398"/>
      <c r="I78" s="111"/>
      <c r="J78" s="38"/>
      <c r="K78" s="38"/>
      <c r="L78" s="112"/>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1"/>
      <c r="J79" s="38"/>
      <c r="K79" s="38"/>
      <c r="L79" s="112"/>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114" t="s">
        <v>23</v>
      </c>
      <c r="J80" s="62" t="str">
        <f>IF(J12="","",J12)</f>
        <v>29. 3. 2020</v>
      </c>
      <c r="K80" s="38"/>
      <c r="L80" s="112"/>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1"/>
      <c r="J81" s="38"/>
      <c r="K81" s="38"/>
      <c r="L81" s="112"/>
      <c r="S81" s="36"/>
      <c r="T81" s="36"/>
      <c r="U81" s="36"/>
      <c r="V81" s="36"/>
      <c r="W81" s="36"/>
      <c r="X81" s="36"/>
      <c r="Y81" s="36"/>
      <c r="Z81" s="36"/>
      <c r="AA81" s="36"/>
      <c r="AB81" s="36"/>
      <c r="AC81" s="36"/>
      <c r="AD81" s="36"/>
      <c r="AE81" s="36"/>
    </row>
    <row r="82" spans="1:31" s="2" customFormat="1" ht="15.2" customHeight="1">
      <c r="A82" s="36"/>
      <c r="B82" s="37"/>
      <c r="C82" s="31" t="s">
        <v>25</v>
      </c>
      <c r="D82" s="38"/>
      <c r="E82" s="38"/>
      <c r="F82" s="29" t="str">
        <f>E15</f>
        <v>Správa železnic, státní organizace</v>
      </c>
      <c r="G82" s="38"/>
      <c r="H82" s="38"/>
      <c r="I82" s="114" t="s">
        <v>33</v>
      </c>
      <c r="J82" s="34" t="str">
        <f>E21</f>
        <v>APREA s.r.o.</v>
      </c>
      <c r="K82" s="38"/>
      <c r="L82" s="112"/>
      <c r="S82" s="36"/>
      <c r="T82" s="36"/>
      <c r="U82" s="36"/>
      <c r="V82" s="36"/>
      <c r="W82" s="36"/>
      <c r="X82" s="36"/>
      <c r="Y82" s="36"/>
      <c r="Z82" s="36"/>
      <c r="AA82" s="36"/>
      <c r="AB82" s="36"/>
      <c r="AC82" s="36"/>
      <c r="AD82" s="36"/>
      <c r="AE82" s="36"/>
    </row>
    <row r="83" spans="1:31" s="2" customFormat="1" ht="15.2" customHeight="1">
      <c r="A83" s="36"/>
      <c r="B83" s="37"/>
      <c r="C83" s="31" t="s">
        <v>31</v>
      </c>
      <c r="D83" s="38"/>
      <c r="E83" s="38"/>
      <c r="F83" s="29" t="str">
        <f>IF(E18="","",E18)</f>
        <v>Vyplň údaj</v>
      </c>
      <c r="G83" s="38"/>
      <c r="H83" s="38"/>
      <c r="I83" s="114" t="s">
        <v>38</v>
      </c>
      <c r="J83" s="34" t="str">
        <f>E24</f>
        <v xml:space="preserve"> </v>
      </c>
      <c r="K83" s="38"/>
      <c r="L83" s="112"/>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1"/>
      <c r="J84" s="38"/>
      <c r="K84" s="38"/>
      <c r="L84" s="112"/>
      <c r="S84" s="36"/>
      <c r="T84" s="36"/>
      <c r="U84" s="36"/>
      <c r="V84" s="36"/>
      <c r="W84" s="36"/>
      <c r="X84" s="36"/>
      <c r="Y84" s="36"/>
      <c r="Z84" s="36"/>
      <c r="AA84" s="36"/>
      <c r="AB84" s="36"/>
      <c r="AC84" s="36"/>
      <c r="AD84" s="36"/>
      <c r="AE84" s="36"/>
    </row>
    <row r="85" spans="1:31" s="11" customFormat="1" ht="29.25" customHeight="1">
      <c r="A85" s="162"/>
      <c r="B85" s="163"/>
      <c r="C85" s="164" t="s">
        <v>161</v>
      </c>
      <c r="D85" s="165" t="s">
        <v>60</v>
      </c>
      <c r="E85" s="165" t="s">
        <v>56</v>
      </c>
      <c r="F85" s="165" t="s">
        <v>57</v>
      </c>
      <c r="G85" s="165" t="s">
        <v>162</v>
      </c>
      <c r="H85" s="165" t="s">
        <v>163</v>
      </c>
      <c r="I85" s="166" t="s">
        <v>164</v>
      </c>
      <c r="J85" s="165" t="s">
        <v>148</v>
      </c>
      <c r="K85" s="167" t="s">
        <v>165</v>
      </c>
      <c r="L85" s="168"/>
      <c r="M85" s="71" t="s">
        <v>19</v>
      </c>
      <c r="N85" s="72" t="s">
        <v>45</v>
      </c>
      <c r="O85" s="72" t="s">
        <v>166</v>
      </c>
      <c r="P85" s="72" t="s">
        <v>167</v>
      </c>
      <c r="Q85" s="72" t="s">
        <v>168</v>
      </c>
      <c r="R85" s="72" t="s">
        <v>169</v>
      </c>
      <c r="S85" s="72" t="s">
        <v>170</v>
      </c>
      <c r="T85" s="73" t="s">
        <v>171</v>
      </c>
      <c r="U85" s="162"/>
      <c r="V85" s="162"/>
      <c r="W85" s="162"/>
      <c r="X85" s="162"/>
      <c r="Y85" s="162"/>
      <c r="Z85" s="162"/>
      <c r="AA85" s="162"/>
      <c r="AB85" s="162"/>
      <c r="AC85" s="162"/>
      <c r="AD85" s="162"/>
      <c r="AE85" s="162"/>
    </row>
    <row r="86" spans="1:63" s="2" customFormat="1" ht="22.9" customHeight="1">
      <c r="A86" s="36"/>
      <c r="B86" s="37"/>
      <c r="C86" s="78" t="s">
        <v>172</v>
      </c>
      <c r="D86" s="38"/>
      <c r="E86" s="38"/>
      <c r="F86" s="38"/>
      <c r="G86" s="38"/>
      <c r="H86" s="38"/>
      <c r="I86" s="111"/>
      <c r="J86" s="169">
        <f>BK86</f>
        <v>0</v>
      </c>
      <c r="K86" s="38"/>
      <c r="L86" s="41"/>
      <c r="M86" s="74"/>
      <c r="N86" s="170"/>
      <c r="O86" s="75"/>
      <c r="P86" s="171">
        <f>P87+P166+P191</f>
        <v>0</v>
      </c>
      <c r="Q86" s="75"/>
      <c r="R86" s="171">
        <f>R87+R166+R191</f>
        <v>1.16004</v>
      </c>
      <c r="S86" s="75"/>
      <c r="T86" s="172">
        <f>T87+T166+T191</f>
        <v>0.060098</v>
      </c>
      <c r="U86" s="36"/>
      <c r="V86" s="36"/>
      <c r="W86" s="36"/>
      <c r="X86" s="36"/>
      <c r="Y86" s="36"/>
      <c r="Z86" s="36"/>
      <c r="AA86" s="36"/>
      <c r="AB86" s="36"/>
      <c r="AC86" s="36"/>
      <c r="AD86" s="36"/>
      <c r="AE86" s="36"/>
      <c r="AT86" s="19" t="s">
        <v>74</v>
      </c>
      <c r="AU86" s="19" t="s">
        <v>149</v>
      </c>
      <c r="BK86" s="173">
        <f>BK87+BK166+BK191</f>
        <v>0</v>
      </c>
    </row>
    <row r="87" spans="2:63" s="12" customFormat="1" ht="25.9" customHeight="1">
      <c r="B87" s="174"/>
      <c r="C87" s="175"/>
      <c r="D87" s="176" t="s">
        <v>74</v>
      </c>
      <c r="E87" s="177" t="s">
        <v>309</v>
      </c>
      <c r="F87" s="177" t="s">
        <v>310</v>
      </c>
      <c r="G87" s="175"/>
      <c r="H87" s="175"/>
      <c r="I87" s="178"/>
      <c r="J87" s="179">
        <f>BK87</f>
        <v>0</v>
      </c>
      <c r="K87" s="175"/>
      <c r="L87" s="180"/>
      <c r="M87" s="181"/>
      <c r="N87" s="182"/>
      <c r="O87" s="182"/>
      <c r="P87" s="183">
        <f>P88+P155</f>
        <v>0</v>
      </c>
      <c r="Q87" s="182"/>
      <c r="R87" s="183">
        <f>R88+R155</f>
        <v>1.06617</v>
      </c>
      <c r="S87" s="182"/>
      <c r="T87" s="184">
        <f>T88+T155</f>
        <v>0.060098</v>
      </c>
      <c r="AR87" s="185" t="s">
        <v>85</v>
      </c>
      <c r="AT87" s="186" t="s">
        <v>74</v>
      </c>
      <c r="AU87" s="186" t="s">
        <v>75</v>
      </c>
      <c r="AY87" s="185" t="s">
        <v>175</v>
      </c>
      <c r="BK87" s="187">
        <f>BK88+BK155</f>
        <v>0</v>
      </c>
    </row>
    <row r="88" spans="2:63" s="12" customFormat="1" ht="22.9" customHeight="1">
      <c r="B88" s="174"/>
      <c r="C88" s="175"/>
      <c r="D88" s="176" t="s">
        <v>74</v>
      </c>
      <c r="E88" s="188" t="s">
        <v>3337</v>
      </c>
      <c r="F88" s="188" t="s">
        <v>3338</v>
      </c>
      <c r="G88" s="175"/>
      <c r="H88" s="175"/>
      <c r="I88" s="178"/>
      <c r="J88" s="189">
        <f>BK88</f>
        <v>0</v>
      </c>
      <c r="K88" s="175"/>
      <c r="L88" s="180"/>
      <c r="M88" s="181"/>
      <c r="N88" s="182"/>
      <c r="O88" s="182"/>
      <c r="P88" s="183">
        <f>SUM(P89:P154)</f>
        <v>0</v>
      </c>
      <c r="Q88" s="182"/>
      <c r="R88" s="183">
        <f>SUM(R89:R154)</f>
        <v>0.84694</v>
      </c>
      <c r="S88" s="182"/>
      <c r="T88" s="184">
        <f>SUM(T89:T154)</f>
        <v>0.060098</v>
      </c>
      <c r="AR88" s="185" t="s">
        <v>85</v>
      </c>
      <c r="AT88" s="186" t="s">
        <v>74</v>
      </c>
      <c r="AU88" s="186" t="s">
        <v>83</v>
      </c>
      <c r="AY88" s="185" t="s">
        <v>175</v>
      </c>
      <c r="BK88" s="187">
        <f>SUM(BK89:BK154)</f>
        <v>0</v>
      </c>
    </row>
    <row r="89" spans="1:65" s="2" customFormat="1" ht="16.5" customHeight="1">
      <c r="A89" s="36"/>
      <c r="B89" s="37"/>
      <c r="C89" s="190" t="s">
        <v>83</v>
      </c>
      <c r="D89" s="190" t="s">
        <v>177</v>
      </c>
      <c r="E89" s="191" t="s">
        <v>3339</v>
      </c>
      <c r="F89" s="192" t="s">
        <v>3340</v>
      </c>
      <c r="G89" s="193" t="s">
        <v>400</v>
      </c>
      <c r="H89" s="194">
        <v>1</v>
      </c>
      <c r="I89" s="195"/>
      <c r="J89" s="196">
        <f aca="true" t="shared" si="0" ref="J89:J95">ROUND(I89*H89,2)</f>
        <v>0</v>
      </c>
      <c r="K89" s="192" t="s">
        <v>1291</v>
      </c>
      <c r="L89" s="41"/>
      <c r="M89" s="197" t="s">
        <v>19</v>
      </c>
      <c r="N89" s="198" t="s">
        <v>48</v>
      </c>
      <c r="O89" s="67"/>
      <c r="P89" s="199">
        <f aca="true" t="shared" si="1" ref="P89:P95">O89*H89</f>
        <v>0</v>
      </c>
      <c r="Q89" s="199">
        <v>0</v>
      </c>
      <c r="R89" s="199">
        <f aca="true" t="shared" si="2" ref="R89:R95">Q89*H89</f>
        <v>0</v>
      </c>
      <c r="S89" s="199">
        <v>0</v>
      </c>
      <c r="T89" s="200">
        <f aca="true" t="shared" si="3" ref="T89:T95">S89*H89</f>
        <v>0</v>
      </c>
      <c r="U89" s="36"/>
      <c r="V89" s="36"/>
      <c r="W89" s="36"/>
      <c r="X89" s="36"/>
      <c r="Y89" s="36"/>
      <c r="Z89" s="36"/>
      <c r="AA89" s="36"/>
      <c r="AB89" s="36"/>
      <c r="AC89" s="36"/>
      <c r="AD89" s="36"/>
      <c r="AE89" s="36"/>
      <c r="AR89" s="201" t="s">
        <v>293</v>
      </c>
      <c r="AT89" s="201" t="s">
        <v>177</v>
      </c>
      <c r="AU89" s="201" t="s">
        <v>85</v>
      </c>
      <c r="AY89" s="19" t="s">
        <v>175</v>
      </c>
      <c r="BE89" s="202">
        <f aca="true" t="shared" si="4" ref="BE89:BE95">IF(N89="základní",J89,0)</f>
        <v>0</v>
      </c>
      <c r="BF89" s="202">
        <f aca="true" t="shared" si="5" ref="BF89:BF95">IF(N89="snížená",J89,0)</f>
        <v>0</v>
      </c>
      <c r="BG89" s="202">
        <f aca="true" t="shared" si="6" ref="BG89:BG95">IF(N89="zákl. přenesená",J89,0)</f>
        <v>0</v>
      </c>
      <c r="BH89" s="202">
        <f aca="true" t="shared" si="7" ref="BH89:BH95">IF(N89="sníž. přenesená",J89,0)</f>
        <v>0</v>
      </c>
      <c r="BI89" s="202">
        <f aca="true" t="shared" si="8" ref="BI89:BI95">IF(N89="nulová",J89,0)</f>
        <v>0</v>
      </c>
      <c r="BJ89" s="19" t="s">
        <v>182</v>
      </c>
      <c r="BK89" s="202">
        <f aca="true" t="shared" si="9" ref="BK89:BK95">ROUND(I89*H89,2)</f>
        <v>0</v>
      </c>
      <c r="BL89" s="19" t="s">
        <v>293</v>
      </c>
      <c r="BM89" s="201" t="s">
        <v>3341</v>
      </c>
    </row>
    <row r="90" spans="1:65" s="2" customFormat="1" ht="16.5" customHeight="1">
      <c r="A90" s="36"/>
      <c r="B90" s="37"/>
      <c r="C90" s="190" t="s">
        <v>85</v>
      </c>
      <c r="D90" s="190" t="s">
        <v>177</v>
      </c>
      <c r="E90" s="191" t="s">
        <v>3342</v>
      </c>
      <c r="F90" s="192" t="s">
        <v>3343</v>
      </c>
      <c r="G90" s="193" t="s">
        <v>400</v>
      </c>
      <c r="H90" s="194">
        <v>1</v>
      </c>
      <c r="I90" s="195"/>
      <c r="J90" s="196">
        <f t="shared" si="0"/>
        <v>0</v>
      </c>
      <c r="K90" s="192" t="s">
        <v>1291</v>
      </c>
      <c r="L90" s="41"/>
      <c r="M90" s="197" t="s">
        <v>19</v>
      </c>
      <c r="N90" s="198" t="s">
        <v>48</v>
      </c>
      <c r="O90" s="67"/>
      <c r="P90" s="199">
        <f t="shared" si="1"/>
        <v>0</v>
      </c>
      <c r="Q90" s="199">
        <v>0</v>
      </c>
      <c r="R90" s="199">
        <f t="shared" si="2"/>
        <v>0</v>
      </c>
      <c r="S90" s="199">
        <v>0</v>
      </c>
      <c r="T90" s="200">
        <f t="shared" si="3"/>
        <v>0</v>
      </c>
      <c r="U90" s="36"/>
      <c r="V90" s="36"/>
      <c r="W90" s="36"/>
      <c r="X90" s="36"/>
      <c r="Y90" s="36"/>
      <c r="Z90" s="36"/>
      <c r="AA90" s="36"/>
      <c r="AB90" s="36"/>
      <c r="AC90" s="36"/>
      <c r="AD90" s="36"/>
      <c r="AE90" s="36"/>
      <c r="AR90" s="201" t="s">
        <v>293</v>
      </c>
      <c r="AT90" s="201" t="s">
        <v>177</v>
      </c>
      <c r="AU90" s="201" t="s">
        <v>85</v>
      </c>
      <c r="AY90" s="19" t="s">
        <v>175</v>
      </c>
      <c r="BE90" s="202">
        <f t="shared" si="4"/>
        <v>0</v>
      </c>
      <c r="BF90" s="202">
        <f t="shared" si="5"/>
        <v>0</v>
      </c>
      <c r="BG90" s="202">
        <f t="shared" si="6"/>
        <v>0</v>
      </c>
      <c r="BH90" s="202">
        <f t="shared" si="7"/>
        <v>0</v>
      </c>
      <c r="BI90" s="202">
        <f t="shared" si="8"/>
        <v>0</v>
      </c>
      <c r="BJ90" s="19" t="s">
        <v>182</v>
      </c>
      <c r="BK90" s="202">
        <f t="shared" si="9"/>
        <v>0</v>
      </c>
      <c r="BL90" s="19" t="s">
        <v>293</v>
      </c>
      <c r="BM90" s="201" t="s">
        <v>3344</v>
      </c>
    </row>
    <row r="91" spans="1:65" s="2" customFormat="1" ht="16.5" customHeight="1">
      <c r="A91" s="36"/>
      <c r="B91" s="37"/>
      <c r="C91" s="190" t="s">
        <v>195</v>
      </c>
      <c r="D91" s="190" t="s">
        <v>177</v>
      </c>
      <c r="E91" s="191" t="s">
        <v>3345</v>
      </c>
      <c r="F91" s="192" t="s">
        <v>3346</v>
      </c>
      <c r="G91" s="193" t="s">
        <v>400</v>
      </c>
      <c r="H91" s="194">
        <v>3</v>
      </c>
      <c r="I91" s="195"/>
      <c r="J91" s="196">
        <f t="shared" si="0"/>
        <v>0</v>
      </c>
      <c r="K91" s="192" t="s">
        <v>1291</v>
      </c>
      <c r="L91" s="41"/>
      <c r="M91" s="197" t="s">
        <v>19</v>
      </c>
      <c r="N91" s="198" t="s">
        <v>48</v>
      </c>
      <c r="O91" s="67"/>
      <c r="P91" s="199">
        <f t="shared" si="1"/>
        <v>0</v>
      </c>
      <c r="Q91" s="199">
        <v>0</v>
      </c>
      <c r="R91" s="199">
        <f t="shared" si="2"/>
        <v>0</v>
      </c>
      <c r="S91" s="199">
        <v>0</v>
      </c>
      <c r="T91" s="200">
        <f t="shared" si="3"/>
        <v>0</v>
      </c>
      <c r="U91" s="36"/>
      <c r="V91" s="36"/>
      <c r="W91" s="36"/>
      <c r="X91" s="36"/>
      <c r="Y91" s="36"/>
      <c r="Z91" s="36"/>
      <c r="AA91" s="36"/>
      <c r="AB91" s="36"/>
      <c r="AC91" s="36"/>
      <c r="AD91" s="36"/>
      <c r="AE91" s="36"/>
      <c r="AR91" s="201" t="s">
        <v>293</v>
      </c>
      <c r="AT91" s="201" t="s">
        <v>177</v>
      </c>
      <c r="AU91" s="201" t="s">
        <v>85</v>
      </c>
      <c r="AY91" s="19" t="s">
        <v>175</v>
      </c>
      <c r="BE91" s="202">
        <f t="shared" si="4"/>
        <v>0</v>
      </c>
      <c r="BF91" s="202">
        <f t="shared" si="5"/>
        <v>0</v>
      </c>
      <c r="BG91" s="202">
        <f t="shared" si="6"/>
        <v>0</v>
      </c>
      <c r="BH91" s="202">
        <f t="shared" si="7"/>
        <v>0</v>
      </c>
      <c r="BI91" s="202">
        <f t="shared" si="8"/>
        <v>0</v>
      </c>
      <c r="BJ91" s="19" t="s">
        <v>182</v>
      </c>
      <c r="BK91" s="202">
        <f t="shared" si="9"/>
        <v>0</v>
      </c>
      <c r="BL91" s="19" t="s">
        <v>293</v>
      </c>
      <c r="BM91" s="201" t="s">
        <v>3347</v>
      </c>
    </row>
    <row r="92" spans="1:65" s="2" customFormat="1" ht="16.5" customHeight="1">
      <c r="A92" s="36"/>
      <c r="B92" s="37"/>
      <c r="C92" s="190" t="s">
        <v>182</v>
      </c>
      <c r="D92" s="190" t="s">
        <v>177</v>
      </c>
      <c r="E92" s="191" t="s">
        <v>3348</v>
      </c>
      <c r="F92" s="192" t="s">
        <v>3349</v>
      </c>
      <c r="G92" s="193" t="s">
        <v>400</v>
      </c>
      <c r="H92" s="194">
        <v>1</v>
      </c>
      <c r="I92" s="195"/>
      <c r="J92" s="196">
        <f t="shared" si="0"/>
        <v>0</v>
      </c>
      <c r="K92" s="192" t="s">
        <v>1291</v>
      </c>
      <c r="L92" s="41"/>
      <c r="M92" s="197" t="s">
        <v>19</v>
      </c>
      <c r="N92" s="198" t="s">
        <v>48</v>
      </c>
      <c r="O92" s="67"/>
      <c r="P92" s="199">
        <f t="shared" si="1"/>
        <v>0</v>
      </c>
      <c r="Q92" s="199">
        <v>0</v>
      </c>
      <c r="R92" s="199">
        <f t="shared" si="2"/>
        <v>0</v>
      </c>
      <c r="S92" s="199">
        <v>0</v>
      </c>
      <c r="T92" s="200">
        <f t="shared" si="3"/>
        <v>0</v>
      </c>
      <c r="U92" s="36"/>
      <c r="V92" s="36"/>
      <c r="W92" s="36"/>
      <c r="X92" s="36"/>
      <c r="Y92" s="36"/>
      <c r="Z92" s="36"/>
      <c r="AA92" s="36"/>
      <c r="AB92" s="36"/>
      <c r="AC92" s="36"/>
      <c r="AD92" s="36"/>
      <c r="AE92" s="36"/>
      <c r="AR92" s="201" t="s">
        <v>293</v>
      </c>
      <c r="AT92" s="201" t="s">
        <v>177</v>
      </c>
      <c r="AU92" s="201" t="s">
        <v>85</v>
      </c>
      <c r="AY92" s="19" t="s">
        <v>175</v>
      </c>
      <c r="BE92" s="202">
        <f t="shared" si="4"/>
        <v>0</v>
      </c>
      <c r="BF92" s="202">
        <f t="shared" si="5"/>
        <v>0</v>
      </c>
      <c r="BG92" s="202">
        <f t="shared" si="6"/>
        <v>0</v>
      </c>
      <c r="BH92" s="202">
        <f t="shared" si="7"/>
        <v>0</v>
      </c>
      <c r="BI92" s="202">
        <f t="shared" si="8"/>
        <v>0</v>
      </c>
      <c r="BJ92" s="19" t="s">
        <v>182</v>
      </c>
      <c r="BK92" s="202">
        <f t="shared" si="9"/>
        <v>0</v>
      </c>
      <c r="BL92" s="19" t="s">
        <v>293</v>
      </c>
      <c r="BM92" s="201" t="s">
        <v>3350</v>
      </c>
    </row>
    <row r="93" spans="1:65" s="2" customFormat="1" ht="16.5" customHeight="1">
      <c r="A93" s="36"/>
      <c r="B93" s="37"/>
      <c r="C93" s="190" t="s">
        <v>209</v>
      </c>
      <c r="D93" s="190" t="s">
        <v>177</v>
      </c>
      <c r="E93" s="191" t="s">
        <v>3351</v>
      </c>
      <c r="F93" s="192" t="s">
        <v>3352</v>
      </c>
      <c r="G93" s="193" t="s">
        <v>400</v>
      </c>
      <c r="H93" s="194">
        <v>1</v>
      </c>
      <c r="I93" s="195"/>
      <c r="J93" s="196">
        <f t="shared" si="0"/>
        <v>0</v>
      </c>
      <c r="K93" s="192" t="s">
        <v>1291</v>
      </c>
      <c r="L93" s="41"/>
      <c r="M93" s="197" t="s">
        <v>19</v>
      </c>
      <c r="N93" s="198" t="s">
        <v>48</v>
      </c>
      <c r="O93" s="67"/>
      <c r="P93" s="199">
        <f t="shared" si="1"/>
        <v>0</v>
      </c>
      <c r="Q93" s="199">
        <v>0</v>
      </c>
      <c r="R93" s="199">
        <f t="shared" si="2"/>
        <v>0</v>
      </c>
      <c r="S93" s="199">
        <v>0</v>
      </c>
      <c r="T93" s="200">
        <f t="shared" si="3"/>
        <v>0</v>
      </c>
      <c r="U93" s="36"/>
      <c r="V93" s="36"/>
      <c r="W93" s="36"/>
      <c r="X93" s="36"/>
      <c r="Y93" s="36"/>
      <c r="Z93" s="36"/>
      <c r="AA93" s="36"/>
      <c r="AB93" s="36"/>
      <c r="AC93" s="36"/>
      <c r="AD93" s="36"/>
      <c r="AE93" s="36"/>
      <c r="AR93" s="201" t="s">
        <v>293</v>
      </c>
      <c r="AT93" s="201" t="s">
        <v>177</v>
      </c>
      <c r="AU93" s="201" t="s">
        <v>85</v>
      </c>
      <c r="AY93" s="19" t="s">
        <v>175</v>
      </c>
      <c r="BE93" s="202">
        <f t="shared" si="4"/>
        <v>0</v>
      </c>
      <c r="BF93" s="202">
        <f t="shared" si="5"/>
        <v>0</v>
      </c>
      <c r="BG93" s="202">
        <f t="shared" si="6"/>
        <v>0</v>
      </c>
      <c r="BH93" s="202">
        <f t="shared" si="7"/>
        <v>0</v>
      </c>
      <c r="BI93" s="202">
        <f t="shared" si="8"/>
        <v>0</v>
      </c>
      <c r="BJ93" s="19" t="s">
        <v>182</v>
      </c>
      <c r="BK93" s="202">
        <f t="shared" si="9"/>
        <v>0</v>
      </c>
      <c r="BL93" s="19" t="s">
        <v>293</v>
      </c>
      <c r="BM93" s="201" t="s">
        <v>3353</v>
      </c>
    </row>
    <row r="94" spans="1:65" s="2" customFormat="1" ht="16.5" customHeight="1">
      <c r="A94" s="36"/>
      <c r="B94" s="37"/>
      <c r="C94" s="190" t="s">
        <v>214</v>
      </c>
      <c r="D94" s="190" t="s">
        <v>177</v>
      </c>
      <c r="E94" s="191" t="s">
        <v>3354</v>
      </c>
      <c r="F94" s="192" t="s">
        <v>3355</v>
      </c>
      <c r="G94" s="193" t="s">
        <v>400</v>
      </c>
      <c r="H94" s="194">
        <v>3</v>
      </c>
      <c r="I94" s="195"/>
      <c r="J94" s="196">
        <f t="shared" si="0"/>
        <v>0</v>
      </c>
      <c r="K94" s="192" t="s">
        <v>1291</v>
      </c>
      <c r="L94" s="41"/>
      <c r="M94" s="197" t="s">
        <v>19</v>
      </c>
      <c r="N94" s="198" t="s">
        <v>48</v>
      </c>
      <c r="O94" s="67"/>
      <c r="P94" s="199">
        <f t="shared" si="1"/>
        <v>0</v>
      </c>
      <c r="Q94" s="199">
        <v>0</v>
      </c>
      <c r="R94" s="199">
        <f t="shared" si="2"/>
        <v>0</v>
      </c>
      <c r="S94" s="199">
        <v>0</v>
      </c>
      <c r="T94" s="200">
        <f t="shared" si="3"/>
        <v>0</v>
      </c>
      <c r="U94" s="36"/>
      <c r="V94" s="36"/>
      <c r="W94" s="36"/>
      <c r="X94" s="36"/>
      <c r="Y94" s="36"/>
      <c r="Z94" s="36"/>
      <c r="AA94" s="36"/>
      <c r="AB94" s="36"/>
      <c r="AC94" s="36"/>
      <c r="AD94" s="36"/>
      <c r="AE94" s="36"/>
      <c r="AR94" s="201" t="s">
        <v>293</v>
      </c>
      <c r="AT94" s="201" t="s">
        <v>177</v>
      </c>
      <c r="AU94" s="201" t="s">
        <v>85</v>
      </c>
      <c r="AY94" s="19" t="s">
        <v>175</v>
      </c>
      <c r="BE94" s="202">
        <f t="shared" si="4"/>
        <v>0</v>
      </c>
      <c r="BF94" s="202">
        <f t="shared" si="5"/>
        <v>0</v>
      </c>
      <c r="BG94" s="202">
        <f t="shared" si="6"/>
        <v>0</v>
      </c>
      <c r="BH94" s="202">
        <f t="shared" si="7"/>
        <v>0</v>
      </c>
      <c r="BI94" s="202">
        <f t="shared" si="8"/>
        <v>0</v>
      </c>
      <c r="BJ94" s="19" t="s">
        <v>182</v>
      </c>
      <c r="BK94" s="202">
        <f t="shared" si="9"/>
        <v>0</v>
      </c>
      <c r="BL94" s="19" t="s">
        <v>293</v>
      </c>
      <c r="BM94" s="201" t="s">
        <v>3356</v>
      </c>
    </row>
    <row r="95" spans="1:65" s="2" customFormat="1" ht="21.75" customHeight="1">
      <c r="A95" s="36"/>
      <c r="B95" s="37"/>
      <c r="C95" s="190" t="s">
        <v>220</v>
      </c>
      <c r="D95" s="190" t="s">
        <v>177</v>
      </c>
      <c r="E95" s="191" t="s">
        <v>3357</v>
      </c>
      <c r="F95" s="192" t="s">
        <v>3358</v>
      </c>
      <c r="G95" s="193" t="s">
        <v>247</v>
      </c>
      <c r="H95" s="194">
        <v>420</v>
      </c>
      <c r="I95" s="195"/>
      <c r="J95" s="196">
        <f t="shared" si="0"/>
        <v>0</v>
      </c>
      <c r="K95" s="192" t="s">
        <v>181</v>
      </c>
      <c r="L95" s="41"/>
      <c r="M95" s="197" t="s">
        <v>19</v>
      </c>
      <c r="N95" s="198" t="s">
        <v>48</v>
      </c>
      <c r="O95" s="67"/>
      <c r="P95" s="199">
        <f t="shared" si="1"/>
        <v>0</v>
      </c>
      <c r="Q95" s="199">
        <v>0</v>
      </c>
      <c r="R95" s="199">
        <f t="shared" si="2"/>
        <v>0</v>
      </c>
      <c r="S95" s="199">
        <v>0</v>
      </c>
      <c r="T95" s="200">
        <f t="shared" si="3"/>
        <v>0</v>
      </c>
      <c r="U95" s="36"/>
      <c r="V95" s="36"/>
      <c r="W95" s="36"/>
      <c r="X95" s="36"/>
      <c r="Y95" s="36"/>
      <c r="Z95" s="36"/>
      <c r="AA95" s="36"/>
      <c r="AB95" s="36"/>
      <c r="AC95" s="36"/>
      <c r="AD95" s="36"/>
      <c r="AE95" s="36"/>
      <c r="AR95" s="201" t="s">
        <v>293</v>
      </c>
      <c r="AT95" s="201" t="s">
        <v>177</v>
      </c>
      <c r="AU95" s="201" t="s">
        <v>85</v>
      </c>
      <c r="AY95" s="19" t="s">
        <v>175</v>
      </c>
      <c r="BE95" s="202">
        <f t="shared" si="4"/>
        <v>0</v>
      </c>
      <c r="BF95" s="202">
        <f t="shared" si="5"/>
        <v>0</v>
      </c>
      <c r="BG95" s="202">
        <f t="shared" si="6"/>
        <v>0</v>
      </c>
      <c r="BH95" s="202">
        <f t="shared" si="7"/>
        <v>0</v>
      </c>
      <c r="BI95" s="202">
        <f t="shared" si="8"/>
        <v>0</v>
      </c>
      <c r="BJ95" s="19" t="s">
        <v>182</v>
      </c>
      <c r="BK95" s="202">
        <f t="shared" si="9"/>
        <v>0</v>
      </c>
      <c r="BL95" s="19" t="s">
        <v>293</v>
      </c>
      <c r="BM95" s="201" t="s">
        <v>3359</v>
      </c>
    </row>
    <row r="96" spans="2:51" s="14" customFormat="1" ht="11.25">
      <c r="B96" s="217"/>
      <c r="C96" s="218"/>
      <c r="D96" s="203" t="s">
        <v>186</v>
      </c>
      <c r="E96" s="219" t="s">
        <v>19</v>
      </c>
      <c r="F96" s="220" t="s">
        <v>3360</v>
      </c>
      <c r="G96" s="218"/>
      <c r="H96" s="221">
        <v>420</v>
      </c>
      <c r="I96" s="222"/>
      <c r="J96" s="218"/>
      <c r="K96" s="218"/>
      <c r="L96" s="223"/>
      <c r="M96" s="224"/>
      <c r="N96" s="225"/>
      <c r="O96" s="225"/>
      <c r="P96" s="225"/>
      <c r="Q96" s="225"/>
      <c r="R96" s="225"/>
      <c r="S96" s="225"/>
      <c r="T96" s="226"/>
      <c r="AT96" s="227" t="s">
        <v>186</v>
      </c>
      <c r="AU96" s="227" t="s">
        <v>85</v>
      </c>
      <c r="AV96" s="14" t="s">
        <v>85</v>
      </c>
      <c r="AW96" s="14" t="s">
        <v>37</v>
      </c>
      <c r="AX96" s="14" t="s">
        <v>83</v>
      </c>
      <c r="AY96" s="227" t="s">
        <v>175</v>
      </c>
    </row>
    <row r="97" spans="1:65" s="2" customFormat="1" ht="16.5" customHeight="1">
      <c r="A97" s="36"/>
      <c r="B97" s="37"/>
      <c r="C97" s="239" t="s">
        <v>230</v>
      </c>
      <c r="D97" s="239" t="s">
        <v>238</v>
      </c>
      <c r="E97" s="240" t="s">
        <v>3361</v>
      </c>
      <c r="F97" s="241" t="s">
        <v>3362</v>
      </c>
      <c r="G97" s="242" t="s">
        <v>247</v>
      </c>
      <c r="H97" s="243">
        <v>420</v>
      </c>
      <c r="I97" s="244"/>
      <c r="J97" s="245">
        <f>ROUND(I97*H97,2)</f>
        <v>0</v>
      </c>
      <c r="K97" s="241" t="s">
        <v>181</v>
      </c>
      <c r="L97" s="246"/>
      <c r="M97" s="247" t="s">
        <v>19</v>
      </c>
      <c r="N97" s="248" t="s">
        <v>48</v>
      </c>
      <c r="O97" s="67"/>
      <c r="P97" s="199">
        <f>O97*H97</f>
        <v>0</v>
      </c>
      <c r="Q97" s="199">
        <v>0.0001</v>
      </c>
      <c r="R97" s="199">
        <f>Q97*H97</f>
        <v>0.042</v>
      </c>
      <c r="S97" s="199">
        <v>0</v>
      </c>
      <c r="T97" s="200">
        <f>S97*H97</f>
        <v>0</v>
      </c>
      <c r="U97" s="36"/>
      <c r="V97" s="36"/>
      <c r="W97" s="36"/>
      <c r="X97" s="36"/>
      <c r="Y97" s="36"/>
      <c r="Z97" s="36"/>
      <c r="AA97" s="36"/>
      <c r="AB97" s="36"/>
      <c r="AC97" s="36"/>
      <c r="AD97" s="36"/>
      <c r="AE97" s="36"/>
      <c r="AR97" s="201" t="s">
        <v>522</v>
      </c>
      <c r="AT97" s="201" t="s">
        <v>238</v>
      </c>
      <c r="AU97" s="201" t="s">
        <v>85</v>
      </c>
      <c r="AY97" s="19" t="s">
        <v>175</v>
      </c>
      <c r="BE97" s="202">
        <f>IF(N97="základní",J97,0)</f>
        <v>0</v>
      </c>
      <c r="BF97" s="202">
        <f>IF(N97="snížená",J97,0)</f>
        <v>0</v>
      </c>
      <c r="BG97" s="202">
        <f>IF(N97="zákl. přenesená",J97,0)</f>
        <v>0</v>
      </c>
      <c r="BH97" s="202">
        <f>IF(N97="sníž. přenesená",J97,0)</f>
        <v>0</v>
      </c>
      <c r="BI97" s="202">
        <f>IF(N97="nulová",J97,0)</f>
        <v>0</v>
      </c>
      <c r="BJ97" s="19" t="s">
        <v>182</v>
      </c>
      <c r="BK97" s="202">
        <f>ROUND(I97*H97,2)</f>
        <v>0</v>
      </c>
      <c r="BL97" s="19" t="s">
        <v>293</v>
      </c>
      <c r="BM97" s="201" t="s">
        <v>3363</v>
      </c>
    </row>
    <row r="98" spans="1:65" s="2" customFormat="1" ht="21.75" customHeight="1">
      <c r="A98" s="36"/>
      <c r="B98" s="37"/>
      <c r="C98" s="190" t="s">
        <v>237</v>
      </c>
      <c r="D98" s="190" t="s">
        <v>177</v>
      </c>
      <c r="E98" s="191" t="s">
        <v>3364</v>
      </c>
      <c r="F98" s="192" t="s">
        <v>3365</v>
      </c>
      <c r="G98" s="193" t="s">
        <v>400</v>
      </c>
      <c r="H98" s="194">
        <v>216</v>
      </c>
      <c r="I98" s="195"/>
      <c r="J98" s="196">
        <f>ROUND(I98*H98,2)</f>
        <v>0</v>
      </c>
      <c r="K98" s="192" t="s">
        <v>181</v>
      </c>
      <c r="L98" s="41"/>
      <c r="M98" s="197" t="s">
        <v>19</v>
      </c>
      <c r="N98" s="198" t="s">
        <v>48</v>
      </c>
      <c r="O98" s="67"/>
      <c r="P98" s="199">
        <f>O98*H98</f>
        <v>0</v>
      </c>
      <c r="Q98" s="199">
        <v>0</v>
      </c>
      <c r="R98" s="199">
        <f>Q98*H98</f>
        <v>0</v>
      </c>
      <c r="S98" s="199">
        <v>0</v>
      </c>
      <c r="T98" s="200">
        <f>S98*H98</f>
        <v>0</v>
      </c>
      <c r="U98" s="36"/>
      <c r="V98" s="36"/>
      <c r="W98" s="36"/>
      <c r="X98" s="36"/>
      <c r="Y98" s="36"/>
      <c r="Z98" s="36"/>
      <c r="AA98" s="36"/>
      <c r="AB98" s="36"/>
      <c r="AC98" s="36"/>
      <c r="AD98" s="36"/>
      <c r="AE98" s="36"/>
      <c r="AR98" s="201" t="s">
        <v>293</v>
      </c>
      <c r="AT98" s="201" t="s">
        <v>177</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293</v>
      </c>
      <c r="BM98" s="201" t="s">
        <v>3366</v>
      </c>
    </row>
    <row r="99" spans="2:51" s="14" customFormat="1" ht="11.25">
      <c r="B99" s="217"/>
      <c r="C99" s="218"/>
      <c r="D99" s="203" t="s">
        <v>186</v>
      </c>
      <c r="E99" s="219" t="s">
        <v>19</v>
      </c>
      <c r="F99" s="220" t="s">
        <v>3367</v>
      </c>
      <c r="G99" s="218"/>
      <c r="H99" s="221">
        <v>216</v>
      </c>
      <c r="I99" s="222"/>
      <c r="J99" s="218"/>
      <c r="K99" s="218"/>
      <c r="L99" s="223"/>
      <c r="M99" s="224"/>
      <c r="N99" s="225"/>
      <c r="O99" s="225"/>
      <c r="P99" s="225"/>
      <c r="Q99" s="225"/>
      <c r="R99" s="225"/>
      <c r="S99" s="225"/>
      <c r="T99" s="226"/>
      <c r="AT99" s="227" t="s">
        <v>186</v>
      </c>
      <c r="AU99" s="227" t="s">
        <v>85</v>
      </c>
      <c r="AV99" s="14" t="s">
        <v>85</v>
      </c>
      <c r="AW99" s="14" t="s">
        <v>37</v>
      </c>
      <c r="AX99" s="14" t="s">
        <v>83</v>
      </c>
      <c r="AY99" s="227" t="s">
        <v>175</v>
      </c>
    </row>
    <row r="100" spans="1:65" s="2" customFormat="1" ht="16.5" customHeight="1">
      <c r="A100" s="36"/>
      <c r="B100" s="37"/>
      <c r="C100" s="239" t="s">
        <v>244</v>
      </c>
      <c r="D100" s="239" t="s">
        <v>238</v>
      </c>
      <c r="E100" s="240" t="s">
        <v>3368</v>
      </c>
      <c r="F100" s="241" t="s">
        <v>3369</v>
      </c>
      <c r="G100" s="242" t="s">
        <v>400</v>
      </c>
      <c r="H100" s="243">
        <v>216</v>
      </c>
      <c r="I100" s="244"/>
      <c r="J100" s="245">
        <f>ROUND(I100*H100,2)</f>
        <v>0</v>
      </c>
      <c r="K100" s="241" t="s">
        <v>181</v>
      </c>
      <c r="L100" s="246"/>
      <c r="M100" s="247" t="s">
        <v>19</v>
      </c>
      <c r="N100" s="248" t="s">
        <v>48</v>
      </c>
      <c r="O100" s="67"/>
      <c r="P100" s="199">
        <f>O100*H100</f>
        <v>0</v>
      </c>
      <c r="Q100" s="199">
        <v>5E-05</v>
      </c>
      <c r="R100" s="199">
        <f>Q100*H100</f>
        <v>0.0108</v>
      </c>
      <c r="S100" s="199">
        <v>0</v>
      </c>
      <c r="T100" s="200">
        <f>S100*H100</f>
        <v>0</v>
      </c>
      <c r="U100" s="36"/>
      <c r="V100" s="36"/>
      <c r="W100" s="36"/>
      <c r="X100" s="36"/>
      <c r="Y100" s="36"/>
      <c r="Z100" s="36"/>
      <c r="AA100" s="36"/>
      <c r="AB100" s="36"/>
      <c r="AC100" s="36"/>
      <c r="AD100" s="36"/>
      <c r="AE100" s="36"/>
      <c r="AR100" s="201" t="s">
        <v>522</v>
      </c>
      <c r="AT100" s="201" t="s">
        <v>238</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293</v>
      </c>
      <c r="BM100" s="201" t="s">
        <v>3370</v>
      </c>
    </row>
    <row r="101" spans="1:65" s="2" customFormat="1" ht="21.75" customHeight="1">
      <c r="A101" s="36"/>
      <c r="B101" s="37"/>
      <c r="C101" s="190" t="s">
        <v>250</v>
      </c>
      <c r="D101" s="190" t="s">
        <v>177</v>
      </c>
      <c r="E101" s="191" t="s">
        <v>3371</v>
      </c>
      <c r="F101" s="192" t="s">
        <v>3372</v>
      </c>
      <c r="G101" s="193" t="s">
        <v>247</v>
      </c>
      <c r="H101" s="194">
        <v>300</v>
      </c>
      <c r="I101" s="195"/>
      <c r="J101" s="196">
        <f>ROUND(I101*H101,2)</f>
        <v>0</v>
      </c>
      <c r="K101" s="192" t="s">
        <v>181</v>
      </c>
      <c r="L101" s="41"/>
      <c r="M101" s="197" t="s">
        <v>19</v>
      </c>
      <c r="N101" s="198" t="s">
        <v>48</v>
      </c>
      <c r="O101" s="67"/>
      <c r="P101" s="199">
        <f>O101*H101</f>
        <v>0</v>
      </c>
      <c r="Q101" s="199">
        <v>0</v>
      </c>
      <c r="R101" s="199">
        <f>Q101*H101</f>
        <v>0</v>
      </c>
      <c r="S101" s="199">
        <v>0</v>
      </c>
      <c r="T101" s="200">
        <f>S101*H101</f>
        <v>0</v>
      </c>
      <c r="U101" s="36"/>
      <c r="V101" s="36"/>
      <c r="W101" s="36"/>
      <c r="X101" s="36"/>
      <c r="Y101" s="36"/>
      <c r="Z101" s="36"/>
      <c r="AA101" s="36"/>
      <c r="AB101" s="36"/>
      <c r="AC101" s="36"/>
      <c r="AD101" s="36"/>
      <c r="AE101" s="36"/>
      <c r="AR101" s="201" t="s">
        <v>293</v>
      </c>
      <c r="AT101" s="201" t="s">
        <v>177</v>
      </c>
      <c r="AU101" s="201" t="s">
        <v>85</v>
      </c>
      <c r="AY101" s="19" t="s">
        <v>175</v>
      </c>
      <c r="BE101" s="202">
        <f>IF(N101="základní",J101,0)</f>
        <v>0</v>
      </c>
      <c r="BF101" s="202">
        <f>IF(N101="snížená",J101,0)</f>
        <v>0</v>
      </c>
      <c r="BG101" s="202">
        <f>IF(N101="zákl. přenesená",J101,0)</f>
        <v>0</v>
      </c>
      <c r="BH101" s="202">
        <f>IF(N101="sníž. přenesená",J101,0)</f>
        <v>0</v>
      </c>
      <c r="BI101" s="202">
        <f>IF(N101="nulová",J101,0)</f>
        <v>0</v>
      </c>
      <c r="BJ101" s="19" t="s">
        <v>182</v>
      </c>
      <c r="BK101" s="202">
        <f>ROUND(I101*H101,2)</f>
        <v>0</v>
      </c>
      <c r="BL101" s="19" t="s">
        <v>293</v>
      </c>
      <c r="BM101" s="201" t="s">
        <v>3373</v>
      </c>
    </row>
    <row r="102" spans="2:51" s="14" customFormat="1" ht="11.25">
      <c r="B102" s="217"/>
      <c r="C102" s="218"/>
      <c r="D102" s="203" t="s">
        <v>186</v>
      </c>
      <c r="E102" s="219" t="s">
        <v>19</v>
      </c>
      <c r="F102" s="220" t="s">
        <v>3374</v>
      </c>
      <c r="G102" s="218"/>
      <c r="H102" s="221">
        <v>300</v>
      </c>
      <c r="I102" s="222"/>
      <c r="J102" s="218"/>
      <c r="K102" s="218"/>
      <c r="L102" s="223"/>
      <c r="M102" s="224"/>
      <c r="N102" s="225"/>
      <c r="O102" s="225"/>
      <c r="P102" s="225"/>
      <c r="Q102" s="225"/>
      <c r="R102" s="225"/>
      <c r="S102" s="225"/>
      <c r="T102" s="226"/>
      <c r="AT102" s="227" t="s">
        <v>186</v>
      </c>
      <c r="AU102" s="227" t="s">
        <v>85</v>
      </c>
      <c r="AV102" s="14" t="s">
        <v>85</v>
      </c>
      <c r="AW102" s="14" t="s">
        <v>37</v>
      </c>
      <c r="AX102" s="14" t="s">
        <v>83</v>
      </c>
      <c r="AY102" s="227" t="s">
        <v>175</v>
      </c>
    </row>
    <row r="103" spans="1:65" s="2" customFormat="1" ht="16.5" customHeight="1">
      <c r="A103" s="36"/>
      <c r="B103" s="37"/>
      <c r="C103" s="239" t="s">
        <v>265</v>
      </c>
      <c r="D103" s="239" t="s">
        <v>238</v>
      </c>
      <c r="E103" s="240" t="s">
        <v>3375</v>
      </c>
      <c r="F103" s="241" t="s">
        <v>3376</v>
      </c>
      <c r="G103" s="242" t="s">
        <v>247</v>
      </c>
      <c r="H103" s="243">
        <v>190</v>
      </c>
      <c r="I103" s="244"/>
      <c r="J103" s="245">
        <f>ROUND(I103*H103,2)</f>
        <v>0</v>
      </c>
      <c r="K103" s="241" t="s">
        <v>181</v>
      </c>
      <c r="L103" s="246"/>
      <c r="M103" s="247" t="s">
        <v>19</v>
      </c>
      <c r="N103" s="248" t="s">
        <v>48</v>
      </c>
      <c r="O103" s="67"/>
      <c r="P103" s="199">
        <f>O103*H103</f>
        <v>0</v>
      </c>
      <c r="Q103" s="199">
        <v>5E-05</v>
      </c>
      <c r="R103" s="199">
        <f>Q103*H103</f>
        <v>0.0095</v>
      </c>
      <c r="S103" s="199">
        <v>0</v>
      </c>
      <c r="T103" s="200">
        <f>S103*H103</f>
        <v>0</v>
      </c>
      <c r="U103" s="36"/>
      <c r="V103" s="36"/>
      <c r="W103" s="36"/>
      <c r="X103" s="36"/>
      <c r="Y103" s="36"/>
      <c r="Z103" s="36"/>
      <c r="AA103" s="36"/>
      <c r="AB103" s="36"/>
      <c r="AC103" s="36"/>
      <c r="AD103" s="36"/>
      <c r="AE103" s="36"/>
      <c r="AR103" s="201" t="s">
        <v>522</v>
      </c>
      <c r="AT103" s="201" t="s">
        <v>238</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293</v>
      </c>
      <c r="BM103" s="201" t="s">
        <v>3377</v>
      </c>
    </row>
    <row r="104" spans="1:65" s="2" customFormat="1" ht="16.5" customHeight="1">
      <c r="A104" s="36"/>
      <c r="B104" s="37"/>
      <c r="C104" s="239" t="s">
        <v>273</v>
      </c>
      <c r="D104" s="239" t="s">
        <v>238</v>
      </c>
      <c r="E104" s="240" t="s">
        <v>3378</v>
      </c>
      <c r="F104" s="241" t="s">
        <v>3379</v>
      </c>
      <c r="G104" s="242" t="s">
        <v>247</v>
      </c>
      <c r="H104" s="243">
        <v>110</v>
      </c>
      <c r="I104" s="244"/>
      <c r="J104" s="245">
        <f>ROUND(I104*H104,2)</f>
        <v>0</v>
      </c>
      <c r="K104" s="241" t="s">
        <v>181</v>
      </c>
      <c r="L104" s="246"/>
      <c r="M104" s="247" t="s">
        <v>19</v>
      </c>
      <c r="N104" s="248" t="s">
        <v>48</v>
      </c>
      <c r="O104" s="67"/>
      <c r="P104" s="199">
        <f>O104*H104</f>
        <v>0</v>
      </c>
      <c r="Q104" s="199">
        <v>7E-05</v>
      </c>
      <c r="R104" s="199">
        <f>Q104*H104</f>
        <v>0.007699999999999999</v>
      </c>
      <c r="S104" s="199">
        <v>0</v>
      </c>
      <c r="T104" s="200">
        <f>S104*H104</f>
        <v>0</v>
      </c>
      <c r="U104" s="36"/>
      <c r="V104" s="36"/>
      <c r="W104" s="36"/>
      <c r="X104" s="36"/>
      <c r="Y104" s="36"/>
      <c r="Z104" s="36"/>
      <c r="AA104" s="36"/>
      <c r="AB104" s="36"/>
      <c r="AC104" s="36"/>
      <c r="AD104" s="36"/>
      <c r="AE104" s="36"/>
      <c r="AR104" s="201" t="s">
        <v>522</v>
      </c>
      <c r="AT104" s="201" t="s">
        <v>238</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293</v>
      </c>
      <c r="BM104" s="201" t="s">
        <v>3380</v>
      </c>
    </row>
    <row r="105" spans="1:65" s="2" customFormat="1" ht="21.75" customHeight="1">
      <c r="A105" s="36"/>
      <c r="B105" s="37"/>
      <c r="C105" s="190" t="s">
        <v>281</v>
      </c>
      <c r="D105" s="190" t="s">
        <v>177</v>
      </c>
      <c r="E105" s="191" t="s">
        <v>3381</v>
      </c>
      <c r="F105" s="192" t="s">
        <v>3382</v>
      </c>
      <c r="G105" s="193" t="s">
        <v>247</v>
      </c>
      <c r="H105" s="194">
        <v>50</v>
      </c>
      <c r="I105" s="195"/>
      <c r="J105" s="196">
        <f>ROUND(I105*H105,2)</f>
        <v>0</v>
      </c>
      <c r="K105" s="192" t="s">
        <v>181</v>
      </c>
      <c r="L105" s="41"/>
      <c r="M105" s="197" t="s">
        <v>19</v>
      </c>
      <c r="N105" s="198" t="s">
        <v>48</v>
      </c>
      <c r="O105" s="67"/>
      <c r="P105" s="199">
        <f>O105*H105</f>
        <v>0</v>
      </c>
      <c r="Q105" s="199">
        <v>0</v>
      </c>
      <c r="R105" s="199">
        <f>Q105*H105</f>
        <v>0</v>
      </c>
      <c r="S105" s="199">
        <v>0</v>
      </c>
      <c r="T105" s="200">
        <f>S105*H105</f>
        <v>0</v>
      </c>
      <c r="U105" s="36"/>
      <c r="V105" s="36"/>
      <c r="W105" s="36"/>
      <c r="X105" s="36"/>
      <c r="Y105" s="36"/>
      <c r="Z105" s="36"/>
      <c r="AA105" s="36"/>
      <c r="AB105" s="36"/>
      <c r="AC105" s="36"/>
      <c r="AD105" s="36"/>
      <c r="AE105" s="36"/>
      <c r="AR105" s="201" t="s">
        <v>293</v>
      </c>
      <c r="AT105" s="201" t="s">
        <v>177</v>
      </c>
      <c r="AU105" s="201" t="s">
        <v>85</v>
      </c>
      <c r="AY105" s="19" t="s">
        <v>175</v>
      </c>
      <c r="BE105" s="202">
        <f>IF(N105="základní",J105,0)</f>
        <v>0</v>
      </c>
      <c r="BF105" s="202">
        <f>IF(N105="snížená",J105,0)</f>
        <v>0</v>
      </c>
      <c r="BG105" s="202">
        <f>IF(N105="zákl. přenesená",J105,0)</f>
        <v>0</v>
      </c>
      <c r="BH105" s="202">
        <f>IF(N105="sníž. přenesená",J105,0)</f>
        <v>0</v>
      </c>
      <c r="BI105" s="202">
        <f>IF(N105="nulová",J105,0)</f>
        <v>0</v>
      </c>
      <c r="BJ105" s="19" t="s">
        <v>182</v>
      </c>
      <c r="BK105" s="202">
        <f>ROUND(I105*H105,2)</f>
        <v>0</v>
      </c>
      <c r="BL105" s="19" t="s">
        <v>293</v>
      </c>
      <c r="BM105" s="201" t="s">
        <v>3383</v>
      </c>
    </row>
    <row r="106" spans="1:65" s="2" customFormat="1" ht="16.5" customHeight="1">
      <c r="A106" s="36"/>
      <c r="B106" s="37"/>
      <c r="C106" s="239" t="s">
        <v>8</v>
      </c>
      <c r="D106" s="239" t="s">
        <v>238</v>
      </c>
      <c r="E106" s="240" t="s">
        <v>3384</v>
      </c>
      <c r="F106" s="241" t="s">
        <v>3385</v>
      </c>
      <c r="G106" s="242" t="s">
        <v>247</v>
      </c>
      <c r="H106" s="243">
        <v>50</v>
      </c>
      <c r="I106" s="244"/>
      <c r="J106" s="245">
        <f>ROUND(I106*H106,2)</f>
        <v>0</v>
      </c>
      <c r="K106" s="241" t="s">
        <v>181</v>
      </c>
      <c r="L106" s="246"/>
      <c r="M106" s="247" t="s">
        <v>19</v>
      </c>
      <c r="N106" s="248" t="s">
        <v>48</v>
      </c>
      <c r="O106" s="67"/>
      <c r="P106" s="199">
        <f>O106*H106</f>
        <v>0</v>
      </c>
      <c r="Q106" s="199">
        <v>0.00012</v>
      </c>
      <c r="R106" s="199">
        <f>Q106*H106</f>
        <v>0.006</v>
      </c>
      <c r="S106" s="199">
        <v>0</v>
      </c>
      <c r="T106" s="200">
        <f>S106*H106</f>
        <v>0</v>
      </c>
      <c r="U106" s="36"/>
      <c r="V106" s="36"/>
      <c r="W106" s="36"/>
      <c r="X106" s="36"/>
      <c r="Y106" s="36"/>
      <c r="Z106" s="36"/>
      <c r="AA106" s="36"/>
      <c r="AB106" s="36"/>
      <c r="AC106" s="36"/>
      <c r="AD106" s="36"/>
      <c r="AE106" s="36"/>
      <c r="AR106" s="201" t="s">
        <v>522</v>
      </c>
      <c r="AT106" s="201" t="s">
        <v>238</v>
      </c>
      <c r="AU106" s="201" t="s">
        <v>85</v>
      </c>
      <c r="AY106" s="19" t="s">
        <v>175</v>
      </c>
      <c r="BE106" s="202">
        <f>IF(N106="základní",J106,0)</f>
        <v>0</v>
      </c>
      <c r="BF106" s="202">
        <f>IF(N106="snížená",J106,0)</f>
        <v>0</v>
      </c>
      <c r="BG106" s="202">
        <f>IF(N106="zákl. přenesená",J106,0)</f>
        <v>0</v>
      </c>
      <c r="BH106" s="202">
        <f>IF(N106="sníž. přenesená",J106,0)</f>
        <v>0</v>
      </c>
      <c r="BI106" s="202">
        <f>IF(N106="nulová",J106,0)</f>
        <v>0</v>
      </c>
      <c r="BJ106" s="19" t="s">
        <v>182</v>
      </c>
      <c r="BK106" s="202">
        <f>ROUND(I106*H106,2)</f>
        <v>0</v>
      </c>
      <c r="BL106" s="19" t="s">
        <v>293</v>
      </c>
      <c r="BM106" s="201" t="s">
        <v>3386</v>
      </c>
    </row>
    <row r="107" spans="1:65" s="2" customFormat="1" ht="21.75" customHeight="1">
      <c r="A107" s="36"/>
      <c r="B107" s="37"/>
      <c r="C107" s="190" t="s">
        <v>293</v>
      </c>
      <c r="D107" s="190" t="s">
        <v>177</v>
      </c>
      <c r="E107" s="191" t="s">
        <v>3387</v>
      </c>
      <c r="F107" s="192" t="s">
        <v>3388</v>
      </c>
      <c r="G107" s="193" t="s">
        <v>247</v>
      </c>
      <c r="H107" s="194">
        <v>4290</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293</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293</v>
      </c>
      <c r="BM107" s="201" t="s">
        <v>3389</v>
      </c>
    </row>
    <row r="108" spans="2:51" s="14" customFormat="1" ht="11.25">
      <c r="B108" s="217"/>
      <c r="C108" s="218"/>
      <c r="D108" s="203" t="s">
        <v>186</v>
      </c>
      <c r="E108" s="219" t="s">
        <v>19</v>
      </c>
      <c r="F108" s="220" t="s">
        <v>3390</v>
      </c>
      <c r="G108" s="218"/>
      <c r="H108" s="221">
        <v>4290</v>
      </c>
      <c r="I108" s="222"/>
      <c r="J108" s="218"/>
      <c r="K108" s="218"/>
      <c r="L108" s="223"/>
      <c r="M108" s="224"/>
      <c r="N108" s="225"/>
      <c r="O108" s="225"/>
      <c r="P108" s="225"/>
      <c r="Q108" s="225"/>
      <c r="R108" s="225"/>
      <c r="S108" s="225"/>
      <c r="T108" s="226"/>
      <c r="AT108" s="227" t="s">
        <v>186</v>
      </c>
      <c r="AU108" s="227" t="s">
        <v>85</v>
      </c>
      <c r="AV108" s="14" t="s">
        <v>85</v>
      </c>
      <c r="AW108" s="14" t="s">
        <v>37</v>
      </c>
      <c r="AX108" s="14" t="s">
        <v>83</v>
      </c>
      <c r="AY108" s="227" t="s">
        <v>175</v>
      </c>
    </row>
    <row r="109" spans="1:65" s="2" customFormat="1" ht="16.5" customHeight="1">
      <c r="A109" s="36"/>
      <c r="B109" s="37"/>
      <c r="C109" s="239" t="s">
        <v>298</v>
      </c>
      <c r="D109" s="239" t="s">
        <v>238</v>
      </c>
      <c r="E109" s="240" t="s">
        <v>3391</v>
      </c>
      <c r="F109" s="241" t="s">
        <v>3392</v>
      </c>
      <c r="G109" s="242" t="s">
        <v>247</v>
      </c>
      <c r="H109" s="243">
        <v>1880</v>
      </c>
      <c r="I109" s="244"/>
      <c r="J109" s="245">
        <f>ROUND(I109*H109,2)</f>
        <v>0</v>
      </c>
      <c r="K109" s="241" t="s">
        <v>181</v>
      </c>
      <c r="L109" s="246"/>
      <c r="M109" s="247" t="s">
        <v>19</v>
      </c>
      <c r="N109" s="248" t="s">
        <v>48</v>
      </c>
      <c r="O109" s="67"/>
      <c r="P109" s="199">
        <f>O109*H109</f>
        <v>0</v>
      </c>
      <c r="Q109" s="199">
        <v>0.00017</v>
      </c>
      <c r="R109" s="199">
        <f>Q109*H109</f>
        <v>0.3196</v>
      </c>
      <c r="S109" s="199">
        <v>0</v>
      </c>
      <c r="T109" s="200">
        <f>S109*H109</f>
        <v>0</v>
      </c>
      <c r="U109" s="36"/>
      <c r="V109" s="36"/>
      <c r="W109" s="36"/>
      <c r="X109" s="36"/>
      <c r="Y109" s="36"/>
      <c r="Z109" s="36"/>
      <c r="AA109" s="36"/>
      <c r="AB109" s="36"/>
      <c r="AC109" s="36"/>
      <c r="AD109" s="36"/>
      <c r="AE109" s="36"/>
      <c r="AR109" s="201" t="s">
        <v>3326</v>
      </c>
      <c r="AT109" s="201" t="s">
        <v>238</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3326</v>
      </c>
      <c r="BM109" s="201" t="s">
        <v>3393</v>
      </c>
    </row>
    <row r="110" spans="1:65" s="2" customFormat="1" ht="16.5" customHeight="1">
      <c r="A110" s="36"/>
      <c r="B110" s="37"/>
      <c r="C110" s="239" t="s">
        <v>304</v>
      </c>
      <c r="D110" s="239" t="s">
        <v>238</v>
      </c>
      <c r="E110" s="240" t="s">
        <v>3394</v>
      </c>
      <c r="F110" s="241" t="s">
        <v>3395</v>
      </c>
      <c r="G110" s="242" t="s">
        <v>247</v>
      </c>
      <c r="H110" s="243">
        <v>2410</v>
      </c>
      <c r="I110" s="244"/>
      <c r="J110" s="245">
        <f>ROUND(I110*H110,2)</f>
        <v>0</v>
      </c>
      <c r="K110" s="241" t="s">
        <v>181</v>
      </c>
      <c r="L110" s="246"/>
      <c r="M110" s="247" t="s">
        <v>19</v>
      </c>
      <c r="N110" s="248" t="s">
        <v>48</v>
      </c>
      <c r="O110" s="67"/>
      <c r="P110" s="199">
        <f>O110*H110</f>
        <v>0</v>
      </c>
      <c r="Q110" s="199">
        <v>0.00012</v>
      </c>
      <c r="R110" s="199">
        <f>Q110*H110</f>
        <v>0.2892</v>
      </c>
      <c r="S110" s="199">
        <v>0</v>
      </c>
      <c r="T110" s="200">
        <f>S110*H110</f>
        <v>0</v>
      </c>
      <c r="U110" s="36"/>
      <c r="V110" s="36"/>
      <c r="W110" s="36"/>
      <c r="X110" s="36"/>
      <c r="Y110" s="36"/>
      <c r="Z110" s="36"/>
      <c r="AA110" s="36"/>
      <c r="AB110" s="36"/>
      <c r="AC110" s="36"/>
      <c r="AD110" s="36"/>
      <c r="AE110" s="36"/>
      <c r="AR110" s="201" t="s">
        <v>3326</v>
      </c>
      <c r="AT110" s="201" t="s">
        <v>238</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3326</v>
      </c>
      <c r="BM110" s="201" t="s">
        <v>3396</v>
      </c>
    </row>
    <row r="111" spans="2:51" s="14" customFormat="1" ht="11.25">
      <c r="B111" s="217"/>
      <c r="C111" s="218"/>
      <c r="D111" s="203" t="s">
        <v>186</v>
      </c>
      <c r="E111" s="219" t="s">
        <v>19</v>
      </c>
      <c r="F111" s="220" t="s">
        <v>3397</v>
      </c>
      <c r="G111" s="218"/>
      <c r="H111" s="221">
        <v>1590</v>
      </c>
      <c r="I111" s="222"/>
      <c r="J111" s="218"/>
      <c r="K111" s="218"/>
      <c r="L111" s="223"/>
      <c r="M111" s="224"/>
      <c r="N111" s="225"/>
      <c r="O111" s="225"/>
      <c r="P111" s="225"/>
      <c r="Q111" s="225"/>
      <c r="R111" s="225"/>
      <c r="S111" s="225"/>
      <c r="T111" s="226"/>
      <c r="AT111" s="227" t="s">
        <v>186</v>
      </c>
      <c r="AU111" s="227" t="s">
        <v>85</v>
      </c>
      <c r="AV111" s="14" t="s">
        <v>85</v>
      </c>
      <c r="AW111" s="14" t="s">
        <v>37</v>
      </c>
      <c r="AX111" s="14" t="s">
        <v>75</v>
      </c>
      <c r="AY111" s="227" t="s">
        <v>175</v>
      </c>
    </row>
    <row r="112" spans="2:51" s="14" customFormat="1" ht="11.25">
      <c r="B112" s="217"/>
      <c r="C112" s="218"/>
      <c r="D112" s="203" t="s">
        <v>186</v>
      </c>
      <c r="E112" s="219" t="s">
        <v>19</v>
      </c>
      <c r="F112" s="220" t="s">
        <v>3398</v>
      </c>
      <c r="G112" s="218"/>
      <c r="H112" s="221">
        <v>820</v>
      </c>
      <c r="I112" s="222"/>
      <c r="J112" s="218"/>
      <c r="K112" s="218"/>
      <c r="L112" s="223"/>
      <c r="M112" s="224"/>
      <c r="N112" s="225"/>
      <c r="O112" s="225"/>
      <c r="P112" s="225"/>
      <c r="Q112" s="225"/>
      <c r="R112" s="225"/>
      <c r="S112" s="225"/>
      <c r="T112" s="226"/>
      <c r="AT112" s="227" t="s">
        <v>186</v>
      </c>
      <c r="AU112" s="227" t="s">
        <v>85</v>
      </c>
      <c r="AV112" s="14" t="s">
        <v>85</v>
      </c>
      <c r="AW112" s="14" t="s">
        <v>37</v>
      </c>
      <c r="AX112" s="14" t="s">
        <v>75</v>
      </c>
      <c r="AY112" s="227" t="s">
        <v>175</v>
      </c>
    </row>
    <row r="113" spans="2:51" s="15" customFormat="1" ht="11.25">
      <c r="B113" s="228"/>
      <c r="C113" s="229"/>
      <c r="D113" s="203" t="s">
        <v>186</v>
      </c>
      <c r="E113" s="230" t="s">
        <v>19</v>
      </c>
      <c r="F113" s="231" t="s">
        <v>204</v>
      </c>
      <c r="G113" s="229"/>
      <c r="H113" s="232">
        <v>2410</v>
      </c>
      <c r="I113" s="233"/>
      <c r="J113" s="229"/>
      <c r="K113" s="229"/>
      <c r="L113" s="234"/>
      <c r="M113" s="235"/>
      <c r="N113" s="236"/>
      <c r="O113" s="236"/>
      <c r="P113" s="236"/>
      <c r="Q113" s="236"/>
      <c r="R113" s="236"/>
      <c r="S113" s="236"/>
      <c r="T113" s="237"/>
      <c r="AT113" s="238" t="s">
        <v>186</v>
      </c>
      <c r="AU113" s="238" t="s">
        <v>85</v>
      </c>
      <c r="AV113" s="15" t="s">
        <v>182</v>
      </c>
      <c r="AW113" s="15" t="s">
        <v>37</v>
      </c>
      <c r="AX113" s="15" t="s">
        <v>83</v>
      </c>
      <c r="AY113" s="238" t="s">
        <v>175</v>
      </c>
    </row>
    <row r="114" spans="1:65" s="2" customFormat="1" ht="21.75" customHeight="1">
      <c r="A114" s="36"/>
      <c r="B114" s="37"/>
      <c r="C114" s="190" t="s">
        <v>313</v>
      </c>
      <c r="D114" s="190" t="s">
        <v>177</v>
      </c>
      <c r="E114" s="191" t="s">
        <v>3399</v>
      </c>
      <c r="F114" s="192" t="s">
        <v>3400</v>
      </c>
      <c r="G114" s="193" t="s">
        <v>247</v>
      </c>
      <c r="H114" s="194">
        <v>60</v>
      </c>
      <c r="I114" s="195"/>
      <c r="J114" s="196">
        <f>ROUND(I114*H114,2)</f>
        <v>0</v>
      </c>
      <c r="K114" s="192" t="s">
        <v>181</v>
      </c>
      <c r="L114" s="41"/>
      <c r="M114" s="197" t="s">
        <v>19</v>
      </c>
      <c r="N114" s="198" t="s">
        <v>48</v>
      </c>
      <c r="O114" s="67"/>
      <c r="P114" s="199">
        <f>O114*H114</f>
        <v>0</v>
      </c>
      <c r="Q114" s="199">
        <v>0</v>
      </c>
      <c r="R114" s="199">
        <f>Q114*H114</f>
        <v>0</v>
      </c>
      <c r="S114" s="199">
        <v>0</v>
      </c>
      <c r="T114" s="200">
        <f>S114*H114</f>
        <v>0</v>
      </c>
      <c r="U114" s="36"/>
      <c r="V114" s="36"/>
      <c r="W114" s="36"/>
      <c r="X114" s="36"/>
      <c r="Y114" s="36"/>
      <c r="Z114" s="36"/>
      <c r="AA114" s="36"/>
      <c r="AB114" s="36"/>
      <c r="AC114" s="36"/>
      <c r="AD114" s="36"/>
      <c r="AE114" s="36"/>
      <c r="AR114" s="201" t="s">
        <v>293</v>
      </c>
      <c r="AT114" s="201" t="s">
        <v>177</v>
      </c>
      <c r="AU114" s="201" t="s">
        <v>85</v>
      </c>
      <c r="AY114" s="19" t="s">
        <v>175</v>
      </c>
      <c r="BE114" s="202">
        <f>IF(N114="základní",J114,0)</f>
        <v>0</v>
      </c>
      <c r="BF114" s="202">
        <f>IF(N114="snížená",J114,0)</f>
        <v>0</v>
      </c>
      <c r="BG114" s="202">
        <f>IF(N114="zákl. přenesená",J114,0)</f>
        <v>0</v>
      </c>
      <c r="BH114" s="202">
        <f>IF(N114="sníž. přenesená",J114,0)</f>
        <v>0</v>
      </c>
      <c r="BI114" s="202">
        <f>IF(N114="nulová",J114,0)</f>
        <v>0</v>
      </c>
      <c r="BJ114" s="19" t="s">
        <v>182</v>
      </c>
      <c r="BK114" s="202">
        <f>ROUND(I114*H114,2)</f>
        <v>0</v>
      </c>
      <c r="BL114" s="19" t="s">
        <v>293</v>
      </c>
      <c r="BM114" s="201" t="s">
        <v>3401</v>
      </c>
    </row>
    <row r="115" spans="1:65" s="2" customFormat="1" ht="16.5" customHeight="1">
      <c r="A115" s="36"/>
      <c r="B115" s="37"/>
      <c r="C115" s="239" t="s">
        <v>317</v>
      </c>
      <c r="D115" s="239" t="s">
        <v>238</v>
      </c>
      <c r="E115" s="240" t="s">
        <v>3402</v>
      </c>
      <c r="F115" s="241" t="s">
        <v>3403</v>
      </c>
      <c r="G115" s="242" t="s">
        <v>247</v>
      </c>
      <c r="H115" s="243">
        <v>60</v>
      </c>
      <c r="I115" s="244"/>
      <c r="J115" s="245">
        <f>ROUND(I115*H115,2)</f>
        <v>0</v>
      </c>
      <c r="K115" s="241" t="s">
        <v>181</v>
      </c>
      <c r="L115" s="246"/>
      <c r="M115" s="247" t="s">
        <v>19</v>
      </c>
      <c r="N115" s="248" t="s">
        <v>48</v>
      </c>
      <c r="O115" s="67"/>
      <c r="P115" s="199">
        <f>O115*H115</f>
        <v>0</v>
      </c>
      <c r="Q115" s="199">
        <v>0.00014</v>
      </c>
      <c r="R115" s="199">
        <f>Q115*H115</f>
        <v>0.0084</v>
      </c>
      <c r="S115" s="199">
        <v>0</v>
      </c>
      <c r="T115" s="200">
        <f>S115*H115</f>
        <v>0</v>
      </c>
      <c r="U115" s="36"/>
      <c r="V115" s="36"/>
      <c r="W115" s="36"/>
      <c r="X115" s="36"/>
      <c r="Y115" s="36"/>
      <c r="Z115" s="36"/>
      <c r="AA115" s="36"/>
      <c r="AB115" s="36"/>
      <c r="AC115" s="36"/>
      <c r="AD115" s="36"/>
      <c r="AE115" s="36"/>
      <c r="AR115" s="201" t="s">
        <v>3326</v>
      </c>
      <c r="AT115" s="201" t="s">
        <v>238</v>
      </c>
      <c r="AU115" s="201" t="s">
        <v>85</v>
      </c>
      <c r="AY115" s="19" t="s">
        <v>175</v>
      </c>
      <c r="BE115" s="202">
        <f>IF(N115="základní",J115,0)</f>
        <v>0</v>
      </c>
      <c r="BF115" s="202">
        <f>IF(N115="snížená",J115,0)</f>
        <v>0</v>
      </c>
      <c r="BG115" s="202">
        <f>IF(N115="zákl. přenesená",J115,0)</f>
        <v>0</v>
      </c>
      <c r="BH115" s="202">
        <f>IF(N115="sníž. přenesená",J115,0)</f>
        <v>0</v>
      </c>
      <c r="BI115" s="202">
        <f>IF(N115="nulová",J115,0)</f>
        <v>0</v>
      </c>
      <c r="BJ115" s="19" t="s">
        <v>182</v>
      </c>
      <c r="BK115" s="202">
        <f>ROUND(I115*H115,2)</f>
        <v>0</v>
      </c>
      <c r="BL115" s="19" t="s">
        <v>3326</v>
      </c>
      <c r="BM115" s="201" t="s">
        <v>3404</v>
      </c>
    </row>
    <row r="116" spans="1:65" s="2" customFormat="1" ht="21.75" customHeight="1">
      <c r="A116" s="36"/>
      <c r="B116" s="37"/>
      <c r="C116" s="190" t="s">
        <v>7</v>
      </c>
      <c r="D116" s="190" t="s">
        <v>177</v>
      </c>
      <c r="E116" s="191" t="s">
        <v>3405</v>
      </c>
      <c r="F116" s="192" t="s">
        <v>3406</v>
      </c>
      <c r="G116" s="193" t="s">
        <v>247</v>
      </c>
      <c r="H116" s="194">
        <v>105</v>
      </c>
      <c r="I116" s="195"/>
      <c r="J116" s="196">
        <f>ROUND(I116*H116,2)</f>
        <v>0</v>
      </c>
      <c r="K116" s="192" t="s">
        <v>181</v>
      </c>
      <c r="L116" s="41"/>
      <c r="M116" s="197" t="s">
        <v>19</v>
      </c>
      <c r="N116" s="198" t="s">
        <v>48</v>
      </c>
      <c r="O116" s="67"/>
      <c r="P116" s="199">
        <f>O116*H116</f>
        <v>0</v>
      </c>
      <c r="Q116" s="199">
        <v>0</v>
      </c>
      <c r="R116" s="199">
        <f>Q116*H116</f>
        <v>0</v>
      </c>
      <c r="S116" s="199">
        <v>0</v>
      </c>
      <c r="T116" s="200">
        <f>S116*H116</f>
        <v>0</v>
      </c>
      <c r="U116" s="36"/>
      <c r="V116" s="36"/>
      <c r="W116" s="36"/>
      <c r="X116" s="36"/>
      <c r="Y116" s="36"/>
      <c r="Z116" s="36"/>
      <c r="AA116" s="36"/>
      <c r="AB116" s="36"/>
      <c r="AC116" s="36"/>
      <c r="AD116" s="36"/>
      <c r="AE116" s="36"/>
      <c r="AR116" s="201" t="s">
        <v>293</v>
      </c>
      <c r="AT116" s="201" t="s">
        <v>177</v>
      </c>
      <c r="AU116" s="201" t="s">
        <v>85</v>
      </c>
      <c r="AY116" s="19" t="s">
        <v>175</v>
      </c>
      <c r="BE116" s="202">
        <f>IF(N116="základní",J116,0)</f>
        <v>0</v>
      </c>
      <c r="BF116" s="202">
        <f>IF(N116="snížená",J116,0)</f>
        <v>0</v>
      </c>
      <c r="BG116" s="202">
        <f>IF(N116="zákl. přenesená",J116,0)</f>
        <v>0</v>
      </c>
      <c r="BH116" s="202">
        <f>IF(N116="sníž. přenesená",J116,0)</f>
        <v>0</v>
      </c>
      <c r="BI116" s="202">
        <f>IF(N116="nulová",J116,0)</f>
        <v>0</v>
      </c>
      <c r="BJ116" s="19" t="s">
        <v>182</v>
      </c>
      <c r="BK116" s="202">
        <f>ROUND(I116*H116,2)</f>
        <v>0</v>
      </c>
      <c r="BL116" s="19" t="s">
        <v>293</v>
      </c>
      <c r="BM116" s="201" t="s">
        <v>3407</v>
      </c>
    </row>
    <row r="117" spans="1:65" s="2" customFormat="1" ht="16.5" customHeight="1">
      <c r="A117" s="36"/>
      <c r="B117" s="37"/>
      <c r="C117" s="239" t="s">
        <v>327</v>
      </c>
      <c r="D117" s="239" t="s">
        <v>238</v>
      </c>
      <c r="E117" s="240" t="s">
        <v>3408</v>
      </c>
      <c r="F117" s="241" t="s">
        <v>3409</v>
      </c>
      <c r="G117" s="242" t="s">
        <v>247</v>
      </c>
      <c r="H117" s="243">
        <v>105</v>
      </c>
      <c r="I117" s="244"/>
      <c r="J117" s="245">
        <f>ROUND(I117*H117,2)</f>
        <v>0</v>
      </c>
      <c r="K117" s="241" t="s">
        <v>181</v>
      </c>
      <c r="L117" s="246"/>
      <c r="M117" s="247" t="s">
        <v>19</v>
      </c>
      <c r="N117" s="248" t="s">
        <v>48</v>
      </c>
      <c r="O117" s="67"/>
      <c r="P117" s="199">
        <f>O117*H117</f>
        <v>0</v>
      </c>
      <c r="Q117" s="199">
        <v>0.00063</v>
      </c>
      <c r="R117" s="199">
        <f>Q117*H117</f>
        <v>0.06615</v>
      </c>
      <c r="S117" s="199">
        <v>0</v>
      </c>
      <c r="T117" s="200">
        <f>S117*H117</f>
        <v>0</v>
      </c>
      <c r="U117" s="36"/>
      <c r="V117" s="36"/>
      <c r="W117" s="36"/>
      <c r="X117" s="36"/>
      <c r="Y117" s="36"/>
      <c r="Z117" s="36"/>
      <c r="AA117" s="36"/>
      <c r="AB117" s="36"/>
      <c r="AC117" s="36"/>
      <c r="AD117" s="36"/>
      <c r="AE117" s="36"/>
      <c r="AR117" s="201" t="s">
        <v>3326</v>
      </c>
      <c r="AT117" s="201" t="s">
        <v>238</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3326</v>
      </c>
      <c r="BM117" s="201" t="s">
        <v>3410</v>
      </c>
    </row>
    <row r="118" spans="1:65" s="2" customFormat="1" ht="21.75" customHeight="1">
      <c r="A118" s="36"/>
      <c r="B118" s="37"/>
      <c r="C118" s="190" t="s">
        <v>332</v>
      </c>
      <c r="D118" s="190" t="s">
        <v>177</v>
      </c>
      <c r="E118" s="191" t="s">
        <v>3411</v>
      </c>
      <c r="F118" s="192" t="s">
        <v>3412</v>
      </c>
      <c r="G118" s="193" t="s">
        <v>247</v>
      </c>
      <c r="H118" s="194">
        <v>300</v>
      </c>
      <c r="I118" s="195"/>
      <c r="J118" s="196">
        <f>ROUND(I118*H118,2)</f>
        <v>0</v>
      </c>
      <c r="K118" s="192" t="s">
        <v>181</v>
      </c>
      <c r="L118" s="41"/>
      <c r="M118" s="197" t="s">
        <v>19</v>
      </c>
      <c r="N118" s="198" t="s">
        <v>48</v>
      </c>
      <c r="O118" s="67"/>
      <c r="P118" s="199">
        <f>O118*H118</f>
        <v>0</v>
      </c>
      <c r="Q118" s="199">
        <v>0</v>
      </c>
      <c r="R118" s="199">
        <f>Q118*H118</f>
        <v>0</v>
      </c>
      <c r="S118" s="199">
        <v>0</v>
      </c>
      <c r="T118" s="200">
        <f>S118*H118</f>
        <v>0</v>
      </c>
      <c r="U118" s="36"/>
      <c r="V118" s="36"/>
      <c r="W118" s="36"/>
      <c r="X118" s="36"/>
      <c r="Y118" s="36"/>
      <c r="Z118" s="36"/>
      <c r="AA118" s="36"/>
      <c r="AB118" s="36"/>
      <c r="AC118" s="36"/>
      <c r="AD118" s="36"/>
      <c r="AE118" s="36"/>
      <c r="AR118" s="201" t="s">
        <v>293</v>
      </c>
      <c r="AT118" s="201" t="s">
        <v>177</v>
      </c>
      <c r="AU118" s="201" t="s">
        <v>85</v>
      </c>
      <c r="AY118" s="19" t="s">
        <v>175</v>
      </c>
      <c r="BE118" s="202">
        <f>IF(N118="základní",J118,0)</f>
        <v>0</v>
      </c>
      <c r="BF118" s="202">
        <f>IF(N118="snížená",J118,0)</f>
        <v>0</v>
      </c>
      <c r="BG118" s="202">
        <f>IF(N118="zákl. přenesená",J118,0)</f>
        <v>0</v>
      </c>
      <c r="BH118" s="202">
        <f>IF(N118="sníž. přenesená",J118,0)</f>
        <v>0</v>
      </c>
      <c r="BI118" s="202">
        <f>IF(N118="nulová",J118,0)</f>
        <v>0</v>
      </c>
      <c r="BJ118" s="19" t="s">
        <v>182</v>
      </c>
      <c r="BK118" s="202">
        <f>ROUND(I118*H118,2)</f>
        <v>0</v>
      </c>
      <c r="BL118" s="19" t="s">
        <v>293</v>
      </c>
      <c r="BM118" s="201" t="s">
        <v>3413</v>
      </c>
    </row>
    <row r="119" spans="2:51" s="14" customFormat="1" ht="11.25">
      <c r="B119" s="217"/>
      <c r="C119" s="218"/>
      <c r="D119" s="203" t="s">
        <v>186</v>
      </c>
      <c r="E119" s="219" t="s">
        <v>19</v>
      </c>
      <c r="F119" s="220" t="s">
        <v>3414</v>
      </c>
      <c r="G119" s="218"/>
      <c r="H119" s="221">
        <v>300</v>
      </c>
      <c r="I119" s="222"/>
      <c r="J119" s="218"/>
      <c r="K119" s="218"/>
      <c r="L119" s="223"/>
      <c r="M119" s="224"/>
      <c r="N119" s="225"/>
      <c r="O119" s="225"/>
      <c r="P119" s="225"/>
      <c r="Q119" s="225"/>
      <c r="R119" s="225"/>
      <c r="S119" s="225"/>
      <c r="T119" s="226"/>
      <c r="AT119" s="227" t="s">
        <v>186</v>
      </c>
      <c r="AU119" s="227" t="s">
        <v>85</v>
      </c>
      <c r="AV119" s="14" t="s">
        <v>85</v>
      </c>
      <c r="AW119" s="14" t="s">
        <v>37</v>
      </c>
      <c r="AX119" s="14" t="s">
        <v>83</v>
      </c>
      <c r="AY119" s="227" t="s">
        <v>175</v>
      </c>
    </row>
    <row r="120" spans="1:65" s="2" customFormat="1" ht="16.5" customHeight="1">
      <c r="A120" s="36"/>
      <c r="B120" s="37"/>
      <c r="C120" s="239" t="s">
        <v>336</v>
      </c>
      <c r="D120" s="239" t="s">
        <v>238</v>
      </c>
      <c r="E120" s="240" t="s">
        <v>3415</v>
      </c>
      <c r="F120" s="241" t="s">
        <v>3416</v>
      </c>
      <c r="G120" s="242" t="s">
        <v>247</v>
      </c>
      <c r="H120" s="243">
        <v>110</v>
      </c>
      <c r="I120" s="244"/>
      <c r="J120" s="245">
        <f aca="true" t="shared" si="10" ref="J120:J154">ROUND(I120*H120,2)</f>
        <v>0</v>
      </c>
      <c r="K120" s="241" t="s">
        <v>181</v>
      </c>
      <c r="L120" s="246"/>
      <c r="M120" s="247" t="s">
        <v>19</v>
      </c>
      <c r="N120" s="248" t="s">
        <v>48</v>
      </c>
      <c r="O120" s="67"/>
      <c r="P120" s="199">
        <f aca="true" t="shared" si="11" ref="P120:P154">O120*H120</f>
        <v>0</v>
      </c>
      <c r="Q120" s="199">
        <v>0.00025</v>
      </c>
      <c r="R120" s="199">
        <f aca="true" t="shared" si="12" ref="R120:R154">Q120*H120</f>
        <v>0.0275</v>
      </c>
      <c r="S120" s="199">
        <v>0</v>
      </c>
      <c r="T120" s="200">
        <f aca="true" t="shared" si="13" ref="T120:T154">S120*H120</f>
        <v>0</v>
      </c>
      <c r="U120" s="36"/>
      <c r="V120" s="36"/>
      <c r="W120" s="36"/>
      <c r="X120" s="36"/>
      <c r="Y120" s="36"/>
      <c r="Z120" s="36"/>
      <c r="AA120" s="36"/>
      <c r="AB120" s="36"/>
      <c r="AC120" s="36"/>
      <c r="AD120" s="36"/>
      <c r="AE120" s="36"/>
      <c r="AR120" s="201" t="s">
        <v>3326</v>
      </c>
      <c r="AT120" s="201" t="s">
        <v>238</v>
      </c>
      <c r="AU120" s="201" t="s">
        <v>85</v>
      </c>
      <c r="AY120" s="19" t="s">
        <v>175</v>
      </c>
      <c r="BE120" s="202">
        <f aca="true" t="shared" si="14" ref="BE120:BE154">IF(N120="základní",J120,0)</f>
        <v>0</v>
      </c>
      <c r="BF120" s="202">
        <f aca="true" t="shared" si="15" ref="BF120:BF154">IF(N120="snížená",J120,0)</f>
        <v>0</v>
      </c>
      <c r="BG120" s="202">
        <f aca="true" t="shared" si="16" ref="BG120:BG154">IF(N120="zákl. přenesená",J120,0)</f>
        <v>0</v>
      </c>
      <c r="BH120" s="202">
        <f aca="true" t="shared" si="17" ref="BH120:BH154">IF(N120="sníž. přenesená",J120,0)</f>
        <v>0</v>
      </c>
      <c r="BI120" s="202">
        <f aca="true" t="shared" si="18" ref="BI120:BI154">IF(N120="nulová",J120,0)</f>
        <v>0</v>
      </c>
      <c r="BJ120" s="19" t="s">
        <v>182</v>
      </c>
      <c r="BK120" s="202">
        <f aca="true" t="shared" si="19" ref="BK120:BK154">ROUND(I120*H120,2)</f>
        <v>0</v>
      </c>
      <c r="BL120" s="19" t="s">
        <v>3326</v>
      </c>
      <c r="BM120" s="201" t="s">
        <v>3417</v>
      </c>
    </row>
    <row r="121" spans="1:65" s="2" customFormat="1" ht="16.5" customHeight="1">
      <c r="A121" s="36"/>
      <c r="B121" s="37"/>
      <c r="C121" s="239" t="s">
        <v>341</v>
      </c>
      <c r="D121" s="239" t="s">
        <v>238</v>
      </c>
      <c r="E121" s="240" t="s">
        <v>3418</v>
      </c>
      <c r="F121" s="241" t="s">
        <v>3419</v>
      </c>
      <c r="G121" s="242" t="s">
        <v>247</v>
      </c>
      <c r="H121" s="243">
        <v>190</v>
      </c>
      <c r="I121" s="244"/>
      <c r="J121" s="245">
        <f t="shared" si="10"/>
        <v>0</v>
      </c>
      <c r="K121" s="241" t="s">
        <v>181</v>
      </c>
      <c r="L121" s="246"/>
      <c r="M121" s="247" t="s">
        <v>19</v>
      </c>
      <c r="N121" s="248" t="s">
        <v>48</v>
      </c>
      <c r="O121" s="67"/>
      <c r="P121" s="199">
        <f t="shared" si="11"/>
        <v>0</v>
      </c>
      <c r="Q121" s="199">
        <v>0.00016</v>
      </c>
      <c r="R121" s="199">
        <f t="shared" si="12"/>
        <v>0.030400000000000003</v>
      </c>
      <c r="S121" s="199">
        <v>0</v>
      </c>
      <c r="T121" s="200">
        <f t="shared" si="13"/>
        <v>0</v>
      </c>
      <c r="U121" s="36"/>
      <c r="V121" s="36"/>
      <c r="W121" s="36"/>
      <c r="X121" s="36"/>
      <c r="Y121" s="36"/>
      <c r="Z121" s="36"/>
      <c r="AA121" s="36"/>
      <c r="AB121" s="36"/>
      <c r="AC121" s="36"/>
      <c r="AD121" s="36"/>
      <c r="AE121" s="36"/>
      <c r="AR121" s="201" t="s">
        <v>3326</v>
      </c>
      <c r="AT121" s="201" t="s">
        <v>238</v>
      </c>
      <c r="AU121" s="201" t="s">
        <v>85</v>
      </c>
      <c r="AY121" s="19" t="s">
        <v>175</v>
      </c>
      <c r="BE121" s="202">
        <f t="shared" si="14"/>
        <v>0</v>
      </c>
      <c r="BF121" s="202">
        <f t="shared" si="15"/>
        <v>0</v>
      </c>
      <c r="BG121" s="202">
        <f t="shared" si="16"/>
        <v>0</v>
      </c>
      <c r="BH121" s="202">
        <f t="shared" si="17"/>
        <v>0</v>
      </c>
      <c r="BI121" s="202">
        <f t="shared" si="18"/>
        <v>0</v>
      </c>
      <c r="BJ121" s="19" t="s">
        <v>182</v>
      </c>
      <c r="BK121" s="202">
        <f t="shared" si="19"/>
        <v>0</v>
      </c>
      <c r="BL121" s="19" t="s">
        <v>3326</v>
      </c>
      <c r="BM121" s="201" t="s">
        <v>3420</v>
      </c>
    </row>
    <row r="122" spans="1:65" s="2" customFormat="1" ht="16.5" customHeight="1">
      <c r="A122" s="36"/>
      <c r="B122" s="37"/>
      <c r="C122" s="190" t="s">
        <v>345</v>
      </c>
      <c r="D122" s="190" t="s">
        <v>177</v>
      </c>
      <c r="E122" s="191" t="s">
        <v>3421</v>
      </c>
      <c r="F122" s="192" t="s">
        <v>3422</v>
      </c>
      <c r="G122" s="193" t="s">
        <v>247</v>
      </c>
      <c r="H122" s="194">
        <v>140</v>
      </c>
      <c r="I122" s="195"/>
      <c r="J122" s="196">
        <f t="shared" si="10"/>
        <v>0</v>
      </c>
      <c r="K122" s="192" t="s">
        <v>1291</v>
      </c>
      <c r="L122" s="41"/>
      <c r="M122" s="197" t="s">
        <v>19</v>
      </c>
      <c r="N122" s="198" t="s">
        <v>48</v>
      </c>
      <c r="O122" s="67"/>
      <c r="P122" s="199">
        <f t="shared" si="11"/>
        <v>0</v>
      </c>
      <c r="Q122" s="199">
        <v>0</v>
      </c>
      <c r="R122" s="199">
        <f t="shared" si="12"/>
        <v>0</v>
      </c>
      <c r="S122" s="199">
        <v>0</v>
      </c>
      <c r="T122" s="200">
        <f t="shared" si="13"/>
        <v>0</v>
      </c>
      <c r="U122" s="36"/>
      <c r="V122" s="36"/>
      <c r="W122" s="36"/>
      <c r="X122" s="36"/>
      <c r="Y122" s="36"/>
      <c r="Z122" s="36"/>
      <c r="AA122" s="36"/>
      <c r="AB122" s="36"/>
      <c r="AC122" s="36"/>
      <c r="AD122" s="36"/>
      <c r="AE122" s="36"/>
      <c r="AR122" s="201" t="s">
        <v>895</v>
      </c>
      <c r="AT122" s="201" t="s">
        <v>177</v>
      </c>
      <c r="AU122" s="201" t="s">
        <v>85</v>
      </c>
      <c r="AY122" s="19" t="s">
        <v>175</v>
      </c>
      <c r="BE122" s="202">
        <f t="shared" si="14"/>
        <v>0</v>
      </c>
      <c r="BF122" s="202">
        <f t="shared" si="15"/>
        <v>0</v>
      </c>
      <c r="BG122" s="202">
        <f t="shared" si="16"/>
        <v>0</v>
      </c>
      <c r="BH122" s="202">
        <f t="shared" si="17"/>
        <v>0</v>
      </c>
      <c r="BI122" s="202">
        <f t="shared" si="18"/>
        <v>0</v>
      </c>
      <c r="BJ122" s="19" t="s">
        <v>182</v>
      </c>
      <c r="BK122" s="202">
        <f t="shared" si="19"/>
        <v>0</v>
      </c>
      <c r="BL122" s="19" t="s">
        <v>895</v>
      </c>
      <c r="BM122" s="201" t="s">
        <v>3423</v>
      </c>
    </row>
    <row r="123" spans="1:65" s="2" customFormat="1" ht="16.5" customHeight="1">
      <c r="A123" s="36"/>
      <c r="B123" s="37"/>
      <c r="C123" s="190" t="s">
        <v>349</v>
      </c>
      <c r="D123" s="190" t="s">
        <v>177</v>
      </c>
      <c r="E123" s="191" t="s">
        <v>3424</v>
      </c>
      <c r="F123" s="192" t="s">
        <v>3425</v>
      </c>
      <c r="G123" s="193" t="s">
        <v>247</v>
      </c>
      <c r="H123" s="194">
        <v>690</v>
      </c>
      <c r="I123" s="195"/>
      <c r="J123" s="196">
        <f t="shared" si="10"/>
        <v>0</v>
      </c>
      <c r="K123" s="192" t="s">
        <v>1291</v>
      </c>
      <c r="L123" s="41"/>
      <c r="M123" s="197" t="s">
        <v>19</v>
      </c>
      <c r="N123" s="198" t="s">
        <v>48</v>
      </c>
      <c r="O123" s="67"/>
      <c r="P123" s="199">
        <f t="shared" si="11"/>
        <v>0</v>
      </c>
      <c r="Q123" s="199">
        <v>0</v>
      </c>
      <c r="R123" s="199">
        <f t="shared" si="12"/>
        <v>0</v>
      </c>
      <c r="S123" s="199">
        <v>0</v>
      </c>
      <c r="T123" s="200">
        <f t="shared" si="13"/>
        <v>0</v>
      </c>
      <c r="U123" s="36"/>
      <c r="V123" s="36"/>
      <c r="W123" s="36"/>
      <c r="X123" s="36"/>
      <c r="Y123" s="36"/>
      <c r="Z123" s="36"/>
      <c r="AA123" s="36"/>
      <c r="AB123" s="36"/>
      <c r="AC123" s="36"/>
      <c r="AD123" s="36"/>
      <c r="AE123" s="36"/>
      <c r="AR123" s="201" t="s">
        <v>895</v>
      </c>
      <c r="AT123" s="201" t="s">
        <v>177</v>
      </c>
      <c r="AU123" s="201" t="s">
        <v>85</v>
      </c>
      <c r="AY123" s="19" t="s">
        <v>175</v>
      </c>
      <c r="BE123" s="202">
        <f t="shared" si="14"/>
        <v>0</v>
      </c>
      <c r="BF123" s="202">
        <f t="shared" si="15"/>
        <v>0</v>
      </c>
      <c r="BG123" s="202">
        <f t="shared" si="16"/>
        <v>0</v>
      </c>
      <c r="BH123" s="202">
        <f t="shared" si="17"/>
        <v>0</v>
      </c>
      <c r="BI123" s="202">
        <f t="shared" si="18"/>
        <v>0</v>
      </c>
      <c r="BJ123" s="19" t="s">
        <v>182</v>
      </c>
      <c r="BK123" s="202">
        <f t="shared" si="19"/>
        <v>0</v>
      </c>
      <c r="BL123" s="19" t="s">
        <v>895</v>
      </c>
      <c r="BM123" s="201" t="s">
        <v>3426</v>
      </c>
    </row>
    <row r="124" spans="1:65" s="2" customFormat="1" ht="16.5" customHeight="1">
      <c r="A124" s="36"/>
      <c r="B124" s="37"/>
      <c r="C124" s="190" t="s">
        <v>504</v>
      </c>
      <c r="D124" s="190" t="s">
        <v>177</v>
      </c>
      <c r="E124" s="191" t="s">
        <v>3427</v>
      </c>
      <c r="F124" s="192" t="s">
        <v>3428</v>
      </c>
      <c r="G124" s="193" t="s">
        <v>400</v>
      </c>
      <c r="H124" s="194">
        <v>1</v>
      </c>
      <c r="I124" s="195"/>
      <c r="J124" s="196">
        <f t="shared" si="10"/>
        <v>0</v>
      </c>
      <c r="K124" s="192" t="s">
        <v>1291</v>
      </c>
      <c r="L124" s="41"/>
      <c r="M124" s="197" t="s">
        <v>19</v>
      </c>
      <c r="N124" s="198" t="s">
        <v>48</v>
      </c>
      <c r="O124" s="67"/>
      <c r="P124" s="199">
        <f t="shared" si="11"/>
        <v>0</v>
      </c>
      <c r="Q124" s="199">
        <v>0</v>
      </c>
      <c r="R124" s="199">
        <f t="shared" si="12"/>
        <v>0</v>
      </c>
      <c r="S124" s="199">
        <v>0</v>
      </c>
      <c r="T124" s="200">
        <f t="shared" si="13"/>
        <v>0</v>
      </c>
      <c r="U124" s="36"/>
      <c r="V124" s="36"/>
      <c r="W124" s="36"/>
      <c r="X124" s="36"/>
      <c r="Y124" s="36"/>
      <c r="Z124" s="36"/>
      <c r="AA124" s="36"/>
      <c r="AB124" s="36"/>
      <c r="AC124" s="36"/>
      <c r="AD124" s="36"/>
      <c r="AE124" s="36"/>
      <c r="AR124" s="201" t="s">
        <v>293</v>
      </c>
      <c r="AT124" s="201" t="s">
        <v>177</v>
      </c>
      <c r="AU124" s="201" t="s">
        <v>85</v>
      </c>
      <c r="AY124" s="19" t="s">
        <v>175</v>
      </c>
      <c r="BE124" s="202">
        <f t="shared" si="14"/>
        <v>0</v>
      </c>
      <c r="BF124" s="202">
        <f t="shared" si="15"/>
        <v>0</v>
      </c>
      <c r="BG124" s="202">
        <f t="shared" si="16"/>
        <v>0</v>
      </c>
      <c r="BH124" s="202">
        <f t="shared" si="17"/>
        <v>0</v>
      </c>
      <c r="BI124" s="202">
        <f t="shared" si="18"/>
        <v>0</v>
      </c>
      <c r="BJ124" s="19" t="s">
        <v>182</v>
      </c>
      <c r="BK124" s="202">
        <f t="shared" si="19"/>
        <v>0</v>
      </c>
      <c r="BL124" s="19" t="s">
        <v>293</v>
      </c>
      <c r="BM124" s="201" t="s">
        <v>3429</v>
      </c>
    </row>
    <row r="125" spans="1:65" s="2" customFormat="1" ht="16.5" customHeight="1">
      <c r="A125" s="36"/>
      <c r="B125" s="37"/>
      <c r="C125" s="190" t="s">
        <v>509</v>
      </c>
      <c r="D125" s="190" t="s">
        <v>177</v>
      </c>
      <c r="E125" s="191" t="s">
        <v>3430</v>
      </c>
      <c r="F125" s="192" t="s">
        <v>3431</v>
      </c>
      <c r="G125" s="193" t="s">
        <v>973</v>
      </c>
      <c r="H125" s="194">
        <v>1</v>
      </c>
      <c r="I125" s="195"/>
      <c r="J125" s="196">
        <f t="shared" si="10"/>
        <v>0</v>
      </c>
      <c r="K125" s="192" t="s">
        <v>1291</v>
      </c>
      <c r="L125" s="41"/>
      <c r="M125" s="197" t="s">
        <v>19</v>
      </c>
      <c r="N125" s="198" t="s">
        <v>48</v>
      </c>
      <c r="O125" s="67"/>
      <c r="P125" s="199">
        <f t="shared" si="11"/>
        <v>0</v>
      </c>
      <c r="Q125" s="199">
        <v>0</v>
      </c>
      <c r="R125" s="199">
        <f t="shared" si="12"/>
        <v>0</v>
      </c>
      <c r="S125" s="199">
        <v>0</v>
      </c>
      <c r="T125" s="200">
        <f t="shared" si="13"/>
        <v>0</v>
      </c>
      <c r="U125" s="36"/>
      <c r="V125" s="36"/>
      <c r="W125" s="36"/>
      <c r="X125" s="36"/>
      <c r="Y125" s="36"/>
      <c r="Z125" s="36"/>
      <c r="AA125" s="36"/>
      <c r="AB125" s="36"/>
      <c r="AC125" s="36"/>
      <c r="AD125" s="36"/>
      <c r="AE125" s="36"/>
      <c r="AR125" s="201" t="s">
        <v>293</v>
      </c>
      <c r="AT125" s="201" t="s">
        <v>177</v>
      </c>
      <c r="AU125" s="201" t="s">
        <v>85</v>
      </c>
      <c r="AY125" s="19" t="s">
        <v>175</v>
      </c>
      <c r="BE125" s="202">
        <f t="shared" si="14"/>
        <v>0</v>
      </c>
      <c r="BF125" s="202">
        <f t="shared" si="15"/>
        <v>0</v>
      </c>
      <c r="BG125" s="202">
        <f t="shared" si="16"/>
        <v>0</v>
      </c>
      <c r="BH125" s="202">
        <f t="shared" si="17"/>
        <v>0</v>
      </c>
      <c r="BI125" s="202">
        <f t="shared" si="18"/>
        <v>0</v>
      </c>
      <c r="BJ125" s="19" t="s">
        <v>182</v>
      </c>
      <c r="BK125" s="202">
        <f t="shared" si="19"/>
        <v>0</v>
      </c>
      <c r="BL125" s="19" t="s">
        <v>293</v>
      </c>
      <c r="BM125" s="201" t="s">
        <v>3432</v>
      </c>
    </row>
    <row r="126" spans="1:65" s="2" customFormat="1" ht="16.5" customHeight="1">
      <c r="A126" s="36"/>
      <c r="B126" s="37"/>
      <c r="C126" s="190" t="s">
        <v>513</v>
      </c>
      <c r="D126" s="190" t="s">
        <v>177</v>
      </c>
      <c r="E126" s="191" t="s">
        <v>3433</v>
      </c>
      <c r="F126" s="192" t="s">
        <v>3434</v>
      </c>
      <c r="G126" s="193" t="s">
        <v>973</v>
      </c>
      <c r="H126" s="194">
        <v>1</v>
      </c>
      <c r="I126" s="195"/>
      <c r="J126" s="196">
        <f t="shared" si="10"/>
        <v>0</v>
      </c>
      <c r="K126" s="192" t="s">
        <v>1291</v>
      </c>
      <c r="L126" s="41"/>
      <c r="M126" s="197" t="s">
        <v>19</v>
      </c>
      <c r="N126" s="198" t="s">
        <v>48</v>
      </c>
      <c r="O126" s="67"/>
      <c r="P126" s="199">
        <f t="shared" si="11"/>
        <v>0</v>
      </c>
      <c r="Q126" s="199">
        <v>0</v>
      </c>
      <c r="R126" s="199">
        <f t="shared" si="12"/>
        <v>0</v>
      </c>
      <c r="S126" s="199">
        <v>0</v>
      </c>
      <c r="T126" s="200">
        <f t="shared" si="13"/>
        <v>0</v>
      </c>
      <c r="U126" s="36"/>
      <c r="V126" s="36"/>
      <c r="W126" s="36"/>
      <c r="X126" s="36"/>
      <c r="Y126" s="36"/>
      <c r="Z126" s="36"/>
      <c r="AA126" s="36"/>
      <c r="AB126" s="36"/>
      <c r="AC126" s="36"/>
      <c r="AD126" s="36"/>
      <c r="AE126" s="36"/>
      <c r="AR126" s="201" t="s">
        <v>293</v>
      </c>
      <c r="AT126" s="201" t="s">
        <v>177</v>
      </c>
      <c r="AU126" s="201" t="s">
        <v>85</v>
      </c>
      <c r="AY126" s="19" t="s">
        <v>175</v>
      </c>
      <c r="BE126" s="202">
        <f t="shared" si="14"/>
        <v>0</v>
      </c>
      <c r="BF126" s="202">
        <f t="shared" si="15"/>
        <v>0</v>
      </c>
      <c r="BG126" s="202">
        <f t="shared" si="16"/>
        <v>0</v>
      </c>
      <c r="BH126" s="202">
        <f t="shared" si="17"/>
        <v>0</v>
      </c>
      <c r="BI126" s="202">
        <f t="shared" si="18"/>
        <v>0</v>
      </c>
      <c r="BJ126" s="19" t="s">
        <v>182</v>
      </c>
      <c r="BK126" s="202">
        <f t="shared" si="19"/>
        <v>0</v>
      </c>
      <c r="BL126" s="19" t="s">
        <v>293</v>
      </c>
      <c r="BM126" s="201" t="s">
        <v>3435</v>
      </c>
    </row>
    <row r="127" spans="1:65" s="2" customFormat="1" ht="16.5" customHeight="1">
      <c r="A127" s="36"/>
      <c r="B127" s="37"/>
      <c r="C127" s="190" t="s">
        <v>518</v>
      </c>
      <c r="D127" s="190" t="s">
        <v>177</v>
      </c>
      <c r="E127" s="191" t="s">
        <v>3436</v>
      </c>
      <c r="F127" s="192" t="s">
        <v>3437</v>
      </c>
      <c r="G127" s="193" t="s">
        <v>400</v>
      </c>
      <c r="H127" s="194">
        <v>2</v>
      </c>
      <c r="I127" s="195"/>
      <c r="J127" s="196">
        <f t="shared" si="10"/>
        <v>0</v>
      </c>
      <c r="K127" s="192" t="s">
        <v>181</v>
      </c>
      <c r="L127" s="41"/>
      <c r="M127" s="197" t="s">
        <v>19</v>
      </c>
      <c r="N127" s="198" t="s">
        <v>48</v>
      </c>
      <c r="O127" s="67"/>
      <c r="P127" s="199">
        <f t="shared" si="11"/>
        <v>0</v>
      </c>
      <c r="Q127" s="199">
        <v>0</v>
      </c>
      <c r="R127" s="199">
        <f t="shared" si="12"/>
        <v>0</v>
      </c>
      <c r="S127" s="199">
        <v>0.03</v>
      </c>
      <c r="T127" s="200">
        <f t="shared" si="13"/>
        <v>0.06</v>
      </c>
      <c r="U127" s="36"/>
      <c r="V127" s="36"/>
      <c r="W127" s="36"/>
      <c r="X127" s="36"/>
      <c r="Y127" s="36"/>
      <c r="Z127" s="36"/>
      <c r="AA127" s="36"/>
      <c r="AB127" s="36"/>
      <c r="AC127" s="36"/>
      <c r="AD127" s="36"/>
      <c r="AE127" s="36"/>
      <c r="AR127" s="201" t="s">
        <v>895</v>
      </c>
      <c r="AT127" s="201" t="s">
        <v>177</v>
      </c>
      <c r="AU127" s="201" t="s">
        <v>85</v>
      </c>
      <c r="AY127" s="19" t="s">
        <v>175</v>
      </c>
      <c r="BE127" s="202">
        <f t="shared" si="14"/>
        <v>0</v>
      </c>
      <c r="BF127" s="202">
        <f t="shared" si="15"/>
        <v>0</v>
      </c>
      <c r="BG127" s="202">
        <f t="shared" si="16"/>
        <v>0</v>
      </c>
      <c r="BH127" s="202">
        <f t="shared" si="17"/>
        <v>0</v>
      </c>
      <c r="BI127" s="202">
        <f t="shared" si="18"/>
        <v>0</v>
      </c>
      <c r="BJ127" s="19" t="s">
        <v>182</v>
      </c>
      <c r="BK127" s="202">
        <f t="shared" si="19"/>
        <v>0</v>
      </c>
      <c r="BL127" s="19" t="s">
        <v>895</v>
      </c>
      <c r="BM127" s="201" t="s">
        <v>3438</v>
      </c>
    </row>
    <row r="128" spans="1:65" s="2" customFormat="1" ht="21.75" customHeight="1">
      <c r="A128" s="36"/>
      <c r="B128" s="37"/>
      <c r="C128" s="190" t="s">
        <v>522</v>
      </c>
      <c r="D128" s="190" t="s">
        <v>177</v>
      </c>
      <c r="E128" s="191" t="s">
        <v>3439</v>
      </c>
      <c r="F128" s="192" t="s">
        <v>3440</v>
      </c>
      <c r="G128" s="193" t="s">
        <v>400</v>
      </c>
      <c r="H128" s="194">
        <v>31</v>
      </c>
      <c r="I128" s="195"/>
      <c r="J128" s="196">
        <f t="shared" si="10"/>
        <v>0</v>
      </c>
      <c r="K128" s="192" t="s">
        <v>181</v>
      </c>
      <c r="L128" s="41"/>
      <c r="M128" s="197" t="s">
        <v>19</v>
      </c>
      <c r="N128" s="198" t="s">
        <v>48</v>
      </c>
      <c r="O128" s="67"/>
      <c r="P128" s="199">
        <f t="shared" si="11"/>
        <v>0</v>
      </c>
      <c r="Q128" s="199">
        <v>0</v>
      </c>
      <c r="R128" s="199">
        <f t="shared" si="12"/>
        <v>0</v>
      </c>
      <c r="S128" s="199">
        <v>0</v>
      </c>
      <c r="T128" s="200">
        <f t="shared" si="13"/>
        <v>0</v>
      </c>
      <c r="U128" s="36"/>
      <c r="V128" s="36"/>
      <c r="W128" s="36"/>
      <c r="X128" s="36"/>
      <c r="Y128" s="36"/>
      <c r="Z128" s="36"/>
      <c r="AA128" s="36"/>
      <c r="AB128" s="36"/>
      <c r="AC128" s="36"/>
      <c r="AD128" s="36"/>
      <c r="AE128" s="36"/>
      <c r="AR128" s="201" t="s">
        <v>293</v>
      </c>
      <c r="AT128" s="201" t="s">
        <v>177</v>
      </c>
      <c r="AU128" s="201" t="s">
        <v>85</v>
      </c>
      <c r="AY128" s="19" t="s">
        <v>175</v>
      </c>
      <c r="BE128" s="202">
        <f t="shared" si="14"/>
        <v>0</v>
      </c>
      <c r="BF128" s="202">
        <f t="shared" si="15"/>
        <v>0</v>
      </c>
      <c r="BG128" s="202">
        <f t="shared" si="16"/>
        <v>0</v>
      </c>
      <c r="BH128" s="202">
        <f t="shared" si="17"/>
        <v>0</v>
      </c>
      <c r="BI128" s="202">
        <f t="shared" si="18"/>
        <v>0</v>
      </c>
      <c r="BJ128" s="19" t="s">
        <v>182</v>
      </c>
      <c r="BK128" s="202">
        <f t="shared" si="19"/>
        <v>0</v>
      </c>
      <c r="BL128" s="19" t="s">
        <v>293</v>
      </c>
      <c r="BM128" s="201" t="s">
        <v>3441</v>
      </c>
    </row>
    <row r="129" spans="1:65" s="2" customFormat="1" ht="16.5" customHeight="1">
      <c r="A129" s="36"/>
      <c r="B129" s="37"/>
      <c r="C129" s="239" t="s">
        <v>527</v>
      </c>
      <c r="D129" s="239" t="s">
        <v>238</v>
      </c>
      <c r="E129" s="240" t="s">
        <v>3442</v>
      </c>
      <c r="F129" s="241" t="s">
        <v>3443</v>
      </c>
      <c r="G129" s="242" t="s">
        <v>400</v>
      </c>
      <c r="H129" s="243">
        <v>31</v>
      </c>
      <c r="I129" s="244"/>
      <c r="J129" s="245">
        <f t="shared" si="10"/>
        <v>0</v>
      </c>
      <c r="K129" s="241" t="s">
        <v>181</v>
      </c>
      <c r="L129" s="246"/>
      <c r="M129" s="247" t="s">
        <v>19</v>
      </c>
      <c r="N129" s="248" t="s">
        <v>48</v>
      </c>
      <c r="O129" s="67"/>
      <c r="P129" s="199">
        <f t="shared" si="11"/>
        <v>0</v>
      </c>
      <c r="Q129" s="199">
        <v>5E-05</v>
      </c>
      <c r="R129" s="199">
        <f t="shared" si="12"/>
        <v>0.0015500000000000002</v>
      </c>
      <c r="S129" s="199">
        <v>0</v>
      </c>
      <c r="T129" s="200">
        <f t="shared" si="13"/>
        <v>0</v>
      </c>
      <c r="U129" s="36"/>
      <c r="V129" s="36"/>
      <c r="W129" s="36"/>
      <c r="X129" s="36"/>
      <c r="Y129" s="36"/>
      <c r="Z129" s="36"/>
      <c r="AA129" s="36"/>
      <c r="AB129" s="36"/>
      <c r="AC129" s="36"/>
      <c r="AD129" s="36"/>
      <c r="AE129" s="36"/>
      <c r="AR129" s="201" t="s">
        <v>522</v>
      </c>
      <c r="AT129" s="201" t="s">
        <v>238</v>
      </c>
      <c r="AU129" s="201" t="s">
        <v>85</v>
      </c>
      <c r="AY129" s="19" t="s">
        <v>175</v>
      </c>
      <c r="BE129" s="202">
        <f t="shared" si="14"/>
        <v>0</v>
      </c>
      <c r="BF129" s="202">
        <f t="shared" si="15"/>
        <v>0</v>
      </c>
      <c r="BG129" s="202">
        <f t="shared" si="16"/>
        <v>0</v>
      </c>
      <c r="BH129" s="202">
        <f t="shared" si="17"/>
        <v>0</v>
      </c>
      <c r="BI129" s="202">
        <f t="shared" si="18"/>
        <v>0</v>
      </c>
      <c r="BJ129" s="19" t="s">
        <v>182</v>
      </c>
      <c r="BK129" s="202">
        <f t="shared" si="19"/>
        <v>0</v>
      </c>
      <c r="BL129" s="19" t="s">
        <v>293</v>
      </c>
      <c r="BM129" s="201" t="s">
        <v>3444</v>
      </c>
    </row>
    <row r="130" spans="1:65" s="2" customFormat="1" ht="21.75" customHeight="1">
      <c r="A130" s="36"/>
      <c r="B130" s="37"/>
      <c r="C130" s="190" t="s">
        <v>532</v>
      </c>
      <c r="D130" s="190" t="s">
        <v>177</v>
      </c>
      <c r="E130" s="191" t="s">
        <v>3445</v>
      </c>
      <c r="F130" s="192" t="s">
        <v>3446</v>
      </c>
      <c r="G130" s="193" t="s">
        <v>400</v>
      </c>
      <c r="H130" s="194">
        <v>5</v>
      </c>
      <c r="I130" s="195"/>
      <c r="J130" s="196">
        <f t="shared" si="10"/>
        <v>0</v>
      </c>
      <c r="K130" s="192" t="s">
        <v>181</v>
      </c>
      <c r="L130" s="41"/>
      <c r="M130" s="197" t="s">
        <v>19</v>
      </c>
      <c r="N130" s="198" t="s">
        <v>48</v>
      </c>
      <c r="O130" s="67"/>
      <c r="P130" s="199">
        <f t="shared" si="11"/>
        <v>0</v>
      </c>
      <c r="Q130" s="199">
        <v>0</v>
      </c>
      <c r="R130" s="199">
        <f t="shared" si="12"/>
        <v>0</v>
      </c>
      <c r="S130" s="199">
        <v>0</v>
      </c>
      <c r="T130" s="200">
        <f t="shared" si="13"/>
        <v>0</v>
      </c>
      <c r="U130" s="36"/>
      <c r="V130" s="36"/>
      <c r="W130" s="36"/>
      <c r="X130" s="36"/>
      <c r="Y130" s="36"/>
      <c r="Z130" s="36"/>
      <c r="AA130" s="36"/>
      <c r="AB130" s="36"/>
      <c r="AC130" s="36"/>
      <c r="AD130" s="36"/>
      <c r="AE130" s="36"/>
      <c r="AR130" s="201" t="s">
        <v>293</v>
      </c>
      <c r="AT130" s="201" t="s">
        <v>177</v>
      </c>
      <c r="AU130" s="201" t="s">
        <v>85</v>
      </c>
      <c r="AY130" s="19" t="s">
        <v>175</v>
      </c>
      <c r="BE130" s="202">
        <f t="shared" si="14"/>
        <v>0</v>
      </c>
      <c r="BF130" s="202">
        <f t="shared" si="15"/>
        <v>0</v>
      </c>
      <c r="BG130" s="202">
        <f t="shared" si="16"/>
        <v>0</v>
      </c>
      <c r="BH130" s="202">
        <f t="shared" si="17"/>
        <v>0</v>
      </c>
      <c r="BI130" s="202">
        <f t="shared" si="18"/>
        <v>0</v>
      </c>
      <c r="BJ130" s="19" t="s">
        <v>182</v>
      </c>
      <c r="BK130" s="202">
        <f t="shared" si="19"/>
        <v>0</v>
      </c>
      <c r="BL130" s="19" t="s">
        <v>293</v>
      </c>
      <c r="BM130" s="201" t="s">
        <v>3447</v>
      </c>
    </row>
    <row r="131" spans="1:65" s="2" customFormat="1" ht="16.5" customHeight="1">
      <c r="A131" s="36"/>
      <c r="B131" s="37"/>
      <c r="C131" s="239" t="s">
        <v>537</v>
      </c>
      <c r="D131" s="239" t="s">
        <v>238</v>
      </c>
      <c r="E131" s="240" t="s">
        <v>3448</v>
      </c>
      <c r="F131" s="241" t="s">
        <v>3449</v>
      </c>
      <c r="G131" s="242" t="s">
        <v>400</v>
      </c>
      <c r="H131" s="243">
        <v>5</v>
      </c>
      <c r="I131" s="244"/>
      <c r="J131" s="245">
        <f t="shared" si="10"/>
        <v>0</v>
      </c>
      <c r="K131" s="241" t="s">
        <v>181</v>
      </c>
      <c r="L131" s="246"/>
      <c r="M131" s="247" t="s">
        <v>19</v>
      </c>
      <c r="N131" s="248" t="s">
        <v>48</v>
      </c>
      <c r="O131" s="67"/>
      <c r="P131" s="199">
        <f t="shared" si="11"/>
        <v>0</v>
      </c>
      <c r="Q131" s="199">
        <v>5E-05</v>
      </c>
      <c r="R131" s="199">
        <f t="shared" si="12"/>
        <v>0.00025</v>
      </c>
      <c r="S131" s="199">
        <v>0</v>
      </c>
      <c r="T131" s="200">
        <f t="shared" si="13"/>
        <v>0</v>
      </c>
      <c r="U131" s="36"/>
      <c r="V131" s="36"/>
      <c r="W131" s="36"/>
      <c r="X131" s="36"/>
      <c r="Y131" s="36"/>
      <c r="Z131" s="36"/>
      <c r="AA131" s="36"/>
      <c r="AB131" s="36"/>
      <c r="AC131" s="36"/>
      <c r="AD131" s="36"/>
      <c r="AE131" s="36"/>
      <c r="AR131" s="201" t="s">
        <v>522</v>
      </c>
      <c r="AT131" s="201" t="s">
        <v>238</v>
      </c>
      <c r="AU131" s="201" t="s">
        <v>85</v>
      </c>
      <c r="AY131" s="19" t="s">
        <v>175</v>
      </c>
      <c r="BE131" s="202">
        <f t="shared" si="14"/>
        <v>0</v>
      </c>
      <c r="BF131" s="202">
        <f t="shared" si="15"/>
        <v>0</v>
      </c>
      <c r="BG131" s="202">
        <f t="shared" si="16"/>
        <v>0</v>
      </c>
      <c r="BH131" s="202">
        <f t="shared" si="17"/>
        <v>0</v>
      </c>
      <c r="BI131" s="202">
        <f t="shared" si="18"/>
        <v>0</v>
      </c>
      <c r="BJ131" s="19" t="s">
        <v>182</v>
      </c>
      <c r="BK131" s="202">
        <f t="shared" si="19"/>
        <v>0</v>
      </c>
      <c r="BL131" s="19" t="s">
        <v>293</v>
      </c>
      <c r="BM131" s="201" t="s">
        <v>3450</v>
      </c>
    </row>
    <row r="132" spans="1:65" s="2" customFormat="1" ht="21.75" customHeight="1">
      <c r="A132" s="36"/>
      <c r="B132" s="37"/>
      <c r="C132" s="190" t="s">
        <v>542</v>
      </c>
      <c r="D132" s="190" t="s">
        <v>177</v>
      </c>
      <c r="E132" s="191" t="s">
        <v>3451</v>
      </c>
      <c r="F132" s="192" t="s">
        <v>3452</v>
      </c>
      <c r="G132" s="193" t="s">
        <v>400</v>
      </c>
      <c r="H132" s="194">
        <v>9</v>
      </c>
      <c r="I132" s="195"/>
      <c r="J132" s="196">
        <f t="shared" si="10"/>
        <v>0</v>
      </c>
      <c r="K132" s="192" t="s">
        <v>181</v>
      </c>
      <c r="L132" s="41"/>
      <c r="M132" s="197" t="s">
        <v>19</v>
      </c>
      <c r="N132" s="198" t="s">
        <v>48</v>
      </c>
      <c r="O132" s="67"/>
      <c r="P132" s="199">
        <f t="shared" si="11"/>
        <v>0</v>
      </c>
      <c r="Q132" s="199">
        <v>0</v>
      </c>
      <c r="R132" s="199">
        <f t="shared" si="12"/>
        <v>0</v>
      </c>
      <c r="S132" s="199">
        <v>0</v>
      </c>
      <c r="T132" s="200">
        <f t="shared" si="13"/>
        <v>0</v>
      </c>
      <c r="U132" s="36"/>
      <c r="V132" s="36"/>
      <c r="W132" s="36"/>
      <c r="X132" s="36"/>
      <c r="Y132" s="36"/>
      <c r="Z132" s="36"/>
      <c r="AA132" s="36"/>
      <c r="AB132" s="36"/>
      <c r="AC132" s="36"/>
      <c r="AD132" s="36"/>
      <c r="AE132" s="36"/>
      <c r="AR132" s="201" t="s">
        <v>293</v>
      </c>
      <c r="AT132" s="201" t="s">
        <v>177</v>
      </c>
      <c r="AU132" s="201" t="s">
        <v>85</v>
      </c>
      <c r="AY132" s="19" t="s">
        <v>175</v>
      </c>
      <c r="BE132" s="202">
        <f t="shared" si="14"/>
        <v>0</v>
      </c>
      <c r="BF132" s="202">
        <f t="shared" si="15"/>
        <v>0</v>
      </c>
      <c r="BG132" s="202">
        <f t="shared" si="16"/>
        <v>0</v>
      </c>
      <c r="BH132" s="202">
        <f t="shared" si="17"/>
        <v>0</v>
      </c>
      <c r="BI132" s="202">
        <f t="shared" si="18"/>
        <v>0</v>
      </c>
      <c r="BJ132" s="19" t="s">
        <v>182</v>
      </c>
      <c r="BK132" s="202">
        <f t="shared" si="19"/>
        <v>0</v>
      </c>
      <c r="BL132" s="19" t="s">
        <v>293</v>
      </c>
      <c r="BM132" s="201" t="s">
        <v>3453</v>
      </c>
    </row>
    <row r="133" spans="1:65" s="2" customFormat="1" ht="16.5" customHeight="1">
      <c r="A133" s="36"/>
      <c r="B133" s="37"/>
      <c r="C133" s="239" t="s">
        <v>547</v>
      </c>
      <c r="D133" s="239" t="s">
        <v>238</v>
      </c>
      <c r="E133" s="240" t="s">
        <v>3454</v>
      </c>
      <c r="F133" s="241" t="s">
        <v>3449</v>
      </c>
      <c r="G133" s="242" t="s">
        <v>400</v>
      </c>
      <c r="H133" s="243">
        <v>9</v>
      </c>
      <c r="I133" s="244"/>
      <c r="J133" s="245">
        <f t="shared" si="10"/>
        <v>0</v>
      </c>
      <c r="K133" s="241" t="s">
        <v>1291</v>
      </c>
      <c r="L133" s="246"/>
      <c r="M133" s="247" t="s">
        <v>19</v>
      </c>
      <c r="N133" s="248" t="s">
        <v>48</v>
      </c>
      <c r="O133" s="67"/>
      <c r="P133" s="199">
        <f t="shared" si="11"/>
        <v>0</v>
      </c>
      <c r="Q133" s="199">
        <v>5E-05</v>
      </c>
      <c r="R133" s="199">
        <f t="shared" si="12"/>
        <v>0.00045000000000000004</v>
      </c>
      <c r="S133" s="199">
        <v>0</v>
      </c>
      <c r="T133" s="200">
        <f t="shared" si="13"/>
        <v>0</v>
      </c>
      <c r="U133" s="36"/>
      <c r="V133" s="36"/>
      <c r="W133" s="36"/>
      <c r="X133" s="36"/>
      <c r="Y133" s="36"/>
      <c r="Z133" s="36"/>
      <c r="AA133" s="36"/>
      <c r="AB133" s="36"/>
      <c r="AC133" s="36"/>
      <c r="AD133" s="36"/>
      <c r="AE133" s="36"/>
      <c r="AR133" s="201" t="s">
        <v>522</v>
      </c>
      <c r="AT133" s="201" t="s">
        <v>238</v>
      </c>
      <c r="AU133" s="201" t="s">
        <v>85</v>
      </c>
      <c r="AY133" s="19" t="s">
        <v>175</v>
      </c>
      <c r="BE133" s="202">
        <f t="shared" si="14"/>
        <v>0</v>
      </c>
      <c r="BF133" s="202">
        <f t="shared" si="15"/>
        <v>0</v>
      </c>
      <c r="BG133" s="202">
        <f t="shared" si="16"/>
        <v>0</v>
      </c>
      <c r="BH133" s="202">
        <f t="shared" si="17"/>
        <v>0</v>
      </c>
      <c r="BI133" s="202">
        <f t="shared" si="18"/>
        <v>0</v>
      </c>
      <c r="BJ133" s="19" t="s">
        <v>182</v>
      </c>
      <c r="BK133" s="202">
        <f t="shared" si="19"/>
        <v>0</v>
      </c>
      <c r="BL133" s="19" t="s">
        <v>293</v>
      </c>
      <c r="BM133" s="201" t="s">
        <v>3455</v>
      </c>
    </row>
    <row r="134" spans="1:65" s="2" customFormat="1" ht="21.75" customHeight="1">
      <c r="A134" s="36"/>
      <c r="B134" s="37"/>
      <c r="C134" s="190" t="s">
        <v>552</v>
      </c>
      <c r="D134" s="190" t="s">
        <v>177</v>
      </c>
      <c r="E134" s="191" t="s">
        <v>3456</v>
      </c>
      <c r="F134" s="192" t="s">
        <v>3457</v>
      </c>
      <c r="G134" s="193" t="s">
        <v>400</v>
      </c>
      <c r="H134" s="194">
        <v>11</v>
      </c>
      <c r="I134" s="195"/>
      <c r="J134" s="196">
        <f t="shared" si="10"/>
        <v>0</v>
      </c>
      <c r="K134" s="192" t="s">
        <v>181</v>
      </c>
      <c r="L134" s="41"/>
      <c r="M134" s="197" t="s">
        <v>19</v>
      </c>
      <c r="N134" s="198" t="s">
        <v>48</v>
      </c>
      <c r="O134" s="67"/>
      <c r="P134" s="199">
        <f t="shared" si="11"/>
        <v>0</v>
      </c>
      <c r="Q134" s="199">
        <v>0</v>
      </c>
      <c r="R134" s="199">
        <f t="shared" si="12"/>
        <v>0</v>
      </c>
      <c r="S134" s="199">
        <v>0</v>
      </c>
      <c r="T134" s="200">
        <f t="shared" si="13"/>
        <v>0</v>
      </c>
      <c r="U134" s="36"/>
      <c r="V134" s="36"/>
      <c r="W134" s="36"/>
      <c r="X134" s="36"/>
      <c r="Y134" s="36"/>
      <c r="Z134" s="36"/>
      <c r="AA134" s="36"/>
      <c r="AB134" s="36"/>
      <c r="AC134" s="36"/>
      <c r="AD134" s="36"/>
      <c r="AE134" s="36"/>
      <c r="AR134" s="201" t="s">
        <v>293</v>
      </c>
      <c r="AT134" s="201" t="s">
        <v>177</v>
      </c>
      <c r="AU134" s="201" t="s">
        <v>85</v>
      </c>
      <c r="AY134" s="19" t="s">
        <v>175</v>
      </c>
      <c r="BE134" s="202">
        <f t="shared" si="14"/>
        <v>0</v>
      </c>
      <c r="BF134" s="202">
        <f t="shared" si="15"/>
        <v>0</v>
      </c>
      <c r="BG134" s="202">
        <f t="shared" si="16"/>
        <v>0</v>
      </c>
      <c r="BH134" s="202">
        <f t="shared" si="17"/>
        <v>0</v>
      </c>
      <c r="BI134" s="202">
        <f t="shared" si="18"/>
        <v>0</v>
      </c>
      <c r="BJ134" s="19" t="s">
        <v>182</v>
      </c>
      <c r="BK134" s="202">
        <f t="shared" si="19"/>
        <v>0</v>
      </c>
      <c r="BL134" s="19" t="s">
        <v>293</v>
      </c>
      <c r="BM134" s="201" t="s">
        <v>3458</v>
      </c>
    </row>
    <row r="135" spans="1:65" s="2" customFormat="1" ht="16.5" customHeight="1">
      <c r="A135" s="36"/>
      <c r="B135" s="37"/>
      <c r="C135" s="239" t="s">
        <v>554</v>
      </c>
      <c r="D135" s="239" t="s">
        <v>238</v>
      </c>
      <c r="E135" s="240" t="s">
        <v>3459</v>
      </c>
      <c r="F135" s="241" t="s">
        <v>3460</v>
      </c>
      <c r="G135" s="242" t="s">
        <v>400</v>
      </c>
      <c r="H135" s="243">
        <v>11</v>
      </c>
      <c r="I135" s="244"/>
      <c r="J135" s="245">
        <f t="shared" si="10"/>
        <v>0</v>
      </c>
      <c r="K135" s="241" t="s">
        <v>1291</v>
      </c>
      <c r="L135" s="246"/>
      <c r="M135" s="247" t="s">
        <v>19</v>
      </c>
      <c r="N135" s="248" t="s">
        <v>48</v>
      </c>
      <c r="O135" s="67"/>
      <c r="P135" s="199">
        <f t="shared" si="11"/>
        <v>0</v>
      </c>
      <c r="Q135" s="199">
        <v>5E-05</v>
      </c>
      <c r="R135" s="199">
        <f t="shared" si="12"/>
        <v>0.00055</v>
      </c>
      <c r="S135" s="199">
        <v>0</v>
      </c>
      <c r="T135" s="200">
        <f t="shared" si="13"/>
        <v>0</v>
      </c>
      <c r="U135" s="36"/>
      <c r="V135" s="36"/>
      <c r="W135" s="36"/>
      <c r="X135" s="36"/>
      <c r="Y135" s="36"/>
      <c r="Z135" s="36"/>
      <c r="AA135" s="36"/>
      <c r="AB135" s="36"/>
      <c r="AC135" s="36"/>
      <c r="AD135" s="36"/>
      <c r="AE135" s="36"/>
      <c r="AR135" s="201" t="s">
        <v>522</v>
      </c>
      <c r="AT135" s="201" t="s">
        <v>238</v>
      </c>
      <c r="AU135" s="201" t="s">
        <v>85</v>
      </c>
      <c r="AY135" s="19" t="s">
        <v>175</v>
      </c>
      <c r="BE135" s="202">
        <f t="shared" si="14"/>
        <v>0</v>
      </c>
      <c r="BF135" s="202">
        <f t="shared" si="15"/>
        <v>0</v>
      </c>
      <c r="BG135" s="202">
        <f t="shared" si="16"/>
        <v>0</v>
      </c>
      <c r="BH135" s="202">
        <f t="shared" si="17"/>
        <v>0</v>
      </c>
      <c r="BI135" s="202">
        <f t="shared" si="18"/>
        <v>0</v>
      </c>
      <c r="BJ135" s="19" t="s">
        <v>182</v>
      </c>
      <c r="BK135" s="202">
        <f t="shared" si="19"/>
        <v>0</v>
      </c>
      <c r="BL135" s="19" t="s">
        <v>293</v>
      </c>
      <c r="BM135" s="201" t="s">
        <v>3461</v>
      </c>
    </row>
    <row r="136" spans="1:65" s="2" customFormat="1" ht="21.75" customHeight="1">
      <c r="A136" s="36"/>
      <c r="B136" s="37"/>
      <c r="C136" s="190" t="s">
        <v>559</v>
      </c>
      <c r="D136" s="190" t="s">
        <v>177</v>
      </c>
      <c r="E136" s="191" t="s">
        <v>3462</v>
      </c>
      <c r="F136" s="192" t="s">
        <v>3463</v>
      </c>
      <c r="G136" s="193" t="s">
        <v>400</v>
      </c>
      <c r="H136" s="194">
        <v>2</v>
      </c>
      <c r="I136" s="195"/>
      <c r="J136" s="196">
        <f t="shared" si="10"/>
        <v>0</v>
      </c>
      <c r="K136" s="192" t="s">
        <v>181</v>
      </c>
      <c r="L136" s="41"/>
      <c r="M136" s="197" t="s">
        <v>19</v>
      </c>
      <c r="N136" s="198" t="s">
        <v>48</v>
      </c>
      <c r="O136" s="67"/>
      <c r="P136" s="199">
        <f t="shared" si="11"/>
        <v>0</v>
      </c>
      <c r="Q136" s="199">
        <v>0</v>
      </c>
      <c r="R136" s="199">
        <f t="shared" si="12"/>
        <v>0</v>
      </c>
      <c r="S136" s="199">
        <v>0</v>
      </c>
      <c r="T136" s="200">
        <f t="shared" si="13"/>
        <v>0</v>
      </c>
      <c r="U136" s="36"/>
      <c r="V136" s="36"/>
      <c r="W136" s="36"/>
      <c r="X136" s="36"/>
      <c r="Y136" s="36"/>
      <c r="Z136" s="36"/>
      <c r="AA136" s="36"/>
      <c r="AB136" s="36"/>
      <c r="AC136" s="36"/>
      <c r="AD136" s="36"/>
      <c r="AE136" s="36"/>
      <c r="AR136" s="201" t="s">
        <v>293</v>
      </c>
      <c r="AT136" s="201" t="s">
        <v>177</v>
      </c>
      <c r="AU136" s="201" t="s">
        <v>85</v>
      </c>
      <c r="AY136" s="19" t="s">
        <v>175</v>
      </c>
      <c r="BE136" s="202">
        <f t="shared" si="14"/>
        <v>0</v>
      </c>
      <c r="BF136" s="202">
        <f t="shared" si="15"/>
        <v>0</v>
      </c>
      <c r="BG136" s="202">
        <f t="shared" si="16"/>
        <v>0</v>
      </c>
      <c r="BH136" s="202">
        <f t="shared" si="17"/>
        <v>0</v>
      </c>
      <c r="BI136" s="202">
        <f t="shared" si="18"/>
        <v>0</v>
      </c>
      <c r="BJ136" s="19" t="s">
        <v>182</v>
      </c>
      <c r="BK136" s="202">
        <f t="shared" si="19"/>
        <v>0</v>
      </c>
      <c r="BL136" s="19" t="s">
        <v>293</v>
      </c>
      <c r="BM136" s="201" t="s">
        <v>3464</v>
      </c>
    </row>
    <row r="137" spans="1:65" s="2" customFormat="1" ht="16.5" customHeight="1">
      <c r="A137" s="36"/>
      <c r="B137" s="37"/>
      <c r="C137" s="239" t="s">
        <v>565</v>
      </c>
      <c r="D137" s="239" t="s">
        <v>238</v>
      </c>
      <c r="E137" s="240" t="s">
        <v>3465</v>
      </c>
      <c r="F137" s="241" t="s">
        <v>3466</v>
      </c>
      <c r="G137" s="242" t="s">
        <v>400</v>
      </c>
      <c r="H137" s="243">
        <v>2</v>
      </c>
      <c r="I137" s="244"/>
      <c r="J137" s="245">
        <f t="shared" si="10"/>
        <v>0</v>
      </c>
      <c r="K137" s="241" t="s">
        <v>181</v>
      </c>
      <c r="L137" s="246"/>
      <c r="M137" s="247" t="s">
        <v>19</v>
      </c>
      <c r="N137" s="248" t="s">
        <v>48</v>
      </c>
      <c r="O137" s="67"/>
      <c r="P137" s="199">
        <f t="shared" si="11"/>
        <v>0</v>
      </c>
      <c r="Q137" s="199">
        <v>5E-05</v>
      </c>
      <c r="R137" s="199">
        <f t="shared" si="12"/>
        <v>0.0001</v>
      </c>
      <c r="S137" s="199">
        <v>0</v>
      </c>
      <c r="T137" s="200">
        <f t="shared" si="13"/>
        <v>0</v>
      </c>
      <c r="U137" s="36"/>
      <c r="V137" s="36"/>
      <c r="W137" s="36"/>
      <c r="X137" s="36"/>
      <c r="Y137" s="36"/>
      <c r="Z137" s="36"/>
      <c r="AA137" s="36"/>
      <c r="AB137" s="36"/>
      <c r="AC137" s="36"/>
      <c r="AD137" s="36"/>
      <c r="AE137" s="36"/>
      <c r="AR137" s="201" t="s">
        <v>522</v>
      </c>
      <c r="AT137" s="201" t="s">
        <v>238</v>
      </c>
      <c r="AU137" s="201" t="s">
        <v>85</v>
      </c>
      <c r="AY137" s="19" t="s">
        <v>175</v>
      </c>
      <c r="BE137" s="202">
        <f t="shared" si="14"/>
        <v>0</v>
      </c>
      <c r="BF137" s="202">
        <f t="shared" si="15"/>
        <v>0</v>
      </c>
      <c r="BG137" s="202">
        <f t="shared" si="16"/>
        <v>0</v>
      </c>
      <c r="BH137" s="202">
        <f t="shared" si="17"/>
        <v>0</v>
      </c>
      <c r="BI137" s="202">
        <f t="shared" si="18"/>
        <v>0</v>
      </c>
      <c r="BJ137" s="19" t="s">
        <v>182</v>
      </c>
      <c r="BK137" s="202">
        <f t="shared" si="19"/>
        <v>0</v>
      </c>
      <c r="BL137" s="19" t="s">
        <v>293</v>
      </c>
      <c r="BM137" s="201" t="s">
        <v>3467</v>
      </c>
    </row>
    <row r="138" spans="1:65" s="2" customFormat="1" ht="21.75" customHeight="1">
      <c r="A138" s="36"/>
      <c r="B138" s="37"/>
      <c r="C138" s="190" t="s">
        <v>570</v>
      </c>
      <c r="D138" s="190" t="s">
        <v>177</v>
      </c>
      <c r="E138" s="191" t="s">
        <v>3468</v>
      </c>
      <c r="F138" s="192" t="s">
        <v>3469</v>
      </c>
      <c r="G138" s="193" t="s">
        <v>400</v>
      </c>
      <c r="H138" s="194">
        <v>7</v>
      </c>
      <c r="I138" s="195"/>
      <c r="J138" s="196">
        <f t="shared" si="10"/>
        <v>0</v>
      </c>
      <c r="K138" s="192" t="s">
        <v>181</v>
      </c>
      <c r="L138" s="41"/>
      <c r="M138" s="197" t="s">
        <v>19</v>
      </c>
      <c r="N138" s="198" t="s">
        <v>48</v>
      </c>
      <c r="O138" s="67"/>
      <c r="P138" s="199">
        <f t="shared" si="11"/>
        <v>0</v>
      </c>
      <c r="Q138" s="199">
        <v>0</v>
      </c>
      <c r="R138" s="199">
        <f t="shared" si="12"/>
        <v>0</v>
      </c>
      <c r="S138" s="199">
        <v>0</v>
      </c>
      <c r="T138" s="200">
        <f t="shared" si="13"/>
        <v>0</v>
      </c>
      <c r="U138" s="36"/>
      <c r="V138" s="36"/>
      <c r="W138" s="36"/>
      <c r="X138" s="36"/>
      <c r="Y138" s="36"/>
      <c r="Z138" s="36"/>
      <c r="AA138" s="36"/>
      <c r="AB138" s="36"/>
      <c r="AC138" s="36"/>
      <c r="AD138" s="36"/>
      <c r="AE138" s="36"/>
      <c r="AR138" s="201" t="s">
        <v>293</v>
      </c>
      <c r="AT138" s="201" t="s">
        <v>177</v>
      </c>
      <c r="AU138" s="201" t="s">
        <v>85</v>
      </c>
      <c r="AY138" s="19" t="s">
        <v>175</v>
      </c>
      <c r="BE138" s="202">
        <f t="shared" si="14"/>
        <v>0</v>
      </c>
      <c r="BF138" s="202">
        <f t="shared" si="15"/>
        <v>0</v>
      </c>
      <c r="BG138" s="202">
        <f t="shared" si="16"/>
        <v>0</v>
      </c>
      <c r="BH138" s="202">
        <f t="shared" si="17"/>
        <v>0</v>
      </c>
      <c r="BI138" s="202">
        <f t="shared" si="18"/>
        <v>0</v>
      </c>
      <c r="BJ138" s="19" t="s">
        <v>182</v>
      </c>
      <c r="BK138" s="202">
        <f t="shared" si="19"/>
        <v>0</v>
      </c>
      <c r="BL138" s="19" t="s">
        <v>293</v>
      </c>
      <c r="BM138" s="201" t="s">
        <v>3470</v>
      </c>
    </row>
    <row r="139" spans="1:65" s="2" customFormat="1" ht="16.5" customHeight="1">
      <c r="A139" s="36"/>
      <c r="B139" s="37"/>
      <c r="C139" s="239" t="s">
        <v>575</v>
      </c>
      <c r="D139" s="239" t="s">
        <v>238</v>
      </c>
      <c r="E139" s="240" t="s">
        <v>3471</v>
      </c>
      <c r="F139" s="241" t="s">
        <v>3472</v>
      </c>
      <c r="G139" s="242" t="s">
        <v>400</v>
      </c>
      <c r="H139" s="243">
        <v>7</v>
      </c>
      <c r="I139" s="244"/>
      <c r="J139" s="245">
        <f t="shared" si="10"/>
        <v>0</v>
      </c>
      <c r="K139" s="241" t="s">
        <v>181</v>
      </c>
      <c r="L139" s="246"/>
      <c r="M139" s="247" t="s">
        <v>19</v>
      </c>
      <c r="N139" s="248" t="s">
        <v>48</v>
      </c>
      <c r="O139" s="67"/>
      <c r="P139" s="199">
        <f t="shared" si="11"/>
        <v>0</v>
      </c>
      <c r="Q139" s="199">
        <v>5E-05</v>
      </c>
      <c r="R139" s="199">
        <f t="shared" si="12"/>
        <v>0.00035</v>
      </c>
      <c r="S139" s="199">
        <v>0</v>
      </c>
      <c r="T139" s="200">
        <f t="shared" si="13"/>
        <v>0</v>
      </c>
      <c r="U139" s="36"/>
      <c r="V139" s="36"/>
      <c r="W139" s="36"/>
      <c r="X139" s="36"/>
      <c r="Y139" s="36"/>
      <c r="Z139" s="36"/>
      <c r="AA139" s="36"/>
      <c r="AB139" s="36"/>
      <c r="AC139" s="36"/>
      <c r="AD139" s="36"/>
      <c r="AE139" s="36"/>
      <c r="AR139" s="201" t="s">
        <v>522</v>
      </c>
      <c r="AT139" s="201" t="s">
        <v>238</v>
      </c>
      <c r="AU139" s="201" t="s">
        <v>85</v>
      </c>
      <c r="AY139" s="19" t="s">
        <v>175</v>
      </c>
      <c r="BE139" s="202">
        <f t="shared" si="14"/>
        <v>0</v>
      </c>
      <c r="BF139" s="202">
        <f t="shared" si="15"/>
        <v>0</v>
      </c>
      <c r="BG139" s="202">
        <f t="shared" si="16"/>
        <v>0</v>
      </c>
      <c r="BH139" s="202">
        <f t="shared" si="17"/>
        <v>0</v>
      </c>
      <c r="BI139" s="202">
        <f t="shared" si="18"/>
        <v>0</v>
      </c>
      <c r="BJ139" s="19" t="s">
        <v>182</v>
      </c>
      <c r="BK139" s="202">
        <f t="shared" si="19"/>
        <v>0</v>
      </c>
      <c r="BL139" s="19" t="s">
        <v>293</v>
      </c>
      <c r="BM139" s="201" t="s">
        <v>3473</v>
      </c>
    </row>
    <row r="140" spans="1:65" s="2" customFormat="1" ht="21.75" customHeight="1">
      <c r="A140" s="36"/>
      <c r="B140" s="37"/>
      <c r="C140" s="190" t="s">
        <v>580</v>
      </c>
      <c r="D140" s="190" t="s">
        <v>177</v>
      </c>
      <c r="E140" s="191" t="s">
        <v>3474</v>
      </c>
      <c r="F140" s="192" t="s">
        <v>3475</v>
      </c>
      <c r="G140" s="193" t="s">
        <v>400</v>
      </c>
      <c r="H140" s="194">
        <v>4</v>
      </c>
      <c r="I140" s="195"/>
      <c r="J140" s="196">
        <f t="shared" si="10"/>
        <v>0</v>
      </c>
      <c r="K140" s="192" t="s">
        <v>181</v>
      </c>
      <c r="L140" s="41"/>
      <c r="M140" s="197" t="s">
        <v>19</v>
      </c>
      <c r="N140" s="198" t="s">
        <v>48</v>
      </c>
      <c r="O140" s="67"/>
      <c r="P140" s="199">
        <f t="shared" si="11"/>
        <v>0</v>
      </c>
      <c r="Q140" s="199">
        <v>0</v>
      </c>
      <c r="R140" s="199">
        <f t="shared" si="12"/>
        <v>0</v>
      </c>
      <c r="S140" s="199">
        <v>0</v>
      </c>
      <c r="T140" s="200">
        <f t="shared" si="13"/>
        <v>0</v>
      </c>
      <c r="U140" s="36"/>
      <c r="V140" s="36"/>
      <c r="W140" s="36"/>
      <c r="X140" s="36"/>
      <c r="Y140" s="36"/>
      <c r="Z140" s="36"/>
      <c r="AA140" s="36"/>
      <c r="AB140" s="36"/>
      <c r="AC140" s="36"/>
      <c r="AD140" s="36"/>
      <c r="AE140" s="36"/>
      <c r="AR140" s="201" t="s">
        <v>293</v>
      </c>
      <c r="AT140" s="201" t="s">
        <v>177</v>
      </c>
      <c r="AU140" s="201" t="s">
        <v>85</v>
      </c>
      <c r="AY140" s="19" t="s">
        <v>175</v>
      </c>
      <c r="BE140" s="202">
        <f t="shared" si="14"/>
        <v>0</v>
      </c>
      <c r="BF140" s="202">
        <f t="shared" si="15"/>
        <v>0</v>
      </c>
      <c r="BG140" s="202">
        <f t="shared" si="16"/>
        <v>0</v>
      </c>
      <c r="BH140" s="202">
        <f t="shared" si="17"/>
        <v>0</v>
      </c>
      <c r="BI140" s="202">
        <f t="shared" si="18"/>
        <v>0</v>
      </c>
      <c r="BJ140" s="19" t="s">
        <v>182</v>
      </c>
      <c r="BK140" s="202">
        <f t="shared" si="19"/>
        <v>0</v>
      </c>
      <c r="BL140" s="19" t="s">
        <v>293</v>
      </c>
      <c r="BM140" s="201" t="s">
        <v>3476</v>
      </c>
    </row>
    <row r="141" spans="1:65" s="2" customFormat="1" ht="16.5" customHeight="1">
      <c r="A141" s="36"/>
      <c r="B141" s="37"/>
      <c r="C141" s="239" t="s">
        <v>585</v>
      </c>
      <c r="D141" s="239" t="s">
        <v>238</v>
      </c>
      <c r="E141" s="240" t="s">
        <v>3477</v>
      </c>
      <c r="F141" s="241" t="s">
        <v>3460</v>
      </c>
      <c r="G141" s="242" t="s">
        <v>400</v>
      </c>
      <c r="H141" s="243">
        <v>4</v>
      </c>
      <c r="I141" s="244"/>
      <c r="J141" s="245">
        <f t="shared" si="10"/>
        <v>0</v>
      </c>
      <c r="K141" s="241" t="s">
        <v>1291</v>
      </c>
      <c r="L141" s="246"/>
      <c r="M141" s="247" t="s">
        <v>19</v>
      </c>
      <c r="N141" s="248" t="s">
        <v>48</v>
      </c>
      <c r="O141" s="67"/>
      <c r="P141" s="199">
        <f t="shared" si="11"/>
        <v>0</v>
      </c>
      <c r="Q141" s="199">
        <v>5E-05</v>
      </c>
      <c r="R141" s="199">
        <f t="shared" si="12"/>
        <v>0.0002</v>
      </c>
      <c r="S141" s="199">
        <v>0</v>
      </c>
      <c r="T141" s="200">
        <f t="shared" si="13"/>
        <v>0</v>
      </c>
      <c r="U141" s="36"/>
      <c r="V141" s="36"/>
      <c r="W141" s="36"/>
      <c r="X141" s="36"/>
      <c r="Y141" s="36"/>
      <c r="Z141" s="36"/>
      <c r="AA141" s="36"/>
      <c r="AB141" s="36"/>
      <c r="AC141" s="36"/>
      <c r="AD141" s="36"/>
      <c r="AE141" s="36"/>
      <c r="AR141" s="201" t="s">
        <v>522</v>
      </c>
      <c r="AT141" s="201" t="s">
        <v>238</v>
      </c>
      <c r="AU141" s="201" t="s">
        <v>85</v>
      </c>
      <c r="AY141" s="19" t="s">
        <v>175</v>
      </c>
      <c r="BE141" s="202">
        <f t="shared" si="14"/>
        <v>0</v>
      </c>
      <c r="BF141" s="202">
        <f t="shared" si="15"/>
        <v>0</v>
      </c>
      <c r="BG141" s="202">
        <f t="shared" si="16"/>
        <v>0</v>
      </c>
      <c r="BH141" s="202">
        <f t="shared" si="17"/>
        <v>0</v>
      </c>
      <c r="BI141" s="202">
        <f t="shared" si="18"/>
        <v>0</v>
      </c>
      <c r="BJ141" s="19" t="s">
        <v>182</v>
      </c>
      <c r="BK141" s="202">
        <f t="shared" si="19"/>
        <v>0</v>
      </c>
      <c r="BL141" s="19" t="s">
        <v>293</v>
      </c>
      <c r="BM141" s="201" t="s">
        <v>3478</v>
      </c>
    </row>
    <row r="142" spans="1:65" s="2" customFormat="1" ht="21.75" customHeight="1">
      <c r="A142" s="36"/>
      <c r="B142" s="37"/>
      <c r="C142" s="190" t="s">
        <v>590</v>
      </c>
      <c r="D142" s="190" t="s">
        <v>177</v>
      </c>
      <c r="E142" s="191" t="s">
        <v>3479</v>
      </c>
      <c r="F142" s="192" t="s">
        <v>3480</v>
      </c>
      <c r="G142" s="193" t="s">
        <v>400</v>
      </c>
      <c r="H142" s="194">
        <v>12</v>
      </c>
      <c r="I142" s="195"/>
      <c r="J142" s="196">
        <f t="shared" si="10"/>
        <v>0</v>
      </c>
      <c r="K142" s="192" t="s">
        <v>181</v>
      </c>
      <c r="L142" s="41"/>
      <c r="M142" s="197" t="s">
        <v>19</v>
      </c>
      <c r="N142" s="198" t="s">
        <v>48</v>
      </c>
      <c r="O142" s="67"/>
      <c r="P142" s="199">
        <f t="shared" si="11"/>
        <v>0</v>
      </c>
      <c r="Q142" s="199">
        <v>0</v>
      </c>
      <c r="R142" s="199">
        <f t="shared" si="12"/>
        <v>0</v>
      </c>
      <c r="S142" s="199">
        <v>0</v>
      </c>
      <c r="T142" s="200">
        <f t="shared" si="13"/>
        <v>0</v>
      </c>
      <c r="U142" s="36"/>
      <c r="V142" s="36"/>
      <c r="W142" s="36"/>
      <c r="X142" s="36"/>
      <c r="Y142" s="36"/>
      <c r="Z142" s="36"/>
      <c r="AA142" s="36"/>
      <c r="AB142" s="36"/>
      <c r="AC142" s="36"/>
      <c r="AD142" s="36"/>
      <c r="AE142" s="36"/>
      <c r="AR142" s="201" t="s">
        <v>293</v>
      </c>
      <c r="AT142" s="201" t="s">
        <v>177</v>
      </c>
      <c r="AU142" s="201" t="s">
        <v>85</v>
      </c>
      <c r="AY142" s="19" t="s">
        <v>175</v>
      </c>
      <c r="BE142" s="202">
        <f t="shared" si="14"/>
        <v>0</v>
      </c>
      <c r="BF142" s="202">
        <f t="shared" si="15"/>
        <v>0</v>
      </c>
      <c r="BG142" s="202">
        <f t="shared" si="16"/>
        <v>0</v>
      </c>
      <c r="BH142" s="202">
        <f t="shared" si="17"/>
        <v>0</v>
      </c>
      <c r="BI142" s="202">
        <f t="shared" si="18"/>
        <v>0</v>
      </c>
      <c r="BJ142" s="19" t="s">
        <v>182</v>
      </c>
      <c r="BK142" s="202">
        <f t="shared" si="19"/>
        <v>0</v>
      </c>
      <c r="BL142" s="19" t="s">
        <v>293</v>
      </c>
      <c r="BM142" s="201" t="s">
        <v>3481</v>
      </c>
    </row>
    <row r="143" spans="1:65" s="2" customFormat="1" ht="16.5" customHeight="1">
      <c r="A143" s="36"/>
      <c r="B143" s="37"/>
      <c r="C143" s="239" t="s">
        <v>1490</v>
      </c>
      <c r="D143" s="239" t="s">
        <v>238</v>
      </c>
      <c r="E143" s="240" t="s">
        <v>3465</v>
      </c>
      <c r="F143" s="241" t="s">
        <v>3466</v>
      </c>
      <c r="G143" s="242" t="s">
        <v>400</v>
      </c>
      <c r="H143" s="243">
        <v>12</v>
      </c>
      <c r="I143" s="244"/>
      <c r="J143" s="245">
        <f t="shared" si="10"/>
        <v>0</v>
      </c>
      <c r="K143" s="241" t="s">
        <v>181</v>
      </c>
      <c r="L143" s="246"/>
      <c r="M143" s="247" t="s">
        <v>19</v>
      </c>
      <c r="N143" s="248" t="s">
        <v>48</v>
      </c>
      <c r="O143" s="67"/>
      <c r="P143" s="199">
        <f t="shared" si="11"/>
        <v>0</v>
      </c>
      <c r="Q143" s="199">
        <v>5E-05</v>
      </c>
      <c r="R143" s="199">
        <f t="shared" si="12"/>
        <v>0.0006000000000000001</v>
      </c>
      <c r="S143" s="199">
        <v>0</v>
      </c>
      <c r="T143" s="200">
        <f t="shared" si="13"/>
        <v>0</v>
      </c>
      <c r="U143" s="36"/>
      <c r="V143" s="36"/>
      <c r="W143" s="36"/>
      <c r="X143" s="36"/>
      <c r="Y143" s="36"/>
      <c r="Z143" s="36"/>
      <c r="AA143" s="36"/>
      <c r="AB143" s="36"/>
      <c r="AC143" s="36"/>
      <c r="AD143" s="36"/>
      <c r="AE143" s="36"/>
      <c r="AR143" s="201" t="s">
        <v>522</v>
      </c>
      <c r="AT143" s="201" t="s">
        <v>238</v>
      </c>
      <c r="AU143" s="201" t="s">
        <v>85</v>
      </c>
      <c r="AY143" s="19" t="s">
        <v>175</v>
      </c>
      <c r="BE143" s="202">
        <f t="shared" si="14"/>
        <v>0</v>
      </c>
      <c r="BF143" s="202">
        <f t="shared" si="15"/>
        <v>0</v>
      </c>
      <c r="BG143" s="202">
        <f t="shared" si="16"/>
        <v>0</v>
      </c>
      <c r="BH143" s="202">
        <f t="shared" si="17"/>
        <v>0</v>
      </c>
      <c r="BI143" s="202">
        <f t="shared" si="18"/>
        <v>0</v>
      </c>
      <c r="BJ143" s="19" t="s">
        <v>182</v>
      </c>
      <c r="BK143" s="202">
        <f t="shared" si="19"/>
        <v>0</v>
      </c>
      <c r="BL143" s="19" t="s">
        <v>293</v>
      </c>
      <c r="BM143" s="201" t="s">
        <v>3482</v>
      </c>
    </row>
    <row r="144" spans="1:65" s="2" customFormat="1" ht="16.5" customHeight="1">
      <c r="A144" s="36"/>
      <c r="B144" s="37"/>
      <c r="C144" s="190" t="s">
        <v>1495</v>
      </c>
      <c r="D144" s="190" t="s">
        <v>177</v>
      </c>
      <c r="E144" s="191" t="s">
        <v>3483</v>
      </c>
      <c r="F144" s="192" t="s">
        <v>3484</v>
      </c>
      <c r="G144" s="193" t="s">
        <v>400</v>
      </c>
      <c r="H144" s="194">
        <v>4</v>
      </c>
      <c r="I144" s="195"/>
      <c r="J144" s="196">
        <f t="shared" si="10"/>
        <v>0</v>
      </c>
      <c r="K144" s="192" t="s">
        <v>181</v>
      </c>
      <c r="L144" s="41"/>
      <c r="M144" s="197" t="s">
        <v>19</v>
      </c>
      <c r="N144" s="198" t="s">
        <v>48</v>
      </c>
      <c r="O144" s="67"/>
      <c r="P144" s="199">
        <f t="shared" si="11"/>
        <v>0</v>
      </c>
      <c r="Q144" s="199">
        <v>0</v>
      </c>
      <c r="R144" s="199">
        <f t="shared" si="12"/>
        <v>0</v>
      </c>
      <c r="S144" s="199">
        <v>0</v>
      </c>
      <c r="T144" s="200">
        <f t="shared" si="13"/>
        <v>0</v>
      </c>
      <c r="U144" s="36"/>
      <c r="V144" s="36"/>
      <c r="W144" s="36"/>
      <c r="X144" s="36"/>
      <c r="Y144" s="36"/>
      <c r="Z144" s="36"/>
      <c r="AA144" s="36"/>
      <c r="AB144" s="36"/>
      <c r="AC144" s="36"/>
      <c r="AD144" s="36"/>
      <c r="AE144" s="36"/>
      <c r="AR144" s="201" t="s">
        <v>293</v>
      </c>
      <c r="AT144" s="201" t="s">
        <v>177</v>
      </c>
      <c r="AU144" s="201" t="s">
        <v>85</v>
      </c>
      <c r="AY144" s="19" t="s">
        <v>175</v>
      </c>
      <c r="BE144" s="202">
        <f t="shared" si="14"/>
        <v>0</v>
      </c>
      <c r="BF144" s="202">
        <f t="shared" si="15"/>
        <v>0</v>
      </c>
      <c r="BG144" s="202">
        <f t="shared" si="16"/>
        <v>0</v>
      </c>
      <c r="BH144" s="202">
        <f t="shared" si="17"/>
        <v>0</v>
      </c>
      <c r="BI144" s="202">
        <f t="shared" si="18"/>
        <v>0</v>
      </c>
      <c r="BJ144" s="19" t="s">
        <v>182</v>
      </c>
      <c r="BK144" s="202">
        <f t="shared" si="19"/>
        <v>0</v>
      </c>
      <c r="BL144" s="19" t="s">
        <v>293</v>
      </c>
      <c r="BM144" s="201" t="s">
        <v>3485</v>
      </c>
    </row>
    <row r="145" spans="1:65" s="2" customFormat="1" ht="16.5" customHeight="1">
      <c r="A145" s="36"/>
      <c r="B145" s="37"/>
      <c r="C145" s="239" t="s">
        <v>1499</v>
      </c>
      <c r="D145" s="239" t="s">
        <v>238</v>
      </c>
      <c r="E145" s="240" t="s">
        <v>3486</v>
      </c>
      <c r="F145" s="241" t="s">
        <v>3466</v>
      </c>
      <c r="G145" s="242" t="s">
        <v>400</v>
      </c>
      <c r="H145" s="243">
        <v>4</v>
      </c>
      <c r="I145" s="244"/>
      <c r="J145" s="245">
        <f t="shared" si="10"/>
        <v>0</v>
      </c>
      <c r="K145" s="241" t="s">
        <v>1291</v>
      </c>
      <c r="L145" s="246"/>
      <c r="M145" s="247" t="s">
        <v>19</v>
      </c>
      <c r="N145" s="248" t="s">
        <v>48</v>
      </c>
      <c r="O145" s="67"/>
      <c r="P145" s="199">
        <f t="shared" si="11"/>
        <v>0</v>
      </c>
      <c r="Q145" s="199">
        <v>5E-05</v>
      </c>
      <c r="R145" s="199">
        <f t="shared" si="12"/>
        <v>0.0002</v>
      </c>
      <c r="S145" s="199">
        <v>0</v>
      </c>
      <c r="T145" s="200">
        <f t="shared" si="13"/>
        <v>0</v>
      </c>
      <c r="U145" s="36"/>
      <c r="V145" s="36"/>
      <c r="W145" s="36"/>
      <c r="X145" s="36"/>
      <c r="Y145" s="36"/>
      <c r="Z145" s="36"/>
      <c r="AA145" s="36"/>
      <c r="AB145" s="36"/>
      <c r="AC145" s="36"/>
      <c r="AD145" s="36"/>
      <c r="AE145" s="36"/>
      <c r="AR145" s="201" t="s">
        <v>522</v>
      </c>
      <c r="AT145" s="201" t="s">
        <v>238</v>
      </c>
      <c r="AU145" s="201" t="s">
        <v>85</v>
      </c>
      <c r="AY145" s="19" t="s">
        <v>175</v>
      </c>
      <c r="BE145" s="202">
        <f t="shared" si="14"/>
        <v>0</v>
      </c>
      <c r="BF145" s="202">
        <f t="shared" si="15"/>
        <v>0</v>
      </c>
      <c r="BG145" s="202">
        <f t="shared" si="16"/>
        <v>0</v>
      </c>
      <c r="BH145" s="202">
        <f t="shared" si="17"/>
        <v>0</v>
      </c>
      <c r="BI145" s="202">
        <f t="shared" si="18"/>
        <v>0</v>
      </c>
      <c r="BJ145" s="19" t="s">
        <v>182</v>
      </c>
      <c r="BK145" s="202">
        <f t="shared" si="19"/>
        <v>0</v>
      </c>
      <c r="BL145" s="19" t="s">
        <v>293</v>
      </c>
      <c r="BM145" s="201" t="s">
        <v>3487</v>
      </c>
    </row>
    <row r="146" spans="1:65" s="2" customFormat="1" ht="21.75" customHeight="1">
      <c r="A146" s="36"/>
      <c r="B146" s="37"/>
      <c r="C146" s="190" t="s">
        <v>1505</v>
      </c>
      <c r="D146" s="190" t="s">
        <v>177</v>
      </c>
      <c r="E146" s="191" t="s">
        <v>3488</v>
      </c>
      <c r="F146" s="192" t="s">
        <v>3489</v>
      </c>
      <c r="G146" s="193" t="s">
        <v>400</v>
      </c>
      <c r="H146" s="194">
        <v>76</v>
      </c>
      <c r="I146" s="195"/>
      <c r="J146" s="196">
        <f t="shared" si="10"/>
        <v>0</v>
      </c>
      <c r="K146" s="192" t="s">
        <v>181</v>
      </c>
      <c r="L146" s="41"/>
      <c r="M146" s="197" t="s">
        <v>19</v>
      </c>
      <c r="N146" s="198" t="s">
        <v>48</v>
      </c>
      <c r="O146" s="67"/>
      <c r="P146" s="199">
        <f t="shared" si="11"/>
        <v>0</v>
      </c>
      <c r="Q146" s="199">
        <v>0</v>
      </c>
      <c r="R146" s="199">
        <f t="shared" si="12"/>
        <v>0</v>
      </c>
      <c r="S146" s="199">
        <v>0</v>
      </c>
      <c r="T146" s="200">
        <f t="shared" si="13"/>
        <v>0</v>
      </c>
      <c r="U146" s="36"/>
      <c r="V146" s="36"/>
      <c r="W146" s="36"/>
      <c r="X146" s="36"/>
      <c r="Y146" s="36"/>
      <c r="Z146" s="36"/>
      <c r="AA146" s="36"/>
      <c r="AB146" s="36"/>
      <c r="AC146" s="36"/>
      <c r="AD146" s="36"/>
      <c r="AE146" s="36"/>
      <c r="AR146" s="201" t="s">
        <v>293</v>
      </c>
      <c r="AT146" s="201" t="s">
        <v>177</v>
      </c>
      <c r="AU146" s="201" t="s">
        <v>85</v>
      </c>
      <c r="AY146" s="19" t="s">
        <v>175</v>
      </c>
      <c r="BE146" s="202">
        <f t="shared" si="14"/>
        <v>0</v>
      </c>
      <c r="BF146" s="202">
        <f t="shared" si="15"/>
        <v>0</v>
      </c>
      <c r="BG146" s="202">
        <f t="shared" si="16"/>
        <v>0</v>
      </c>
      <c r="BH146" s="202">
        <f t="shared" si="17"/>
        <v>0</v>
      </c>
      <c r="BI146" s="202">
        <f t="shared" si="18"/>
        <v>0</v>
      </c>
      <c r="BJ146" s="19" t="s">
        <v>182</v>
      </c>
      <c r="BK146" s="202">
        <f t="shared" si="19"/>
        <v>0</v>
      </c>
      <c r="BL146" s="19" t="s">
        <v>293</v>
      </c>
      <c r="BM146" s="201" t="s">
        <v>3490</v>
      </c>
    </row>
    <row r="147" spans="1:65" s="2" customFormat="1" ht="16.5" customHeight="1">
      <c r="A147" s="36"/>
      <c r="B147" s="37"/>
      <c r="C147" s="239" t="s">
        <v>1514</v>
      </c>
      <c r="D147" s="239" t="s">
        <v>238</v>
      </c>
      <c r="E147" s="240" t="s">
        <v>3491</v>
      </c>
      <c r="F147" s="241" t="s">
        <v>3492</v>
      </c>
      <c r="G147" s="242" t="s">
        <v>400</v>
      </c>
      <c r="H147" s="243">
        <v>76</v>
      </c>
      <c r="I147" s="244"/>
      <c r="J147" s="245">
        <f t="shared" si="10"/>
        <v>0</v>
      </c>
      <c r="K147" s="241" t="s">
        <v>181</v>
      </c>
      <c r="L147" s="246"/>
      <c r="M147" s="247" t="s">
        <v>19</v>
      </c>
      <c r="N147" s="248" t="s">
        <v>48</v>
      </c>
      <c r="O147" s="67"/>
      <c r="P147" s="199">
        <f t="shared" si="11"/>
        <v>0</v>
      </c>
      <c r="Q147" s="199">
        <v>6E-05</v>
      </c>
      <c r="R147" s="199">
        <f t="shared" si="12"/>
        <v>0.00456</v>
      </c>
      <c r="S147" s="199">
        <v>0</v>
      </c>
      <c r="T147" s="200">
        <f t="shared" si="13"/>
        <v>0</v>
      </c>
      <c r="U147" s="36"/>
      <c r="V147" s="36"/>
      <c r="W147" s="36"/>
      <c r="X147" s="36"/>
      <c r="Y147" s="36"/>
      <c r="Z147" s="36"/>
      <c r="AA147" s="36"/>
      <c r="AB147" s="36"/>
      <c r="AC147" s="36"/>
      <c r="AD147" s="36"/>
      <c r="AE147" s="36"/>
      <c r="AR147" s="201" t="s">
        <v>522</v>
      </c>
      <c r="AT147" s="201" t="s">
        <v>238</v>
      </c>
      <c r="AU147" s="201" t="s">
        <v>85</v>
      </c>
      <c r="AY147" s="19" t="s">
        <v>175</v>
      </c>
      <c r="BE147" s="202">
        <f t="shared" si="14"/>
        <v>0</v>
      </c>
      <c r="BF147" s="202">
        <f t="shared" si="15"/>
        <v>0</v>
      </c>
      <c r="BG147" s="202">
        <f t="shared" si="16"/>
        <v>0</v>
      </c>
      <c r="BH147" s="202">
        <f t="shared" si="17"/>
        <v>0</v>
      </c>
      <c r="BI147" s="202">
        <f t="shared" si="18"/>
        <v>0</v>
      </c>
      <c r="BJ147" s="19" t="s">
        <v>182</v>
      </c>
      <c r="BK147" s="202">
        <f t="shared" si="19"/>
        <v>0</v>
      </c>
      <c r="BL147" s="19" t="s">
        <v>293</v>
      </c>
      <c r="BM147" s="201" t="s">
        <v>3493</v>
      </c>
    </row>
    <row r="148" spans="1:65" s="2" customFormat="1" ht="21.75" customHeight="1">
      <c r="A148" s="36"/>
      <c r="B148" s="37"/>
      <c r="C148" s="190" t="s">
        <v>1519</v>
      </c>
      <c r="D148" s="190" t="s">
        <v>177</v>
      </c>
      <c r="E148" s="191" t="s">
        <v>3494</v>
      </c>
      <c r="F148" s="192" t="s">
        <v>3495</v>
      </c>
      <c r="G148" s="193" t="s">
        <v>400</v>
      </c>
      <c r="H148" s="194">
        <v>23</v>
      </c>
      <c r="I148" s="195"/>
      <c r="J148" s="196">
        <f t="shared" si="10"/>
        <v>0</v>
      </c>
      <c r="K148" s="192" t="s">
        <v>181</v>
      </c>
      <c r="L148" s="41"/>
      <c r="M148" s="197" t="s">
        <v>19</v>
      </c>
      <c r="N148" s="198" t="s">
        <v>48</v>
      </c>
      <c r="O148" s="67"/>
      <c r="P148" s="199">
        <f t="shared" si="11"/>
        <v>0</v>
      </c>
      <c r="Q148" s="199">
        <v>0</v>
      </c>
      <c r="R148" s="199">
        <f t="shared" si="12"/>
        <v>0</v>
      </c>
      <c r="S148" s="199">
        <v>0</v>
      </c>
      <c r="T148" s="200">
        <f t="shared" si="13"/>
        <v>0</v>
      </c>
      <c r="U148" s="36"/>
      <c r="V148" s="36"/>
      <c r="W148" s="36"/>
      <c r="X148" s="36"/>
      <c r="Y148" s="36"/>
      <c r="Z148" s="36"/>
      <c r="AA148" s="36"/>
      <c r="AB148" s="36"/>
      <c r="AC148" s="36"/>
      <c r="AD148" s="36"/>
      <c r="AE148" s="36"/>
      <c r="AR148" s="201" t="s">
        <v>293</v>
      </c>
      <c r="AT148" s="201" t="s">
        <v>177</v>
      </c>
      <c r="AU148" s="201" t="s">
        <v>85</v>
      </c>
      <c r="AY148" s="19" t="s">
        <v>175</v>
      </c>
      <c r="BE148" s="202">
        <f t="shared" si="14"/>
        <v>0</v>
      </c>
      <c r="BF148" s="202">
        <f t="shared" si="15"/>
        <v>0</v>
      </c>
      <c r="BG148" s="202">
        <f t="shared" si="16"/>
        <v>0</v>
      </c>
      <c r="BH148" s="202">
        <f t="shared" si="17"/>
        <v>0</v>
      </c>
      <c r="BI148" s="202">
        <f t="shared" si="18"/>
        <v>0</v>
      </c>
      <c r="BJ148" s="19" t="s">
        <v>182</v>
      </c>
      <c r="BK148" s="202">
        <f t="shared" si="19"/>
        <v>0</v>
      </c>
      <c r="BL148" s="19" t="s">
        <v>293</v>
      </c>
      <c r="BM148" s="201" t="s">
        <v>3496</v>
      </c>
    </row>
    <row r="149" spans="1:65" s="2" customFormat="1" ht="16.5" customHeight="1">
      <c r="A149" s="36"/>
      <c r="B149" s="37"/>
      <c r="C149" s="239" t="s">
        <v>1525</v>
      </c>
      <c r="D149" s="239" t="s">
        <v>238</v>
      </c>
      <c r="E149" s="240" t="s">
        <v>3497</v>
      </c>
      <c r="F149" s="241" t="s">
        <v>3498</v>
      </c>
      <c r="G149" s="242" t="s">
        <v>400</v>
      </c>
      <c r="H149" s="243">
        <v>23</v>
      </c>
      <c r="I149" s="244"/>
      <c r="J149" s="245">
        <f t="shared" si="10"/>
        <v>0</v>
      </c>
      <c r="K149" s="241" t="s">
        <v>181</v>
      </c>
      <c r="L149" s="246"/>
      <c r="M149" s="247" t="s">
        <v>19</v>
      </c>
      <c r="N149" s="248" t="s">
        <v>48</v>
      </c>
      <c r="O149" s="67"/>
      <c r="P149" s="199">
        <f t="shared" si="11"/>
        <v>0</v>
      </c>
      <c r="Q149" s="199">
        <v>6E-05</v>
      </c>
      <c r="R149" s="199">
        <f t="shared" si="12"/>
        <v>0.00138</v>
      </c>
      <c r="S149" s="199">
        <v>0</v>
      </c>
      <c r="T149" s="200">
        <f t="shared" si="13"/>
        <v>0</v>
      </c>
      <c r="U149" s="36"/>
      <c r="V149" s="36"/>
      <c r="W149" s="36"/>
      <c r="X149" s="36"/>
      <c r="Y149" s="36"/>
      <c r="Z149" s="36"/>
      <c r="AA149" s="36"/>
      <c r="AB149" s="36"/>
      <c r="AC149" s="36"/>
      <c r="AD149" s="36"/>
      <c r="AE149" s="36"/>
      <c r="AR149" s="201" t="s">
        <v>522</v>
      </c>
      <c r="AT149" s="201" t="s">
        <v>238</v>
      </c>
      <c r="AU149" s="201" t="s">
        <v>85</v>
      </c>
      <c r="AY149" s="19" t="s">
        <v>175</v>
      </c>
      <c r="BE149" s="202">
        <f t="shared" si="14"/>
        <v>0</v>
      </c>
      <c r="BF149" s="202">
        <f t="shared" si="15"/>
        <v>0</v>
      </c>
      <c r="BG149" s="202">
        <f t="shared" si="16"/>
        <v>0</v>
      </c>
      <c r="BH149" s="202">
        <f t="shared" si="17"/>
        <v>0</v>
      </c>
      <c r="BI149" s="202">
        <f t="shared" si="18"/>
        <v>0</v>
      </c>
      <c r="BJ149" s="19" t="s">
        <v>182</v>
      </c>
      <c r="BK149" s="202">
        <f t="shared" si="19"/>
        <v>0</v>
      </c>
      <c r="BL149" s="19" t="s">
        <v>293</v>
      </c>
      <c r="BM149" s="201" t="s">
        <v>3499</v>
      </c>
    </row>
    <row r="150" spans="1:65" s="2" customFormat="1" ht="21.75" customHeight="1">
      <c r="A150" s="36"/>
      <c r="B150" s="37"/>
      <c r="C150" s="190" t="s">
        <v>1530</v>
      </c>
      <c r="D150" s="190" t="s">
        <v>177</v>
      </c>
      <c r="E150" s="191" t="s">
        <v>3494</v>
      </c>
      <c r="F150" s="192" t="s">
        <v>3495</v>
      </c>
      <c r="G150" s="193" t="s">
        <v>400</v>
      </c>
      <c r="H150" s="194">
        <v>5</v>
      </c>
      <c r="I150" s="195"/>
      <c r="J150" s="196">
        <f t="shared" si="10"/>
        <v>0</v>
      </c>
      <c r="K150" s="192" t="s">
        <v>181</v>
      </c>
      <c r="L150" s="41"/>
      <c r="M150" s="197" t="s">
        <v>19</v>
      </c>
      <c r="N150" s="198" t="s">
        <v>48</v>
      </c>
      <c r="O150" s="67"/>
      <c r="P150" s="199">
        <f t="shared" si="11"/>
        <v>0</v>
      </c>
      <c r="Q150" s="199">
        <v>0</v>
      </c>
      <c r="R150" s="199">
        <f t="shared" si="12"/>
        <v>0</v>
      </c>
      <c r="S150" s="199">
        <v>0</v>
      </c>
      <c r="T150" s="200">
        <f t="shared" si="13"/>
        <v>0</v>
      </c>
      <c r="U150" s="36"/>
      <c r="V150" s="36"/>
      <c r="W150" s="36"/>
      <c r="X150" s="36"/>
      <c r="Y150" s="36"/>
      <c r="Z150" s="36"/>
      <c r="AA150" s="36"/>
      <c r="AB150" s="36"/>
      <c r="AC150" s="36"/>
      <c r="AD150" s="36"/>
      <c r="AE150" s="36"/>
      <c r="AR150" s="201" t="s">
        <v>293</v>
      </c>
      <c r="AT150" s="201" t="s">
        <v>177</v>
      </c>
      <c r="AU150" s="201" t="s">
        <v>85</v>
      </c>
      <c r="AY150" s="19" t="s">
        <v>175</v>
      </c>
      <c r="BE150" s="202">
        <f t="shared" si="14"/>
        <v>0</v>
      </c>
      <c r="BF150" s="202">
        <f t="shared" si="15"/>
        <v>0</v>
      </c>
      <c r="BG150" s="202">
        <f t="shared" si="16"/>
        <v>0</v>
      </c>
      <c r="BH150" s="202">
        <f t="shared" si="17"/>
        <v>0</v>
      </c>
      <c r="BI150" s="202">
        <f t="shared" si="18"/>
        <v>0</v>
      </c>
      <c r="BJ150" s="19" t="s">
        <v>182</v>
      </c>
      <c r="BK150" s="202">
        <f t="shared" si="19"/>
        <v>0</v>
      </c>
      <c r="BL150" s="19" t="s">
        <v>293</v>
      </c>
      <c r="BM150" s="201" t="s">
        <v>3500</v>
      </c>
    </row>
    <row r="151" spans="1:65" s="2" customFormat="1" ht="16.5" customHeight="1">
      <c r="A151" s="36"/>
      <c r="B151" s="37"/>
      <c r="C151" s="239" t="s">
        <v>1534</v>
      </c>
      <c r="D151" s="239" t="s">
        <v>238</v>
      </c>
      <c r="E151" s="240" t="s">
        <v>3501</v>
      </c>
      <c r="F151" s="241" t="s">
        <v>3502</v>
      </c>
      <c r="G151" s="242" t="s">
        <v>400</v>
      </c>
      <c r="H151" s="243">
        <v>5</v>
      </c>
      <c r="I151" s="244"/>
      <c r="J151" s="245">
        <f t="shared" si="10"/>
        <v>0</v>
      </c>
      <c r="K151" s="241" t="s">
        <v>181</v>
      </c>
      <c r="L151" s="246"/>
      <c r="M151" s="247" t="s">
        <v>19</v>
      </c>
      <c r="N151" s="248" t="s">
        <v>48</v>
      </c>
      <c r="O151" s="67"/>
      <c r="P151" s="199">
        <f t="shared" si="11"/>
        <v>0</v>
      </c>
      <c r="Q151" s="199">
        <v>6E-05</v>
      </c>
      <c r="R151" s="199">
        <f t="shared" si="12"/>
        <v>0.00030000000000000003</v>
      </c>
      <c r="S151" s="199">
        <v>0</v>
      </c>
      <c r="T151" s="200">
        <f t="shared" si="13"/>
        <v>0</v>
      </c>
      <c r="U151" s="36"/>
      <c r="V151" s="36"/>
      <c r="W151" s="36"/>
      <c r="X151" s="36"/>
      <c r="Y151" s="36"/>
      <c r="Z151" s="36"/>
      <c r="AA151" s="36"/>
      <c r="AB151" s="36"/>
      <c r="AC151" s="36"/>
      <c r="AD151" s="36"/>
      <c r="AE151" s="36"/>
      <c r="AR151" s="201" t="s">
        <v>522</v>
      </c>
      <c r="AT151" s="201" t="s">
        <v>238</v>
      </c>
      <c r="AU151" s="201" t="s">
        <v>85</v>
      </c>
      <c r="AY151" s="19" t="s">
        <v>175</v>
      </c>
      <c r="BE151" s="202">
        <f t="shared" si="14"/>
        <v>0</v>
      </c>
      <c r="BF151" s="202">
        <f t="shared" si="15"/>
        <v>0</v>
      </c>
      <c r="BG151" s="202">
        <f t="shared" si="16"/>
        <v>0</v>
      </c>
      <c r="BH151" s="202">
        <f t="shared" si="17"/>
        <v>0</v>
      </c>
      <c r="BI151" s="202">
        <f t="shared" si="18"/>
        <v>0</v>
      </c>
      <c r="BJ151" s="19" t="s">
        <v>182</v>
      </c>
      <c r="BK151" s="202">
        <f t="shared" si="19"/>
        <v>0</v>
      </c>
      <c r="BL151" s="19" t="s">
        <v>293</v>
      </c>
      <c r="BM151" s="201" t="s">
        <v>3503</v>
      </c>
    </row>
    <row r="152" spans="1:65" s="2" customFormat="1" ht="21.75" customHeight="1">
      <c r="A152" s="36"/>
      <c r="B152" s="37"/>
      <c r="C152" s="190" t="s">
        <v>1540</v>
      </c>
      <c r="D152" s="190" t="s">
        <v>177</v>
      </c>
      <c r="E152" s="191" t="s">
        <v>3504</v>
      </c>
      <c r="F152" s="192" t="s">
        <v>3505</v>
      </c>
      <c r="G152" s="193" t="s">
        <v>400</v>
      </c>
      <c r="H152" s="194">
        <v>1</v>
      </c>
      <c r="I152" s="195"/>
      <c r="J152" s="196">
        <f t="shared" si="10"/>
        <v>0</v>
      </c>
      <c r="K152" s="192" t="s">
        <v>181</v>
      </c>
      <c r="L152" s="41"/>
      <c r="M152" s="197" t="s">
        <v>19</v>
      </c>
      <c r="N152" s="198" t="s">
        <v>48</v>
      </c>
      <c r="O152" s="67"/>
      <c r="P152" s="199">
        <f t="shared" si="11"/>
        <v>0</v>
      </c>
      <c r="Q152" s="199">
        <v>0</v>
      </c>
      <c r="R152" s="199">
        <f t="shared" si="12"/>
        <v>0</v>
      </c>
      <c r="S152" s="199">
        <v>9.8E-05</v>
      </c>
      <c r="T152" s="200">
        <f t="shared" si="13"/>
        <v>9.8E-05</v>
      </c>
      <c r="U152" s="36"/>
      <c r="V152" s="36"/>
      <c r="W152" s="36"/>
      <c r="X152" s="36"/>
      <c r="Y152" s="36"/>
      <c r="Z152" s="36"/>
      <c r="AA152" s="36"/>
      <c r="AB152" s="36"/>
      <c r="AC152" s="36"/>
      <c r="AD152" s="36"/>
      <c r="AE152" s="36"/>
      <c r="AR152" s="201" t="s">
        <v>293</v>
      </c>
      <c r="AT152" s="201" t="s">
        <v>177</v>
      </c>
      <c r="AU152" s="201" t="s">
        <v>85</v>
      </c>
      <c r="AY152" s="19" t="s">
        <v>175</v>
      </c>
      <c r="BE152" s="202">
        <f t="shared" si="14"/>
        <v>0</v>
      </c>
      <c r="BF152" s="202">
        <f t="shared" si="15"/>
        <v>0</v>
      </c>
      <c r="BG152" s="202">
        <f t="shared" si="16"/>
        <v>0</v>
      </c>
      <c r="BH152" s="202">
        <f t="shared" si="17"/>
        <v>0</v>
      </c>
      <c r="BI152" s="202">
        <f t="shared" si="18"/>
        <v>0</v>
      </c>
      <c r="BJ152" s="19" t="s">
        <v>182</v>
      </c>
      <c r="BK152" s="202">
        <f t="shared" si="19"/>
        <v>0</v>
      </c>
      <c r="BL152" s="19" t="s">
        <v>293</v>
      </c>
      <c r="BM152" s="201" t="s">
        <v>3506</v>
      </c>
    </row>
    <row r="153" spans="1:65" s="2" customFormat="1" ht="21.75" customHeight="1">
      <c r="A153" s="36"/>
      <c r="B153" s="37"/>
      <c r="C153" s="190" t="s">
        <v>1546</v>
      </c>
      <c r="D153" s="190" t="s">
        <v>177</v>
      </c>
      <c r="E153" s="191" t="s">
        <v>3507</v>
      </c>
      <c r="F153" s="192" t="s">
        <v>3508</v>
      </c>
      <c r="G153" s="193" t="s">
        <v>400</v>
      </c>
      <c r="H153" s="194">
        <v>12</v>
      </c>
      <c r="I153" s="195"/>
      <c r="J153" s="196">
        <f t="shared" si="10"/>
        <v>0</v>
      </c>
      <c r="K153" s="192" t="s">
        <v>181</v>
      </c>
      <c r="L153" s="41"/>
      <c r="M153" s="197" t="s">
        <v>19</v>
      </c>
      <c r="N153" s="198" t="s">
        <v>48</v>
      </c>
      <c r="O153" s="67"/>
      <c r="P153" s="199">
        <f t="shared" si="11"/>
        <v>0</v>
      </c>
      <c r="Q153" s="199">
        <v>0</v>
      </c>
      <c r="R153" s="199">
        <f t="shared" si="12"/>
        <v>0</v>
      </c>
      <c r="S153" s="199">
        <v>0</v>
      </c>
      <c r="T153" s="200">
        <f t="shared" si="13"/>
        <v>0</v>
      </c>
      <c r="U153" s="36"/>
      <c r="V153" s="36"/>
      <c r="W153" s="36"/>
      <c r="X153" s="36"/>
      <c r="Y153" s="36"/>
      <c r="Z153" s="36"/>
      <c r="AA153" s="36"/>
      <c r="AB153" s="36"/>
      <c r="AC153" s="36"/>
      <c r="AD153" s="36"/>
      <c r="AE153" s="36"/>
      <c r="AR153" s="201" t="s">
        <v>293</v>
      </c>
      <c r="AT153" s="201" t="s">
        <v>177</v>
      </c>
      <c r="AU153" s="201" t="s">
        <v>85</v>
      </c>
      <c r="AY153" s="19" t="s">
        <v>175</v>
      </c>
      <c r="BE153" s="202">
        <f t="shared" si="14"/>
        <v>0</v>
      </c>
      <c r="BF153" s="202">
        <f t="shared" si="15"/>
        <v>0</v>
      </c>
      <c r="BG153" s="202">
        <f t="shared" si="16"/>
        <v>0</v>
      </c>
      <c r="BH153" s="202">
        <f t="shared" si="17"/>
        <v>0</v>
      </c>
      <c r="BI153" s="202">
        <f t="shared" si="18"/>
        <v>0</v>
      </c>
      <c r="BJ153" s="19" t="s">
        <v>182</v>
      </c>
      <c r="BK153" s="202">
        <f t="shared" si="19"/>
        <v>0</v>
      </c>
      <c r="BL153" s="19" t="s">
        <v>293</v>
      </c>
      <c r="BM153" s="201" t="s">
        <v>3509</v>
      </c>
    </row>
    <row r="154" spans="1:65" s="2" customFormat="1" ht="16.5" customHeight="1">
      <c r="A154" s="36"/>
      <c r="B154" s="37"/>
      <c r="C154" s="239" t="s">
        <v>1552</v>
      </c>
      <c r="D154" s="239" t="s">
        <v>238</v>
      </c>
      <c r="E154" s="240" t="s">
        <v>3510</v>
      </c>
      <c r="F154" s="241" t="s">
        <v>3511</v>
      </c>
      <c r="G154" s="242" t="s">
        <v>400</v>
      </c>
      <c r="H154" s="243">
        <v>12</v>
      </c>
      <c r="I154" s="244"/>
      <c r="J154" s="245">
        <f t="shared" si="10"/>
        <v>0</v>
      </c>
      <c r="K154" s="241" t="s">
        <v>1291</v>
      </c>
      <c r="L154" s="246"/>
      <c r="M154" s="247" t="s">
        <v>19</v>
      </c>
      <c r="N154" s="248" t="s">
        <v>48</v>
      </c>
      <c r="O154" s="67"/>
      <c r="P154" s="199">
        <f t="shared" si="11"/>
        <v>0</v>
      </c>
      <c r="Q154" s="199">
        <v>0.0016</v>
      </c>
      <c r="R154" s="199">
        <f t="shared" si="12"/>
        <v>0.019200000000000002</v>
      </c>
      <c r="S154" s="199">
        <v>0</v>
      </c>
      <c r="T154" s="200">
        <f t="shared" si="13"/>
        <v>0</v>
      </c>
      <c r="U154" s="36"/>
      <c r="V154" s="36"/>
      <c r="W154" s="36"/>
      <c r="X154" s="36"/>
      <c r="Y154" s="36"/>
      <c r="Z154" s="36"/>
      <c r="AA154" s="36"/>
      <c r="AB154" s="36"/>
      <c r="AC154" s="36"/>
      <c r="AD154" s="36"/>
      <c r="AE154" s="36"/>
      <c r="AR154" s="201" t="s">
        <v>522</v>
      </c>
      <c r="AT154" s="201" t="s">
        <v>238</v>
      </c>
      <c r="AU154" s="201" t="s">
        <v>85</v>
      </c>
      <c r="AY154" s="19" t="s">
        <v>175</v>
      </c>
      <c r="BE154" s="202">
        <f t="shared" si="14"/>
        <v>0</v>
      </c>
      <c r="BF154" s="202">
        <f t="shared" si="15"/>
        <v>0</v>
      </c>
      <c r="BG154" s="202">
        <f t="shared" si="16"/>
        <v>0</v>
      </c>
      <c r="BH154" s="202">
        <f t="shared" si="17"/>
        <v>0</v>
      </c>
      <c r="BI154" s="202">
        <f t="shared" si="18"/>
        <v>0</v>
      </c>
      <c r="BJ154" s="19" t="s">
        <v>182</v>
      </c>
      <c r="BK154" s="202">
        <f t="shared" si="19"/>
        <v>0</v>
      </c>
      <c r="BL154" s="19" t="s">
        <v>293</v>
      </c>
      <c r="BM154" s="201" t="s">
        <v>3512</v>
      </c>
    </row>
    <row r="155" spans="2:63" s="12" customFormat="1" ht="22.9" customHeight="1">
      <c r="B155" s="174"/>
      <c r="C155" s="175"/>
      <c r="D155" s="176" t="s">
        <v>74</v>
      </c>
      <c r="E155" s="188" t="s">
        <v>3513</v>
      </c>
      <c r="F155" s="188" t="s">
        <v>3514</v>
      </c>
      <c r="G155" s="175"/>
      <c r="H155" s="175"/>
      <c r="I155" s="178"/>
      <c r="J155" s="189">
        <f>BK155</f>
        <v>0</v>
      </c>
      <c r="K155" s="175"/>
      <c r="L155" s="180"/>
      <c r="M155" s="181"/>
      <c r="N155" s="182"/>
      <c r="O155" s="182"/>
      <c r="P155" s="183">
        <f>SUM(P156:P165)</f>
        <v>0</v>
      </c>
      <c r="Q155" s="182"/>
      <c r="R155" s="183">
        <f>SUM(R156:R165)</f>
        <v>0.21923</v>
      </c>
      <c r="S155" s="182"/>
      <c r="T155" s="184">
        <f>SUM(T156:T165)</f>
        <v>0</v>
      </c>
      <c r="AR155" s="185" t="s">
        <v>85</v>
      </c>
      <c r="AT155" s="186" t="s">
        <v>74</v>
      </c>
      <c r="AU155" s="186" t="s">
        <v>83</v>
      </c>
      <c r="AY155" s="185" t="s">
        <v>175</v>
      </c>
      <c r="BK155" s="187">
        <f>SUM(BK156:BK165)</f>
        <v>0</v>
      </c>
    </row>
    <row r="156" spans="1:65" s="2" customFormat="1" ht="16.5" customHeight="1">
      <c r="A156" s="36"/>
      <c r="B156" s="37"/>
      <c r="C156" s="190" t="s">
        <v>1557</v>
      </c>
      <c r="D156" s="190" t="s">
        <v>177</v>
      </c>
      <c r="E156" s="191" t="s">
        <v>3515</v>
      </c>
      <c r="F156" s="192" t="s">
        <v>3516</v>
      </c>
      <c r="G156" s="193" t="s">
        <v>247</v>
      </c>
      <c r="H156" s="194">
        <v>40</v>
      </c>
      <c r="I156" s="195"/>
      <c r="J156" s="196">
        <f aca="true" t="shared" si="20" ref="J156:J165">ROUND(I156*H156,2)</f>
        <v>0</v>
      </c>
      <c r="K156" s="192" t="s">
        <v>181</v>
      </c>
      <c r="L156" s="41"/>
      <c r="M156" s="197" t="s">
        <v>19</v>
      </c>
      <c r="N156" s="198" t="s">
        <v>48</v>
      </c>
      <c r="O156" s="67"/>
      <c r="P156" s="199">
        <f aca="true" t="shared" si="21" ref="P156:P165">O156*H156</f>
        <v>0</v>
      </c>
      <c r="Q156" s="199">
        <v>0</v>
      </c>
      <c r="R156" s="199">
        <f aca="true" t="shared" si="22" ref="R156:R165">Q156*H156</f>
        <v>0</v>
      </c>
      <c r="S156" s="199">
        <v>0</v>
      </c>
      <c r="T156" s="200">
        <f aca="true" t="shared" si="23" ref="T156:T165">S156*H156</f>
        <v>0</v>
      </c>
      <c r="U156" s="36"/>
      <c r="V156" s="36"/>
      <c r="W156" s="36"/>
      <c r="X156" s="36"/>
      <c r="Y156" s="36"/>
      <c r="Z156" s="36"/>
      <c r="AA156" s="36"/>
      <c r="AB156" s="36"/>
      <c r="AC156" s="36"/>
      <c r="AD156" s="36"/>
      <c r="AE156" s="36"/>
      <c r="AR156" s="201" t="s">
        <v>293</v>
      </c>
      <c r="AT156" s="201" t="s">
        <v>177</v>
      </c>
      <c r="AU156" s="201" t="s">
        <v>85</v>
      </c>
      <c r="AY156" s="19" t="s">
        <v>175</v>
      </c>
      <c r="BE156" s="202">
        <f aca="true" t="shared" si="24" ref="BE156:BE165">IF(N156="základní",J156,0)</f>
        <v>0</v>
      </c>
      <c r="BF156" s="202">
        <f aca="true" t="shared" si="25" ref="BF156:BF165">IF(N156="snížená",J156,0)</f>
        <v>0</v>
      </c>
      <c r="BG156" s="202">
        <f aca="true" t="shared" si="26" ref="BG156:BG165">IF(N156="zákl. přenesená",J156,0)</f>
        <v>0</v>
      </c>
      <c r="BH156" s="202">
        <f aca="true" t="shared" si="27" ref="BH156:BH165">IF(N156="sníž. přenesená",J156,0)</f>
        <v>0</v>
      </c>
      <c r="BI156" s="202">
        <f aca="true" t="shared" si="28" ref="BI156:BI165">IF(N156="nulová",J156,0)</f>
        <v>0</v>
      </c>
      <c r="BJ156" s="19" t="s">
        <v>182</v>
      </c>
      <c r="BK156" s="202">
        <f aca="true" t="shared" si="29" ref="BK156:BK165">ROUND(I156*H156,2)</f>
        <v>0</v>
      </c>
      <c r="BL156" s="19" t="s">
        <v>293</v>
      </c>
      <c r="BM156" s="201" t="s">
        <v>3517</v>
      </c>
    </row>
    <row r="157" spans="1:65" s="2" customFormat="1" ht="16.5" customHeight="1">
      <c r="A157" s="36"/>
      <c r="B157" s="37"/>
      <c r="C157" s="239" t="s">
        <v>1563</v>
      </c>
      <c r="D157" s="239" t="s">
        <v>238</v>
      </c>
      <c r="E157" s="240" t="s">
        <v>3518</v>
      </c>
      <c r="F157" s="241" t="s">
        <v>3519</v>
      </c>
      <c r="G157" s="242" t="s">
        <v>247</v>
      </c>
      <c r="H157" s="243">
        <v>40</v>
      </c>
      <c r="I157" s="244"/>
      <c r="J157" s="245">
        <f t="shared" si="20"/>
        <v>0</v>
      </c>
      <c r="K157" s="241" t="s">
        <v>181</v>
      </c>
      <c r="L157" s="246"/>
      <c r="M157" s="247" t="s">
        <v>19</v>
      </c>
      <c r="N157" s="248" t="s">
        <v>48</v>
      </c>
      <c r="O157" s="67"/>
      <c r="P157" s="199">
        <f t="shared" si="21"/>
        <v>0</v>
      </c>
      <c r="Q157" s="199">
        <v>0.0035</v>
      </c>
      <c r="R157" s="199">
        <f t="shared" si="22"/>
        <v>0.14</v>
      </c>
      <c r="S157" s="199">
        <v>0</v>
      </c>
      <c r="T157" s="200">
        <f t="shared" si="23"/>
        <v>0</v>
      </c>
      <c r="U157" s="36"/>
      <c r="V157" s="36"/>
      <c r="W157" s="36"/>
      <c r="X157" s="36"/>
      <c r="Y157" s="36"/>
      <c r="Z157" s="36"/>
      <c r="AA157" s="36"/>
      <c r="AB157" s="36"/>
      <c r="AC157" s="36"/>
      <c r="AD157" s="36"/>
      <c r="AE157" s="36"/>
      <c r="AR157" s="201" t="s">
        <v>522</v>
      </c>
      <c r="AT157" s="201" t="s">
        <v>238</v>
      </c>
      <c r="AU157" s="201" t="s">
        <v>85</v>
      </c>
      <c r="AY157" s="19" t="s">
        <v>175</v>
      </c>
      <c r="BE157" s="202">
        <f t="shared" si="24"/>
        <v>0</v>
      </c>
      <c r="BF157" s="202">
        <f t="shared" si="25"/>
        <v>0</v>
      </c>
      <c r="BG157" s="202">
        <f t="shared" si="26"/>
        <v>0</v>
      </c>
      <c r="BH157" s="202">
        <f t="shared" si="27"/>
        <v>0</v>
      </c>
      <c r="BI157" s="202">
        <f t="shared" si="28"/>
        <v>0</v>
      </c>
      <c r="BJ157" s="19" t="s">
        <v>182</v>
      </c>
      <c r="BK157" s="202">
        <f t="shared" si="29"/>
        <v>0</v>
      </c>
      <c r="BL157" s="19" t="s">
        <v>293</v>
      </c>
      <c r="BM157" s="201" t="s">
        <v>3520</v>
      </c>
    </row>
    <row r="158" spans="1:65" s="2" customFormat="1" ht="16.5" customHeight="1">
      <c r="A158" s="36"/>
      <c r="B158" s="37"/>
      <c r="C158" s="190" t="s">
        <v>1318</v>
      </c>
      <c r="D158" s="190" t="s">
        <v>177</v>
      </c>
      <c r="E158" s="191" t="s">
        <v>3515</v>
      </c>
      <c r="F158" s="192" t="s">
        <v>3516</v>
      </c>
      <c r="G158" s="193" t="s">
        <v>247</v>
      </c>
      <c r="H158" s="194">
        <v>35</v>
      </c>
      <c r="I158" s="195"/>
      <c r="J158" s="196">
        <f t="shared" si="20"/>
        <v>0</v>
      </c>
      <c r="K158" s="192" t="s">
        <v>181</v>
      </c>
      <c r="L158" s="41"/>
      <c r="M158" s="197" t="s">
        <v>19</v>
      </c>
      <c r="N158" s="198" t="s">
        <v>48</v>
      </c>
      <c r="O158" s="67"/>
      <c r="P158" s="199">
        <f t="shared" si="21"/>
        <v>0</v>
      </c>
      <c r="Q158" s="199">
        <v>0</v>
      </c>
      <c r="R158" s="199">
        <f t="shared" si="22"/>
        <v>0</v>
      </c>
      <c r="S158" s="199">
        <v>0</v>
      </c>
      <c r="T158" s="200">
        <f t="shared" si="23"/>
        <v>0</v>
      </c>
      <c r="U158" s="36"/>
      <c r="V158" s="36"/>
      <c r="W158" s="36"/>
      <c r="X158" s="36"/>
      <c r="Y158" s="36"/>
      <c r="Z158" s="36"/>
      <c r="AA158" s="36"/>
      <c r="AB158" s="36"/>
      <c r="AC158" s="36"/>
      <c r="AD158" s="36"/>
      <c r="AE158" s="36"/>
      <c r="AR158" s="201" t="s">
        <v>293</v>
      </c>
      <c r="AT158" s="201" t="s">
        <v>177</v>
      </c>
      <c r="AU158" s="201" t="s">
        <v>85</v>
      </c>
      <c r="AY158" s="19" t="s">
        <v>175</v>
      </c>
      <c r="BE158" s="202">
        <f t="shared" si="24"/>
        <v>0</v>
      </c>
      <c r="BF158" s="202">
        <f t="shared" si="25"/>
        <v>0</v>
      </c>
      <c r="BG158" s="202">
        <f t="shared" si="26"/>
        <v>0</v>
      </c>
      <c r="BH158" s="202">
        <f t="shared" si="27"/>
        <v>0</v>
      </c>
      <c r="BI158" s="202">
        <f t="shared" si="28"/>
        <v>0</v>
      </c>
      <c r="BJ158" s="19" t="s">
        <v>182</v>
      </c>
      <c r="BK158" s="202">
        <f t="shared" si="29"/>
        <v>0</v>
      </c>
      <c r="BL158" s="19" t="s">
        <v>293</v>
      </c>
      <c r="BM158" s="201" t="s">
        <v>3521</v>
      </c>
    </row>
    <row r="159" spans="1:65" s="2" customFormat="1" ht="16.5" customHeight="1">
      <c r="A159" s="36"/>
      <c r="B159" s="37"/>
      <c r="C159" s="239" t="s">
        <v>1588</v>
      </c>
      <c r="D159" s="239" t="s">
        <v>238</v>
      </c>
      <c r="E159" s="240" t="s">
        <v>3522</v>
      </c>
      <c r="F159" s="241" t="s">
        <v>3523</v>
      </c>
      <c r="G159" s="242" t="s">
        <v>247</v>
      </c>
      <c r="H159" s="243">
        <v>35</v>
      </c>
      <c r="I159" s="244"/>
      <c r="J159" s="245">
        <f t="shared" si="20"/>
        <v>0</v>
      </c>
      <c r="K159" s="241" t="s">
        <v>181</v>
      </c>
      <c r="L159" s="246"/>
      <c r="M159" s="247" t="s">
        <v>19</v>
      </c>
      <c r="N159" s="248" t="s">
        <v>48</v>
      </c>
      <c r="O159" s="67"/>
      <c r="P159" s="199">
        <f t="shared" si="21"/>
        <v>0</v>
      </c>
      <c r="Q159" s="199">
        <v>0.00225</v>
      </c>
      <c r="R159" s="199">
        <f t="shared" si="22"/>
        <v>0.07875</v>
      </c>
      <c r="S159" s="199">
        <v>0</v>
      </c>
      <c r="T159" s="200">
        <f t="shared" si="23"/>
        <v>0</v>
      </c>
      <c r="U159" s="36"/>
      <c r="V159" s="36"/>
      <c r="W159" s="36"/>
      <c r="X159" s="36"/>
      <c r="Y159" s="36"/>
      <c r="Z159" s="36"/>
      <c r="AA159" s="36"/>
      <c r="AB159" s="36"/>
      <c r="AC159" s="36"/>
      <c r="AD159" s="36"/>
      <c r="AE159" s="36"/>
      <c r="AR159" s="201" t="s">
        <v>522</v>
      </c>
      <c r="AT159" s="201" t="s">
        <v>238</v>
      </c>
      <c r="AU159" s="201" t="s">
        <v>85</v>
      </c>
      <c r="AY159" s="19" t="s">
        <v>175</v>
      </c>
      <c r="BE159" s="202">
        <f t="shared" si="24"/>
        <v>0</v>
      </c>
      <c r="BF159" s="202">
        <f t="shared" si="25"/>
        <v>0</v>
      </c>
      <c r="BG159" s="202">
        <f t="shared" si="26"/>
        <v>0</v>
      </c>
      <c r="BH159" s="202">
        <f t="shared" si="27"/>
        <v>0</v>
      </c>
      <c r="BI159" s="202">
        <f t="shared" si="28"/>
        <v>0</v>
      </c>
      <c r="BJ159" s="19" t="s">
        <v>182</v>
      </c>
      <c r="BK159" s="202">
        <f t="shared" si="29"/>
        <v>0</v>
      </c>
      <c r="BL159" s="19" t="s">
        <v>293</v>
      </c>
      <c r="BM159" s="201" t="s">
        <v>3524</v>
      </c>
    </row>
    <row r="160" spans="1:65" s="2" customFormat="1" ht="16.5" customHeight="1">
      <c r="A160" s="36"/>
      <c r="B160" s="37"/>
      <c r="C160" s="190" t="s">
        <v>1436</v>
      </c>
      <c r="D160" s="190" t="s">
        <v>177</v>
      </c>
      <c r="E160" s="191" t="s">
        <v>3525</v>
      </c>
      <c r="F160" s="192" t="s">
        <v>3526</v>
      </c>
      <c r="G160" s="193" t="s">
        <v>400</v>
      </c>
      <c r="H160" s="194">
        <v>3</v>
      </c>
      <c r="I160" s="195"/>
      <c r="J160" s="196">
        <f t="shared" si="20"/>
        <v>0</v>
      </c>
      <c r="K160" s="192" t="s">
        <v>181</v>
      </c>
      <c r="L160" s="41"/>
      <c r="M160" s="197" t="s">
        <v>19</v>
      </c>
      <c r="N160" s="198" t="s">
        <v>48</v>
      </c>
      <c r="O160" s="67"/>
      <c r="P160" s="199">
        <f t="shared" si="21"/>
        <v>0</v>
      </c>
      <c r="Q160" s="199">
        <v>0</v>
      </c>
      <c r="R160" s="199">
        <f t="shared" si="22"/>
        <v>0</v>
      </c>
      <c r="S160" s="199">
        <v>0</v>
      </c>
      <c r="T160" s="200">
        <f t="shared" si="23"/>
        <v>0</v>
      </c>
      <c r="U160" s="36"/>
      <c r="V160" s="36"/>
      <c r="W160" s="36"/>
      <c r="X160" s="36"/>
      <c r="Y160" s="36"/>
      <c r="Z160" s="36"/>
      <c r="AA160" s="36"/>
      <c r="AB160" s="36"/>
      <c r="AC160" s="36"/>
      <c r="AD160" s="36"/>
      <c r="AE160" s="36"/>
      <c r="AR160" s="201" t="s">
        <v>293</v>
      </c>
      <c r="AT160" s="201" t="s">
        <v>177</v>
      </c>
      <c r="AU160" s="201" t="s">
        <v>85</v>
      </c>
      <c r="AY160" s="19" t="s">
        <v>175</v>
      </c>
      <c r="BE160" s="202">
        <f t="shared" si="24"/>
        <v>0</v>
      </c>
      <c r="BF160" s="202">
        <f t="shared" si="25"/>
        <v>0</v>
      </c>
      <c r="BG160" s="202">
        <f t="shared" si="26"/>
        <v>0</v>
      </c>
      <c r="BH160" s="202">
        <f t="shared" si="27"/>
        <v>0</v>
      </c>
      <c r="BI160" s="202">
        <f t="shared" si="28"/>
        <v>0</v>
      </c>
      <c r="BJ160" s="19" t="s">
        <v>182</v>
      </c>
      <c r="BK160" s="202">
        <f t="shared" si="29"/>
        <v>0</v>
      </c>
      <c r="BL160" s="19" t="s">
        <v>293</v>
      </c>
      <c r="BM160" s="201" t="s">
        <v>3527</v>
      </c>
    </row>
    <row r="161" spans="1:65" s="2" customFormat="1" ht="16.5" customHeight="1">
      <c r="A161" s="36"/>
      <c r="B161" s="37"/>
      <c r="C161" s="239" t="s">
        <v>895</v>
      </c>
      <c r="D161" s="239" t="s">
        <v>238</v>
      </c>
      <c r="E161" s="240" t="s">
        <v>3528</v>
      </c>
      <c r="F161" s="241" t="s">
        <v>3529</v>
      </c>
      <c r="G161" s="242" t="s">
        <v>400</v>
      </c>
      <c r="H161" s="243">
        <v>3</v>
      </c>
      <c r="I161" s="244"/>
      <c r="J161" s="245">
        <f t="shared" si="20"/>
        <v>0</v>
      </c>
      <c r="K161" s="241" t="s">
        <v>1291</v>
      </c>
      <c r="L161" s="246"/>
      <c r="M161" s="247" t="s">
        <v>19</v>
      </c>
      <c r="N161" s="248" t="s">
        <v>48</v>
      </c>
      <c r="O161" s="67"/>
      <c r="P161" s="199">
        <f t="shared" si="21"/>
        <v>0</v>
      </c>
      <c r="Q161" s="199">
        <v>0.00016</v>
      </c>
      <c r="R161" s="199">
        <f t="shared" si="22"/>
        <v>0.00048000000000000007</v>
      </c>
      <c r="S161" s="199">
        <v>0</v>
      </c>
      <c r="T161" s="200">
        <f t="shared" si="23"/>
        <v>0</v>
      </c>
      <c r="U161" s="36"/>
      <c r="V161" s="36"/>
      <c r="W161" s="36"/>
      <c r="X161" s="36"/>
      <c r="Y161" s="36"/>
      <c r="Z161" s="36"/>
      <c r="AA161" s="36"/>
      <c r="AB161" s="36"/>
      <c r="AC161" s="36"/>
      <c r="AD161" s="36"/>
      <c r="AE161" s="36"/>
      <c r="AR161" s="201" t="s">
        <v>522</v>
      </c>
      <c r="AT161" s="201" t="s">
        <v>238</v>
      </c>
      <c r="AU161" s="201" t="s">
        <v>85</v>
      </c>
      <c r="AY161" s="19" t="s">
        <v>175</v>
      </c>
      <c r="BE161" s="202">
        <f t="shared" si="24"/>
        <v>0</v>
      </c>
      <c r="BF161" s="202">
        <f t="shared" si="25"/>
        <v>0</v>
      </c>
      <c r="BG161" s="202">
        <f t="shared" si="26"/>
        <v>0</v>
      </c>
      <c r="BH161" s="202">
        <f t="shared" si="27"/>
        <v>0</v>
      </c>
      <c r="BI161" s="202">
        <f t="shared" si="28"/>
        <v>0</v>
      </c>
      <c r="BJ161" s="19" t="s">
        <v>182</v>
      </c>
      <c r="BK161" s="202">
        <f t="shared" si="29"/>
        <v>0</v>
      </c>
      <c r="BL161" s="19" t="s">
        <v>293</v>
      </c>
      <c r="BM161" s="201" t="s">
        <v>3530</v>
      </c>
    </row>
    <row r="162" spans="1:65" s="2" customFormat="1" ht="16.5" customHeight="1">
      <c r="A162" s="36"/>
      <c r="B162" s="37"/>
      <c r="C162" s="190" t="s">
        <v>1606</v>
      </c>
      <c r="D162" s="190" t="s">
        <v>177</v>
      </c>
      <c r="E162" s="191" t="s">
        <v>3531</v>
      </c>
      <c r="F162" s="192" t="s">
        <v>3532</v>
      </c>
      <c r="G162" s="193" t="s">
        <v>400</v>
      </c>
      <c r="H162" s="194">
        <v>1</v>
      </c>
      <c r="I162" s="195"/>
      <c r="J162" s="196">
        <f t="shared" si="20"/>
        <v>0</v>
      </c>
      <c r="K162" s="192" t="s">
        <v>181</v>
      </c>
      <c r="L162" s="41"/>
      <c r="M162" s="197" t="s">
        <v>19</v>
      </c>
      <c r="N162" s="198" t="s">
        <v>48</v>
      </c>
      <c r="O162" s="67"/>
      <c r="P162" s="199">
        <f t="shared" si="21"/>
        <v>0</v>
      </c>
      <c r="Q162" s="199">
        <v>0</v>
      </c>
      <c r="R162" s="199">
        <f t="shared" si="22"/>
        <v>0</v>
      </c>
      <c r="S162" s="199">
        <v>0</v>
      </c>
      <c r="T162" s="200">
        <f t="shared" si="23"/>
        <v>0</v>
      </c>
      <c r="U162" s="36"/>
      <c r="V162" s="36"/>
      <c r="W162" s="36"/>
      <c r="X162" s="36"/>
      <c r="Y162" s="36"/>
      <c r="Z162" s="36"/>
      <c r="AA162" s="36"/>
      <c r="AB162" s="36"/>
      <c r="AC162" s="36"/>
      <c r="AD162" s="36"/>
      <c r="AE162" s="36"/>
      <c r="AR162" s="201" t="s">
        <v>293</v>
      </c>
      <c r="AT162" s="201" t="s">
        <v>177</v>
      </c>
      <c r="AU162" s="201" t="s">
        <v>85</v>
      </c>
      <c r="AY162" s="19" t="s">
        <v>175</v>
      </c>
      <c r="BE162" s="202">
        <f t="shared" si="24"/>
        <v>0</v>
      </c>
      <c r="BF162" s="202">
        <f t="shared" si="25"/>
        <v>0</v>
      </c>
      <c r="BG162" s="202">
        <f t="shared" si="26"/>
        <v>0</v>
      </c>
      <c r="BH162" s="202">
        <f t="shared" si="27"/>
        <v>0</v>
      </c>
      <c r="BI162" s="202">
        <f t="shared" si="28"/>
        <v>0</v>
      </c>
      <c r="BJ162" s="19" t="s">
        <v>182</v>
      </c>
      <c r="BK162" s="202">
        <f t="shared" si="29"/>
        <v>0</v>
      </c>
      <c r="BL162" s="19" t="s">
        <v>293</v>
      </c>
      <c r="BM162" s="201" t="s">
        <v>3533</v>
      </c>
    </row>
    <row r="163" spans="1:65" s="2" customFormat="1" ht="16.5" customHeight="1">
      <c r="A163" s="36"/>
      <c r="B163" s="37"/>
      <c r="C163" s="239" t="s">
        <v>1618</v>
      </c>
      <c r="D163" s="239" t="s">
        <v>238</v>
      </c>
      <c r="E163" s="240" t="s">
        <v>3534</v>
      </c>
      <c r="F163" s="241" t="s">
        <v>3535</v>
      </c>
      <c r="G163" s="242" t="s">
        <v>400</v>
      </c>
      <c r="H163" s="243">
        <v>1</v>
      </c>
      <c r="I163" s="244"/>
      <c r="J163" s="245">
        <f t="shared" si="20"/>
        <v>0</v>
      </c>
      <c r="K163" s="241" t="s">
        <v>1291</v>
      </c>
      <c r="L163" s="246"/>
      <c r="M163" s="247" t="s">
        <v>19</v>
      </c>
      <c r="N163" s="248" t="s">
        <v>48</v>
      </c>
      <c r="O163" s="67"/>
      <c r="P163" s="199">
        <f t="shared" si="21"/>
        <v>0</v>
      </c>
      <c r="Q163" s="199">
        <v>0</v>
      </c>
      <c r="R163" s="199">
        <f t="shared" si="22"/>
        <v>0</v>
      </c>
      <c r="S163" s="199">
        <v>0</v>
      </c>
      <c r="T163" s="200">
        <f t="shared" si="23"/>
        <v>0</v>
      </c>
      <c r="U163" s="36"/>
      <c r="V163" s="36"/>
      <c r="W163" s="36"/>
      <c r="X163" s="36"/>
      <c r="Y163" s="36"/>
      <c r="Z163" s="36"/>
      <c r="AA163" s="36"/>
      <c r="AB163" s="36"/>
      <c r="AC163" s="36"/>
      <c r="AD163" s="36"/>
      <c r="AE163" s="36"/>
      <c r="AR163" s="201" t="s">
        <v>522</v>
      </c>
      <c r="AT163" s="201" t="s">
        <v>238</v>
      </c>
      <c r="AU163" s="201" t="s">
        <v>85</v>
      </c>
      <c r="AY163" s="19" t="s">
        <v>175</v>
      </c>
      <c r="BE163" s="202">
        <f t="shared" si="24"/>
        <v>0</v>
      </c>
      <c r="BF163" s="202">
        <f t="shared" si="25"/>
        <v>0</v>
      </c>
      <c r="BG163" s="202">
        <f t="shared" si="26"/>
        <v>0</v>
      </c>
      <c r="BH163" s="202">
        <f t="shared" si="27"/>
        <v>0</v>
      </c>
      <c r="BI163" s="202">
        <f t="shared" si="28"/>
        <v>0</v>
      </c>
      <c r="BJ163" s="19" t="s">
        <v>182</v>
      </c>
      <c r="BK163" s="202">
        <f t="shared" si="29"/>
        <v>0</v>
      </c>
      <c r="BL163" s="19" t="s">
        <v>293</v>
      </c>
      <c r="BM163" s="201" t="s">
        <v>3536</v>
      </c>
    </row>
    <row r="164" spans="1:65" s="2" customFormat="1" ht="16.5" customHeight="1">
      <c r="A164" s="36"/>
      <c r="B164" s="37"/>
      <c r="C164" s="190" t="s">
        <v>1626</v>
      </c>
      <c r="D164" s="190" t="s">
        <v>177</v>
      </c>
      <c r="E164" s="191" t="s">
        <v>3537</v>
      </c>
      <c r="F164" s="192" t="s">
        <v>3538</v>
      </c>
      <c r="G164" s="193" t="s">
        <v>400</v>
      </c>
      <c r="H164" s="194">
        <v>6</v>
      </c>
      <c r="I164" s="195"/>
      <c r="J164" s="196">
        <f t="shared" si="20"/>
        <v>0</v>
      </c>
      <c r="K164" s="192" t="s">
        <v>181</v>
      </c>
      <c r="L164" s="41"/>
      <c r="M164" s="197" t="s">
        <v>19</v>
      </c>
      <c r="N164" s="198" t="s">
        <v>48</v>
      </c>
      <c r="O164" s="67"/>
      <c r="P164" s="199">
        <f t="shared" si="21"/>
        <v>0</v>
      </c>
      <c r="Q164" s="199">
        <v>0</v>
      </c>
      <c r="R164" s="199">
        <f t="shared" si="22"/>
        <v>0</v>
      </c>
      <c r="S164" s="199">
        <v>0</v>
      </c>
      <c r="T164" s="200">
        <f t="shared" si="23"/>
        <v>0</v>
      </c>
      <c r="U164" s="36"/>
      <c r="V164" s="36"/>
      <c r="W164" s="36"/>
      <c r="X164" s="36"/>
      <c r="Y164" s="36"/>
      <c r="Z164" s="36"/>
      <c r="AA164" s="36"/>
      <c r="AB164" s="36"/>
      <c r="AC164" s="36"/>
      <c r="AD164" s="36"/>
      <c r="AE164" s="36"/>
      <c r="AR164" s="201" t="s">
        <v>293</v>
      </c>
      <c r="AT164" s="201" t="s">
        <v>177</v>
      </c>
      <c r="AU164" s="201" t="s">
        <v>85</v>
      </c>
      <c r="AY164" s="19" t="s">
        <v>175</v>
      </c>
      <c r="BE164" s="202">
        <f t="shared" si="24"/>
        <v>0</v>
      </c>
      <c r="BF164" s="202">
        <f t="shared" si="25"/>
        <v>0</v>
      </c>
      <c r="BG164" s="202">
        <f t="shared" si="26"/>
        <v>0</v>
      </c>
      <c r="BH164" s="202">
        <f t="shared" si="27"/>
        <v>0</v>
      </c>
      <c r="BI164" s="202">
        <f t="shared" si="28"/>
        <v>0</v>
      </c>
      <c r="BJ164" s="19" t="s">
        <v>182</v>
      </c>
      <c r="BK164" s="202">
        <f t="shared" si="29"/>
        <v>0</v>
      </c>
      <c r="BL164" s="19" t="s">
        <v>293</v>
      </c>
      <c r="BM164" s="201" t="s">
        <v>3539</v>
      </c>
    </row>
    <row r="165" spans="1:65" s="2" customFormat="1" ht="16.5" customHeight="1">
      <c r="A165" s="36"/>
      <c r="B165" s="37"/>
      <c r="C165" s="239" t="s">
        <v>1632</v>
      </c>
      <c r="D165" s="239" t="s">
        <v>238</v>
      </c>
      <c r="E165" s="240" t="s">
        <v>3540</v>
      </c>
      <c r="F165" s="241" t="s">
        <v>3541</v>
      </c>
      <c r="G165" s="242" t="s">
        <v>400</v>
      </c>
      <c r="H165" s="243">
        <v>6</v>
      </c>
      <c r="I165" s="244"/>
      <c r="J165" s="245">
        <f t="shared" si="20"/>
        <v>0</v>
      </c>
      <c r="K165" s="241" t="s">
        <v>3542</v>
      </c>
      <c r="L165" s="246"/>
      <c r="M165" s="247" t="s">
        <v>19</v>
      </c>
      <c r="N165" s="248" t="s">
        <v>48</v>
      </c>
      <c r="O165" s="67"/>
      <c r="P165" s="199">
        <f t="shared" si="21"/>
        <v>0</v>
      </c>
      <c r="Q165" s="199">
        <v>0</v>
      </c>
      <c r="R165" s="199">
        <f t="shared" si="22"/>
        <v>0</v>
      </c>
      <c r="S165" s="199">
        <v>0</v>
      </c>
      <c r="T165" s="200">
        <f t="shared" si="23"/>
        <v>0</v>
      </c>
      <c r="U165" s="36"/>
      <c r="V165" s="36"/>
      <c r="W165" s="36"/>
      <c r="X165" s="36"/>
      <c r="Y165" s="36"/>
      <c r="Z165" s="36"/>
      <c r="AA165" s="36"/>
      <c r="AB165" s="36"/>
      <c r="AC165" s="36"/>
      <c r="AD165" s="36"/>
      <c r="AE165" s="36"/>
      <c r="AR165" s="201" t="s">
        <v>522</v>
      </c>
      <c r="AT165" s="201" t="s">
        <v>238</v>
      </c>
      <c r="AU165" s="201" t="s">
        <v>85</v>
      </c>
      <c r="AY165" s="19" t="s">
        <v>175</v>
      </c>
      <c r="BE165" s="202">
        <f t="shared" si="24"/>
        <v>0</v>
      </c>
      <c r="BF165" s="202">
        <f t="shared" si="25"/>
        <v>0</v>
      </c>
      <c r="BG165" s="202">
        <f t="shared" si="26"/>
        <v>0</v>
      </c>
      <c r="BH165" s="202">
        <f t="shared" si="27"/>
        <v>0</v>
      </c>
      <c r="BI165" s="202">
        <f t="shared" si="28"/>
        <v>0</v>
      </c>
      <c r="BJ165" s="19" t="s">
        <v>182</v>
      </c>
      <c r="BK165" s="202">
        <f t="shared" si="29"/>
        <v>0</v>
      </c>
      <c r="BL165" s="19" t="s">
        <v>293</v>
      </c>
      <c r="BM165" s="201" t="s">
        <v>3543</v>
      </c>
    </row>
    <row r="166" spans="2:63" s="12" customFormat="1" ht="25.9" customHeight="1">
      <c r="B166" s="174"/>
      <c r="C166" s="175"/>
      <c r="D166" s="176" t="s">
        <v>74</v>
      </c>
      <c r="E166" s="177" t="s">
        <v>238</v>
      </c>
      <c r="F166" s="177" t="s">
        <v>889</v>
      </c>
      <c r="G166" s="175"/>
      <c r="H166" s="175"/>
      <c r="I166" s="178"/>
      <c r="J166" s="179">
        <f>BK166</f>
        <v>0</v>
      </c>
      <c r="K166" s="175"/>
      <c r="L166" s="180"/>
      <c r="M166" s="181"/>
      <c r="N166" s="182"/>
      <c r="O166" s="182"/>
      <c r="P166" s="183">
        <f>P167+P184</f>
        <v>0</v>
      </c>
      <c r="Q166" s="182"/>
      <c r="R166" s="183">
        <f>R167+R184</f>
        <v>0.09387000000000001</v>
      </c>
      <c r="S166" s="182"/>
      <c r="T166" s="184">
        <f>T167+T184</f>
        <v>0</v>
      </c>
      <c r="AR166" s="185" t="s">
        <v>195</v>
      </c>
      <c r="AT166" s="186" t="s">
        <v>74</v>
      </c>
      <c r="AU166" s="186" t="s">
        <v>75</v>
      </c>
      <c r="AY166" s="185" t="s">
        <v>175</v>
      </c>
      <c r="BK166" s="187">
        <f>BK167+BK184</f>
        <v>0</v>
      </c>
    </row>
    <row r="167" spans="2:63" s="12" customFormat="1" ht="22.9" customHeight="1">
      <c r="B167" s="174"/>
      <c r="C167" s="175"/>
      <c r="D167" s="176" t="s">
        <v>74</v>
      </c>
      <c r="E167" s="188" t="s">
        <v>3544</v>
      </c>
      <c r="F167" s="188" t="s">
        <v>3545</v>
      </c>
      <c r="G167" s="175"/>
      <c r="H167" s="175"/>
      <c r="I167" s="178"/>
      <c r="J167" s="189">
        <f>BK167</f>
        <v>0</v>
      </c>
      <c r="K167" s="175"/>
      <c r="L167" s="180"/>
      <c r="M167" s="181"/>
      <c r="N167" s="182"/>
      <c r="O167" s="182"/>
      <c r="P167" s="183">
        <f>SUM(P168:P183)</f>
        <v>0</v>
      </c>
      <c r="Q167" s="182"/>
      <c r="R167" s="183">
        <f>SUM(R168:R183)</f>
        <v>0.0936</v>
      </c>
      <c r="S167" s="182"/>
      <c r="T167" s="184">
        <f>SUM(T168:T183)</f>
        <v>0</v>
      </c>
      <c r="AR167" s="185" t="s">
        <v>195</v>
      </c>
      <c r="AT167" s="186" t="s">
        <v>74</v>
      </c>
      <c r="AU167" s="186" t="s">
        <v>83</v>
      </c>
      <c r="AY167" s="185" t="s">
        <v>175</v>
      </c>
      <c r="BK167" s="187">
        <f>SUM(BK168:BK183)</f>
        <v>0</v>
      </c>
    </row>
    <row r="168" spans="1:65" s="2" customFormat="1" ht="16.5" customHeight="1">
      <c r="A168" s="36"/>
      <c r="B168" s="37"/>
      <c r="C168" s="190" t="s">
        <v>1647</v>
      </c>
      <c r="D168" s="190" t="s">
        <v>177</v>
      </c>
      <c r="E168" s="191" t="s">
        <v>3546</v>
      </c>
      <c r="F168" s="192" t="s">
        <v>3547</v>
      </c>
      <c r="G168" s="193" t="s">
        <v>400</v>
      </c>
      <c r="H168" s="194">
        <v>6</v>
      </c>
      <c r="I168" s="195"/>
      <c r="J168" s="196">
        <f>ROUND(I168*H168,2)</f>
        <v>0</v>
      </c>
      <c r="K168" s="192" t="s">
        <v>1291</v>
      </c>
      <c r="L168" s="41"/>
      <c r="M168" s="197" t="s">
        <v>19</v>
      </c>
      <c r="N168" s="198" t="s">
        <v>48</v>
      </c>
      <c r="O168" s="67"/>
      <c r="P168" s="199">
        <f>O168*H168</f>
        <v>0</v>
      </c>
      <c r="Q168" s="199">
        <v>0</v>
      </c>
      <c r="R168" s="199">
        <f>Q168*H168</f>
        <v>0</v>
      </c>
      <c r="S168" s="199">
        <v>0</v>
      </c>
      <c r="T168" s="200">
        <f>S168*H168</f>
        <v>0</v>
      </c>
      <c r="U168" s="36"/>
      <c r="V168" s="36"/>
      <c r="W168" s="36"/>
      <c r="X168" s="36"/>
      <c r="Y168" s="36"/>
      <c r="Z168" s="36"/>
      <c r="AA168" s="36"/>
      <c r="AB168" s="36"/>
      <c r="AC168" s="36"/>
      <c r="AD168" s="36"/>
      <c r="AE168" s="36"/>
      <c r="AR168" s="201" t="s">
        <v>895</v>
      </c>
      <c r="AT168" s="201" t="s">
        <v>177</v>
      </c>
      <c r="AU168" s="201" t="s">
        <v>85</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895</v>
      </c>
      <c r="BM168" s="201" t="s">
        <v>3548</v>
      </c>
    </row>
    <row r="169" spans="1:65" s="2" customFormat="1" ht="16.5" customHeight="1">
      <c r="A169" s="36"/>
      <c r="B169" s="37"/>
      <c r="C169" s="239" t="s">
        <v>1653</v>
      </c>
      <c r="D169" s="239" t="s">
        <v>238</v>
      </c>
      <c r="E169" s="240" t="s">
        <v>3549</v>
      </c>
      <c r="F169" s="241" t="s">
        <v>3550</v>
      </c>
      <c r="G169" s="242" t="s">
        <v>400</v>
      </c>
      <c r="H169" s="243">
        <v>6</v>
      </c>
      <c r="I169" s="244"/>
      <c r="J169" s="245">
        <f>ROUND(I169*H169,2)</f>
        <v>0</v>
      </c>
      <c r="K169" s="241" t="s">
        <v>1291</v>
      </c>
      <c r="L169" s="246"/>
      <c r="M169" s="247" t="s">
        <v>19</v>
      </c>
      <c r="N169" s="248" t="s">
        <v>48</v>
      </c>
      <c r="O169" s="67"/>
      <c r="P169" s="199">
        <f>O169*H169</f>
        <v>0</v>
      </c>
      <c r="Q169" s="199">
        <v>0.0051</v>
      </c>
      <c r="R169" s="199">
        <f>Q169*H169</f>
        <v>0.030600000000000002</v>
      </c>
      <c r="S169" s="199">
        <v>0</v>
      </c>
      <c r="T169" s="200">
        <f>S169*H169</f>
        <v>0</v>
      </c>
      <c r="U169" s="36"/>
      <c r="V169" s="36"/>
      <c r="W169" s="36"/>
      <c r="X169" s="36"/>
      <c r="Y169" s="36"/>
      <c r="Z169" s="36"/>
      <c r="AA169" s="36"/>
      <c r="AB169" s="36"/>
      <c r="AC169" s="36"/>
      <c r="AD169" s="36"/>
      <c r="AE169" s="36"/>
      <c r="AR169" s="201" t="s">
        <v>2175</v>
      </c>
      <c r="AT169" s="201" t="s">
        <v>238</v>
      </c>
      <c r="AU169" s="201" t="s">
        <v>85</v>
      </c>
      <c r="AY169" s="19" t="s">
        <v>175</v>
      </c>
      <c r="BE169" s="202">
        <f>IF(N169="základní",J169,0)</f>
        <v>0</v>
      </c>
      <c r="BF169" s="202">
        <f>IF(N169="snížená",J169,0)</f>
        <v>0</v>
      </c>
      <c r="BG169" s="202">
        <f>IF(N169="zákl. přenesená",J169,0)</f>
        <v>0</v>
      </c>
      <c r="BH169" s="202">
        <f>IF(N169="sníž. přenesená",J169,0)</f>
        <v>0</v>
      </c>
      <c r="BI169" s="202">
        <f>IF(N169="nulová",J169,0)</f>
        <v>0</v>
      </c>
      <c r="BJ169" s="19" t="s">
        <v>182</v>
      </c>
      <c r="BK169" s="202">
        <f>ROUND(I169*H169,2)</f>
        <v>0</v>
      </c>
      <c r="BL169" s="19" t="s">
        <v>2175</v>
      </c>
      <c r="BM169" s="201" t="s">
        <v>3551</v>
      </c>
    </row>
    <row r="170" spans="1:65" s="2" customFormat="1" ht="16.5" customHeight="1">
      <c r="A170" s="36"/>
      <c r="B170" s="37"/>
      <c r="C170" s="190" t="s">
        <v>1659</v>
      </c>
      <c r="D170" s="190" t="s">
        <v>177</v>
      </c>
      <c r="E170" s="191" t="s">
        <v>3552</v>
      </c>
      <c r="F170" s="192" t="s">
        <v>3553</v>
      </c>
      <c r="G170" s="193" t="s">
        <v>400</v>
      </c>
      <c r="H170" s="194">
        <v>9</v>
      </c>
      <c r="I170" s="195"/>
      <c r="J170" s="196">
        <f>ROUND(I170*H170,2)</f>
        <v>0</v>
      </c>
      <c r="K170" s="192" t="s">
        <v>1291</v>
      </c>
      <c r="L170" s="41"/>
      <c r="M170" s="197" t="s">
        <v>19</v>
      </c>
      <c r="N170" s="198" t="s">
        <v>48</v>
      </c>
      <c r="O170" s="67"/>
      <c r="P170" s="199">
        <f>O170*H170</f>
        <v>0</v>
      </c>
      <c r="Q170" s="199">
        <v>0</v>
      </c>
      <c r="R170" s="199">
        <f>Q170*H170</f>
        <v>0</v>
      </c>
      <c r="S170" s="199">
        <v>0</v>
      </c>
      <c r="T170" s="200">
        <f>S170*H170</f>
        <v>0</v>
      </c>
      <c r="U170" s="36"/>
      <c r="V170" s="36"/>
      <c r="W170" s="36"/>
      <c r="X170" s="36"/>
      <c r="Y170" s="36"/>
      <c r="Z170" s="36"/>
      <c r="AA170" s="36"/>
      <c r="AB170" s="36"/>
      <c r="AC170" s="36"/>
      <c r="AD170" s="36"/>
      <c r="AE170" s="36"/>
      <c r="AR170" s="201" t="s">
        <v>895</v>
      </c>
      <c r="AT170" s="201" t="s">
        <v>177</v>
      </c>
      <c r="AU170" s="201" t="s">
        <v>85</v>
      </c>
      <c r="AY170" s="19" t="s">
        <v>175</v>
      </c>
      <c r="BE170" s="202">
        <f>IF(N170="základní",J170,0)</f>
        <v>0</v>
      </c>
      <c r="BF170" s="202">
        <f>IF(N170="snížená",J170,0)</f>
        <v>0</v>
      </c>
      <c r="BG170" s="202">
        <f>IF(N170="zákl. přenesená",J170,0)</f>
        <v>0</v>
      </c>
      <c r="BH170" s="202">
        <f>IF(N170="sníž. přenesená",J170,0)</f>
        <v>0</v>
      </c>
      <c r="BI170" s="202">
        <f>IF(N170="nulová",J170,0)</f>
        <v>0</v>
      </c>
      <c r="BJ170" s="19" t="s">
        <v>182</v>
      </c>
      <c r="BK170" s="202">
        <f>ROUND(I170*H170,2)</f>
        <v>0</v>
      </c>
      <c r="BL170" s="19" t="s">
        <v>895</v>
      </c>
      <c r="BM170" s="201" t="s">
        <v>3554</v>
      </c>
    </row>
    <row r="171" spans="2:51" s="14" customFormat="1" ht="11.25">
      <c r="B171" s="217"/>
      <c r="C171" s="218"/>
      <c r="D171" s="203" t="s">
        <v>186</v>
      </c>
      <c r="E171" s="219" t="s">
        <v>19</v>
      </c>
      <c r="F171" s="220" t="s">
        <v>3555</v>
      </c>
      <c r="G171" s="218"/>
      <c r="H171" s="221">
        <v>9</v>
      </c>
      <c r="I171" s="222"/>
      <c r="J171" s="218"/>
      <c r="K171" s="218"/>
      <c r="L171" s="223"/>
      <c r="M171" s="224"/>
      <c r="N171" s="225"/>
      <c r="O171" s="225"/>
      <c r="P171" s="225"/>
      <c r="Q171" s="225"/>
      <c r="R171" s="225"/>
      <c r="S171" s="225"/>
      <c r="T171" s="226"/>
      <c r="AT171" s="227" t="s">
        <v>186</v>
      </c>
      <c r="AU171" s="227" t="s">
        <v>85</v>
      </c>
      <c r="AV171" s="14" t="s">
        <v>85</v>
      </c>
      <c r="AW171" s="14" t="s">
        <v>37</v>
      </c>
      <c r="AX171" s="14" t="s">
        <v>83</v>
      </c>
      <c r="AY171" s="227" t="s">
        <v>175</v>
      </c>
    </row>
    <row r="172" spans="1:65" s="2" customFormat="1" ht="16.5" customHeight="1">
      <c r="A172" s="36"/>
      <c r="B172" s="37"/>
      <c r="C172" s="239" t="s">
        <v>1674</v>
      </c>
      <c r="D172" s="239" t="s">
        <v>238</v>
      </c>
      <c r="E172" s="240" t="s">
        <v>3556</v>
      </c>
      <c r="F172" s="241" t="s">
        <v>3557</v>
      </c>
      <c r="G172" s="242" t="s">
        <v>400</v>
      </c>
      <c r="H172" s="243">
        <v>2</v>
      </c>
      <c r="I172" s="244"/>
      <c r="J172" s="245">
        <f aca="true" t="shared" si="30" ref="J172:J183">ROUND(I172*H172,2)</f>
        <v>0</v>
      </c>
      <c r="K172" s="241" t="s">
        <v>181</v>
      </c>
      <c r="L172" s="246"/>
      <c r="M172" s="247" t="s">
        <v>19</v>
      </c>
      <c r="N172" s="248" t="s">
        <v>48</v>
      </c>
      <c r="O172" s="67"/>
      <c r="P172" s="199">
        <f aca="true" t="shared" si="31" ref="P172:P183">O172*H172</f>
        <v>0</v>
      </c>
      <c r="Q172" s="199">
        <v>0.007</v>
      </c>
      <c r="R172" s="199">
        <f aca="true" t="shared" si="32" ref="R172:R183">Q172*H172</f>
        <v>0.014</v>
      </c>
      <c r="S172" s="199">
        <v>0</v>
      </c>
      <c r="T172" s="200">
        <f aca="true" t="shared" si="33" ref="T172:T183">S172*H172</f>
        <v>0</v>
      </c>
      <c r="U172" s="36"/>
      <c r="V172" s="36"/>
      <c r="W172" s="36"/>
      <c r="X172" s="36"/>
      <c r="Y172" s="36"/>
      <c r="Z172" s="36"/>
      <c r="AA172" s="36"/>
      <c r="AB172" s="36"/>
      <c r="AC172" s="36"/>
      <c r="AD172" s="36"/>
      <c r="AE172" s="36"/>
      <c r="AR172" s="201" t="s">
        <v>2175</v>
      </c>
      <c r="AT172" s="201" t="s">
        <v>238</v>
      </c>
      <c r="AU172" s="201" t="s">
        <v>85</v>
      </c>
      <c r="AY172" s="19" t="s">
        <v>175</v>
      </c>
      <c r="BE172" s="202">
        <f aca="true" t="shared" si="34" ref="BE172:BE183">IF(N172="základní",J172,0)</f>
        <v>0</v>
      </c>
      <c r="BF172" s="202">
        <f aca="true" t="shared" si="35" ref="BF172:BF183">IF(N172="snížená",J172,0)</f>
        <v>0</v>
      </c>
      <c r="BG172" s="202">
        <f aca="true" t="shared" si="36" ref="BG172:BG183">IF(N172="zákl. přenesená",J172,0)</f>
        <v>0</v>
      </c>
      <c r="BH172" s="202">
        <f aca="true" t="shared" si="37" ref="BH172:BH183">IF(N172="sníž. přenesená",J172,0)</f>
        <v>0</v>
      </c>
      <c r="BI172" s="202">
        <f aca="true" t="shared" si="38" ref="BI172:BI183">IF(N172="nulová",J172,0)</f>
        <v>0</v>
      </c>
      <c r="BJ172" s="19" t="s">
        <v>182</v>
      </c>
      <c r="BK172" s="202">
        <f aca="true" t="shared" si="39" ref="BK172:BK183">ROUND(I172*H172,2)</f>
        <v>0</v>
      </c>
      <c r="BL172" s="19" t="s">
        <v>2175</v>
      </c>
      <c r="BM172" s="201" t="s">
        <v>3558</v>
      </c>
    </row>
    <row r="173" spans="1:65" s="2" customFormat="1" ht="16.5" customHeight="1">
      <c r="A173" s="36"/>
      <c r="B173" s="37"/>
      <c r="C173" s="239" t="s">
        <v>1681</v>
      </c>
      <c r="D173" s="239" t="s">
        <v>238</v>
      </c>
      <c r="E173" s="240" t="s">
        <v>3559</v>
      </c>
      <c r="F173" s="241" t="s">
        <v>3560</v>
      </c>
      <c r="G173" s="242" t="s">
        <v>400</v>
      </c>
      <c r="H173" s="243">
        <v>7</v>
      </c>
      <c r="I173" s="244"/>
      <c r="J173" s="245">
        <f t="shared" si="30"/>
        <v>0</v>
      </c>
      <c r="K173" s="241" t="s">
        <v>1291</v>
      </c>
      <c r="L173" s="246"/>
      <c r="M173" s="247" t="s">
        <v>19</v>
      </c>
      <c r="N173" s="248" t="s">
        <v>48</v>
      </c>
      <c r="O173" s="67"/>
      <c r="P173" s="199">
        <f t="shared" si="31"/>
        <v>0</v>
      </c>
      <c r="Q173" s="199">
        <v>0.007</v>
      </c>
      <c r="R173" s="199">
        <f t="shared" si="32"/>
        <v>0.049</v>
      </c>
      <c r="S173" s="199">
        <v>0</v>
      </c>
      <c r="T173" s="200">
        <f t="shared" si="33"/>
        <v>0</v>
      </c>
      <c r="U173" s="36"/>
      <c r="V173" s="36"/>
      <c r="W173" s="36"/>
      <c r="X173" s="36"/>
      <c r="Y173" s="36"/>
      <c r="Z173" s="36"/>
      <c r="AA173" s="36"/>
      <c r="AB173" s="36"/>
      <c r="AC173" s="36"/>
      <c r="AD173" s="36"/>
      <c r="AE173" s="36"/>
      <c r="AR173" s="201" t="s">
        <v>2175</v>
      </c>
      <c r="AT173" s="201" t="s">
        <v>238</v>
      </c>
      <c r="AU173" s="201" t="s">
        <v>85</v>
      </c>
      <c r="AY173" s="19" t="s">
        <v>175</v>
      </c>
      <c r="BE173" s="202">
        <f t="shared" si="34"/>
        <v>0</v>
      </c>
      <c r="BF173" s="202">
        <f t="shared" si="35"/>
        <v>0</v>
      </c>
      <c r="BG173" s="202">
        <f t="shared" si="36"/>
        <v>0</v>
      </c>
      <c r="BH173" s="202">
        <f t="shared" si="37"/>
        <v>0</v>
      </c>
      <c r="BI173" s="202">
        <f t="shared" si="38"/>
        <v>0</v>
      </c>
      <c r="BJ173" s="19" t="s">
        <v>182</v>
      </c>
      <c r="BK173" s="202">
        <f t="shared" si="39"/>
        <v>0</v>
      </c>
      <c r="BL173" s="19" t="s">
        <v>2175</v>
      </c>
      <c r="BM173" s="201" t="s">
        <v>3561</v>
      </c>
    </row>
    <row r="174" spans="1:65" s="2" customFormat="1" ht="16.5" customHeight="1">
      <c r="A174" s="36"/>
      <c r="B174" s="37"/>
      <c r="C174" s="190" t="s">
        <v>1686</v>
      </c>
      <c r="D174" s="190" t="s">
        <v>177</v>
      </c>
      <c r="E174" s="191" t="s">
        <v>3562</v>
      </c>
      <c r="F174" s="192" t="s">
        <v>3563</v>
      </c>
      <c r="G174" s="193" t="s">
        <v>400</v>
      </c>
      <c r="H174" s="194">
        <v>1</v>
      </c>
      <c r="I174" s="195"/>
      <c r="J174" s="196">
        <f t="shared" si="30"/>
        <v>0</v>
      </c>
      <c r="K174" s="192" t="s">
        <v>1291</v>
      </c>
      <c r="L174" s="41"/>
      <c r="M174" s="197" t="s">
        <v>19</v>
      </c>
      <c r="N174" s="198" t="s">
        <v>48</v>
      </c>
      <c r="O174" s="67"/>
      <c r="P174" s="199">
        <f t="shared" si="31"/>
        <v>0</v>
      </c>
      <c r="Q174" s="199">
        <v>0</v>
      </c>
      <c r="R174" s="199">
        <f t="shared" si="32"/>
        <v>0</v>
      </c>
      <c r="S174" s="199">
        <v>0</v>
      </c>
      <c r="T174" s="200">
        <f t="shared" si="33"/>
        <v>0</v>
      </c>
      <c r="U174" s="36"/>
      <c r="V174" s="36"/>
      <c r="W174" s="36"/>
      <c r="X174" s="36"/>
      <c r="Y174" s="36"/>
      <c r="Z174" s="36"/>
      <c r="AA174" s="36"/>
      <c r="AB174" s="36"/>
      <c r="AC174" s="36"/>
      <c r="AD174" s="36"/>
      <c r="AE174" s="36"/>
      <c r="AR174" s="201" t="s">
        <v>895</v>
      </c>
      <c r="AT174" s="201" t="s">
        <v>177</v>
      </c>
      <c r="AU174" s="201" t="s">
        <v>85</v>
      </c>
      <c r="AY174" s="19" t="s">
        <v>175</v>
      </c>
      <c r="BE174" s="202">
        <f t="shared" si="34"/>
        <v>0</v>
      </c>
      <c r="BF174" s="202">
        <f t="shared" si="35"/>
        <v>0</v>
      </c>
      <c r="BG174" s="202">
        <f t="shared" si="36"/>
        <v>0</v>
      </c>
      <c r="BH174" s="202">
        <f t="shared" si="37"/>
        <v>0</v>
      </c>
      <c r="BI174" s="202">
        <f t="shared" si="38"/>
        <v>0</v>
      </c>
      <c r="BJ174" s="19" t="s">
        <v>182</v>
      </c>
      <c r="BK174" s="202">
        <f t="shared" si="39"/>
        <v>0</v>
      </c>
      <c r="BL174" s="19" t="s">
        <v>895</v>
      </c>
      <c r="BM174" s="201" t="s">
        <v>3564</v>
      </c>
    </row>
    <row r="175" spans="1:65" s="2" customFormat="1" ht="16.5" customHeight="1">
      <c r="A175" s="36"/>
      <c r="B175" s="37"/>
      <c r="C175" s="190" t="s">
        <v>1695</v>
      </c>
      <c r="D175" s="190" t="s">
        <v>177</v>
      </c>
      <c r="E175" s="191" t="s">
        <v>3565</v>
      </c>
      <c r="F175" s="192" t="s">
        <v>3566</v>
      </c>
      <c r="G175" s="193" t="s">
        <v>400</v>
      </c>
      <c r="H175" s="194">
        <v>16</v>
      </c>
      <c r="I175" s="195"/>
      <c r="J175" s="196">
        <f t="shared" si="30"/>
        <v>0</v>
      </c>
      <c r="K175" s="192" t="s">
        <v>1291</v>
      </c>
      <c r="L175" s="41"/>
      <c r="M175" s="197" t="s">
        <v>19</v>
      </c>
      <c r="N175" s="198" t="s">
        <v>48</v>
      </c>
      <c r="O175" s="67"/>
      <c r="P175" s="199">
        <f t="shared" si="31"/>
        <v>0</v>
      </c>
      <c r="Q175" s="199">
        <v>0</v>
      </c>
      <c r="R175" s="199">
        <f t="shared" si="32"/>
        <v>0</v>
      </c>
      <c r="S175" s="199">
        <v>0</v>
      </c>
      <c r="T175" s="200">
        <f t="shared" si="33"/>
        <v>0</v>
      </c>
      <c r="U175" s="36"/>
      <c r="V175" s="36"/>
      <c r="W175" s="36"/>
      <c r="X175" s="36"/>
      <c r="Y175" s="36"/>
      <c r="Z175" s="36"/>
      <c r="AA175" s="36"/>
      <c r="AB175" s="36"/>
      <c r="AC175" s="36"/>
      <c r="AD175" s="36"/>
      <c r="AE175" s="36"/>
      <c r="AR175" s="201" t="s">
        <v>895</v>
      </c>
      <c r="AT175" s="201" t="s">
        <v>177</v>
      </c>
      <c r="AU175" s="201" t="s">
        <v>85</v>
      </c>
      <c r="AY175" s="19" t="s">
        <v>175</v>
      </c>
      <c r="BE175" s="202">
        <f t="shared" si="34"/>
        <v>0</v>
      </c>
      <c r="BF175" s="202">
        <f t="shared" si="35"/>
        <v>0</v>
      </c>
      <c r="BG175" s="202">
        <f t="shared" si="36"/>
        <v>0</v>
      </c>
      <c r="BH175" s="202">
        <f t="shared" si="37"/>
        <v>0</v>
      </c>
      <c r="BI175" s="202">
        <f t="shared" si="38"/>
        <v>0</v>
      </c>
      <c r="BJ175" s="19" t="s">
        <v>182</v>
      </c>
      <c r="BK175" s="202">
        <f t="shared" si="39"/>
        <v>0</v>
      </c>
      <c r="BL175" s="19" t="s">
        <v>895</v>
      </c>
      <c r="BM175" s="201" t="s">
        <v>3567</v>
      </c>
    </row>
    <row r="176" spans="1:65" s="2" customFormat="1" ht="16.5" customHeight="1">
      <c r="A176" s="36"/>
      <c r="B176" s="37"/>
      <c r="C176" s="190" t="s">
        <v>1700</v>
      </c>
      <c r="D176" s="190" t="s">
        <v>177</v>
      </c>
      <c r="E176" s="191" t="s">
        <v>3568</v>
      </c>
      <c r="F176" s="192" t="s">
        <v>3569</v>
      </c>
      <c r="G176" s="193" t="s">
        <v>400</v>
      </c>
      <c r="H176" s="194">
        <v>10</v>
      </c>
      <c r="I176" s="195"/>
      <c r="J176" s="196">
        <f t="shared" si="30"/>
        <v>0</v>
      </c>
      <c r="K176" s="192" t="s">
        <v>1291</v>
      </c>
      <c r="L176" s="41"/>
      <c r="M176" s="197" t="s">
        <v>19</v>
      </c>
      <c r="N176" s="198" t="s">
        <v>48</v>
      </c>
      <c r="O176" s="67"/>
      <c r="P176" s="199">
        <f t="shared" si="31"/>
        <v>0</v>
      </c>
      <c r="Q176" s="199">
        <v>0</v>
      </c>
      <c r="R176" s="199">
        <f t="shared" si="32"/>
        <v>0</v>
      </c>
      <c r="S176" s="199">
        <v>0</v>
      </c>
      <c r="T176" s="200">
        <f t="shared" si="33"/>
        <v>0</v>
      </c>
      <c r="U176" s="36"/>
      <c r="V176" s="36"/>
      <c r="W176" s="36"/>
      <c r="X176" s="36"/>
      <c r="Y176" s="36"/>
      <c r="Z176" s="36"/>
      <c r="AA176" s="36"/>
      <c r="AB176" s="36"/>
      <c r="AC176" s="36"/>
      <c r="AD176" s="36"/>
      <c r="AE176" s="36"/>
      <c r="AR176" s="201" t="s">
        <v>895</v>
      </c>
      <c r="AT176" s="201" t="s">
        <v>177</v>
      </c>
      <c r="AU176" s="201" t="s">
        <v>85</v>
      </c>
      <c r="AY176" s="19" t="s">
        <v>175</v>
      </c>
      <c r="BE176" s="202">
        <f t="shared" si="34"/>
        <v>0</v>
      </c>
      <c r="BF176" s="202">
        <f t="shared" si="35"/>
        <v>0</v>
      </c>
      <c r="BG176" s="202">
        <f t="shared" si="36"/>
        <v>0</v>
      </c>
      <c r="BH176" s="202">
        <f t="shared" si="37"/>
        <v>0</v>
      </c>
      <c r="BI176" s="202">
        <f t="shared" si="38"/>
        <v>0</v>
      </c>
      <c r="BJ176" s="19" t="s">
        <v>182</v>
      </c>
      <c r="BK176" s="202">
        <f t="shared" si="39"/>
        <v>0</v>
      </c>
      <c r="BL176" s="19" t="s">
        <v>895</v>
      </c>
      <c r="BM176" s="201" t="s">
        <v>3570</v>
      </c>
    </row>
    <row r="177" spans="1:65" s="2" customFormat="1" ht="16.5" customHeight="1">
      <c r="A177" s="36"/>
      <c r="B177" s="37"/>
      <c r="C177" s="190" t="s">
        <v>1710</v>
      </c>
      <c r="D177" s="190" t="s">
        <v>177</v>
      </c>
      <c r="E177" s="191" t="s">
        <v>3571</v>
      </c>
      <c r="F177" s="192" t="s">
        <v>3572</v>
      </c>
      <c r="G177" s="193" t="s">
        <v>400</v>
      </c>
      <c r="H177" s="194">
        <v>6</v>
      </c>
      <c r="I177" s="195"/>
      <c r="J177" s="196">
        <f t="shared" si="30"/>
        <v>0</v>
      </c>
      <c r="K177" s="192" t="s">
        <v>1291</v>
      </c>
      <c r="L177" s="41"/>
      <c r="M177" s="197" t="s">
        <v>19</v>
      </c>
      <c r="N177" s="198" t="s">
        <v>48</v>
      </c>
      <c r="O177" s="67"/>
      <c r="P177" s="199">
        <f t="shared" si="31"/>
        <v>0</v>
      </c>
      <c r="Q177" s="199">
        <v>0</v>
      </c>
      <c r="R177" s="199">
        <f t="shared" si="32"/>
        <v>0</v>
      </c>
      <c r="S177" s="199">
        <v>0</v>
      </c>
      <c r="T177" s="200">
        <f t="shared" si="33"/>
        <v>0</v>
      </c>
      <c r="U177" s="36"/>
      <c r="V177" s="36"/>
      <c r="W177" s="36"/>
      <c r="X177" s="36"/>
      <c r="Y177" s="36"/>
      <c r="Z177" s="36"/>
      <c r="AA177" s="36"/>
      <c r="AB177" s="36"/>
      <c r="AC177" s="36"/>
      <c r="AD177" s="36"/>
      <c r="AE177" s="36"/>
      <c r="AR177" s="201" t="s">
        <v>895</v>
      </c>
      <c r="AT177" s="201" t="s">
        <v>177</v>
      </c>
      <c r="AU177" s="201" t="s">
        <v>85</v>
      </c>
      <c r="AY177" s="19" t="s">
        <v>175</v>
      </c>
      <c r="BE177" s="202">
        <f t="shared" si="34"/>
        <v>0</v>
      </c>
      <c r="BF177" s="202">
        <f t="shared" si="35"/>
        <v>0</v>
      </c>
      <c r="BG177" s="202">
        <f t="shared" si="36"/>
        <v>0</v>
      </c>
      <c r="BH177" s="202">
        <f t="shared" si="37"/>
        <v>0</v>
      </c>
      <c r="BI177" s="202">
        <f t="shared" si="38"/>
        <v>0</v>
      </c>
      <c r="BJ177" s="19" t="s">
        <v>182</v>
      </c>
      <c r="BK177" s="202">
        <f t="shared" si="39"/>
        <v>0</v>
      </c>
      <c r="BL177" s="19" t="s">
        <v>895</v>
      </c>
      <c r="BM177" s="201" t="s">
        <v>3573</v>
      </c>
    </row>
    <row r="178" spans="1:65" s="2" customFormat="1" ht="16.5" customHeight="1">
      <c r="A178" s="36"/>
      <c r="B178" s="37"/>
      <c r="C178" s="190" t="s">
        <v>1720</v>
      </c>
      <c r="D178" s="190" t="s">
        <v>177</v>
      </c>
      <c r="E178" s="191" t="s">
        <v>3574</v>
      </c>
      <c r="F178" s="192" t="s">
        <v>3575</v>
      </c>
      <c r="G178" s="193" t="s">
        <v>400</v>
      </c>
      <c r="H178" s="194">
        <v>3</v>
      </c>
      <c r="I178" s="195"/>
      <c r="J178" s="196">
        <f t="shared" si="30"/>
        <v>0</v>
      </c>
      <c r="K178" s="192" t="s">
        <v>1291</v>
      </c>
      <c r="L178" s="41"/>
      <c r="M178" s="197" t="s">
        <v>19</v>
      </c>
      <c r="N178" s="198" t="s">
        <v>48</v>
      </c>
      <c r="O178" s="67"/>
      <c r="P178" s="199">
        <f t="shared" si="31"/>
        <v>0</v>
      </c>
      <c r="Q178" s="199">
        <v>0</v>
      </c>
      <c r="R178" s="199">
        <f t="shared" si="32"/>
        <v>0</v>
      </c>
      <c r="S178" s="199">
        <v>0</v>
      </c>
      <c r="T178" s="200">
        <f t="shared" si="33"/>
        <v>0</v>
      </c>
      <c r="U178" s="36"/>
      <c r="V178" s="36"/>
      <c r="W178" s="36"/>
      <c r="X178" s="36"/>
      <c r="Y178" s="36"/>
      <c r="Z178" s="36"/>
      <c r="AA178" s="36"/>
      <c r="AB178" s="36"/>
      <c r="AC178" s="36"/>
      <c r="AD178" s="36"/>
      <c r="AE178" s="36"/>
      <c r="AR178" s="201" t="s">
        <v>895</v>
      </c>
      <c r="AT178" s="201" t="s">
        <v>177</v>
      </c>
      <c r="AU178" s="201" t="s">
        <v>85</v>
      </c>
      <c r="AY178" s="19" t="s">
        <v>175</v>
      </c>
      <c r="BE178" s="202">
        <f t="shared" si="34"/>
        <v>0</v>
      </c>
      <c r="BF178" s="202">
        <f t="shared" si="35"/>
        <v>0</v>
      </c>
      <c r="BG178" s="202">
        <f t="shared" si="36"/>
        <v>0</v>
      </c>
      <c r="BH178" s="202">
        <f t="shared" si="37"/>
        <v>0</v>
      </c>
      <c r="BI178" s="202">
        <f t="shared" si="38"/>
        <v>0</v>
      </c>
      <c r="BJ178" s="19" t="s">
        <v>182</v>
      </c>
      <c r="BK178" s="202">
        <f t="shared" si="39"/>
        <v>0</v>
      </c>
      <c r="BL178" s="19" t="s">
        <v>895</v>
      </c>
      <c r="BM178" s="201" t="s">
        <v>3576</v>
      </c>
    </row>
    <row r="179" spans="1:65" s="2" customFormat="1" ht="16.5" customHeight="1">
      <c r="A179" s="36"/>
      <c r="B179" s="37"/>
      <c r="C179" s="190" t="s">
        <v>1743</v>
      </c>
      <c r="D179" s="190" t="s">
        <v>177</v>
      </c>
      <c r="E179" s="191" t="s">
        <v>3577</v>
      </c>
      <c r="F179" s="192" t="s">
        <v>3578</v>
      </c>
      <c r="G179" s="193" t="s">
        <v>400</v>
      </c>
      <c r="H179" s="194">
        <v>12</v>
      </c>
      <c r="I179" s="195"/>
      <c r="J179" s="196">
        <f t="shared" si="30"/>
        <v>0</v>
      </c>
      <c r="K179" s="192" t="s">
        <v>1291</v>
      </c>
      <c r="L179" s="41"/>
      <c r="M179" s="197" t="s">
        <v>19</v>
      </c>
      <c r="N179" s="198" t="s">
        <v>48</v>
      </c>
      <c r="O179" s="67"/>
      <c r="P179" s="199">
        <f t="shared" si="31"/>
        <v>0</v>
      </c>
      <c r="Q179" s="199">
        <v>0</v>
      </c>
      <c r="R179" s="199">
        <f t="shared" si="32"/>
        <v>0</v>
      </c>
      <c r="S179" s="199">
        <v>0</v>
      </c>
      <c r="T179" s="200">
        <f t="shared" si="33"/>
        <v>0</v>
      </c>
      <c r="U179" s="36"/>
      <c r="V179" s="36"/>
      <c r="W179" s="36"/>
      <c r="X179" s="36"/>
      <c r="Y179" s="36"/>
      <c r="Z179" s="36"/>
      <c r="AA179" s="36"/>
      <c r="AB179" s="36"/>
      <c r="AC179" s="36"/>
      <c r="AD179" s="36"/>
      <c r="AE179" s="36"/>
      <c r="AR179" s="201" t="s">
        <v>895</v>
      </c>
      <c r="AT179" s="201" t="s">
        <v>177</v>
      </c>
      <c r="AU179" s="201" t="s">
        <v>85</v>
      </c>
      <c r="AY179" s="19" t="s">
        <v>175</v>
      </c>
      <c r="BE179" s="202">
        <f t="shared" si="34"/>
        <v>0</v>
      </c>
      <c r="BF179" s="202">
        <f t="shared" si="35"/>
        <v>0</v>
      </c>
      <c r="BG179" s="202">
        <f t="shared" si="36"/>
        <v>0</v>
      </c>
      <c r="BH179" s="202">
        <f t="shared" si="37"/>
        <v>0</v>
      </c>
      <c r="BI179" s="202">
        <f t="shared" si="38"/>
        <v>0</v>
      </c>
      <c r="BJ179" s="19" t="s">
        <v>182</v>
      </c>
      <c r="BK179" s="202">
        <f t="shared" si="39"/>
        <v>0</v>
      </c>
      <c r="BL179" s="19" t="s">
        <v>895</v>
      </c>
      <c r="BM179" s="201" t="s">
        <v>3579</v>
      </c>
    </row>
    <row r="180" spans="1:65" s="2" customFormat="1" ht="16.5" customHeight="1">
      <c r="A180" s="36"/>
      <c r="B180" s="37"/>
      <c r="C180" s="190" t="s">
        <v>1926</v>
      </c>
      <c r="D180" s="190" t="s">
        <v>177</v>
      </c>
      <c r="E180" s="191" t="s">
        <v>3580</v>
      </c>
      <c r="F180" s="192" t="s">
        <v>3581</v>
      </c>
      <c r="G180" s="193" t="s">
        <v>400</v>
      </c>
      <c r="H180" s="194">
        <v>6</v>
      </c>
      <c r="I180" s="195"/>
      <c r="J180" s="196">
        <f t="shared" si="30"/>
        <v>0</v>
      </c>
      <c r="K180" s="192" t="s">
        <v>1291</v>
      </c>
      <c r="L180" s="41"/>
      <c r="M180" s="197" t="s">
        <v>19</v>
      </c>
      <c r="N180" s="198" t="s">
        <v>48</v>
      </c>
      <c r="O180" s="67"/>
      <c r="P180" s="199">
        <f t="shared" si="31"/>
        <v>0</v>
      </c>
      <c r="Q180" s="199">
        <v>0</v>
      </c>
      <c r="R180" s="199">
        <f t="shared" si="32"/>
        <v>0</v>
      </c>
      <c r="S180" s="199">
        <v>0</v>
      </c>
      <c r="T180" s="200">
        <f t="shared" si="33"/>
        <v>0</v>
      </c>
      <c r="U180" s="36"/>
      <c r="V180" s="36"/>
      <c r="W180" s="36"/>
      <c r="X180" s="36"/>
      <c r="Y180" s="36"/>
      <c r="Z180" s="36"/>
      <c r="AA180" s="36"/>
      <c r="AB180" s="36"/>
      <c r="AC180" s="36"/>
      <c r="AD180" s="36"/>
      <c r="AE180" s="36"/>
      <c r="AR180" s="201" t="s">
        <v>895</v>
      </c>
      <c r="AT180" s="201" t="s">
        <v>177</v>
      </c>
      <c r="AU180" s="201" t="s">
        <v>85</v>
      </c>
      <c r="AY180" s="19" t="s">
        <v>175</v>
      </c>
      <c r="BE180" s="202">
        <f t="shared" si="34"/>
        <v>0</v>
      </c>
      <c r="BF180" s="202">
        <f t="shared" si="35"/>
        <v>0</v>
      </c>
      <c r="BG180" s="202">
        <f t="shared" si="36"/>
        <v>0</v>
      </c>
      <c r="BH180" s="202">
        <f t="shared" si="37"/>
        <v>0</v>
      </c>
      <c r="BI180" s="202">
        <f t="shared" si="38"/>
        <v>0</v>
      </c>
      <c r="BJ180" s="19" t="s">
        <v>182</v>
      </c>
      <c r="BK180" s="202">
        <f t="shared" si="39"/>
        <v>0</v>
      </c>
      <c r="BL180" s="19" t="s">
        <v>895</v>
      </c>
      <c r="BM180" s="201" t="s">
        <v>3582</v>
      </c>
    </row>
    <row r="181" spans="1:65" s="2" customFormat="1" ht="16.5" customHeight="1">
      <c r="A181" s="36"/>
      <c r="B181" s="37"/>
      <c r="C181" s="190" t="s">
        <v>1935</v>
      </c>
      <c r="D181" s="190" t="s">
        <v>177</v>
      </c>
      <c r="E181" s="191" t="s">
        <v>3583</v>
      </c>
      <c r="F181" s="192" t="s">
        <v>3584</v>
      </c>
      <c r="G181" s="193" t="s">
        <v>400</v>
      </c>
      <c r="H181" s="194">
        <v>3</v>
      </c>
      <c r="I181" s="195"/>
      <c r="J181" s="196">
        <f t="shared" si="30"/>
        <v>0</v>
      </c>
      <c r="K181" s="192" t="s">
        <v>1291</v>
      </c>
      <c r="L181" s="41"/>
      <c r="M181" s="197" t="s">
        <v>19</v>
      </c>
      <c r="N181" s="198" t="s">
        <v>48</v>
      </c>
      <c r="O181" s="67"/>
      <c r="P181" s="199">
        <f t="shared" si="31"/>
        <v>0</v>
      </c>
      <c r="Q181" s="199">
        <v>0</v>
      </c>
      <c r="R181" s="199">
        <f t="shared" si="32"/>
        <v>0</v>
      </c>
      <c r="S181" s="199">
        <v>0</v>
      </c>
      <c r="T181" s="200">
        <f t="shared" si="33"/>
        <v>0</v>
      </c>
      <c r="U181" s="36"/>
      <c r="V181" s="36"/>
      <c r="W181" s="36"/>
      <c r="X181" s="36"/>
      <c r="Y181" s="36"/>
      <c r="Z181" s="36"/>
      <c r="AA181" s="36"/>
      <c r="AB181" s="36"/>
      <c r="AC181" s="36"/>
      <c r="AD181" s="36"/>
      <c r="AE181" s="36"/>
      <c r="AR181" s="201" t="s">
        <v>895</v>
      </c>
      <c r="AT181" s="201" t="s">
        <v>177</v>
      </c>
      <c r="AU181" s="201" t="s">
        <v>85</v>
      </c>
      <c r="AY181" s="19" t="s">
        <v>175</v>
      </c>
      <c r="BE181" s="202">
        <f t="shared" si="34"/>
        <v>0</v>
      </c>
      <c r="BF181" s="202">
        <f t="shared" si="35"/>
        <v>0</v>
      </c>
      <c r="BG181" s="202">
        <f t="shared" si="36"/>
        <v>0</v>
      </c>
      <c r="BH181" s="202">
        <f t="shared" si="37"/>
        <v>0</v>
      </c>
      <c r="BI181" s="202">
        <f t="shared" si="38"/>
        <v>0</v>
      </c>
      <c r="BJ181" s="19" t="s">
        <v>182</v>
      </c>
      <c r="BK181" s="202">
        <f t="shared" si="39"/>
        <v>0</v>
      </c>
      <c r="BL181" s="19" t="s">
        <v>895</v>
      </c>
      <c r="BM181" s="201" t="s">
        <v>3585</v>
      </c>
    </row>
    <row r="182" spans="1:65" s="2" customFormat="1" ht="16.5" customHeight="1">
      <c r="A182" s="36"/>
      <c r="B182" s="37"/>
      <c r="C182" s="190" t="s">
        <v>1940</v>
      </c>
      <c r="D182" s="190" t="s">
        <v>177</v>
      </c>
      <c r="E182" s="191" t="s">
        <v>3586</v>
      </c>
      <c r="F182" s="192" t="s">
        <v>3587</v>
      </c>
      <c r="G182" s="193" t="s">
        <v>400</v>
      </c>
      <c r="H182" s="194">
        <v>36</v>
      </c>
      <c r="I182" s="195"/>
      <c r="J182" s="196">
        <f t="shared" si="30"/>
        <v>0</v>
      </c>
      <c r="K182" s="192" t="s">
        <v>1291</v>
      </c>
      <c r="L182" s="41"/>
      <c r="M182" s="197" t="s">
        <v>19</v>
      </c>
      <c r="N182" s="198" t="s">
        <v>48</v>
      </c>
      <c r="O182" s="67"/>
      <c r="P182" s="199">
        <f t="shared" si="31"/>
        <v>0</v>
      </c>
      <c r="Q182" s="199">
        <v>0</v>
      </c>
      <c r="R182" s="199">
        <f t="shared" si="32"/>
        <v>0</v>
      </c>
      <c r="S182" s="199">
        <v>0</v>
      </c>
      <c r="T182" s="200">
        <f t="shared" si="33"/>
        <v>0</v>
      </c>
      <c r="U182" s="36"/>
      <c r="V182" s="36"/>
      <c r="W182" s="36"/>
      <c r="X182" s="36"/>
      <c r="Y182" s="36"/>
      <c r="Z182" s="36"/>
      <c r="AA182" s="36"/>
      <c r="AB182" s="36"/>
      <c r="AC182" s="36"/>
      <c r="AD182" s="36"/>
      <c r="AE182" s="36"/>
      <c r="AR182" s="201" t="s">
        <v>895</v>
      </c>
      <c r="AT182" s="201" t="s">
        <v>177</v>
      </c>
      <c r="AU182" s="201" t="s">
        <v>85</v>
      </c>
      <c r="AY182" s="19" t="s">
        <v>175</v>
      </c>
      <c r="BE182" s="202">
        <f t="shared" si="34"/>
        <v>0</v>
      </c>
      <c r="BF182" s="202">
        <f t="shared" si="35"/>
        <v>0</v>
      </c>
      <c r="BG182" s="202">
        <f t="shared" si="36"/>
        <v>0</v>
      </c>
      <c r="BH182" s="202">
        <f t="shared" si="37"/>
        <v>0</v>
      </c>
      <c r="BI182" s="202">
        <f t="shared" si="38"/>
        <v>0</v>
      </c>
      <c r="BJ182" s="19" t="s">
        <v>182</v>
      </c>
      <c r="BK182" s="202">
        <f t="shared" si="39"/>
        <v>0</v>
      </c>
      <c r="BL182" s="19" t="s">
        <v>895</v>
      </c>
      <c r="BM182" s="201" t="s">
        <v>3588</v>
      </c>
    </row>
    <row r="183" spans="1:65" s="2" customFormat="1" ht="16.5" customHeight="1">
      <c r="A183" s="36"/>
      <c r="B183" s="37"/>
      <c r="C183" s="190" t="s">
        <v>1944</v>
      </c>
      <c r="D183" s="190" t="s">
        <v>177</v>
      </c>
      <c r="E183" s="191" t="s">
        <v>3589</v>
      </c>
      <c r="F183" s="192" t="s">
        <v>3590</v>
      </c>
      <c r="G183" s="193" t="s">
        <v>400</v>
      </c>
      <c r="H183" s="194">
        <v>6</v>
      </c>
      <c r="I183" s="195"/>
      <c r="J183" s="196">
        <f t="shared" si="30"/>
        <v>0</v>
      </c>
      <c r="K183" s="192" t="s">
        <v>1291</v>
      </c>
      <c r="L183" s="41"/>
      <c r="M183" s="197" t="s">
        <v>19</v>
      </c>
      <c r="N183" s="198" t="s">
        <v>48</v>
      </c>
      <c r="O183" s="67"/>
      <c r="P183" s="199">
        <f t="shared" si="31"/>
        <v>0</v>
      </c>
      <c r="Q183" s="199">
        <v>0</v>
      </c>
      <c r="R183" s="199">
        <f t="shared" si="32"/>
        <v>0</v>
      </c>
      <c r="S183" s="199">
        <v>0</v>
      </c>
      <c r="T183" s="200">
        <f t="shared" si="33"/>
        <v>0</v>
      </c>
      <c r="U183" s="36"/>
      <c r="V183" s="36"/>
      <c r="W183" s="36"/>
      <c r="X183" s="36"/>
      <c r="Y183" s="36"/>
      <c r="Z183" s="36"/>
      <c r="AA183" s="36"/>
      <c r="AB183" s="36"/>
      <c r="AC183" s="36"/>
      <c r="AD183" s="36"/>
      <c r="AE183" s="36"/>
      <c r="AR183" s="201" t="s">
        <v>895</v>
      </c>
      <c r="AT183" s="201" t="s">
        <v>177</v>
      </c>
      <c r="AU183" s="201" t="s">
        <v>85</v>
      </c>
      <c r="AY183" s="19" t="s">
        <v>175</v>
      </c>
      <c r="BE183" s="202">
        <f t="shared" si="34"/>
        <v>0</v>
      </c>
      <c r="BF183" s="202">
        <f t="shared" si="35"/>
        <v>0</v>
      </c>
      <c r="BG183" s="202">
        <f t="shared" si="36"/>
        <v>0</v>
      </c>
      <c r="BH183" s="202">
        <f t="shared" si="37"/>
        <v>0</v>
      </c>
      <c r="BI183" s="202">
        <f t="shared" si="38"/>
        <v>0</v>
      </c>
      <c r="BJ183" s="19" t="s">
        <v>182</v>
      </c>
      <c r="BK183" s="202">
        <f t="shared" si="39"/>
        <v>0</v>
      </c>
      <c r="BL183" s="19" t="s">
        <v>895</v>
      </c>
      <c r="BM183" s="201" t="s">
        <v>3591</v>
      </c>
    </row>
    <row r="184" spans="2:63" s="12" customFormat="1" ht="22.9" customHeight="1">
      <c r="B184" s="174"/>
      <c r="C184" s="175"/>
      <c r="D184" s="176" t="s">
        <v>74</v>
      </c>
      <c r="E184" s="188" t="s">
        <v>3592</v>
      </c>
      <c r="F184" s="188" t="s">
        <v>3593</v>
      </c>
      <c r="G184" s="175"/>
      <c r="H184" s="175"/>
      <c r="I184" s="178"/>
      <c r="J184" s="189">
        <f>BK184</f>
        <v>0</v>
      </c>
      <c r="K184" s="175"/>
      <c r="L184" s="180"/>
      <c r="M184" s="181"/>
      <c r="N184" s="182"/>
      <c r="O184" s="182"/>
      <c r="P184" s="183">
        <f>SUM(P185:P190)</f>
        <v>0</v>
      </c>
      <c r="Q184" s="182"/>
      <c r="R184" s="183">
        <f>SUM(R185:R190)</f>
        <v>0.00027000000000000006</v>
      </c>
      <c r="S184" s="182"/>
      <c r="T184" s="184">
        <f>SUM(T185:T190)</f>
        <v>0</v>
      </c>
      <c r="AR184" s="185" t="s">
        <v>195</v>
      </c>
      <c r="AT184" s="186" t="s">
        <v>74</v>
      </c>
      <c r="AU184" s="186" t="s">
        <v>83</v>
      </c>
      <c r="AY184" s="185" t="s">
        <v>175</v>
      </c>
      <c r="BK184" s="187">
        <f>SUM(BK185:BK190)</f>
        <v>0</v>
      </c>
    </row>
    <row r="185" spans="1:65" s="2" customFormat="1" ht="16.5" customHeight="1">
      <c r="A185" s="36"/>
      <c r="B185" s="37"/>
      <c r="C185" s="190" t="s">
        <v>1948</v>
      </c>
      <c r="D185" s="190" t="s">
        <v>177</v>
      </c>
      <c r="E185" s="191" t="s">
        <v>3594</v>
      </c>
      <c r="F185" s="192" t="s">
        <v>3595</v>
      </c>
      <c r="G185" s="193" t="s">
        <v>400</v>
      </c>
      <c r="H185" s="194">
        <v>3</v>
      </c>
      <c r="I185" s="195"/>
      <c r="J185" s="196">
        <f>ROUND(I185*H185,2)</f>
        <v>0</v>
      </c>
      <c r="K185" s="192" t="s">
        <v>181</v>
      </c>
      <c r="L185" s="41"/>
      <c r="M185" s="197" t="s">
        <v>19</v>
      </c>
      <c r="N185" s="198" t="s">
        <v>48</v>
      </c>
      <c r="O185" s="67"/>
      <c r="P185" s="199">
        <f>O185*H185</f>
        <v>0</v>
      </c>
      <c r="Q185" s="199">
        <v>0</v>
      </c>
      <c r="R185" s="199">
        <f>Q185*H185</f>
        <v>0</v>
      </c>
      <c r="S185" s="199">
        <v>0</v>
      </c>
      <c r="T185" s="200">
        <f>S185*H185</f>
        <v>0</v>
      </c>
      <c r="U185" s="36"/>
      <c r="V185" s="36"/>
      <c r="W185" s="36"/>
      <c r="X185" s="36"/>
      <c r="Y185" s="36"/>
      <c r="Z185" s="36"/>
      <c r="AA185" s="36"/>
      <c r="AB185" s="36"/>
      <c r="AC185" s="36"/>
      <c r="AD185" s="36"/>
      <c r="AE185" s="36"/>
      <c r="AR185" s="201" t="s">
        <v>895</v>
      </c>
      <c r="AT185" s="201" t="s">
        <v>177</v>
      </c>
      <c r="AU185" s="201" t="s">
        <v>85</v>
      </c>
      <c r="AY185" s="19" t="s">
        <v>175</v>
      </c>
      <c r="BE185" s="202">
        <f>IF(N185="základní",J185,0)</f>
        <v>0</v>
      </c>
      <c r="BF185" s="202">
        <f>IF(N185="snížená",J185,0)</f>
        <v>0</v>
      </c>
      <c r="BG185" s="202">
        <f>IF(N185="zákl. přenesená",J185,0)</f>
        <v>0</v>
      </c>
      <c r="BH185" s="202">
        <f>IF(N185="sníž. přenesená",J185,0)</f>
        <v>0</v>
      </c>
      <c r="BI185" s="202">
        <f>IF(N185="nulová",J185,0)</f>
        <v>0</v>
      </c>
      <c r="BJ185" s="19" t="s">
        <v>182</v>
      </c>
      <c r="BK185" s="202">
        <f>ROUND(I185*H185,2)</f>
        <v>0</v>
      </c>
      <c r="BL185" s="19" t="s">
        <v>895</v>
      </c>
      <c r="BM185" s="201" t="s">
        <v>3596</v>
      </c>
    </row>
    <row r="186" spans="1:65" s="2" customFormat="1" ht="16.5" customHeight="1">
      <c r="A186" s="36"/>
      <c r="B186" s="37"/>
      <c r="C186" s="239" t="s">
        <v>1953</v>
      </c>
      <c r="D186" s="239" t="s">
        <v>238</v>
      </c>
      <c r="E186" s="240" t="s">
        <v>3597</v>
      </c>
      <c r="F186" s="241" t="s">
        <v>3598</v>
      </c>
      <c r="G186" s="242" t="s">
        <v>400</v>
      </c>
      <c r="H186" s="243">
        <v>3</v>
      </c>
      <c r="I186" s="244"/>
      <c r="J186" s="245">
        <f>ROUND(I186*H186,2)</f>
        <v>0</v>
      </c>
      <c r="K186" s="241" t="s">
        <v>181</v>
      </c>
      <c r="L186" s="246"/>
      <c r="M186" s="247" t="s">
        <v>19</v>
      </c>
      <c r="N186" s="248" t="s">
        <v>48</v>
      </c>
      <c r="O186" s="67"/>
      <c r="P186" s="199">
        <f>O186*H186</f>
        <v>0</v>
      </c>
      <c r="Q186" s="199">
        <v>8E-05</v>
      </c>
      <c r="R186" s="199">
        <f>Q186*H186</f>
        <v>0.00024000000000000003</v>
      </c>
      <c r="S186" s="199">
        <v>0</v>
      </c>
      <c r="T186" s="200">
        <f>S186*H186</f>
        <v>0</v>
      </c>
      <c r="U186" s="36"/>
      <c r="V186" s="36"/>
      <c r="W186" s="36"/>
      <c r="X186" s="36"/>
      <c r="Y186" s="36"/>
      <c r="Z186" s="36"/>
      <c r="AA186" s="36"/>
      <c r="AB186" s="36"/>
      <c r="AC186" s="36"/>
      <c r="AD186" s="36"/>
      <c r="AE186" s="36"/>
      <c r="AR186" s="201" t="s">
        <v>2175</v>
      </c>
      <c r="AT186" s="201" t="s">
        <v>238</v>
      </c>
      <c r="AU186" s="201" t="s">
        <v>85</v>
      </c>
      <c r="AY186" s="19" t="s">
        <v>175</v>
      </c>
      <c r="BE186" s="202">
        <f>IF(N186="základní",J186,0)</f>
        <v>0</v>
      </c>
      <c r="BF186" s="202">
        <f>IF(N186="snížená",J186,0)</f>
        <v>0</v>
      </c>
      <c r="BG186" s="202">
        <f>IF(N186="zákl. přenesená",J186,0)</f>
        <v>0</v>
      </c>
      <c r="BH186" s="202">
        <f>IF(N186="sníž. přenesená",J186,0)</f>
        <v>0</v>
      </c>
      <c r="BI186" s="202">
        <f>IF(N186="nulová",J186,0)</f>
        <v>0</v>
      </c>
      <c r="BJ186" s="19" t="s">
        <v>182</v>
      </c>
      <c r="BK186" s="202">
        <f>ROUND(I186*H186,2)</f>
        <v>0</v>
      </c>
      <c r="BL186" s="19" t="s">
        <v>2175</v>
      </c>
      <c r="BM186" s="201" t="s">
        <v>3599</v>
      </c>
    </row>
    <row r="187" spans="1:65" s="2" customFormat="1" ht="16.5" customHeight="1">
      <c r="A187" s="36"/>
      <c r="B187" s="37"/>
      <c r="C187" s="190" t="s">
        <v>1963</v>
      </c>
      <c r="D187" s="190" t="s">
        <v>177</v>
      </c>
      <c r="E187" s="191" t="s">
        <v>3600</v>
      </c>
      <c r="F187" s="192" t="s">
        <v>3601</v>
      </c>
      <c r="G187" s="193" t="s">
        <v>400</v>
      </c>
      <c r="H187" s="194">
        <v>3</v>
      </c>
      <c r="I187" s="195"/>
      <c r="J187" s="196">
        <f>ROUND(I187*H187,2)</f>
        <v>0</v>
      </c>
      <c r="K187" s="192" t="s">
        <v>181</v>
      </c>
      <c r="L187" s="41"/>
      <c r="M187" s="197" t="s">
        <v>19</v>
      </c>
      <c r="N187" s="198" t="s">
        <v>48</v>
      </c>
      <c r="O187" s="67"/>
      <c r="P187" s="199">
        <f>O187*H187</f>
        <v>0</v>
      </c>
      <c r="Q187" s="199">
        <v>0</v>
      </c>
      <c r="R187" s="199">
        <f>Q187*H187</f>
        <v>0</v>
      </c>
      <c r="S187" s="199">
        <v>0</v>
      </c>
      <c r="T187" s="200">
        <f>S187*H187</f>
        <v>0</v>
      </c>
      <c r="U187" s="36"/>
      <c r="V187" s="36"/>
      <c r="W187" s="36"/>
      <c r="X187" s="36"/>
      <c r="Y187" s="36"/>
      <c r="Z187" s="36"/>
      <c r="AA187" s="36"/>
      <c r="AB187" s="36"/>
      <c r="AC187" s="36"/>
      <c r="AD187" s="36"/>
      <c r="AE187" s="36"/>
      <c r="AR187" s="201" t="s">
        <v>895</v>
      </c>
      <c r="AT187" s="201" t="s">
        <v>177</v>
      </c>
      <c r="AU187" s="201" t="s">
        <v>85</v>
      </c>
      <c r="AY187" s="19" t="s">
        <v>175</v>
      </c>
      <c r="BE187" s="202">
        <f>IF(N187="základní",J187,0)</f>
        <v>0</v>
      </c>
      <c r="BF187" s="202">
        <f>IF(N187="snížená",J187,0)</f>
        <v>0</v>
      </c>
      <c r="BG187" s="202">
        <f>IF(N187="zákl. přenesená",J187,0)</f>
        <v>0</v>
      </c>
      <c r="BH187" s="202">
        <f>IF(N187="sníž. přenesená",J187,0)</f>
        <v>0</v>
      </c>
      <c r="BI187" s="202">
        <f>IF(N187="nulová",J187,0)</f>
        <v>0</v>
      </c>
      <c r="BJ187" s="19" t="s">
        <v>182</v>
      </c>
      <c r="BK187" s="202">
        <f>ROUND(I187*H187,2)</f>
        <v>0</v>
      </c>
      <c r="BL187" s="19" t="s">
        <v>895</v>
      </c>
      <c r="BM187" s="201" t="s">
        <v>3602</v>
      </c>
    </row>
    <row r="188" spans="1:65" s="2" customFormat="1" ht="16.5" customHeight="1">
      <c r="A188" s="36"/>
      <c r="B188" s="37"/>
      <c r="C188" s="239" t="s">
        <v>1968</v>
      </c>
      <c r="D188" s="239" t="s">
        <v>238</v>
      </c>
      <c r="E188" s="240" t="s">
        <v>3603</v>
      </c>
      <c r="F188" s="241" t="s">
        <v>3604</v>
      </c>
      <c r="G188" s="242" t="s">
        <v>400</v>
      </c>
      <c r="H188" s="243">
        <v>3</v>
      </c>
      <c r="I188" s="244"/>
      <c r="J188" s="245">
        <f>ROUND(I188*H188,2)</f>
        <v>0</v>
      </c>
      <c r="K188" s="241" t="s">
        <v>1291</v>
      </c>
      <c r="L188" s="246"/>
      <c r="M188" s="247" t="s">
        <v>19</v>
      </c>
      <c r="N188" s="248" t="s">
        <v>48</v>
      </c>
      <c r="O188" s="67"/>
      <c r="P188" s="199">
        <f>O188*H188</f>
        <v>0</v>
      </c>
      <c r="Q188" s="199">
        <v>1E-05</v>
      </c>
      <c r="R188" s="199">
        <f>Q188*H188</f>
        <v>3.0000000000000004E-05</v>
      </c>
      <c r="S188" s="199">
        <v>0</v>
      </c>
      <c r="T188" s="200">
        <f>S188*H188</f>
        <v>0</v>
      </c>
      <c r="U188" s="36"/>
      <c r="V188" s="36"/>
      <c r="W188" s="36"/>
      <c r="X188" s="36"/>
      <c r="Y188" s="36"/>
      <c r="Z188" s="36"/>
      <c r="AA188" s="36"/>
      <c r="AB188" s="36"/>
      <c r="AC188" s="36"/>
      <c r="AD188" s="36"/>
      <c r="AE188" s="36"/>
      <c r="AR188" s="201" t="s">
        <v>2175</v>
      </c>
      <c r="AT188" s="201" t="s">
        <v>238</v>
      </c>
      <c r="AU188" s="201" t="s">
        <v>85</v>
      </c>
      <c r="AY188" s="19" t="s">
        <v>175</v>
      </c>
      <c r="BE188" s="202">
        <f>IF(N188="základní",J188,0)</f>
        <v>0</v>
      </c>
      <c r="BF188" s="202">
        <f>IF(N188="snížená",J188,0)</f>
        <v>0</v>
      </c>
      <c r="BG188" s="202">
        <f>IF(N188="zákl. přenesená",J188,0)</f>
        <v>0</v>
      </c>
      <c r="BH188" s="202">
        <f>IF(N188="sníž. přenesená",J188,0)</f>
        <v>0</v>
      </c>
      <c r="BI188" s="202">
        <f>IF(N188="nulová",J188,0)</f>
        <v>0</v>
      </c>
      <c r="BJ188" s="19" t="s">
        <v>182</v>
      </c>
      <c r="BK188" s="202">
        <f>ROUND(I188*H188,2)</f>
        <v>0</v>
      </c>
      <c r="BL188" s="19" t="s">
        <v>2175</v>
      </c>
      <c r="BM188" s="201" t="s">
        <v>3605</v>
      </c>
    </row>
    <row r="189" spans="1:65" s="2" customFormat="1" ht="21.75" customHeight="1">
      <c r="A189" s="36"/>
      <c r="B189" s="37"/>
      <c r="C189" s="190" t="s">
        <v>1972</v>
      </c>
      <c r="D189" s="190" t="s">
        <v>177</v>
      </c>
      <c r="E189" s="191" t="s">
        <v>3606</v>
      </c>
      <c r="F189" s="192" t="s">
        <v>3607</v>
      </c>
      <c r="G189" s="193" t="s">
        <v>400</v>
      </c>
      <c r="H189" s="194">
        <v>2</v>
      </c>
      <c r="I189" s="195"/>
      <c r="J189" s="196">
        <f>ROUND(I189*H189,2)</f>
        <v>0</v>
      </c>
      <c r="K189" s="192" t="s">
        <v>181</v>
      </c>
      <c r="L189" s="41"/>
      <c r="M189" s="197" t="s">
        <v>19</v>
      </c>
      <c r="N189" s="198" t="s">
        <v>48</v>
      </c>
      <c r="O189" s="67"/>
      <c r="P189" s="199">
        <f>O189*H189</f>
        <v>0</v>
      </c>
      <c r="Q189" s="199">
        <v>0</v>
      </c>
      <c r="R189" s="199">
        <f>Q189*H189</f>
        <v>0</v>
      </c>
      <c r="S189" s="199">
        <v>0</v>
      </c>
      <c r="T189" s="200">
        <f>S189*H189</f>
        <v>0</v>
      </c>
      <c r="U189" s="36"/>
      <c r="V189" s="36"/>
      <c r="W189" s="36"/>
      <c r="X189" s="36"/>
      <c r="Y189" s="36"/>
      <c r="Z189" s="36"/>
      <c r="AA189" s="36"/>
      <c r="AB189" s="36"/>
      <c r="AC189" s="36"/>
      <c r="AD189" s="36"/>
      <c r="AE189" s="36"/>
      <c r="AR189" s="201" t="s">
        <v>895</v>
      </c>
      <c r="AT189" s="201" t="s">
        <v>177</v>
      </c>
      <c r="AU189" s="201" t="s">
        <v>85</v>
      </c>
      <c r="AY189" s="19" t="s">
        <v>175</v>
      </c>
      <c r="BE189" s="202">
        <f>IF(N189="základní",J189,0)</f>
        <v>0</v>
      </c>
      <c r="BF189" s="202">
        <f>IF(N189="snížená",J189,0)</f>
        <v>0</v>
      </c>
      <c r="BG189" s="202">
        <f>IF(N189="zákl. přenesená",J189,0)</f>
        <v>0</v>
      </c>
      <c r="BH189" s="202">
        <f>IF(N189="sníž. přenesená",J189,0)</f>
        <v>0</v>
      </c>
      <c r="BI189" s="202">
        <f>IF(N189="nulová",J189,0)</f>
        <v>0</v>
      </c>
      <c r="BJ189" s="19" t="s">
        <v>182</v>
      </c>
      <c r="BK189" s="202">
        <f>ROUND(I189*H189,2)</f>
        <v>0</v>
      </c>
      <c r="BL189" s="19" t="s">
        <v>895</v>
      </c>
      <c r="BM189" s="201" t="s">
        <v>3608</v>
      </c>
    </row>
    <row r="190" spans="1:47" s="2" customFormat="1" ht="29.25">
      <c r="A190" s="36"/>
      <c r="B190" s="37"/>
      <c r="C190" s="38"/>
      <c r="D190" s="203" t="s">
        <v>184</v>
      </c>
      <c r="E190" s="38"/>
      <c r="F190" s="204" t="s">
        <v>3609</v>
      </c>
      <c r="G190" s="38"/>
      <c r="H190" s="38"/>
      <c r="I190" s="111"/>
      <c r="J190" s="38"/>
      <c r="K190" s="38"/>
      <c r="L190" s="41"/>
      <c r="M190" s="205"/>
      <c r="N190" s="206"/>
      <c r="O190" s="67"/>
      <c r="P190" s="67"/>
      <c r="Q190" s="67"/>
      <c r="R190" s="67"/>
      <c r="S190" s="67"/>
      <c r="T190" s="68"/>
      <c r="U190" s="36"/>
      <c r="V190" s="36"/>
      <c r="W190" s="36"/>
      <c r="X190" s="36"/>
      <c r="Y190" s="36"/>
      <c r="Z190" s="36"/>
      <c r="AA190" s="36"/>
      <c r="AB190" s="36"/>
      <c r="AC190" s="36"/>
      <c r="AD190" s="36"/>
      <c r="AE190" s="36"/>
      <c r="AT190" s="19" t="s">
        <v>184</v>
      </c>
      <c r="AU190" s="19" t="s">
        <v>85</v>
      </c>
    </row>
    <row r="191" spans="2:63" s="12" customFormat="1" ht="25.9" customHeight="1">
      <c r="B191" s="174"/>
      <c r="C191" s="175"/>
      <c r="D191" s="176" t="s">
        <v>74</v>
      </c>
      <c r="E191" s="177" t="s">
        <v>3322</v>
      </c>
      <c r="F191" s="177" t="s">
        <v>3323</v>
      </c>
      <c r="G191" s="175"/>
      <c r="H191" s="175"/>
      <c r="I191" s="178"/>
      <c r="J191" s="179">
        <f>BK191</f>
        <v>0</v>
      </c>
      <c r="K191" s="175"/>
      <c r="L191" s="180"/>
      <c r="M191" s="181"/>
      <c r="N191" s="182"/>
      <c r="O191" s="182"/>
      <c r="P191" s="183">
        <f>SUM(P192:P194)</f>
        <v>0</v>
      </c>
      <c r="Q191" s="182"/>
      <c r="R191" s="183">
        <f>SUM(R192:R194)</f>
        <v>0</v>
      </c>
      <c r="S191" s="182"/>
      <c r="T191" s="184">
        <f>SUM(T192:T194)</f>
        <v>0</v>
      </c>
      <c r="AR191" s="185" t="s">
        <v>182</v>
      </c>
      <c r="AT191" s="186" t="s">
        <v>74</v>
      </c>
      <c r="AU191" s="186" t="s">
        <v>75</v>
      </c>
      <c r="AY191" s="185" t="s">
        <v>175</v>
      </c>
      <c r="BK191" s="187">
        <f>SUM(BK192:BK194)</f>
        <v>0</v>
      </c>
    </row>
    <row r="192" spans="1:65" s="2" customFormat="1" ht="33.75" customHeight="1">
      <c r="A192" s="36"/>
      <c r="B192" s="37"/>
      <c r="C192" s="190" t="s">
        <v>1978</v>
      </c>
      <c r="D192" s="190" t="s">
        <v>177</v>
      </c>
      <c r="E192" s="191" t="s">
        <v>3610</v>
      </c>
      <c r="F192" s="192" t="s">
        <v>3611</v>
      </c>
      <c r="G192" s="193" t="s">
        <v>763</v>
      </c>
      <c r="H192" s="194">
        <v>120</v>
      </c>
      <c r="I192" s="195"/>
      <c r="J192" s="196">
        <f>ROUND(I192*H192,2)</f>
        <v>0</v>
      </c>
      <c r="K192" s="192" t="s">
        <v>181</v>
      </c>
      <c r="L192" s="41"/>
      <c r="M192" s="197" t="s">
        <v>19</v>
      </c>
      <c r="N192" s="198" t="s">
        <v>48</v>
      </c>
      <c r="O192" s="67"/>
      <c r="P192" s="199">
        <f>O192*H192</f>
        <v>0</v>
      </c>
      <c r="Q192" s="199">
        <v>0</v>
      </c>
      <c r="R192" s="199">
        <f>Q192*H192</f>
        <v>0</v>
      </c>
      <c r="S192" s="199">
        <v>0</v>
      </c>
      <c r="T192" s="200">
        <f>S192*H192</f>
        <v>0</v>
      </c>
      <c r="U192" s="36"/>
      <c r="V192" s="36"/>
      <c r="W192" s="36"/>
      <c r="X192" s="36"/>
      <c r="Y192" s="36"/>
      <c r="Z192" s="36"/>
      <c r="AA192" s="36"/>
      <c r="AB192" s="36"/>
      <c r="AC192" s="36"/>
      <c r="AD192" s="36"/>
      <c r="AE192" s="36"/>
      <c r="AR192" s="201" t="s">
        <v>3326</v>
      </c>
      <c r="AT192" s="201" t="s">
        <v>177</v>
      </c>
      <c r="AU192" s="201" t="s">
        <v>83</v>
      </c>
      <c r="AY192" s="19" t="s">
        <v>175</v>
      </c>
      <c r="BE192" s="202">
        <f>IF(N192="základní",J192,0)</f>
        <v>0</v>
      </c>
      <c r="BF192" s="202">
        <f>IF(N192="snížená",J192,0)</f>
        <v>0</v>
      </c>
      <c r="BG192" s="202">
        <f>IF(N192="zákl. přenesená",J192,0)</f>
        <v>0</v>
      </c>
      <c r="BH192" s="202">
        <f>IF(N192="sníž. přenesená",J192,0)</f>
        <v>0</v>
      </c>
      <c r="BI192" s="202">
        <f>IF(N192="nulová",J192,0)</f>
        <v>0</v>
      </c>
      <c r="BJ192" s="19" t="s">
        <v>182</v>
      </c>
      <c r="BK192" s="202">
        <f>ROUND(I192*H192,2)</f>
        <v>0</v>
      </c>
      <c r="BL192" s="19" t="s">
        <v>3326</v>
      </c>
      <c r="BM192" s="201" t="s">
        <v>3612</v>
      </c>
    </row>
    <row r="193" spans="1:65" s="2" customFormat="1" ht="21.75" customHeight="1">
      <c r="A193" s="36"/>
      <c r="B193" s="37"/>
      <c r="C193" s="190" t="s">
        <v>1983</v>
      </c>
      <c r="D193" s="190" t="s">
        <v>177</v>
      </c>
      <c r="E193" s="191" t="s">
        <v>3613</v>
      </c>
      <c r="F193" s="192" t="s">
        <v>3614</v>
      </c>
      <c r="G193" s="193" t="s">
        <v>763</v>
      </c>
      <c r="H193" s="194">
        <v>15</v>
      </c>
      <c r="I193" s="195"/>
      <c r="J193" s="196">
        <f>ROUND(I193*H193,2)</f>
        <v>0</v>
      </c>
      <c r="K193" s="192" t="s">
        <v>181</v>
      </c>
      <c r="L193" s="41"/>
      <c r="M193" s="197" t="s">
        <v>19</v>
      </c>
      <c r="N193" s="198" t="s">
        <v>48</v>
      </c>
      <c r="O193" s="67"/>
      <c r="P193" s="199">
        <f>O193*H193</f>
        <v>0</v>
      </c>
      <c r="Q193" s="199">
        <v>0</v>
      </c>
      <c r="R193" s="199">
        <f>Q193*H193</f>
        <v>0</v>
      </c>
      <c r="S193" s="199">
        <v>0</v>
      </c>
      <c r="T193" s="200">
        <f>S193*H193</f>
        <v>0</v>
      </c>
      <c r="U193" s="36"/>
      <c r="V193" s="36"/>
      <c r="W193" s="36"/>
      <c r="X193" s="36"/>
      <c r="Y193" s="36"/>
      <c r="Z193" s="36"/>
      <c r="AA193" s="36"/>
      <c r="AB193" s="36"/>
      <c r="AC193" s="36"/>
      <c r="AD193" s="36"/>
      <c r="AE193" s="36"/>
      <c r="AR193" s="201" t="s">
        <v>3326</v>
      </c>
      <c r="AT193" s="201" t="s">
        <v>177</v>
      </c>
      <c r="AU193" s="201" t="s">
        <v>83</v>
      </c>
      <c r="AY193" s="19" t="s">
        <v>175</v>
      </c>
      <c r="BE193" s="202">
        <f>IF(N193="základní",J193,0)</f>
        <v>0</v>
      </c>
      <c r="BF193" s="202">
        <f>IF(N193="snížená",J193,0)</f>
        <v>0</v>
      </c>
      <c r="BG193" s="202">
        <f>IF(N193="zákl. přenesená",J193,0)</f>
        <v>0</v>
      </c>
      <c r="BH193" s="202">
        <f>IF(N193="sníž. přenesená",J193,0)</f>
        <v>0</v>
      </c>
      <c r="BI193" s="202">
        <f>IF(N193="nulová",J193,0)</f>
        <v>0</v>
      </c>
      <c r="BJ193" s="19" t="s">
        <v>182</v>
      </c>
      <c r="BK193" s="202">
        <f>ROUND(I193*H193,2)</f>
        <v>0</v>
      </c>
      <c r="BL193" s="19" t="s">
        <v>3326</v>
      </c>
      <c r="BM193" s="201" t="s">
        <v>3615</v>
      </c>
    </row>
    <row r="194" spans="1:65" s="2" customFormat="1" ht="33" customHeight="1">
      <c r="A194" s="36"/>
      <c r="B194" s="37"/>
      <c r="C194" s="190" t="s">
        <v>1992</v>
      </c>
      <c r="D194" s="190" t="s">
        <v>177</v>
      </c>
      <c r="E194" s="191" t="s">
        <v>3616</v>
      </c>
      <c r="F194" s="192" t="s">
        <v>3617</v>
      </c>
      <c r="G194" s="193" t="s">
        <v>763</v>
      </c>
      <c r="H194" s="194">
        <v>22</v>
      </c>
      <c r="I194" s="195"/>
      <c r="J194" s="196">
        <f>ROUND(I194*H194,2)</f>
        <v>0</v>
      </c>
      <c r="K194" s="192" t="s">
        <v>181</v>
      </c>
      <c r="L194" s="41"/>
      <c r="M194" s="267" t="s">
        <v>19</v>
      </c>
      <c r="N194" s="268" t="s">
        <v>48</v>
      </c>
      <c r="O194" s="251"/>
      <c r="P194" s="269">
        <f>O194*H194</f>
        <v>0</v>
      </c>
      <c r="Q194" s="269">
        <v>0</v>
      </c>
      <c r="R194" s="269">
        <f>Q194*H194</f>
        <v>0</v>
      </c>
      <c r="S194" s="269">
        <v>0</v>
      </c>
      <c r="T194" s="270">
        <f>S194*H194</f>
        <v>0</v>
      </c>
      <c r="U194" s="36"/>
      <c r="V194" s="36"/>
      <c r="W194" s="36"/>
      <c r="X194" s="36"/>
      <c r="Y194" s="36"/>
      <c r="Z194" s="36"/>
      <c r="AA194" s="36"/>
      <c r="AB194" s="36"/>
      <c r="AC194" s="36"/>
      <c r="AD194" s="36"/>
      <c r="AE194" s="36"/>
      <c r="AR194" s="201" t="s">
        <v>3326</v>
      </c>
      <c r="AT194" s="201" t="s">
        <v>177</v>
      </c>
      <c r="AU194" s="201" t="s">
        <v>83</v>
      </c>
      <c r="AY194" s="19" t="s">
        <v>175</v>
      </c>
      <c r="BE194" s="202">
        <f>IF(N194="základní",J194,0)</f>
        <v>0</v>
      </c>
      <c r="BF194" s="202">
        <f>IF(N194="snížená",J194,0)</f>
        <v>0</v>
      </c>
      <c r="BG194" s="202">
        <f>IF(N194="zákl. přenesená",J194,0)</f>
        <v>0</v>
      </c>
      <c r="BH194" s="202">
        <f>IF(N194="sníž. přenesená",J194,0)</f>
        <v>0</v>
      </c>
      <c r="BI194" s="202">
        <f>IF(N194="nulová",J194,0)</f>
        <v>0</v>
      </c>
      <c r="BJ194" s="19" t="s">
        <v>182</v>
      </c>
      <c r="BK194" s="202">
        <f>ROUND(I194*H194,2)</f>
        <v>0</v>
      </c>
      <c r="BL194" s="19" t="s">
        <v>3326</v>
      </c>
      <c r="BM194" s="201" t="s">
        <v>3618</v>
      </c>
    </row>
    <row r="195" spans="1:31" s="2" customFormat="1" ht="6.95" customHeight="1">
      <c r="A195" s="36"/>
      <c r="B195" s="50"/>
      <c r="C195" s="51"/>
      <c r="D195" s="51"/>
      <c r="E195" s="51"/>
      <c r="F195" s="51"/>
      <c r="G195" s="51"/>
      <c r="H195" s="51"/>
      <c r="I195" s="139"/>
      <c r="J195" s="51"/>
      <c r="K195" s="51"/>
      <c r="L195" s="41"/>
      <c r="M195" s="36"/>
      <c r="O195" s="36"/>
      <c r="P195" s="36"/>
      <c r="Q195" s="36"/>
      <c r="R195" s="36"/>
      <c r="S195" s="36"/>
      <c r="T195" s="36"/>
      <c r="U195" s="36"/>
      <c r="V195" s="36"/>
      <c r="W195" s="36"/>
      <c r="X195" s="36"/>
      <c r="Y195" s="36"/>
      <c r="Z195" s="36"/>
      <c r="AA195" s="36"/>
      <c r="AB195" s="36"/>
      <c r="AC195" s="36"/>
      <c r="AD195" s="36"/>
      <c r="AE195" s="36"/>
    </row>
  </sheetData>
  <sheetProtection algorithmName="SHA-512" hashValue="ZerpNu9N9p6rI1nMoBSp+rKI29KOY3P6eOXrEp1W2foIlM4B3Zy/ImjKrA0djwYl2mTEDViKL+S2m8tyXLx9Xw==" saltValue="bNWfEHLjN19zZVw/61Y2530vreVgd8m8GdDoq41+QcowpbVRk63ZEVz3L+W46aiTOa/axRRA9KvfbVvljVmBwQ==" spinCount="100000" sheet="1" objects="1" scenarios="1" formatColumns="0" formatRows="0" autoFilter="0"/>
  <autoFilter ref="C85:K194"/>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127</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3619</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ROUND(J82,2)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ROUND((SUM(BE82:BE187)),2)</f>
        <v>0</v>
      </c>
      <c r="G33" s="36"/>
      <c r="H33" s="36"/>
      <c r="I33" s="128">
        <v>0.21</v>
      </c>
      <c r="J33" s="127">
        <f>ROUND(((SUM(BE82:BE187))*I33),2)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ROUND((SUM(BF82:BF187)),2)</f>
        <v>0</v>
      </c>
      <c r="G34" s="36"/>
      <c r="H34" s="36"/>
      <c r="I34" s="128">
        <v>0.15</v>
      </c>
      <c r="J34" s="127">
        <f>ROUND(((SUM(BF82:BF187))*I34),2)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ROUND((SUM(BG82:BG187)),2)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ROUND((SUM(BH82:BH187)),2)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ROUND((SUM(BI82:BI187)),2)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10 - 06 - Oprava elektroinstalace - slaboproud</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J82</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158</v>
      </c>
      <c r="E60" s="151"/>
      <c r="F60" s="151"/>
      <c r="G60" s="151"/>
      <c r="H60" s="151"/>
      <c r="I60" s="152"/>
      <c r="J60" s="153">
        <f>J83</f>
        <v>0</v>
      </c>
      <c r="K60" s="149"/>
      <c r="L60" s="154"/>
    </row>
    <row r="61" spans="2:12" s="10" customFormat="1" ht="19.9" customHeight="1">
      <c r="B61" s="155"/>
      <c r="C61" s="156"/>
      <c r="D61" s="157" t="s">
        <v>3334</v>
      </c>
      <c r="E61" s="158"/>
      <c r="F61" s="158"/>
      <c r="G61" s="158"/>
      <c r="H61" s="158"/>
      <c r="I61" s="159"/>
      <c r="J61" s="160">
        <f>J84</f>
        <v>0</v>
      </c>
      <c r="K61" s="156"/>
      <c r="L61" s="161"/>
    </row>
    <row r="62" spans="2:12" s="10" customFormat="1" ht="14.85" customHeight="1">
      <c r="B62" s="155"/>
      <c r="C62" s="156"/>
      <c r="D62" s="157" t="s">
        <v>3620</v>
      </c>
      <c r="E62" s="158"/>
      <c r="F62" s="158"/>
      <c r="G62" s="158"/>
      <c r="H62" s="158"/>
      <c r="I62" s="159"/>
      <c r="J62" s="160">
        <f>J85</f>
        <v>0</v>
      </c>
      <c r="K62" s="156"/>
      <c r="L62" s="161"/>
    </row>
    <row r="63" spans="1:31" s="2" customFormat="1" ht="21.75" customHeight="1">
      <c r="A63" s="36"/>
      <c r="B63" s="37"/>
      <c r="C63" s="38"/>
      <c r="D63" s="38"/>
      <c r="E63" s="38"/>
      <c r="F63" s="38"/>
      <c r="G63" s="38"/>
      <c r="H63" s="38"/>
      <c r="I63" s="111"/>
      <c r="J63" s="38"/>
      <c r="K63" s="38"/>
      <c r="L63" s="112"/>
      <c r="S63" s="36"/>
      <c r="T63" s="36"/>
      <c r="U63" s="36"/>
      <c r="V63" s="36"/>
      <c r="W63" s="36"/>
      <c r="X63" s="36"/>
      <c r="Y63" s="36"/>
      <c r="Z63" s="36"/>
      <c r="AA63" s="36"/>
      <c r="AB63" s="36"/>
      <c r="AC63" s="36"/>
      <c r="AD63" s="36"/>
      <c r="AE63" s="36"/>
    </row>
    <row r="64" spans="1:31" s="2" customFormat="1" ht="6.95" customHeight="1">
      <c r="A64" s="36"/>
      <c r="B64" s="50"/>
      <c r="C64" s="51"/>
      <c r="D64" s="51"/>
      <c r="E64" s="51"/>
      <c r="F64" s="51"/>
      <c r="G64" s="51"/>
      <c r="H64" s="51"/>
      <c r="I64" s="139"/>
      <c r="J64" s="51"/>
      <c r="K64" s="51"/>
      <c r="L64" s="112"/>
      <c r="S64" s="36"/>
      <c r="T64" s="36"/>
      <c r="U64" s="36"/>
      <c r="V64" s="36"/>
      <c r="W64" s="36"/>
      <c r="X64" s="36"/>
      <c r="Y64" s="36"/>
      <c r="Z64" s="36"/>
      <c r="AA64" s="36"/>
      <c r="AB64" s="36"/>
      <c r="AC64" s="36"/>
      <c r="AD64" s="36"/>
      <c r="AE64" s="36"/>
    </row>
    <row r="68" spans="1:31" s="2" customFormat="1" ht="6.95" customHeight="1">
      <c r="A68" s="36"/>
      <c r="B68" s="52"/>
      <c r="C68" s="53"/>
      <c r="D68" s="53"/>
      <c r="E68" s="53"/>
      <c r="F68" s="53"/>
      <c r="G68" s="53"/>
      <c r="H68" s="53"/>
      <c r="I68" s="142"/>
      <c r="J68" s="53"/>
      <c r="K68" s="53"/>
      <c r="L68" s="112"/>
      <c r="S68" s="36"/>
      <c r="T68" s="36"/>
      <c r="U68" s="36"/>
      <c r="V68" s="36"/>
      <c r="W68" s="36"/>
      <c r="X68" s="36"/>
      <c r="Y68" s="36"/>
      <c r="Z68" s="36"/>
      <c r="AA68" s="36"/>
      <c r="AB68" s="36"/>
      <c r="AC68" s="36"/>
      <c r="AD68" s="36"/>
      <c r="AE68" s="36"/>
    </row>
    <row r="69" spans="1:31" s="2" customFormat="1" ht="24.95" customHeight="1">
      <c r="A69" s="36"/>
      <c r="B69" s="37"/>
      <c r="C69" s="25" t="s">
        <v>160</v>
      </c>
      <c r="D69" s="38"/>
      <c r="E69" s="38"/>
      <c r="F69" s="38"/>
      <c r="G69" s="38"/>
      <c r="H69" s="38"/>
      <c r="I69" s="111"/>
      <c r="J69" s="38"/>
      <c r="K69" s="38"/>
      <c r="L69" s="112"/>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111"/>
      <c r="J70" s="38"/>
      <c r="K70" s="38"/>
      <c r="L70" s="112"/>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16.5" customHeight="1">
      <c r="A72" s="36"/>
      <c r="B72" s="37"/>
      <c r="C72" s="38"/>
      <c r="D72" s="38"/>
      <c r="E72" s="396" t="str">
        <f>E7</f>
        <v>Horažďovice ON - oprava výpravní budovy1</v>
      </c>
      <c r="F72" s="397"/>
      <c r="G72" s="397"/>
      <c r="H72" s="397"/>
      <c r="I72" s="111"/>
      <c r="J72" s="38"/>
      <c r="K72" s="38"/>
      <c r="L72" s="112"/>
      <c r="S72" s="36"/>
      <c r="T72" s="36"/>
      <c r="U72" s="36"/>
      <c r="V72" s="36"/>
      <c r="W72" s="36"/>
      <c r="X72" s="36"/>
      <c r="Y72" s="36"/>
      <c r="Z72" s="36"/>
      <c r="AA72" s="36"/>
      <c r="AB72" s="36"/>
      <c r="AC72" s="36"/>
      <c r="AD72" s="36"/>
      <c r="AE72" s="36"/>
    </row>
    <row r="73" spans="1:31" s="2" customFormat="1" ht="12" customHeight="1">
      <c r="A73" s="36"/>
      <c r="B73" s="37"/>
      <c r="C73" s="31" t="s">
        <v>144</v>
      </c>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6.5" customHeight="1">
      <c r="A74" s="36"/>
      <c r="B74" s="37"/>
      <c r="C74" s="38"/>
      <c r="D74" s="38"/>
      <c r="E74" s="353" t="str">
        <f>E9</f>
        <v>SO 10 - 06 - Oprava elektroinstalace - slaboproud</v>
      </c>
      <c r="F74" s="398"/>
      <c r="G74" s="398"/>
      <c r="H74" s="398"/>
      <c r="I74" s="111"/>
      <c r="J74" s="38"/>
      <c r="K74" s="38"/>
      <c r="L74" s="11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 xml:space="preserve"> </v>
      </c>
      <c r="G76" s="38"/>
      <c r="H76" s="38"/>
      <c r="I76" s="114" t="s">
        <v>23</v>
      </c>
      <c r="J76" s="62" t="str">
        <f>IF(J12="","",J12)</f>
        <v>29. 3. 2020</v>
      </c>
      <c r="K76" s="38"/>
      <c r="L76" s="11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5.2" customHeight="1">
      <c r="A78" s="36"/>
      <c r="B78" s="37"/>
      <c r="C78" s="31" t="s">
        <v>25</v>
      </c>
      <c r="D78" s="38"/>
      <c r="E78" s="38"/>
      <c r="F78" s="29" t="str">
        <f>E15</f>
        <v>Správa železnic, státní organizace</v>
      </c>
      <c r="G78" s="38"/>
      <c r="H78" s="38"/>
      <c r="I78" s="114" t="s">
        <v>33</v>
      </c>
      <c r="J78" s="34" t="str">
        <f>E21</f>
        <v>APREA s.r.o.</v>
      </c>
      <c r="K78" s="38"/>
      <c r="L78" s="112"/>
      <c r="S78" s="36"/>
      <c r="T78" s="36"/>
      <c r="U78" s="36"/>
      <c r="V78" s="36"/>
      <c r="W78" s="36"/>
      <c r="X78" s="36"/>
      <c r="Y78" s="36"/>
      <c r="Z78" s="36"/>
      <c r="AA78" s="36"/>
      <c r="AB78" s="36"/>
      <c r="AC78" s="36"/>
      <c r="AD78" s="36"/>
      <c r="AE78" s="36"/>
    </row>
    <row r="79" spans="1:31" s="2" customFormat="1" ht="15.2" customHeight="1">
      <c r="A79" s="36"/>
      <c r="B79" s="37"/>
      <c r="C79" s="31" t="s">
        <v>31</v>
      </c>
      <c r="D79" s="38"/>
      <c r="E79" s="38"/>
      <c r="F79" s="29" t="str">
        <f>IF(E18="","",E18)</f>
        <v>Vyplň údaj</v>
      </c>
      <c r="G79" s="38"/>
      <c r="H79" s="38"/>
      <c r="I79" s="114" t="s">
        <v>38</v>
      </c>
      <c r="J79" s="34" t="str">
        <f>E24</f>
        <v xml:space="preserve"> </v>
      </c>
      <c r="K79" s="38"/>
      <c r="L79" s="112"/>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11" customFormat="1" ht="29.25" customHeight="1">
      <c r="A81" s="162"/>
      <c r="B81" s="163"/>
      <c r="C81" s="164" t="s">
        <v>161</v>
      </c>
      <c r="D81" s="165" t="s">
        <v>60</v>
      </c>
      <c r="E81" s="165" t="s">
        <v>56</v>
      </c>
      <c r="F81" s="165" t="s">
        <v>57</v>
      </c>
      <c r="G81" s="165" t="s">
        <v>162</v>
      </c>
      <c r="H81" s="165" t="s">
        <v>163</v>
      </c>
      <c r="I81" s="166" t="s">
        <v>164</v>
      </c>
      <c r="J81" s="165" t="s">
        <v>148</v>
      </c>
      <c r="K81" s="167" t="s">
        <v>165</v>
      </c>
      <c r="L81" s="168"/>
      <c r="M81" s="71" t="s">
        <v>19</v>
      </c>
      <c r="N81" s="72" t="s">
        <v>45</v>
      </c>
      <c r="O81" s="72" t="s">
        <v>166</v>
      </c>
      <c r="P81" s="72" t="s">
        <v>167</v>
      </c>
      <c r="Q81" s="72" t="s">
        <v>168</v>
      </c>
      <c r="R81" s="72" t="s">
        <v>169</v>
      </c>
      <c r="S81" s="72" t="s">
        <v>170</v>
      </c>
      <c r="T81" s="73" t="s">
        <v>171</v>
      </c>
      <c r="U81" s="162"/>
      <c r="V81" s="162"/>
      <c r="W81" s="162"/>
      <c r="X81" s="162"/>
      <c r="Y81" s="162"/>
      <c r="Z81" s="162"/>
      <c r="AA81" s="162"/>
      <c r="AB81" s="162"/>
      <c r="AC81" s="162"/>
      <c r="AD81" s="162"/>
      <c r="AE81" s="162"/>
    </row>
    <row r="82" spans="1:63" s="2" customFormat="1" ht="22.9" customHeight="1">
      <c r="A82" s="36"/>
      <c r="B82" s="37"/>
      <c r="C82" s="78" t="s">
        <v>172</v>
      </c>
      <c r="D82" s="38"/>
      <c r="E82" s="38"/>
      <c r="F82" s="38"/>
      <c r="G82" s="38"/>
      <c r="H82" s="38"/>
      <c r="I82" s="111"/>
      <c r="J82" s="169">
        <f>BK82</f>
        <v>0</v>
      </c>
      <c r="K82" s="38"/>
      <c r="L82" s="41"/>
      <c r="M82" s="74"/>
      <c r="N82" s="170"/>
      <c r="O82" s="75"/>
      <c r="P82" s="171">
        <f>P83</f>
        <v>0</v>
      </c>
      <c r="Q82" s="75"/>
      <c r="R82" s="171">
        <f>R83</f>
        <v>0</v>
      </c>
      <c r="S82" s="75"/>
      <c r="T82" s="172">
        <f>T83</f>
        <v>0</v>
      </c>
      <c r="U82" s="36"/>
      <c r="V82" s="36"/>
      <c r="W82" s="36"/>
      <c r="X82" s="36"/>
      <c r="Y82" s="36"/>
      <c r="Z82" s="36"/>
      <c r="AA82" s="36"/>
      <c r="AB82" s="36"/>
      <c r="AC82" s="36"/>
      <c r="AD82" s="36"/>
      <c r="AE82" s="36"/>
      <c r="AT82" s="19" t="s">
        <v>74</v>
      </c>
      <c r="AU82" s="19" t="s">
        <v>149</v>
      </c>
      <c r="BK82" s="173">
        <f>BK83</f>
        <v>0</v>
      </c>
    </row>
    <row r="83" spans="2:63" s="12" customFormat="1" ht="25.9" customHeight="1">
      <c r="B83" s="174"/>
      <c r="C83" s="175"/>
      <c r="D83" s="176" t="s">
        <v>74</v>
      </c>
      <c r="E83" s="177" t="s">
        <v>309</v>
      </c>
      <c r="F83" s="177" t="s">
        <v>310</v>
      </c>
      <c r="G83" s="175"/>
      <c r="H83" s="175"/>
      <c r="I83" s="178"/>
      <c r="J83" s="179">
        <f>BK83</f>
        <v>0</v>
      </c>
      <c r="K83" s="175"/>
      <c r="L83" s="180"/>
      <c r="M83" s="181"/>
      <c r="N83" s="182"/>
      <c r="O83" s="182"/>
      <c r="P83" s="183">
        <f>P84</f>
        <v>0</v>
      </c>
      <c r="Q83" s="182"/>
      <c r="R83" s="183">
        <f>R84</f>
        <v>0</v>
      </c>
      <c r="S83" s="182"/>
      <c r="T83" s="184">
        <f>T84</f>
        <v>0</v>
      </c>
      <c r="AR83" s="185" t="s">
        <v>85</v>
      </c>
      <c r="AT83" s="186" t="s">
        <v>74</v>
      </c>
      <c r="AU83" s="186" t="s">
        <v>75</v>
      </c>
      <c r="AY83" s="185" t="s">
        <v>175</v>
      </c>
      <c r="BK83" s="187">
        <f>BK84</f>
        <v>0</v>
      </c>
    </row>
    <row r="84" spans="2:63" s="12" customFormat="1" ht="22.9" customHeight="1">
      <c r="B84" s="174"/>
      <c r="C84" s="175"/>
      <c r="D84" s="176" t="s">
        <v>74</v>
      </c>
      <c r="E84" s="188" t="s">
        <v>3513</v>
      </c>
      <c r="F84" s="188" t="s">
        <v>3514</v>
      </c>
      <c r="G84" s="175"/>
      <c r="H84" s="175"/>
      <c r="I84" s="178"/>
      <c r="J84" s="189">
        <f>BK84</f>
        <v>0</v>
      </c>
      <c r="K84" s="175"/>
      <c r="L84" s="180"/>
      <c r="M84" s="181"/>
      <c r="N84" s="182"/>
      <c r="O84" s="182"/>
      <c r="P84" s="183">
        <f>P85</f>
        <v>0</v>
      </c>
      <c r="Q84" s="182"/>
      <c r="R84" s="183">
        <f>R85</f>
        <v>0</v>
      </c>
      <c r="S84" s="182"/>
      <c r="T84" s="184">
        <f>T85</f>
        <v>0</v>
      </c>
      <c r="AR84" s="185" t="s">
        <v>85</v>
      </c>
      <c r="AT84" s="186" t="s">
        <v>74</v>
      </c>
      <c r="AU84" s="186" t="s">
        <v>83</v>
      </c>
      <c r="AY84" s="185" t="s">
        <v>175</v>
      </c>
      <c r="BK84" s="187">
        <f>BK85</f>
        <v>0</v>
      </c>
    </row>
    <row r="85" spans="2:63" s="12" customFormat="1" ht="20.85" customHeight="1">
      <c r="B85" s="174"/>
      <c r="C85" s="175"/>
      <c r="D85" s="176" t="s">
        <v>74</v>
      </c>
      <c r="E85" s="188" t="s">
        <v>3621</v>
      </c>
      <c r="F85" s="188" t="s">
        <v>3622</v>
      </c>
      <c r="G85" s="175"/>
      <c r="H85" s="175"/>
      <c r="I85" s="178"/>
      <c r="J85" s="189">
        <f>BK85</f>
        <v>0</v>
      </c>
      <c r="K85" s="175"/>
      <c r="L85" s="180"/>
      <c r="M85" s="181"/>
      <c r="N85" s="182"/>
      <c r="O85" s="182"/>
      <c r="P85" s="183">
        <f>SUM(P86:P187)</f>
        <v>0</v>
      </c>
      <c r="Q85" s="182"/>
      <c r="R85" s="183">
        <f>SUM(R86:R187)</f>
        <v>0</v>
      </c>
      <c r="S85" s="182"/>
      <c r="T85" s="184">
        <f>SUM(T86:T187)</f>
        <v>0</v>
      </c>
      <c r="AR85" s="185" t="s">
        <v>83</v>
      </c>
      <c r="AT85" s="186" t="s">
        <v>74</v>
      </c>
      <c r="AU85" s="186" t="s">
        <v>85</v>
      </c>
      <c r="AY85" s="185" t="s">
        <v>175</v>
      </c>
      <c r="BK85" s="187">
        <f>SUM(BK86:BK187)</f>
        <v>0</v>
      </c>
    </row>
    <row r="86" spans="1:65" s="2" customFormat="1" ht="16.5" customHeight="1">
      <c r="A86" s="36"/>
      <c r="B86" s="37"/>
      <c r="C86" s="190" t="s">
        <v>83</v>
      </c>
      <c r="D86" s="190" t="s">
        <v>177</v>
      </c>
      <c r="E86" s="191" t="s">
        <v>3623</v>
      </c>
      <c r="F86" s="192" t="s">
        <v>3624</v>
      </c>
      <c r="G86" s="193" t="s">
        <v>400</v>
      </c>
      <c r="H86" s="194">
        <v>2</v>
      </c>
      <c r="I86" s="195"/>
      <c r="J86" s="196">
        <f aca="true" t="shared" si="0" ref="J86:J94">ROUND(I86*H86,2)</f>
        <v>0</v>
      </c>
      <c r="K86" s="192" t="s">
        <v>1291</v>
      </c>
      <c r="L86" s="41"/>
      <c r="M86" s="197" t="s">
        <v>19</v>
      </c>
      <c r="N86" s="198" t="s">
        <v>48</v>
      </c>
      <c r="O86" s="67"/>
      <c r="P86" s="199">
        <f aca="true" t="shared" si="1" ref="P86:P94">O86*H86</f>
        <v>0</v>
      </c>
      <c r="Q86" s="199">
        <v>0</v>
      </c>
      <c r="R86" s="199">
        <f aca="true" t="shared" si="2" ref="R86:R94">Q86*H86</f>
        <v>0</v>
      </c>
      <c r="S86" s="199">
        <v>0</v>
      </c>
      <c r="T86" s="200">
        <f aca="true" t="shared" si="3" ref="T86:T94">S86*H86</f>
        <v>0</v>
      </c>
      <c r="U86" s="36"/>
      <c r="V86" s="36"/>
      <c r="W86" s="36"/>
      <c r="X86" s="36"/>
      <c r="Y86" s="36"/>
      <c r="Z86" s="36"/>
      <c r="AA86" s="36"/>
      <c r="AB86" s="36"/>
      <c r="AC86" s="36"/>
      <c r="AD86" s="36"/>
      <c r="AE86" s="36"/>
      <c r="AR86" s="201" t="s">
        <v>182</v>
      </c>
      <c r="AT86" s="201" t="s">
        <v>177</v>
      </c>
      <c r="AU86" s="201" t="s">
        <v>195</v>
      </c>
      <c r="AY86" s="19" t="s">
        <v>175</v>
      </c>
      <c r="BE86" s="202">
        <f aca="true" t="shared" si="4" ref="BE86:BE94">IF(N86="základní",J86,0)</f>
        <v>0</v>
      </c>
      <c r="BF86" s="202">
        <f aca="true" t="shared" si="5" ref="BF86:BF94">IF(N86="snížená",J86,0)</f>
        <v>0</v>
      </c>
      <c r="BG86" s="202">
        <f aca="true" t="shared" si="6" ref="BG86:BG94">IF(N86="zákl. přenesená",J86,0)</f>
        <v>0</v>
      </c>
      <c r="BH86" s="202">
        <f aca="true" t="shared" si="7" ref="BH86:BH94">IF(N86="sníž. přenesená",J86,0)</f>
        <v>0</v>
      </c>
      <c r="BI86" s="202">
        <f aca="true" t="shared" si="8" ref="BI86:BI94">IF(N86="nulová",J86,0)</f>
        <v>0</v>
      </c>
      <c r="BJ86" s="19" t="s">
        <v>182</v>
      </c>
      <c r="BK86" s="202">
        <f aca="true" t="shared" si="9" ref="BK86:BK94">ROUND(I86*H86,2)</f>
        <v>0</v>
      </c>
      <c r="BL86" s="19" t="s">
        <v>182</v>
      </c>
      <c r="BM86" s="201" t="s">
        <v>3625</v>
      </c>
    </row>
    <row r="87" spans="1:65" s="2" customFormat="1" ht="16.5" customHeight="1">
      <c r="A87" s="36"/>
      <c r="B87" s="37"/>
      <c r="C87" s="190" t="s">
        <v>85</v>
      </c>
      <c r="D87" s="190" t="s">
        <v>177</v>
      </c>
      <c r="E87" s="191" t="s">
        <v>3626</v>
      </c>
      <c r="F87" s="192" t="s">
        <v>3627</v>
      </c>
      <c r="G87" s="193" t="s">
        <v>400</v>
      </c>
      <c r="H87" s="194">
        <v>2</v>
      </c>
      <c r="I87" s="195"/>
      <c r="J87" s="196">
        <f t="shared" si="0"/>
        <v>0</v>
      </c>
      <c r="K87" s="192" t="s">
        <v>1291</v>
      </c>
      <c r="L87" s="41"/>
      <c r="M87" s="197" t="s">
        <v>19</v>
      </c>
      <c r="N87" s="198" t="s">
        <v>48</v>
      </c>
      <c r="O87" s="67"/>
      <c r="P87" s="199">
        <f t="shared" si="1"/>
        <v>0</v>
      </c>
      <c r="Q87" s="199">
        <v>0</v>
      </c>
      <c r="R87" s="199">
        <f t="shared" si="2"/>
        <v>0</v>
      </c>
      <c r="S87" s="199">
        <v>0</v>
      </c>
      <c r="T87" s="200">
        <f t="shared" si="3"/>
        <v>0</v>
      </c>
      <c r="U87" s="36"/>
      <c r="V87" s="36"/>
      <c r="W87" s="36"/>
      <c r="X87" s="36"/>
      <c r="Y87" s="36"/>
      <c r="Z87" s="36"/>
      <c r="AA87" s="36"/>
      <c r="AB87" s="36"/>
      <c r="AC87" s="36"/>
      <c r="AD87" s="36"/>
      <c r="AE87" s="36"/>
      <c r="AR87" s="201" t="s">
        <v>182</v>
      </c>
      <c r="AT87" s="201" t="s">
        <v>177</v>
      </c>
      <c r="AU87" s="201" t="s">
        <v>195</v>
      </c>
      <c r="AY87" s="19" t="s">
        <v>175</v>
      </c>
      <c r="BE87" s="202">
        <f t="shared" si="4"/>
        <v>0</v>
      </c>
      <c r="BF87" s="202">
        <f t="shared" si="5"/>
        <v>0</v>
      </c>
      <c r="BG87" s="202">
        <f t="shared" si="6"/>
        <v>0</v>
      </c>
      <c r="BH87" s="202">
        <f t="shared" si="7"/>
        <v>0</v>
      </c>
      <c r="BI87" s="202">
        <f t="shared" si="8"/>
        <v>0</v>
      </c>
      <c r="BJ87" s="19" t="s">
        <v>182</v>
      </c>
      <c r="BK87" s="202">
        <f t="shared" si="9"/>
        <v>0</v>
      </c>
      <c r="BL87" s="19" t="s">
        <v>182</v>
      </c>
      <c r="BM87" s="201" t="s">
        <v>3628</v>
      </c>
    </row>
    <row r="88" spans="1:65" s="2" customFormat="1" ht="16.5" customHeight="1">
      <c r="A88" s="36"/>
      <c r="B88" s="37"/>
      <c r="C88" s="190" t="s">
        <v>195</v>
      </c>
      <c r="D88" s="190" t="s">
        <v>177</v>
      </c>
      <c r="E88" s="191" t="s">
        <v>3629</v>
      </c>
      <c r="F88" s="192" t="s">
        <v>3630</v>
      </c>
      <c r="G88" s="193" t="s">
        <v>400</v>
      </c>
      <c r="H88" s="194">
        <v>2</v>
      </c>
      <c r="I88" s="195"/>
      <c r="J88" s="196">
        <f t="shared" si="0"/>
        <v>0</v>
      </c>
      <c r="K88" s="192" t="s">
        <v>1291</v>
      </c>
      <c r="L88" s="41"/>
      <c r="M88" s="197" t="s">
        <v>19</v>
      </c>
      <c r="N88" s="198" t="s">
        <v>48</v>
      </c>
      <c r="O88" s="67"/>
      <c r="P88" s="199">
        <f t="shared" si="1"/>
        <v>0</v>
      </c>
      <c r="Q88" s="199">
        <v>0</v>
      </c>
      <c r="R88" s="199">
        <f t="shared" si="2"/>
        <v>0</v>
      </c>
      <c r="S88" s="199">
        <v>0</v>
      </c>
      <c r="T88" s="200">
        <f t="shared" si="3"/>
        <v>0</v>
      </c>
      <c r="U88" s="36"/>
      <c r="V88" s="36"/>
      <c r="W88" s="36"/>
      <c r="X88" s="36"/>
      <c r="Y88" s="36"/>
      <c r="Z88" s="36"/>
      <c r="AA88" s="36"/>
      <c r="AB88" s="36"/>
      <c r="AC88" s="36"/>
      <c r="AD88" s="36"/>
      <c r="AE88" s="36"/>
      <c r="AR88" s="201" t="s">
        <v>182</v>
      </c>
      <c r="AT88" s="201" t="s">
        <v>177</v>
      </c>
      <c r="AU88" s="201" t="s">
        <v>195</v>
      </c>
      <c r="AY88" s="19" t="s">
        <v>175</v>
      </c>
      <c r="BE88" s="202">
        <f t="shared" si="4"/>
        <v>0</v>
      </c>
      <c r="BF88" s="202">
        <f t="shared" si="5"/>
        <v>0</v>
      </c>
      <c r="BG88" s="202">
        <f t="shared" si="6"/>
        <v>0</v>
      </c>
      <c r="BH88" s="202">
        <f t="shared" si="7"/>
        <v>0</v>
      </c>
      <c r="BI88" s="202">
        <f t="shared" si="8"/>
        <v>0</v>
      </c>
      <c r="BJ88" s="19" t="s">
        <v>182</v>
      </c>
      <c r="BK88" s="202">
        <f t="shared" si="9"/>
        <v>0</v>
      </c>
      <c r="BL88" s="19" t="s">
        <v>182</v>
      </c>
      <c r="BM88" s="201" t="s">
        <v>3631</v>
      </c>
    </row>
    <row r="89" spans="1:65" s="2" customFormat="1" ht="16.5" customHeight="1">
      <c r="A89" s="36"/>
      <c r="B89" s="37"/>
      <c r="C89" s="190" t="s">
        <v>182</v>
      </c>
      <c r="D89" s="190" t="s">
        <v>177</v>
      </c>
      <c r="E89" s="191" t="s">
        <v>3632</v>
      </c>
      <c r="F89" s="192" t="s">
        <v>3633</v>
      </c>
      <c r="G89" s="193" t="s">
        <v>400</v>
      </c>
      <c r="H89" s="194">
        <v>1</v>
      </c>
      <c r="I89" s="195"/>
      <c r="J89" s="196">
        <f t="shared" si="0"/>
        <v>0</v>
      </c>
      <c r="K89" s="192" t="s">
        <v>1291</v>
      </c>
      <c r="L89" s="41"/>
      <c r="M89" s="197" t="s">
        <v>19</v>
      </c>
      <c r="N89" s="198" t="s">
        <v>48</v>
      </c>
      <c r="O89" s="67"/>
      <c r="P89" s="199">
        <f t="shared" si="1"/>
        <v>0</v>
      </c>
      <c r="Q89" s="199">
        <v>0</v>
      </c>
      <c r="R89" s="199">
        <f t="shared" si="2"/>
        <v>0</v>
      </c>
      <c r="S89" s="199">
        <v>0</v>
      </c>
      <c r="T89" s="200">
        <f t="shared" si="3"/>
        <v>0</v>
      </c>
      <c r="U89" s="36"/>
      <c r="V89" s="36"/>
      <c r="W89" s="36"/>
      <c r="X89" s="36"/>
      <c r="Y89" s="36"/>
      <c r="Z89" s="36"/>
      <c r="AA89" s="36"/>
      <c r="AB89" s="36"/>
      <c r="AC89" s="36"/>
      <c r="AD89" s="36"/>
      <c r="AE89" s="36"/>
      <c r="AR89" s="201" t="s">
        <v>182</v>
      </c>
      <c r="AT89" s="201" t="s">
        <v>177</v>
      </c>
      <c r="AU89" s="201" t="s">
        <v>195</v>
      </c>
      <c r="AY89" s="19" t="s">
        <v>175</v>
      </c>
      <c r="BE89" s="202">
        <f t="shared" si="4"/>
        <v>0</v>
      </c>
      <c r="BF89" s="202">
        <f t="shared" si="5"/>
        <v>0</v>
      </c>
      <c r="BG89" s="202">
        <f t="shared" si="6"/>
        <v>0</v>
      </c>
      <c r="BH89" s="202">
        <f t="shared" si="7"/>
        <v>0</v>
      </c>
      <c r="BI89" s="202">
        <f t="shared" si="8"/>
        <v>0</v>
      </c>
      <c r="BJ89" s="19" t="s">
        <v>182</v>
      </c>
      <c r="BK89" s="202">
        <f t="shared" si="9"/>
        <v>0</v>
      </c>
      <c r="BL89" s="19" t="s">
        <v>182</v>
      </c>
      <c r="BM89" s="201" t="s">
        <v>3634</v>
      </c>
    </row>
    <row r="90" spans="1:65" s="2" customFormat="1" ht="16.5" customHeight="1">
      <c r="A90" s="36"/>
      <c r="B90" s="37"/>
      <c r="C90" s="190" t="s">
        <v>209</v>
      </c>
      <c r="D90" s="190" t="s">
        <v>177</v>
      </c>
      <c r="E90" s="191" t="s">
        <v>3635</v>
      </c>
      <c r="F90" s="192" t="s">
        <v>3636</v>
      </c>
      <c r="G90" s="193" t="s">
        <v>400</v>
      </c>
      <c r="H90" s="194">
        <v>4</v>
      </c>
      <c r="I90" s="195"/>
      <c r="J90" s="196">
        <f t="shared" si="0"/>
        <v>0</v>
      </c>
      <c r="K90" s="192" t="s">
        <v>1291</v>
      </c>
      <c r="L90" s="41"/>
      <c r="M90" s="197" t="s">
        <v>19</v>
      </c>
      <c r="N90" s="198" t="s">
        <v>48</v>
      </c>
      <c r="O90" s="67"/>
      <c r="P90" s="199">
        <f t="shared" si="1"/>
        <v>0</v>
      </c>
      <c r="Q90" s="199">
        <v>0</v>
      </c>
      <c r="R90" s="199">
        <f t="shared" si="2"/>
        <v>0</v>
      </c>
      <c r="S90" s="199">
        <v>0</v>
      </c>
      <c r="T90" s="200">
        <f t="shared" si="3"/>
        <v>0</v>
      </c>
      <c r="U90" s="36"/>
      <c r="V90" s="36"/>
      <c r="W90" s="36"/>
      <c r="X90" s="36"/>
      <c r="Y90" s="36"/>
      <c r="Z90" s="36"/>
      <c r="AA90" s="36"/>
      <c r="AB90" s="36"/>
      <c r="AC90" s="36"/>
      <c r="AD90" s="36"/>
      <c r="AE90" s="36"/>
      <c r="AR90" s="201" t="s">
        <v>182</v>
      </c>
      <c r="AT90" s="201" t="s">
        <v>177</v>
      </c>
      <c r="AU90" s="201" t="s">
        <v>195</v>
      </c>
      <c r="AY90" s="19" t="s">
        <v>175</v>
      </c>
      <c r="BE90" s="202">
        <f t="shared" si="4"/>
        <v>0</v>
      </c>
      <c r="BF90" s="202">
        <f t="shared" si="5"/>
        <v>0</v>
      </c>
      <c r="BG90" s="202">
        <f t="shared" si="6"/>
        <v>0</v>
      </c>
      <c r="BH90" s="202">
        <f t="shared" si="7"/>
        <v>0</v>
      </c>
      <c r="BI90" s="202">
        <f t="shared" si="8"/>
        <v>0</v>
      </c>
      <c r="BJ90" s="19" t="s">
        <v>182</v>
      </c>
      <c r="BK90" s="202">
        <f t="shared" si="9"/>
        <v>0</v>
      </c>
      <c r="BL90" s="19" t="s">
        <v>182</v>
      </c>
      <c r="BM90" s="201" t="s">
        <v>3637</v>
      </c>
    </row>
    <row r="91" spans="1:65" s="2" customFormat="1" ht="16.5" customHeight="1">
      <c r="A91" s="36"/>
      <c r="B91" s="37"/>
      <c r="C91" s="190" t="s">
        <v>214</v>
      </c>
      <c r="D91" s="190" t="s">
        <v>177</v>
      </c>
      <c r="E91" s="191" t="s">
        <v>3638</v>
      </c>
      <c r="F91" s="192" t="s">
        <v>3639</v>
      </c>
      <c r="G91" s="193" t="s">
        <v>400</v>
      </c>
      <c r="H91" s="194">
        <v>1</v>
      </c>
      <c r="I91" s="195"/>
      <c r="J91" s="196">
        <f t="shared" si="0"/>
        <v>0</v>
      </c>
      <c r="K91" s="192" t="s">
        <v>1291</v>
      </c>
      <c r="L91" s="41"/>
      <c r="M91" s="197" t="s">
        <v>19</v>
      </c>
      <c r="N91" s="198" t="s">
        <v>48</v>
      </c>
      <c r="O91" s="67"/>
      <c r="P91" s="199">
        <f t="shared" si="1"/>
        <v>0</v>
      </c>
      <c r="Q91" s="199">
        <v>0</v>
      </c>
      <c r="R91" s="199">
        <f t="shared" si="2"/>
        <v>0</v>
      </c>
      <c r="S91" s="199">
        <v>0</v>
      </c>
      <c r="T91" s="200">
        <f t="shared" si="3"/>
        <v>0</v>
      </c>
      <c r="U91" s="36"/>
      <c r="V91" s="36"/>
      <c r="W91" s="36"/>
      <c r="X91" s="36"/>
      <c r="Y91" s="36"/>
      <c r="Z91" s="36"/>
      <c r="AA91" s="36"/>
      <c r="AB91" s="36"/>
      <c r="AC91" s="36"/>
      <c r="AD91" s="36"/>
      <c r="AE91" s="36"/>
      <c r="AR91" s="201" t="s">
        <v>182</v>
      </c>
      <c r="AT91" s="201" t="s">
        <v>177</v>
      </c>
      <c r="AU91" s="201" t="s">
        <v>195</v>
      </c>
      <c r="AY91" s="19" t="s">
        <v>175</v>
      </c>
      <c r="BE91" s="202">
        <f t="shared" si="4"/>
        <v>0</v>
      </c>
      <c r="BF91" s="202">
        <f t="shared" si="5"/>
        <v>0</v>
      </c>
      <c r="BG91" s="202">
        <f t="shared" si="6"/>
        <v>0</v>
      </c>
      <c r="BH91" s="202">
        <f t="shared" si="7"/>
        <v>0</v>
      </c>
      <c r="BI91" s="202">
        <f t="shared" si="8"/>
        <v>0</v>
      </c>
      <c r="BJ91" s="19" t="s">
        <v>182</v>
      </c>
      <c r="BK91" s="202">
        <f t="shared" si="9"/>
        <v>0</v>
      </c>
      <c r="BL91" s="19" t="s">
        <v>182</v>
      </c>
      <c r="BM91" s="201" t="s">
        <v>3640</v>
      </c>
    </row>
    <row r="92" spans="1:65" s="2" customFormat="1" ht="16.5" customHeight="1">
      <c r="A92" s="36"/>
      <c r="B92" s="37"/>
      <c r="C92" s="190" t="s">
        <v>220</v>
      </c>
      <c r="D92" s="190" t="s">
        <v>177</v>
      </c>
      <c r="E92" s="191" t="s">
        <v>3641</v>
      </c>
      <c r="F92" s="192" t="s">
        <v>3642</v>
      </c>
      <c r="G92" s="193" t="s">
        <v>400</v>
      </c>
      <c r="H92" s="194">
        <v>1</v>
      </c>
      <c r="I92" s="195"/>
      <c r="J92" s="196">
        <f t="shared" si="0"/>
        <v>0</v>
      </c>
      <c r="K92" s="192" t="s">
        <v>1291</v>
      </c>
      <c r="L92" s="41"/>
      <c r="M92" s="197" t="s">
        <v>19</v>
      </c>
      <c r="N92" s="198" t="s">
        <v>48</v>
      </c>
      <c r="O92" s="67"/>
      <c r="P92" s="199">
        <f t="shared" si="1"/>
        <v>0</v>
      </c>
      <c r="Q92" s="199">
        <v>0</v>
      </c>
      <c r="R92" s="199">
        <f t="shared" si="2"/>
        <v>0</v>
      </c>
      <c r="S92" s="199">
        <v>0</v>
      </c>
      <c r="T92" s="200">
        <f t="shared" si="3"/>
        <v>0</v>
      </c>
      <c r="U92" s="36"/>
      <c r="V92" s="36"/>
      <c r="W92" s="36"/>
      <c r="X92" s="36"/>
      <c r="Y92" s="36"/>
      <c r="Z92" s="36"/>
      <c r="AA92" s="36"/>
      <c r="AB92" s="36"/>
      <c r="AC92" s="36"/>
      <c r="AD92" s="36"/>
      <c r="AE92" s="36"/>
      <c r="AR92" s="201" t="s">
        <v>182</v>
      </c>
      <c r="AT92" s="201" t="s">
        <v>177</v>
      </c>
      <c r="AU92" s="201" t="s">
        <v>195</v>
      </c>
      <c r="AY92" s="19" t="s">
        <v>175</v>
      </c>
      <c r="BE92" s="202">
        <f t="shared" si="4"/>
        <v>0</v>
      </c>
      <c r="BF92" s="202">
        <f t="shared" si="5"/>
        <v>0</v>
      </c>
      <c r="BG92" s="202">
        <f t="shared" si="6"/>
        <v>0</v>
      </c>
      <c r="BH92" s="202">
        <f t="shared" si="7"/>
        <v>0</v>
      </c>
      <c r="BI92" s="202">
        <f t="shared" si="8"/>
        <v>0</v>
      </c>
      <c r="BJ92" s="19" t="s">
        <v>182</v>
      </c>
      <c r="BK92" s="202">
        <f t="shared" si="9"/>
        <v>0</v>
      </c>
      <c r="BL92" s="19" t="s">
        <v>182</v>
      </c>
      <c r="BM92" s="201" t="s">
        <v>3643</v>
      </c>
    </row>
    <row r="93" spans="1:65" s="2" customFormat="1" ht="16.5" customHeight="1">
      <c r="A93" s="36"/>
      <c r="B93" s="37"/>
      <c r="C93" s="190" t="s">
        <v>230</v>
      </c>
      <c r="D93" s="190" t="s">
        <v>177</v>
      </c>
      <c r="E93" s="191" t="s">
        <v>3644</v>
      </c>
      <c r="F93" s="192" t="s">
        <v>3645</v>
      </c>
      <c r="G93" s="193" t="s">
        <v>400</v>
      </c>
      <c r="H93" s="194">
        <v>3</v>
      </c>
      <c r="I93" s="195"/>
      <c r="J93" s="196">
        <f t="shared" si="0"/>
        <v>0</v>
      </c>
      <c r="K93" s="192" t="s">
        <v>1291</v>
      </c>
      <c r="L93" s="41"/>
      <c r="M93" s="197" t="s">
        <v>19</v>
      </c>
      <c r="N93" s="198" t="s">
        <v>48</v>
      </c>
      <c r="O93" s="67"/>
      <c r="P93" s="199">
        <f t="shared" si="1"/>
        <v>0</v>
      </c>
      <c r="Q93" s="199">
        <v>0</v>
      </c>
      <c r="R93" s="199">
        <f t="shared" si="2"/>
        <v>0</v>
      </c>
      <c r="S93" s="199">
        <v>0</v>
      </c>
      <c r="T93" s="200">
        <f t="shared" si="3"/>
        <v>0</v>
      </c>
      <c r="U93" s="36"/>
      <c r="V93" s="36"/>
      <c r="W93" s="36"/>
      <c r="X93" s="36"/>
      <c r="Y93" s="36"/>
      <c r="Z93" s="36"/>
      <c r="AA93" s="36"/>
      <c r="AB93" s="36"/>
      <c r="AC93" s="36"/>
      <c r="AD93" s="36"/>
      <c r="AE93" s="36"/>
      <c r="AR93" s="201" t="s">
        <v>182</v>
      </c>
      <c r="AT93" s="201" t="s">
        <v>177</v>
      </c>
      <c r="AU93" s="201" t="s">
        <v>195</v>
      </c>
      <c r="AY93" s="19" t="s">
        <v>175</v>
      </c>
      <c r="BE93" s="202">
        <f t="shared" si="4"/>
        <v>0</v>
      </c>
      <c r="BF93" s="202">
        <f t="shared" si="5"/>
        <v>0</v>
      </c>
      <c r="BG93" s="202">
        <f t="shared" si="6"/>
        <v>0</v>
      </c>
      <c r="BH93" s="202">
        <f t="shared" si="7"/>
        <v>0</v>
      </c>
      <c r="BI93" s="202">
        <f t="shared" si="8"/>
        <v>0</v>
      </c>
      <c r="BJ93" s="19" t="s">
        <v>182</v>
      </c>
      <c r="BK93" s="202">
        <f t="shared" si="9"/>
        <v>0</v>
      </c>
      <c r="BL93" s="19" t="s">
        <v>182</v>
      </c>
      <c r="BM93" s="201" t="s">
        <v>3646</v>
      </c>
    </row>
    <row r="94" spans="1:65" s="2" customFormat="1" ht="16.5" customHeight="1">
      <c r="A94" s="36"/>
      <c r="B94" s="37"/>
      <c r="C94" s="190" t="s">
        <v>237</v>
      </c>
      <c r="D94" s="190" t="s">
        <v>177</v>
      </c>
      <c r="E94" s="191" t="s">
        <v>3647</v>
      </c>
      <c r="F94" s="192" t="s">
        <v>3648</v>
      </c>
      <c r="G94" s="193" t="s">
        <v>400</v>
      </c>
      <c r="H94" s="194">
        <v>4</v>
      </c>
      <c r="I94" s="195"/>
      <c r="J94" s="196">
        <f t="shared" si="0"/>
        <v>0</v>
      </c>
      <c r="K94" s="192" t="s">
        <v>1291</v>
      </c>
      <c r="L94" s="41"/>
      <c r="M94" s="197" t="s">
        <v>19</v>
      </c>
      <c r="N94" s="198" t="s">
        <v>48</v>
      </c>
      <c r="O94" s="67"/>
      <c r="P94" s="199">
        <f t="shared" si="1"/>
        <v>0</v>
      </c>
      <c r="Q94" s="199">
        <v>0</v>
      </c>
      <c r="R94" s="199">
        <f t="shared" si="2"/>
        <v>0</v>
      </c>
      <c r="S94" s="199">
        <v>0</v>
      </c>
      <c r="T94" s="200">
        <f t="shared" si="3"/>
        <v>0</v>
      </c>
      <c r="U94" s="36"/>
      <c r="V94" s="36"/>
      <c r="W94" s="36"/>
      <c r="X94" s="36"/>
      <c r="Y94" s="36"/>
      <c r="Z94" s="36"/>
      <c r="AA94" s="36"/>
      <c r="AB94" s="36"/>
      <c r="AC94" s="36"/>
      <c r="AD94" s="36"/>
      <c r="AE94" s="36"/>
      <c r="AR94" s="201" t="s">
        <v>182</v>
      </c>
      <c r="AT94" s="201" t="s">
        <v>177</v>
      </c>
      <c r="AU94" s="201" t="s">
        <v>195</v>
      </c>
      <c r="AY94" s="19" t="s">
        <v>175</v>
      </c>
      <c r="BE94" s="202">
        <f t="shared" si="4"/>
        <v>0</v>
      </c>
      <c r="BF94" s="202">
        <f t="shared" si="5"/>
        <v>0</v>
      </c>
      <c r="BG94" s="202">
        <f t="shared" si="6"/>
        <v>0</v>
      </c>
      <c r="BH94" s="202">
        <f t="shared" si="7"/>
        <v>0</v>
      </c>
      <c r="BI94" s="202">
        <f t="shared" si="8"/>
        <v>0</v>
      </c>
      <c r="BJ94" s="19" t="s">
        <v>182</v>
      </c>
      <c r="BK94" s="202">
        <f t="shared" si="9"/>
        <v>0</v>
      </c>
      <c r="BL94" s="19" t="s">
        <v>182</v>
      </c>
      <c r="BM94" s="201" t="s">
        <v>3649</v>
      </c>
    </row>
    <row r="95" spans="1:47" s="2" customFormat="1" ht="19.5">
      <c r="A95" s="36"/>
      <c r="B95" s="37"/>
      <c r="C95" s="38"/>
      <c r="D95" s="203" t="s">
        <v>255</v>
      </c>
      <c r="E95" s="38"/>
      <c r="F95" s="204" t="s">
        <v>3650</v>
      </c>
      <c r="G95" s="38"/>
      <c r="H95" s="38"/>
      <c r="I95" s="111"/>
      <c r="J95" s="38"/>
      <c r="K95" s="38"/>
      <c r="L95" s="41"/>
      <c r="M95" s="205"/>
      <c r="N95" s="206"/>
      <c r="O95" s="67"/>
      <c r="P95" s="67"/>
      <c r="Q95" s="67"/>
      <c r="R95" s="67"/>
      <c r="S95" s="67"/>
      <c r="T95" s="68"/>
      <c r="U95" s="36"/>
      <c r="V95" s="36"/>
      <c r="W95" s="36"/>
      <c r="X95" s="36"/>
      <c r="Y95" s="36"/>
      <c r="Z95" s="36"/>
      <c r="AA95" s="36"/>
      <c r="AB95" s="36"/>
      <c r="AC95" s="36"/>
      <c r="AD95" s="36"/>
      <c r="AE95" s="36"/>
      <c r="AT95" s="19" t="s">
        <v>255</v>
      </c>
      <c r="AU95" s="19" t="s">
        <v>195</v>
      </c>
    </row>
    <row r="96" spans="1:65" s="2" customFormat="1" ht="16.5" customHeight="1">
      <c r="A96" s="36"/>
      <c r="B96" s="37"/>
      <c r="C96" s="190" t="s">
        <v>244</v>
      </c>
      <c r="D96" s="190" t="s">
        <v>177</v>
      </c>
      <c r="E96" s="191" t="s">
        <v>3651</v>
      </c>
      <c r="F96" s="192" t="s">
        <v>3652</v>
      </c>
      <c r="G96" s="193" t="s">
        <v>400</v>
      </c>
      <c r="H96" s="194">
        <v>4</v>
      </c>
      <c r="I96" s="195"/>
      <c r="J96" s="196">
        <f>ROUND(I96*H96,2)</f>
        <v>0</v>
      </c>
      <c r="K96" s="192" t="s">
        <v>1291</v>
      </c>
      <c r="L96" s="41"/>
      <c r="M96" s="197" t="s">
        <v>19</v>
      </c>
      <c r="N96" s="198" t="s">
        <v>48</v>
      </c>
      <c r="O96" s="67"/>
      <c r="P96" s="199">
        <f>O96*H96</f>
        <v>0</v>
      </c>
      <c r="Q96" s="199">
        <v>0</v>
      </c>
      <c r="R96" s="199">
        <f>Q96*H96</f>
        <v>0</v>
      </c>
      <c r="S96" s="199">
        <v>0</v>
      </c>
      <c r="T96" s="200">
        <f>S96*H96</f>
        <v>0</v>
      </c>
      <c r="U96" s="36"/>
      <c r="V96" s="36"/>
      <c r="W96" s="36"/>
      <c r="X96" s="36"/>
      <c r="Y96" s="36"/>
      <c r="Z96" s="36"/>
      <c r="AA96" s="36"/>
      <c r="AB96" s="36"/>
      <c r="AC96" s="36"/>
      <c r="AD96" s="36"/>
      <c r="AE96" s="36"/>
      <c r="AR96" s="201" t="s">
        <v>182</v>
      </c>
      <c r="AT96" s="201" t="s">
        <v>177</v>
      </c>
      <c r="AU96" s="201" t="s">
        <v>195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182</v>
      </c>
      <c r="BM96" s="201" t="s">
        <v>3653</v>
      </c>
    </row>
    <row r="97" spans="1:65" s="2" customFormat="1" ht="16.5" customHeight="1">
      <c r="A97" s="36"/>
      <c r="B97" s="37"/>
      <c r="C97" s="190" t="s">
        <v>250</v>
      </c>
      <c r="D97" s="190" t="s">
        <v>177</v>
      </c>
      <c r="E97" s="191" t="s">
        <v>3654</v>
      </c>
      <c r="F97" s="192" t="s">
        <v>3655</v>
      </c>
      <c r="G97" s="193" t="s">
        <v>400</v>
      </c>
      <c r="H97" s="194">
        <v>2</v>
      </c>
      <c r="I97" s="195"/>
      <c r="J97" s="196">
        <f>ROUND(I97*H97,2)</f>
        <v>0</v>
      </c>
      <c r="K97" s="192" t="s">
        <v>1291</v>
      </c>
      <c r="L97" s="41"/>
      <c r="M97" s="197" t="s">
        <v>19</v>
      </c>
      <c r="N97" s="198" t="s">
        <v>48</v>
      </c>
      <c r="O97" s="67"/>
      <c r="P97" s="199">
        <f>O97*H97</f>
        <v>0</v>
      </c>
      <c r="Q97" s="199">
        <v>0</v>
      </c>
      <c r="R97" s="199">
        <f>Q97*H97</f>
        <v>0</v>
      </c>
      <c r="S97" s="199">
        <v>0</v>
      </c>
      <c r="T97" s="200">
        <f>S97*H97</f>
        <v>0</v>
      </c>
      <c r="U97" s="36"/>
      <c r="V97" s="36"/>
      <c r="W97" s="36"/>
      <c r="X97" s="36"/>
      <c r="Y97" s="36"/>
      <c r="Z97" s="36"/>
      <c r="AA97" s="36"/>
      <c r="AB97" s="36"/>
      <c r="AC97" s="36"/>
      <c r="AD97" s="36"/>
      <c r="AE97" s="36"/>
      <c r="AR97" s="201" t="s">
        <v>182</v>
      </c>
      <c r="AT97" s="201" t="s">
        <v>177</v>
      </c>
      <c r="AU97" s="201" t="s">
        <v>195</v>
      </c>
      <c r="AY97" s="19" t="s">
        <v>175</v>
      </c>
      <c r="BE97" s="202">
        <f>IF(N97="základní",J97,0)</f>
        <v>0</v>
      </c>
      <c r="BF97" s="202">
        <f>IF(N97="snížená",J97,0)</f>
        <v>0</v>
      </c>
      <c r="BG97" s="202">
        <f>IF(N97="zákl. přenesená",J97,0)</f>
        <v>0</v>
      </c>
      <c r="BH97" s="202">
        <f>IF(N97="sníž. přenesená",J97,0)</f>
        <v>0</v>
      </c>
      <c r="BI97" s="202">
        <f>IF(N97="nulová",J97,0)</f>
        <v>0</v>
      </c>
      <c r="BJ97" s="19" t="s">
        <v>182</v>
      </c>
      <c r="BK97" s="202">
        <f>ROUND(I97*H97,2)</f>
        <v>0</v>
      </c>
      <c r="BL97" s="19" t="s">
        <v>182</v>
      </c>
      <c r="BM97" s="201" t="s">
        <v>3656</v>
      </c>
    </row>
    <row r="98" spans="1:65" s="2" customFormat="1" ht="16.5" customHeight="1">
      <c r="A98" s="36"/>
      <c r="B98" s="37"/>
      <c r="C98" s="190" t="s">
        <v>265</v>
      </c>
      <c r="D98" s="190" t="s">
        <v>177</v>
      </c>
      <c r="E98" s="191" t="s">
        <v>3657</v>
      </c>
      <c r="F98" s="192" t="s">
        <v>3658</v>
      </c>
      <c r="G98" s="193" t="s">
        <v>400</v>
      </c>
      <c r="H98" s="194">
        <v>2</v>
      </c>
      <c r="I98" s="195"/>
      <c r="J98" s="196">
        <f>ROUND(I98*H98,2)</f>
        <v>0</v>
      </c>
      <c r="K98" s="192" t="s">
        <v>1291</v>
      </c>
      <c r="L98" s="41"/>
      <c r="M98" s="197" t="s">
        <v>19</v>
      </c>
      <c r="N98" s="198" t="s">
        <v>48</v>
      </c>
      <c r="O98" s="67"/>
      <c r="P98" s="199">
        <f>O98*H98</f>
        <v>0</v>
      </c>
      <c r="Q98" s="199">
        <v>0</v>
      </c>
      <c r="R98" s="199">
        <f>Q98*H98</f>
        <v>0</v>
      </c>
      <c r="S98" s="199">
        <v>0</v>
      </c>
      <c r="T98" s="200">
        <f>S98*H98</f>
        <v>0</v>
      </c>
      <c r="U98" s="36"/>
      <c r="V98" s="36"/>
      <c r="W98" s="36"/>
      <c r="X98" s="36"/>
      <c r="Y98" s="36"/>
      <c r="Z98" s="36"/>
      <c r="AA98" s="36"/>
      <c r="AB98" s="36"/>
      <c r="AC98" s="36"/>
      <c r="AD98" s="36"/>
      <c r="AE98" s="36"/>
      <c r="AR98" s="201" t="s">
        <v>182</v>
      </c>
      <c r="AT98" s="201" t="s">
        <v>177</v>
      </c>
      <c r="AU98" s="201" t="s">
        <v>195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182</v>
      </c>
      <c r="BM98" s="201" t="s">
        <v>3659</v>
      </c>
    </row>
    <row r="99" spans="1:65" s="2" customFormat="1" ht="16.5" customHeight="1">
      <c r="A99" s="36"/>
      <c r="B99" s="37"/>
      <c r="C99" s="190" t="s">
        <v>273</v>
      </c>
      <c r="D99" s="190" t="s">
        <v>177</v>
      </c>
      <c r="E99" s="191" t="s">
        <v>3660</v>
      </c>
      <c r="F99" s="192" t="s">
        <v>3661</v>
      </c>
      <c r="G99" s="193" t="s">
        <v>400</v>
      </c>
      <c r="H99" s="194">
        <v>2</v>
      </c>
      <c r="I99" s="195"/>
      <c r="J99" s="196">
        <f>ROUND(I99*H99,2)</f>
        <v>0</v>
      </c>
      <c r="K99" s="192" t="s">
        <v>1291</v>
      </c>
      <c r="L99" s="41"/>
      <c r="M99" s="197" t="s">
        <v>19</v>
      </c>
      <c r="N99" s="198" t="s">
        <v>48</v>
      </c>
      <c r="O99" s="67"/>
      <c r="P99" s="199">
        <f>O99*H99</f>
        <v>0</v>
      </c>
      <c r="Q99" s="199">
        <v>0</v>
      </c>
      <c r="R99" s="199">
        <f>Q99*H99</f>
        <v>0</v>
      </c>
      <c r="S99" s="199">
        <v>0</v>
      </c>
      <c r="T99" s="200">
        <f>S99*H99</f>
        <v>0</v>
      </c>
      <c r="U99" s="36"/>
      <c r="V99" s="36"/>
      <c r="W99" s="36"/>
      <c r="X99" s="36"/>
      <c r="Y99" s="36"/>
      <c r="Z99" s="36"/>
      <c r="AA99" s="36"/>
      <c r="AB99" s="36"/>
      <c r="AC99" s="36"/>
      <c r="AD99" s="36"/>
      <c r="AE99" s="36"/>
      <c r="AR99" s="201" t="s">
        <v>182</v>
      </c>
      <c r="AT99" s="201" t="s">
        <v>177</v>
      </c>
      <c r="AU99" s="201" t="s">
        <v>195</v>
      </c>
      <c r="AY99" s="19" t="s">
        <v>175</v>
      </c>
      <c r="BE99" s="202">
        <f>IF(N99="základní",J99,0)</f>
        <v>0</v>
      </c>
      <c r="BF99" s="202">
        <f>IF(N99="snížená",J99,0)</f>
        <v>0</v>
      </c>
      <c r="BG99" s="202">
        <f>IF(N99="zákl. přenesená",J99,0)</f>
        <v>0</v>
      </c>
      <c r="BH99" s="202">
        <f>IF(N99="sníž. přenesená",J99,0)</f>
        <v>0</v>
      </c>
      <c r="BI99" s="202">
        <f>IF(N99="nulová",J99,0)</f>
        <v>0</v>
      </c>
      <c r="BJ99" s="19" t="s">
        <v>182</v>
      </c>
      <c r="BK99" s="202">
        <f>ROUND(I99*H99,2)</f>
        <v>0</v>
      </c>
      <c r="BL99" s="19" t="s">
        <v>182</v>
      </c>
      <c r="BM99" s="201" t="s">
        <v>3662</v>
      </c>
    </row>
    <row r="100" spans="1:47" s="2" customFormat="1" ht="19.5">
      <c r="A100" s="36"/>
      <c r="B100" s="37"/>
      <c r="C100" s="38"/>
      <c r="D100" s="203" t="s">
        <v>255</v>
      </c>
      <c r="E100" s="38"/>
      <c r="F100" s="204" t="s">
        <v>3663</v>
      </c>
      <c r="G100" s="38"/>
      <c r="H100" s="38"/>
      <c r="I100" s="111"/>
      <c r="J100" s="38"/>
      <c r="K100" s="38"/>
      <c r="L100" s="41"/>
      <c r="M100" s="205"/>
      <c r="N100" s="206"/>
      <c r="O100" s="67"/>
      <c r="P100" s="67"/>
      <c r="Q100" s="67"/>
      <c r="R100" s="67"/>
      <c r="S100" s="67"/>
      <c r="T100" s="68"/>
      <c r="U100" s="36"/>
      <c r="V100" s="36"/>
      <c r="W100" s="36"/>
      <c r="X100" s="36"/>
      <c r="Y100" s="36"/>
      <c r="Z100" s="36"/>
      <c r="AA100" s="36"/>
      <c r="AB100" s="36"/>
      <c r="AC100" s="36"/>
      <c r="AD100" s="36"/>
      <c r="AE100" s="36"/>
      <c r="AT100" s="19" t="s">
        <v>255</v>
      </c>
      <c r="AU100" s="19" t="s">
        <v>195</v>
      </c>
    </row>
    <row r="101" spans="1:65" s="2" customFormat="1" ht="16.5" customHeight="1">
      <c r="A101" s="36"/>
      <c r="B101" s="37"/>
      <c r="C101" s="190" t="s">
        <v>281</v>
      </c>
      <c r="D101" s="190" t="s">
        <v>177</v>
      </c>
      <c r="E101" s="191" t="s">
        <v>3664</v>
      </c>
      <c r="F101" s="192" t="s">
        <v>3665</v>
      </c>
      <c r="G101" s="193" t="s">
        <v>400</v>
      </c>
      <c r="H101" s="194">
        <v>8</v>
      </c>
      <c r="I101" s="195"/>
      <c r="J101" s="196">
        <f>ROUND(I101*H101,2)</f>
        <v>0</v>
      </c>
      <c r="K101" s="192" t="s">
        <v>1291</v>
      </c>
      <c r="L101" s="41"/>
      <c r="M101" s="197" t="s">
        <v>19</v>
      </c>
      <c r="N101" s="198" t="s">
        <v>48</v>
      </c>
      <c r="O101" s="67"/>
      <c r="P101" s="199">
        <f>O101*H101</f>
        <v>0</v>
      </c>
      <c r="Q101" s="199">
        <v>0</v>
      </c>
      <c r="R101" s="199">
        <f>Q101*H101</f>
        <v>0</v>
      </c>
      <c r="S101" s="199">
        <v>0</v>
      </c>
      <c r="T101" s="200">
        <f>S101*H101</f>
        <v>0</v>
      </c>
      <c r="U101" s="36"/>
      <c r="V101" s="36"/>
      <c r="W101" s="36"/>
      <c r="X101" s="36"/>
      <c r="Y101" s="36"/>
      <c r="Z101" s="36"/>
      <c r="AA101" s="36"/>
      <c r="AB101" s="36"/>
      <c r="AC101" s="36"/>
      <c r="AD101" s="36"/>
      <c r="AE101" s="36"/>
      <c r="AR101" s="201" t="s">
        <v>182</v>
      </c>
      <c r="AT101" s="201" t="s">
        <v>177</v>
      </c>
      <c r="AU101" s="201" t="s">
        <v>195</v>
      </c>
      <c r="AY101" s="19" t="s">
        <v>175</v>
      </c>
      <c r="BE101" s="202">
        <f>IF(N101="základní",J101,0)</f>
        <v>0</v>
      </c>
      <c r="BF101" s="202">
        <f>IF(N101="snížená",J101,0)</f>
        <v>0</v>
      </c>
      <c r="BG101" s="202">
        <f>IF(N101="zákl. přenesená",J101,0)</f>
        <v>0</v>
      </c>
      <c r="BH101" s="202">
        <f>IF(N101="sníž. přenesená",J101,0)</f>
        <v>0</v>
      </c>
      <c r="BI101" s="202">
        <f>IF(N101="nulová",J101,0)</f>
        <v>0</v>
      </c>
      <c r="BJ101" s="19" t="s">
        <v>182</v>
      </c>
      <c r="BK101" s="202">
        <f>ROUND(I101*H101,2)</f>
        <v>0</v>
      </c>
      <c r="BL101" s="19" t="s">
        <v>182</v>
      </c>
      <c r="BM101" s="201" t="s">
        <v>3666</v>
      </c>
    </row>
    <row r="102" spans="1:65" s="2" customFormat="1" ht="16.5" customHeight="1">
      <c r="A102" s="36"/>
      <c r="B102" s="37"/>
      <c r="C102" s="190" t="s">
        <v>8</v>
      </c>
      <c r="D102" s="190" t="s">
        <v>177</v>
      </c>
      <c r="E102" s="191" t="s">
        <v>3667</v>
      </c>
      <c r="F102" s="192" t="s">
        <v>3668</v>
      </c>
      <c r="G102" s="193" t="s">
        <v>400</v>
      </c>
      <c r="H102" s="194">
        <v>8</v>
      </c>
      <c r="I102" s="195"/>
      <c r="J102" s="196">
        <f>ROUND(I102*H102,2)</f>
        <v>0</v>
      </c>
      <c r="K102" s="192" t="s">
        <v>1291</v>
      </c>
      <c r="L102" s="41"/>
      <c r="M102" s="197" t="s">
        <v>19</v>
      </c>
      <c r="N102" s="198" t="s">
        <v>48</v>
      </c>
      <c r="O102" s="67"/>
      <c r="P102" s="199">
        <f>O102*H102</f>
        <v>0</v>
      </c>
      <c r="Q102" s="199">
        <v>0</v>
      </c>
      <c r="R102" s="199">
        <f>Q102*H102</f>
        <v>0</v>
      </c>
      <c r="S102" s="199">
        <v>0</v>
      </c>
      <c r="T102" s="200">
        <f>S102*H102</f>
        <v>0</v>
      </c>
      <c r="U102" s="36"/>
      <c r="V102" s="36"/>
      <c r="W102" s="36"/>
      <c r="X102" s="36"/>
      <c r="Y102" s="36"/>
      <c r="Z102" s="36"/>
      <c r="AA102" s="36"/>
      <c r="AB102" s="36"/>
      <c r="AC102" s="36"/>
      <c r="AD102" s="36"/>
      <c r="AE102" s="36"/>
      <c r="AR102" s="201" t="s">
        <v>182</v>
      </c>
      <c r="AT102" s="201" t="s">
        <v>177</v>
      </c>
      <c r="AU102" s="201" t="s">
        <v>195</v>
      </c>
      <c r="AY102" s="19" t="s">
        <v>175</v>
      </c>
      <c r="BE102" s="202">
        <f>IF(N102="základní",J102,0)</f>
        <v>0</v>
      </c>
      <c r="BF102" s="202">
        <f>IF(N102="snížená",J102,0)</f>
        <v>0</v>
      </c>
      <c r="BG102" s="202">
        <f>IF(N102="zákl. přenesená",J102,0)</f>
        <v>0</v>
      </c>
      <c r="BH102" s="202">
        <f>IF(N102="sníž. přenesená",J102,0)</f>
        <v>0</v>
      </c>
      <c r="BI102" s="202">
        <f>IF(N102="nulová",J102,0)</f>
        <v>0</v>
      </c>
      <c r="BJ102" s="19" t="s">
        <v>182</v>
      </c>
      <c r="BK102" s="202">
        <f>ROUND(I102*H102,2)</f>
        <v>0</v>
      </c>
      <c r="BL102" s="19" t="s">
        <v>182</v>
      </c>
      <c r="BM102" s="201" t="s">
        <v>3669</v>
      </c>
    </row>
    <row r="103" spans="1:65" s="2" customFormat="1" ht="16.5" customHeight="1">
      <c r="A103" s="36"/>
      <c r="B103" s="37"/>
      <c r="C103" s="190" t="s">
        <v>293</v>
      </c>
      <c r="D103" s="190" t="s">
        <v>177</v>
      </c>
      <c r="E103" s="191" t="s">
        <v>3670</v>
      </c>
      <c r="F103" s="192" t="s">
        <v>3671</v>
      </c>
      <c r="G103" s="193" t="s">
        <v>400</v>
      </c>
      <c r="H103" s="194">
        <v>8</v>
      </c>
      <c r="I103" s="195"/>
      <c r="J103" s="196">
        <f>ROUND(I103*H103,2)</f>
        <v>0</v>
      </c>
      <c r="K103" s="192" t="s">
        <v>1291</v>
      </c>
      <c r="L103" s="41"/>
      <c r="M103" s="197" t="s">
        <v>19</v>
      </c>
      <c r="N103" s="198" t="s">
        <v>48</v>
      </c>
      <c r="O103" s="67"/>
      <c r="P103" s="199">
        <f>O103*H103</f>
        <v>0</v>
      </c>
      <c r="Q103" s="199">
        <v>0</v>
      </c>
      <c r="R103" s="199">
        <f>Q103*H103</f>
        <v>0</v>
      </c>
      <c r="S103" s="199">
        <v>0</v>
      </c>
      <c r="T103" s="200">
        <f>S103*H103</f>
        <v>0</v>
      </c>
      <c r="U103" s="36"/>
      <c r="V103" s="36"/>
      <c r="W103" s="36"/>
      <c r="X103" s="36"/>
      <c r="Y103" s="36"/>
      <c r="Z103" s="36"/>
      <c r="AA103" s="36"/>
      <c r="AB103" s="36"/>
      <c r="AC103" s="36"/>
      <c r="AD103" s="36"/>
      <c r="AE103" s="36"/>
      <c r="AR103" s="201" t="s">
        <v>182</v>
      </c>
      <c r="AT103" s="201" t="s">
        <v>177</v>
      </c>
      <c r="AU103" s="201" t="s">
        <v>195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182</v>
      </c>
      <c r="BM103" s="201" t="s">
        <v>3672</v>
      </c>
    </row>
    <row r="104" spans="1:65" s="2" customFormat="1" ht="16.5" customHeight="1">
      <c r="A104" s="36"/>
      <c r="B104" s="37"/>
      <c r="C104" s="190" t="s">
        <v>298</v>
      </c>
      <c r="D104" s="190" t="s">
        <v>177</v>
      </c>
      <c r="E104" s="191" t="s">
        <v>3673</v>
      </c>
      <c r="F104" s="192" t="s">
        <v>3674</v>
      </c>
      <c r="G104" s="193" t="s">
        <v>400</v>
      </c>
      <c r="H104" s="194">
        <v>18</v>
      </c>
      <c r="I104" s="195"/>
      <c r="J104" s="196">
        <f>ROUND(I104*H104,2)</f>
        <v>0</v>
      </c>
      <c r="K104" s="192" t="s">
        <v>1291</v>
      </c>
      <c r="L104" s="41"/>
      <c r="M104" s="197" t="s">
        <v>19</v>
      </c>
      <c r="N104" s="198" t="s">
        <v>48</v>
      </c>
      <c r="O104" s="67"/>
      <c r="P104" s="199">
        <f>O104*H104</f>
        <v>0</v>
      </c>
      <c r="Q104" s="199">
        <v>0</v>
      </c>
      <c r="R104" s="199">
        <f>Q104*H104</f>
        <v>0</v>
      </c>
      <c r="S104" s="199">
        <v>0</v>
      </c>
      <c r="T104" s="200">
        <f>S104*H104</f>
        <v>0</v>
      </c>
      <c r="U104" s="36"/>
      <c r="V104" s="36"/>
      <c r="W104" s="36"/>
      <c r="X104" s="36"/>
      <c r="Y104" s="36"/>
      <c r="Z104" s="36"/>
      <c r="AA104" s="36"/>
      <c r="AB104" s="36"/>
      <c r="AC104" s="36"/>
      <c r="AD104" s="36"/>
      <c r="AE104" s="36"/>
      <c r="AR104" s="201" t="s">
        <v>182</v>
      </c>
      <c r="AT104" s="201" t="s">
        <v>177</v>
      </c>
      <c r="AU104" s="201" t="s">
        <v>195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182</v>
      </c>
      <c r="BM104" s="201" t="s">
        <v>3675</v>
      </c>
    </row>
    <row r="105" spans="1:65" s="2" customFormat="1" ht="16.5" customHeight="1">
      <c r="A105" s="36"/>
      <c r="B105" s="37"/>
      <c r="C105" s="190" t="s">
        <v>304</v>
      </c>
      <c r="D105" s="190" t="s">
        <v>177</v>
      </c>
      <c r="E105" s="191" t="s">
        <v>3676</v>
      </c>
      <c r="F105" s="192" t="s">
        <v>3677</v>
      </c>
      <c r="G105" s="193" t="s">
        <v>400</v>
      </c>
      <c r="H105" s="194">
        <v>18</v>
      </c>
      <c r="I105" s="195"/>
      <c r="J105" s="196">
        <f>ROUND(I105*H105,2)</f>
        <v>0</v>
      </c>
      <c r="K105" s="192" t="s">
        <v>1291</v>
      </c>
      <c r="L105" s="41"/>
      <c r="M105" s="197" t="s">
        <v>19</v>
      </c>
      <c r="N105" s="198" t="s">
        <v>48</v>
      </c>
      <c r="O105" s="67"/>
      <c r="P105" s="199">
        <f>O105*H105</f>
        <v>0</v>
      </c>
      <c r="Q105" s="199">
        <v>0</v>
      </c>
      <c r="R105" s="199">
        <f>Q105*H105</f>
        <v>0</v>
      </c>
      <c r="S105" s="199">
        <v>0</v>
      </c>
      <c r="T105" s="200">
        <f>S105*H105</f>
        <v>0</v>
      </c>
      <c r="U105" s="36"/>
      <c r="V105" s="36"/>
      <c r="W105" s="36"/>
      <c r="X105" s="36"/>
      <c r="Y105" s="36"/>
      <c r="Z105" s="36"/>
      <c r="AA105" s="36"/>
      <c r="AB105" s="36"/>
      <c r="AC105" s="36"/>
      <c r="AD105" s="36"/>
      <c r="AE105" s="36"/>
      <c r="AR105" s="201" t="s">
        <v>182</v>
      </c>
      <c r="AT105" s="201" t="s">
        <v>177</v>
      </c>
      <c r="AU105" s="201" t="s">
        <v>195</v>
      </c>
      <c r="AY105" s="19" t="s">
        <v>175</v>
      </c>
      <c r="BE105" s="202">
        <f>IF(N105="základní",J105,0)</f>
        <v>0</v>
      </c>
      <c r="BF105" s="202">
        <f>IF(N105="snížená",J105,0)</f>
        <v>0</v>
      </c>
      <c r="BG105" s="202">
        <f>IF(N105="zákl. přenesená",J105,0)</f>
        <v>0</v>
      </c>
      <c r="BH105" s="202">
        <f>IF(N105="sníž. přenesená",J105,0)</f>
        <v>0</v>
      </c>
      <c r="BI105" s="202">
        <f>IF(N105="nulová",J105,0)</f>
        <v>0</v>
      </c>
      <c r="BJ105" s="19" t="s">
        <v>182</v>
      </c>
      <c r="BK105" s="202">
        <f>ROUND(I105*H105,2)</f>
        <v>0</v>
      </c>
      <c r="BL105" s="19" t="s">
        <v>182</v>
      </c>
      <c r="BM105" s="201" t="s">
        <v>3678</v>
      </c>
    </row>
    <row r="106" spans="1:47" s="2" customFormat="1" ht="19.5">
      <c r="A106" s="36"/>
      <c r="B106" s="37"/>
      <c r="C106" s="38"/>
      <c r="D106" s="203" t="s">
        <v>255</v>
      </c>
      <c r="E106" s="38"/>
      <c r="F106" s="204" t="s">
        <v>3679</v>
      </c>
      <c r="G106" s="38"/>
      <c r="H106" s="38"/>
      <c r="I106" s="111"/>
      <c r="J106" s="38"/>
      <c r="K106" s="38"/>
      <c r="L106" s="41"/>
      <c r="M106" s="205"/>
      <c r="N106" s="206"/>
      <c r="O106" s="67"/>
      <c r="P106" s="67"/>
      <c r="Q106" s="67"/>
      <c r="R106" s="67"/>
      <c r="S106" s="67"/>
      <c r="T106" s="68"/>
      <c r="U106" s="36"/>
      <c r="V106" s="36"/>
      <c r="W106" s="36"/>
      <c r="X106" s="36"/>
      <c r="Y106" s="36"/>
      <c r="Z106" s="36"/>
      <c r="AA106" s="36"/>
      <c r="AB106" s="36"/>
      <c r="AC106" s="36"/>
      <c r="AD106" s="36"/>
      <c r="AE106" s="36"/>
      <c r="AT106" s="19" t="s">
        <v>255</v>
      </c>
      <c r="AU106" s="19" t="s">
        <v>195</v>
      </c>
    </row>
    <row r="107" spans="1:65" s="2" customFormat="1" ht="16.5" customHeight="1">
      <c r="A107" s="36"/>
      <c r="B107" s="37"/>
      <c r="C107" s="190" t="s">
        <v>313</v>
      </c>
      <c r="D107" s="190" t="s">
        <v>177</v>
      </c>
      <c r="E107" s="191" t="s">
        <v>3680</v>
      </c>
      <c r="F107" s="192" t="s">
        <v>3681</v>
      </c>
      <c r="G107" s="193" t="s">
        <v>400</v>
      </c>
      <c r="H107" s="194">
        <v>15</v>
      </c>
      <c r="I107" s="195"/>
      <c r="J107" s="196">
        <f>ROUND(I107*H107,2)</f>
        <v>0</v>
      </c>
      <c r="K107" s="192" t="s">
        <v>1291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182</v>
      </c>
      <c r="AT107" s="201" t="s">
        <v>177</v>
      </c>
      <c r="AU107" s="201" t="s">
        <v>195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182</v>
      </c>
      <c r="BM107" s="201" t="s">
        <v>3682</v>
      </c>
    </row>
    <row r="108" spans="1:65" s="2" customFormat="1" ht="16.5" customHeight="1">
      <c r="A108" s="36"/>
      <c r="B108" s="37"/>
      <c r="C108" s="190" t="s">
        <v>317</v>
      </c>
      <c r="D108" s="190" t="s">
        <v>177</v>
      </c>
      <c r="E108" s="191" t="s">
        <v>3683</v>
      </c>
      <c r="F108" s="192" t="s">
        <v>3677</v>
      </c>
      <c r="G108" s="193" t="s">
        <v>400</v>
      </c>
      <c r="H108" s="194">
        <v>15</v>
      </c>
      <c r="I108" s="195"/>
      <c r="J108" s="196">
        <f>ROUND(I108*H108,2)</f>
        <v>0</v>
      </c>
      <c r="K108" s="192" t="s">
        <v>1291</v>
      </c>
      <c r="L108" s="41"/>
      <c r="M108" s="197" t="s">
        <v>19</v>
      </c>
      <c r="N108" s="198" t="s">
        <v>48</v>
      </c>
      <c r="O108" s="67"/>
      <c r="P108" s="199">
        <f>O108*H108</f>
        <v>0</v>
      </c>
      <c r="Q108" s="199">
        <v>0</v>
      </c>
      <c r="R108" s="199">
        <f>Q108*H108</f>
        <v>0</v>
      </c>
      <c r="S108" s="199">
        <v>0</v>
      </c>
      <c r="T108" s="200">
        <f>S108*H108</f>
        <v>0</v>
      </c>
      <c r="U108" s="36"/>
      <c r="V108" s="36"/>
      <c r="W108" s="36"/>
      <c r="X108" s="36"/>
      <c r="Y108" s="36"/>
      <c r="Z108" s="36"/>
      <c r="AA108" s="36"/>
      <c r="AB108" s="36"/>
      <c r="AC108" s="36"/>
      <c r="AD108" s="36"/>
      <c r="AE108" s="36"/>
      <c r="AR108" s="201" t="s">
        <v>182</v>
      </c>
      <c r="AT108" s="201" t="s">
        <v>177</v>
      </c>
      <c r="AU108" s="201" t="s">
        <v>195</v>
      </c>
      <c r="AY108" s="19" t="s">
        <v>175</v>
      </c>
      <c r="BE108" s="202">
        <f>IF(N108="základní",J108,0)</f>
        <v>0</v>
      </c>
      <c r="BF108" s="202">
        <f>IF(N108="snížená",J108,0)</f>
        <v>0</v>
      </c>
      <c r="BG108" s="202">
        <f>IF(N108="zákl. přenesená",J108,0)</f>
        <v>0</v>
      </c>
      <c r="BH108" s="202">
        <f>IF(N108="sníž. přenesená",J108,0)</f>
        <v>0</v>
      </c>
      <c r="BI108" s="202">
        <f>IF(N108="nulová",J108,0)</f>
        <v>0</v>
      </c>
      <c r="BJ108" s="19" t="s">
        <v>182</v>
      </c>
      <c r="BK108" s="202">
        <f>ROUND(I108*H108,2)</f>
        <v>0</v>
      </c>
      <c r="BL108" s="19" t="s">
        <v>182</v>
      </c>
      <c r="BM108" s="201" t="s">
        <v>3684</v>
      </c>
    </row>
    <row r="109" spans="1:47" s="2" customFormat="1" ht="19.5">
      <c r="A109" s="36"/>
      <c r="B109" s="37"/>
      <c r="C109" s="38"/>
      <c r="D109" s="203" t="s">
        <v>255</v>
      </c>
      <c r="E109" s="38"/>
      <c r="F109" s="204" t="s">
        <v>3685</v>
      </c>
      <c r="G109" s="38"/>
      <c r="H109" s="38"/>
      <c r="I109" s="111"/>
      <c r="J109" s="38"/>
      <c r="K109" s="38"/>
      <c r="L109" s="41"/>
      <c r="M109" s="205"/>
      <c r="N109" s="206"/>
      <c r="O109" s="67"/>
      <c r="P109" s="67"/>
      <c r="Q109" s="67"/>
      <c r="R109" s="67"/>
      <c r="S109" s="67"/>
      <c r="T109" s="68"/>
      <c r="U109" s="36"/>
      <c r="V109" s="36"/>
      <c r="W109" s="36"/>
      <c r="X109" s="36"/>
      <c r="Y109" s="36"/>
      <c r="Z109" s="36"/>
      <c r="AA109" s="36"/>
      <c r="AB109" s="36"/>
      <c r="AC109" s="36"/>
      <c r="AD109" s="36"/>
      <c r="AE109" s="36"/>
      <c r="AT109" s="19" t="s">
        <v>255</v>
      </c>
      <c r="AU109" s="19" t="s">
        <v>195</v>
      </c>
    </row>
    <row r="110" spans="1:65" s="2" customFormat="1" ht="21.75" customHeight="1">
      <c r="A110" s="36"/>
      <c r="B110" s="37"/>
      <c r="C110" s="190" t="s">
        <v>7</v>
      </c>
      <c r="D110" s="190" t="s">
        <v>177</v>
      </c>
      <c r="E110" s="191" t="s">
        <v>3686</v>
      </c>
      <c r="F110" s="192" t="s">
        <v>3687</v>
      </c>
      <c r="G110" s="193" t="s">
        <v>400</v>
      </c>
      <c r="H110" s="194">
        <v>6</v>
      </c>
      <c r="I110" s="195"/>
      <c r="J110" s="196">
        <f>ROUND(I110*H110,2)</f>
        <v>0</v>
      </c>
      <c r="K110" s="192" t="s">
        <v>1291</v>
      </c>
      <c r="L110" s="41"/>
      <c r="M110" s="197" t="s">
        <v>19</v>
      </c>
      <c r="N110" s="198" t="s">
        <v>48</v>
      </c>
      <c r="O110" s="67"/>
      <c r="P110" s="199">
        <f>O110*H110</f>
        <v>0</v>
      </c>
      <c r="Q110" s="199">
        <v>0</v>
      </c>
      <c r="R110" s="199">
        <f>Q110*H110</f>
        <v>0</v>
      </c>
      <c r="S110" s="199">
        <v>0</v>
      </c>
      <c r="T110" s="200">
        <f>S110*H110</f>
        <v>0</v>
      </c>
      <c r="U110" s="36"/>
      <c r="V110" s="36"/>
      <c r="W110" s="36"/>
      <c r="X110" s="36"/>
      <c r="Y110" s="36"/>
      <c r="Z110" s="36"/>
      <c r="AA110" s="36"/>
      <c r="AB110" s="36"/>
      <c r="AC110" s="36"/>
      <c r="AD110" s="36"/>
      <c r="AE110" s="36"/>
      <c r="AR110" s="201" t="s">
        <v>182</v>
      </c>
      <c r="AT110" s="201" t="s">
        <v>177</v>
      </c>
      <c r="AU110" s="201" t="s">
        <v>195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182</v>
      </c>
      <c r="BM110" s="201" t="s">
        <v>3688</v>
      </c>
    </row>
    <row r="111" spans="1:65" s="2" customFormat="1" ht="16.5" customHeight="1">
      <c r="A111" s="36"/>
      <c r="B111" s="37"/>
      <c r="C111" s="190" t="s">
        <v>327</v>
      </c>
      <c r="D111" s="190" t="s">
        <v>177</v>
      </c>
      <c r="E111" s="191" t="s">
        <v>3689</v>
      </c>
      <c r="F111" s="192" t="s">
        <v>3690</v>
      </c>
      <c r="G111" s="193" t="s">
        <v>400</v>
      </c>
      <c r="H111" s="194">
        <v>2</v>
      </c>
      <c r="I111" s="195"/>
      <c r="J111" s="196">
        <f>ROUND(I111*H111,2)</f>
        <v>0</v>
      </c>
      <c r="K111" s="192" t="s">
        <v>1291</v>
      </c>
      <c r="L111" s="41"/>
      <c r="M111" s="197" t="s">
        <v>19</v>
      </c>
      <c r="N111" s="198" t="s">
        <v>48</v>
      </c>
      <c r="O111" s="67"/>
      <c r="P111" s="199">
        <f>O111*H111</f>
        <v>0</v>
      </c>
      <c r="Q111" s="199">
        <v>0</v>
      </c>
      <c r="R111" s="199">
        <f>Q111*H111</f>
        <v>0</v>
      </c>
      <c r="S111" s="199">
        <v>0</v>
      </c>
      <c r="T111" s="200">
        <f>S111*H111</f>
        <v>0</v>
      </c>
      <c r="U111" s="36"/>
      <c r="V111" s="36"/>
      <c r="W111" s="36"/>
      <c r="X111" s="36"/>
      <c r="Y111" s="36"/>
      <c r="Z111" s="36"/>
      <c r="AA111" s="36"/>
      <c r="AB111" s="36"/>
      <c r="AC111" s="36"/>
      <c r="AD111" s="36"/>
      <c r="AE111" s="36"/>
      <c r="AR111" s="201" t="s">
        <v>182</v>
      </c>
      <c r="AT111" s="201" t="s">
        <v>177</v>
      </c>
      <c r="AU111" s="201" t="s">
        <v>195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182</v>
      </c>
      <c r="BM111" s="201" t="s">
        <v>3691</v>
      </c>
    </row>
    <row r="112" spans="1:47" s="2" customFormat="1" ht="19.5">
      <c r="A112" s="36"/>
      <c r="B112" s="37"/>
      <c r="C112" s="38"/>
      <c r="D112" s="203" t="s">
        <v>255</v>
      </c>
      <c r="E112" s="38"/>
      <c r="F112" s="204" t="s">
        <v>3692</v>
      </c>
      <c r="G112" s="38"/>
      <c r="H112" s="38"/>
      <c r="I112" s="111"/>
      <c r="J112" s="38"/>
      <c r="K112" s="38"/>
      <c r="L112" s="41"/>
      <c r="M112" s="205"/>
      <c r="N112" s="206"/>
      <c r="O112" s="67"/>
      <c r="P112" s="67"/>
      <c r="Q112" s="67"/>
      <c r="R112" s="67"/>
      <c r="S112" s="67"/>
      <c r="T112" s="68"/>
      <c r="U112" s="36"/>
      <c r="V112" s="36"/>
      <c r="W112" s="36"/>
      <c r="X112" s="36"/>
      <c r="Y112" s="36"/>
      <c r="Z112" s="36"/>
      <c r="AA112" s="36"/>
      <c r="AB112" s="36"/>
      <c r="AC112" s="36"/>
      <c r="AD112" s="36"/>
      <c r="AE112" s="36"/>
      <c r="AT112" s="19" t="s">
        <v>255</v>
      </c>
      <c r="AU112" s="19" t="s">
        <v>195</v>
      </c>
    </row>
    <row r="113" spans="1:65" s="2" customFormat="1" ht="16.5" customHeight="1">
      <c r="A113" s="36"/>
      <c r="B113" s="37"/>
      <c r="C113" s="190" t="s">
        <v>332</v>
      </c>
      <c r="D113" s="190" t="s">
        <v>177</v>
      </c>
      <c r="E113" s="191" t="s">
        <v>3693</v>
      </c>
      <c r="F113" s="192" t="s">
        <v>3694</v>
      </c>
      <c r="G113" s="193" t="s">
        <v>400</v>
      </c>
      <c r="H113" s="194">
        <v>2</v>
      </c>
      <c r="I113" s="195"/>
      <c r="J113" s="196">
        <f aca="true" t="shared" si="10" ref="J113:J118">ROUND(I113*H113,2)</f>
        <v>0</v>
      </c>
      <c r="K113" s="192" t="s">
        <v>1291</v>
      </c>
      <c r="L113" s="41"/>
      <c r="M113" s="197" t="s">
        <v>19</v>
      </c>
      <c r="N113" s="198" t="s">
        <v>48</v>
      </c>
      <c r="O113" s="67"/>
      <c r="P113" s="199">
        <f aca="true" t="shared" si="11" ref="P113:P118">O113*H113</f>
        <v>0</v>
      </c>
      <c r="Q113" s="199">
        <v>0</v>
      </c>
      <c r="R113" s="199">
        <f aca="true" t="shared" si="12" ref="R113:R118">Q113*H113</f>
        <v>0</v>
      </c>
      <c r="S113" s="199">
        <v>0</v>
      </c>
      <c r="T113" s="200">
        <f aca="true" t="shared" si="13" ref="T113:T118">S113*H113</f>
        <v>0</v>
      </c>
      <c r="U113" s="36"/>
      <c r="V113" s="36"/>
      <c r="W113" s="36"/>
      <c r="X113" s="36"/>
      <c r="Y113" s="36"/>
      <c r="Z113" s="36"/>
      <c r="AA113" s="36"/>
      <c r="AB113" s="36"/>
      <c r="AC113" s="36"/>
      <c r="AD113" s="36"/>
      <c r="AE113" s="36"/>
      <c r="AR113" s="201" t="s">
        <v>182</v>
      </c>
      <c r="AT113" s="201" t="s">
        <v>177</v>
      </c>
      <c r="AU113" s="201" t="s">
        <v>195</v>
      </c>
      <c r="AY113" s="19" t="s">
        <v>175</v>
      </c>
      <c r="BE113" s="202">
        <f aca="true" t="shared" si="14" ref="BE113:BE118">IF(N113="základní",J113,0)</f>
        <v>0</v>
      </c>
      <c r="BF113" s="202">
        <f aca="true" t="shared" si="15" ref="BF113:BF118">IF(N113="snížená",J113,0)</f>
        <v>0</v>
      </c>
      <c r="BG113" s="202">
        <f aca="true" t="shared" si="16" ref="BG113:BG118">IF(N113="zákl. přenesená",J113,0)</f>
        <v>0</v>
      </c>
      <c r="BH113" s="202">
        <f aca="true" t="shared" si="17" ref="BH113:BH118">IF(N113="sníž. přenesená",J113,0)</f>
        <v>0</v>
      </c>
      <c r="BI113" s="202">
        <f aca="true" t="shared" si="18" ref="BI113:BI118">IF(N113="nulová",J113,0)</f>
        <v>0</v>
      </c>
      <c r="BJ113" s="19" t="s">
        <v>182</v>
      </c>
      <c r="BK113" s="202">
        <f aca="true" t="shared" si="19" ref="BK113:BK118">ROUND(I113*H113,2)</f>
        <v>0</v>
      </c>
      <c r="BL113" s="19" t="s">
        <v>182</v>
      </c>
      <c r="BM113" s="201" t="s">
        <v>3695</v>
      </c>
    </row>
    <row r="114" spans="1:65" s="2" customFormat="1" ht="16.5" customHeight="1">
      <c r="A114" s="36"/>
      <c r="B114" s="37"/>
      <c r="C114" s="190" t="s">
        <v>336</v>
      </c>
      <c r="D114" s="190" t="s">
        <v>177</v>
      </c>
      <c r="E114" s="191" t="s">
        <v>3696</v>
      </c>
      <c r="F114" s="192" t="s">
        <v>3697</v>
      </c>
      <c r="G114" s="193" t="s">
        <v>400</v>
      </c>
      <c r="H114" s="194">
        <v>4</v>
      </c>
      <c r="I114" s="195"/>
      <c r="J114" s="196">
        <f t="shared" si="10"/>
        <v>0</v>
      </c>
      <c r="K114" s="192" t="s">
        <v>1291</v>
      </c>
      <c r="L114" s="41"/>
      <c r="M114" s="197" t="s">
        <v>19</v>
      </c>
      <c r="N114" s="198" t="s">
        <v>48</v>
      </c>
      <c r="O114" s="67"/>
      <c r="P114" s="199">
        <f t="shared" si="11"/>
        <v>0</v>
      </c>
      <c r="Q114" s="199">
        <v>0</v>
      </c>
      <c r="R114" s="199">
        <f t="shared" si="12"/>
        <v>0</v>
      </c>
      <c r="S114" s="199">
        <v>0</v>
      </c>
      <c r="T114" s="200">
        <f t="shared" si="13"/>
        <v>0</v>
      </c>
      <c r="U114" s="36"/>
      <c r="V114" s="36"/>
      <c r="W114" s="36"/>
      <c r="X114" s="36"/>
      <c r="Y114" s="36"/>
      <c r="Z114" s="36"/>
      <c r="AA114" s="36"/>
      <c r="AB114" s="36"/>
      <c r="AC114" s="36"/>
      <c r="AD114" s="36"/>
      <c r="AE114" s="36"/>
      <c r="AR114" s="201" t="s">
        <v>182</v>
      </c>
      <c r="AT114" s="201" t="s">
        <v>177</v>
      </c>
      <c r="AU114" s="201" t="s">
        <v>195</v>
      </c>
      <c r="AY114" s="19" t="s">
        <v>175</v>
      </c>
      <c r="BE114" s="202">
        <f t="shared" si="14"/>
        <v>0</v>
      </c>
      <c r="BF114" s="202">
        <f t="shared" si="15"/>
        <v>0</v>
      </c>
      <c r="BG114" s="202">
        <f t="shared" si="16"/>
        <v>0</v>
      </c>
      <c r="BH114" s="202">
        <f t="shared" si="17"/>
        <v>0</v>
      </c>
      <c r="BI114" s="202">
        <f t="shared" si="18"/>
        <v>0</v>
      </c>
      <c r="BJ114" s="19" t="s">
        <v>182</v>
      </c>
      <c r="BK114" s="202">
        <f t="shared" si="19"/>
        <v>0</v>
      </c>
      <c r="BL114" s="19" t="s">
        <v>182</v>
      </c>
      <c r="BM114" s="201" t="s">
        <v>3698</v>
      </c>
    </row>
    <row r="115" spans="1:65" s="2" customFormat="1" ht="16.5" customHeight="1">
      <c r="A115" s="36"/>
      <c r="B115" s="37"/>
      <c r="C115" s="190" t="s">
        <v>341</v>
      </c>
      <c r="D115" s="190" t="s">
        <v>177</v>
      </c>
      <c r="E115" s="191" t="s">
        <v>3699</v>
      </c>
      <c r="F115" s="192" t="s">
        <v>3700</v>
      </c>
      <c r="G115" s="193" t="s">
        <v>400</v>
      </c>
      <c r="H115" s="194">
        <v>2</v>
      </c>
      <c r="I115" s="195"/>
      <c r="J115" s="196">
        <f t="shared" si="10"/>
        <v>0</v>
      </c>
      <c r="K115" s="192" t="s">
        <v>1291</v>
      </c>
      <c r="L115" s="41"/>
      <c r="M115" s="197" t="s">
        <v>19</v>
      </c>
      <c r="N115" s="198" t="s">
        <v>48</v>
      </c>
      <c r="O115" s="67"/>
      <c r="P115" s="199">
        <f t="shared" si="11"/>
        <v>0</v>
      </c>
      <c r="Q115" s="199">
        <v>0</v>
      </c>
      <c r="R115" s="199">
        <f t="shared" si="12"/>
        <v>0</v>
      </c>
      <c r="S115" s="199">
        <v>0</v>
      </c>
      <c r="T115" s="200">
        <f t="shared" si="13"/>
        <v>0</v>
      </c>
      <c r="U115" s="36"/>
      <c r="V115" s="36"/>
      <c r="W115" s="36"/>
      <c r="X115" s="36"/>
      <c r="Y115" s="36"/>
      <c r="Z115" s="36"/>
      <c r="AA115" s="36"/>
      <c r="AB115" s="36"/>
      <c r="AC115" s="36"/>
      <c r="AD115" s="36"/>
      <c r="AE115" s="36"/>
      <c r="AR115" s="201" t="s">
        <v>182</v>
      </c>
      <c r="AT115" s="201" t="s">
        <v>177</v>
      </c>
      <c r="AU115" s="201" t="s">
        <v>195</v>
      </c>
      <c r="AY115" s="19" t="s">
        <v>175</v>
      </c>
      <c r="BE115" s="202">
        <f t="shared" si="14"/>
        <v>0</v>
      </c>
      <c r="BF115" s="202">
        <f t="shared" si="15"/>
        <v>0</v>
      </c>
      <c r="BG115" s="202">
        <f t="shared" si="16"/>
        <v>0</v>
      </c>
      <c r="BH115" s="202">
        <f t="shared" si="17"/>
        <v>0</v>
      </c>
      <c r="BI115" s="202">
        <f t="shared" si="18"/>
        <v>0</v>
      </c>
      <c r="BJ115" s="19" t="s">
        <v>182</v>
      </c>
      <c r="BK115" s="202">
        <f t="shared" si="19"/>
        <v>0</v>
      </c>
      <c r="BL115" s="19" t="s">
        <v>182</v>
      </c>
      <c r="BM115" s="201" t="s">
        <v>3701</v>
      </c>
    </row>
    <row r="116" spans="1:65" s="2" customFormat="1" ht="16.5" customHeight="1">
      <c r="A116" s="36"/>
      <c r="B116" s="37"/>
      <c r="C116" s="190" t="s">
        <v>345</v>
      </c>
      <c r="D116" s="190" t="s">
        <v>177</v>
      </c>
      <c r="E116" s="191" t="s">
        <v>3702</v>
      </c>
      <c r="F116" s="192" t="s">
        <v>3703</v>
      </c>
      <c r="G116" s="193" t="s">
        <v>400</v>
      </c>
      <c r="H116" s="194">
        <v>6</v>
      </c>
      <c r="I116" s="195"/>
      <c r="J116" s="196">
        <f t="shared" si="10"/>
        <v>0</v>
      </c>
      <c r="K116" s="192" t="s">
        <v>1291</v>
      </c>
      <c r="L116" s="41"/>
      <c r="M116" s="197" t="s">
        <v>19</v>
      </c>
      <c r="N116" s="198" t="s">
        <v>48</v>
      </c>
      <c r="O116" s="67"/>
      <c r="P116" s="199">
        <f t="shared" si="11"/>
        <v>0</v>
      </c>
      <c r="Q116" s="199">
        <v>0</v>
      </c>
      <c r="R116" s="199">
        <f t="shared" si="12"/>
        <v>0</v>
      </c>
      <c r="S116" s="199">
        <v>0</v>
      </c>
      <c r="T116" s="200">
        <f t="shared" si="13"/>
        <v>0</v>
      </c>
      <c r="U116" s="36"/>
      <c r="V116" s="36"/>
      <c r="W116" s="36"/>
      <c r="X116" s="36"/>
      <c r="Y116" s="36"/>
      <c r="Z116" s="36"/>
      <c r="AA116" s="36"/>
      <c r="AB116" s="36"/>
      <c r="AC116" s="36"/>
      <c r="AD116" s="36"/>
      <c r="AE116" s="36"/>
      <c r="AR116" s="201" t="s">
        <v>182</v>
      </c>
      <c r="AT116" s="201" t="s">
        <v>177</v>
      </c>
      <c r="AU116" s="201" t="s">
        <v>195</v>
      </c>
      <c r="AY116" s="19" t="s">
        <v>175</v>
      </c>
      <c r="BE116" s="202">
        <f t="shared" si="14"/>
        <v>0</v>
      </c>
      <c r="BF116" s="202">
        <f t="shared" si="15"/>
        <v>0</v>
      </c>
      <c r="BG116" s="202">
        <f t="shared" si="16"/>
        <v>0</v>
      </c>
      <c r="BH116" s="202">
        <f t="shared" si="17"/>
        <v>0</v>
      </c>
      <c r="BI116" s="202">
        <f t="shared" si="18"/>
        <v>0</v>
      </c>
      <c r="BJ116" s="19" t="s">
        <v>182</v>
      </c>
      <c r="BK116" s="202">
        <f t="shared" si="19"/>
        <v>0</v>
      </c>
      <c r="BL116" s="19" t="s">
        <v>182</v>
      </c>
      <c r="BM116" s="201" t="s">
        <v>3704</v>
      </c>
    </row>
    <row r="117" spans="1:65" s="2" customFormat="1" ht="16.5" customHeight="1">
      <c r="A117" s="36"/>
      <c r="B117" s="37"/>
      <c r="C117" s="190" t="s">
        <v>349</v>
      </c>
      <c r="D117" s="190" t="s">
        <v>177</v>
      </c>
      <c r="E117" s="191" t="s">
        <v>3705</v>
      </c>
      <c r="F117" s="192" t="s">
        <v>3706</v>
      </c>
      <c r="G117" s="193" t="s">
        <v>247</v>
      </c>
      <c r="H117" s="194">
        <v>85</v>
      </c>
      <c r="I117" s="195"/>
      <c r="J117" s="196">
        <f t="shared" si="10"/>
        <v>0</v>
      </c>
      <c r="K117" s="192" t="s">
        <v>1291</v>
      </c>
      <c r="L117" s="41"/>
      <c r="M117" s="197" t="s">
        <v>19</v>
      </c>
      <c r="N117" s="198" t="s">
        <v>48</v>
      </c>
      <c r="O117" s="67"/>
      <c r="P117" s="199">
        <f t="shared" si="11"/>
        <v>0</v>
      </c>
      <c r="Q117" s="199">
        <v>0</v>
      </c>
      <c r="R117" s="199">
        <f t="shared" si="12"/>
        <v>0</v>
      </c>
      <c r="S117" s="199">
        <v>0</v>
      </c>
      <c r="T117" s="200">
        <f t="shared" si="13"/>
        <v>0</v>
      </c>
      <c r="U117" s="36"/>
      <c r="V117" s="36"/>
      <c r="W117" s="36"/>
      <c r="X117" s="36"/>
      <c r="Y117" s="36"/>
      <c r="Z117" s="36"/>
      <c r="AA117" s="36"/>
      <c r="AB117" s="36"/>
      <c r="AC117" s="36"/>
      <c r="AD117" s="36"/>
      <c r="AE117" s="36"/>
      <c r="AR117" s="201" t="s">
        <v>182</v>
      </c>
      <c r="AT117" s="201" t="s">
        <v>177</v>
      </c>
      <c r="AU117" s="201" t="s">
        <v>195</v>
      </c>
      <c r="AY117" s="19" t="s">
        <v>175</v>
      </c>
      <c r="BE117" s="202">
        <f t="shared" si="14"/>
        <v>0</v>
      </c>
      <c r="BF117" s="202">
        <f t="shared" si="15"/>
        <v>0</v>
      </c>
      <c r="BG117" s="202">
        <f t="shared" si="16"/>
        <v>0</v>
      </c>
      <c r="BH117" s="202">
        <f t="shared" si="17"/>
        <v>0</v>
      </c>
      <c r="BI117" s="202">
        <f t="shared" si="18"/>
        <v>0</v>
      </c>
      <c r="BJ117" s="19" t="s">
        <v>182</v>
      </c>
      <c r="BK117" s="202">
        <f t="shared" si="19"/>
        <v>0</v>
      </c>
      <c r="BL117" s="19" t="s">
        <v>182</v>
      </c>
      <c r="BM117" s="201" t="s">
        <v>3707</v>
      </c>
    </row>
    <row r="118" spans="1:65" s="2" customFormat="1" ht="16.5" customHeight="1">
      <c r="A118" s="36"/>
      <c r="B118" s="37"/>
      <c r="C118" s="190" t="s">
        <v>504</v>
      </c>
      <c r="D118" s="190" t="s">
        <v>177</v>
      </c>
      <c r="E118" s="191" t="s">
        <v>3708</v>
      </c>
      <c r="F118" s="192" t="s">
        <v>3709</v>
      </c>
      <c r="G118" s="193" t="s">
        <v>247</v>
      </c>
      <c r="H118" s="194">
        <v>85</v>
      </c>
      <c r="I118" s="195"/>
      <c r="J118" s="196">
        <f t="shared" si="10"/>
        <v>0</v>
      </c>
      <c r="K118" s="192" t="s">
        <v>1291</v>
      </c>
      <c r="L118" s="41"/>
      <c r="M118" s="197" t="s">
        <v>19</v>
      </c>
      <c r="N118" s="198" t="s">
        <v>48</v>
      </c>
      <c r="O118" s="67"/>
      <c r="P118" s="199">
        <f t="shared" si="11"/>
        <v>0</v>
      </c>
      <c r="Q118" s="199">
        <v>0</v>
      </c>
      <c r="R118" s="199">
        <f t="shared" si="12"/>
        <v>0</v>
      </c>
      <c r="S118" s="199">
        <v>0</v>
      </c>
      <c r="T118" s="200">
        <f t="shared" si="13"/>
        <v>0</v>
      </c>
      <c r="U118" s="36"/>
      <c r="V118" s="36"/>
      <c r="W118" s="36"/>
      <c r="X118" s="36"/>
      <c r="Y118" s="36"/>
      <c r="Z118" s="36"/>
      <c r="AA118" s="36"/>
      <c r="AB118" s="36"/>
      <c r="AC118" s="36"/>
      <c r="AD118" s="36"/>
      <c r="AE118" s="36"/>
      <c r="AR118" s="201" t="s">
        <v>182</v>
      </c>
      <c r="AT118" s="201" t="s">
        <v>177</v>
      </c>
      <c r="AU118" s="201" t="s">
        <v>195</v>
      </c>
      <c r="AY118" s="19" t="s">
        <v>175</v>
      </c>
      <c r="BE118" s="202">
        <f t="shared" si="14"/>
        <v>0</v>
      </c>
      <c r="BF118" s="202">
        <f t="shared" si="15"/>
        <v>0</v>
      </c>
      <c r="BG118" s="202">
        <f t="shared" si="16"/>
        <v>0</v>
      </c>
      <c r="BH118" s="202">
        <f t="shared" si="17"/>
        <v>0</v>
      </c>
      <c r="BI118" s="202">
        <f t="shared" si="18"/>
        <v>0</v>
      </c>
      <c r="BJ118" s="19" t="s">
        <v>182</v>
      </c>
      <c r="BK118" s="202">
        <f t="shared" si="19"/>
        <v>0</v>
      </c>
      <c r="BL118" s="19" t="s">
        <v>182</v>
      </c>
      <c r="BM118" s="201" t="s">
        <v>3710</v>
      </c>
    </row>
    <row r="119" spans="1:47" s="2" customFormat="1" ht="19.5">
      <c r="A119" s="36"/>
      <c r="B119" s="37"/>
      <c r="C119" s="38"/>
      <c r="D119" s="203" t="s">
        <v>255</v>
      </c>
      <c r="E119" s="38"/>
      <c r="F119" s="204" t="s">
        <v>3711</v>
      </c>
      <c r="G119" s="38"/>
      <c r="H119" s="38"/>
      <c r="I119" s="111"/>
      <c r="J119" s="38"/>
      <c r="K119" s="38"/>
      <c r="L119" s="41"/>
      <c r="M119" s="205"/>
      <c r="N119" s="206"/>
      <c r="O119" s="67"/>
      <c r="P119" s="67"/>
      <c r="Q119" s="67"/>
      <c r="R119" s="67"/>
      <c r="S119" s="67"/>
      <c r="T119" s="68"/>
      <c r="U119" s="36"/>
      <c r="V119" s="36"/>
      <c r="W119" s="36"/>
      <c r="X119" s="36"/>
      <c r="Y119" s="36"/>
      <c r="Z119" s="36"/>
      <c r="AA119" s="36"/>
      <c r="AB119" s="36"/>
      <c r="AC119" s="36"/>
      <c r="AD119" s="36"/>
      <c r="AE119" s="36"/>
      <c r="AT119" s="19" t="s">
        <v>255</v>
      </c>
      <c r="AU119" s="19" t="s">
        <v>195</v>
      </c>
    </row>
    <row r="120" spans="1:65" s="2" customFormat="1" ht="16.5" customHeight="1">
      <c r="A120" s="36"/>
      <c r="B120" s="37"/>
      <c r="C120" s="190" t="s">
        <v>509</v>
      </c>
      <c r="D120" s="190" t="s">
        <v>177</v>
      </c>
      <c r="E120" s="191" t="s">
        <v>3712</v>
      </c>
      <c r="F120" s="192" t="s">
        <v>3713</v>
      </c>
      <c r="G120" s="193" t="s">
        <v>3714</v>
      </c>
      <c r="H120" s="194">
        <v>1</v>
      </c>
      <c r="I120" s="195"/>
      <c r="J120" s="196">
        <f>ROUND(I120*H120,2)</f>
        <v>0</v>
      </c>
      <c r="K120" s="192" t="s">
        <v>1291</v>
      </c>
      <c r="L120" s="41"/>
      <c r="M120" s="197" t="s">
        <v>19</v>
      </c>
      <c r="N120" s="198" t="s">
        <v>48</v>
      </c>
      <c r="O120" s="67"/>
      <c r="P120" s="199">
        <f>O120*H120</f>
        <v>0</v>
      </c>
      <c r="Q120" s="199">
        <v>0</v>
      </c>
      <c r="R120" s="199">
        <f>Q120*H120</f>
        <v>0</v>
      </c>
      <c r="S120" s="199">
        <v>0</v>
      </c>
      <c r="T120" s="200">
        <f>S120*H120</f>
        <v>0</v>
      </c>
      <c r="U120" s="36"/>
      <c r="V120" s="36"/>
      <c r="W120" s="36"/>
      <c r="X120" s="36"/>
      <c r="Y120" s="36"/>
      <c r="Z120" s="36"/>
      <c r="AA120" s="36"/>
      <c r="AB120" s="36"/>
      <c r="AC120" s="36"/>
      <c r="AD120" s="36"/>
      <c r="AE120" s="36"/>
      <c r="AR120" s="201" t="s">
        <v>182</v>
      </c>
      <c r="AT120" s="201" t="s">
        <v>177</v>
      </c>
      <c r="AU120" s="201" t="s">
        <v>195</v>
      </c>
      <c r="AY120" s="19" t="s">
        <v>175</v>
      </c>
      <c r="BE120" s="202">
        <f>IF(N120="základní",J120,0)</f>
        <v>0</v>
      </c>
      <c r="BF120" s="202">
        <f>IF(N120="snížená",J120,0)</f>
        <v>0</v>
      </c>
      <c r="BG120" s="202">
        <f>IF(N120="zákl. přenesená",J120,0)</f>
        <v>0</v>
      </c>
      <c r="BH120" s="202">
        <f>IF(N120="sníž. přenesená",J120,0)</f>
        <v>0</v>
      </c>
      <c r="BI120" s="202">
        <f>IF(N120="nulová",J120,0)</f>
        <v>0</v>
      </c>
      <c r="BJ120" s="19" t="s">
        <v>182</v>
      </c>
      <c r="BK120" s="202">
        <f>ROUND(I120*H120,2)</f>
        <v>0</v>
      </c>
      <c r="BL120" s="19" t="s">
        <v>182</v>
      </c>
      <c r="BM120" s="201" t="s">
        <v>3715</v>
      </c>
    </row>
    <row r="121" spans="1:65" s="2" customFormat="1" ht="16.5" customHeight="1">
      <c r="A121" s="36"/>
      <c r="B121" s="37"/>
      <c r="C121" s="190" t="s">
        <v>513</v>
      </c>
      <c r="D121" s="190" t="s">
        <v>177</v>
      </c>
      <c r="E121" s="191" t="s">
        <v>3716</v>
      </c>
      <c r="F121" s="192" t="s">
        <v>3717</v>
      </c>
      <c r="G121" s="193" t="s">
        <v>400</v>
      </c>
      <c r="H121" s="194">
        <v>1</v>
      </c>
      <c r="I121" s="195"/>
      <c r="J121" s="196">
        <f>ROUND(I121*H121,2)</f>
        <v>0</v>
      </c>
      <c r="K121" s="192" t="s">
        <v>1291</v>
      </c>
      <c r="L121" s="41"/>
      <c r="M121" s="197" t="s">
        <v>19</v>
      </c>
      <c r="N121" s="198" t="s">
        <v>48</v>
      </c>
      <c r="O121" s="67"/>
      <c r="P121" s="199">
        <f>O121*H121</f>
        <v>0</v>
      </c>
      <c r="Q121" s="199">
        <v>0</v>
      </c>
      <c r="R121" s="199">
        <f>Q121*H121</f>
        <v>0</v>
      </c>
      <c r="S121" s="199">
        <v>0</v>
      </c>
      <c r="T121" s="200">
        <f>S121*H121</f>
        <v>0</v>
      </c>
      <c r="U121" s="36"/>
      <c r="V121" s="36"/>
      <c r="W121" s="36"/>
      <c r="X121" s="36"/>
      <c r="Y121" s="36"/>
      <c r="Z121" s="36"/>
      <c r="AA121" s="36"/>
      <c r="AB121" s="36"/>
      <c r="AC121" s="36"/>
      <c r="AD121" s="36"/>
      <c r="AE121" s="36"/>
      <c r="AR121" s="201" t="s">
        <v>182</v>
      </c>
      <c r="AT121" s="201" t="s">
        <v>177</v>
      </c>
      <c r="AU121" s="201" t="s">
        <v>195</v>
      </c>
      <c r="AY121" s="19" t="s">
        <v>175</v>
      </c>
      <c r="BE121" s="202">
        <f>IF(N121="základní",J121,0)</f>
        <v>0</v>
      </c>
      <c r="BF121" s="202">
        <f>IF(N121="snížená",J121,0)</f>
        <v>0</v>
      </c>
      <c r="BG121" s="202">
        <f>IF(N121="zákl. přenesená",J121,0)</f>
        <v>0</v>
      </c>
      <c r="BH121" s="202">
        <f>IF(N121="sníž. přenesená",J121,0)</f>
        <v>0</v>
      </c>
      <c r="BI121" s="202">
        <f>IF(N121="nulová",J121,0)</f>
        <v>0</v>
      </c>
      <c r="BJ121" s="19" t="s">
        <v>182</v>
      </c>
      <c r="BK121" s="202">
        <f>ROUND(I121*H121,2)</f>
        <v>0</v>
      </c>
      <c r="BL121" s="19" t="s">
        <v>182</v>
      </c>
      <c r="BM121" s="201" t="s">
        <v>3718</v>
      </c>
    </row>
    <row r="122" spans="1:47" s="2" customFormat="1" ht="19.5">
      <c r="A122" s="36"/>
      <c r="B122" s="37"/>
      <c r="C122" s="38"/>
      <c r="D122" s="203" t="s">
        <v>255</v>
      </c>
      <c r="E122" s="38"/>
      <c r="F122" s="204" t="s">
        <v>3719</v>
      </c>
      <c r="G122" s="38"/>
      <c r="H122" s="38"/>
      <c r="I122" s="111"/>
      <c r="J122" s="38"/>
      <c r="K122" s="38"/>
      <c r="L122" s="41"/>
      <c r="M122" s="205"/>
      <c r="N122" s="206"/>
      <c r="O122" s="67"/>
      <c r="P122" s="67"/>
      <c r="Q122" s="67"/>
      <c r="R122" s="67"/>
      <c r="S122" s="67"/>
      <c r="T122" s="68"/>
      <c r="U122" s="36"/>
      <c r="V122" s="36"/>
      <c r="W122" s="36"/>
      <c r="X122" s="36"/>
      <c r="Y122" s="36"/>
      <c r="Z122" s="36"/>
      <c r="AA122" s="36"/>
      <c r="AB122" s="36"/>
      <c r="AC122" s="36"/>
      <c r="AD122" s="36"/>
      <c r="AE122" s="36"/>
      <c r="AT122" s="19" t="s">
        <v>255</v>
      </c>
      <c r="AU122" s="19" t="s">
        <v>195</v>
      </c>
    </row>
    <row r="123" spans="1:65" s="2" customFormat="1" ht="16.5" customHeight="1">
      <c r="A123" s="36"/>
      <c r="B123" s="37"/>
      <c r="C123" s="190" t="s">
        <v>518</v>
      </c>
      <c r="D123" s="190" t="s">
        <v>177</v>
      </c>
      <c r="E123" s="191" t="s">
        <v>3720</v>
      </c>
      <c r="F123" s="192" t="s">
        <v>3721</v>
      </c>
      <c r="G123" s="193" t="s">
        <v>400</v>
      </c>
      <c r="H123" s="194">
        <v>1</v>
      </c>
      <c r="I123" s="195"/>
      <c r="J123" s="196">
        <f aca="true" t="shared" si="20" ref="J123:J137">ROUND(I123*H123,2)</f>
        <v>0</v>
      </c>
      <c r="K123" s="192" t="s">
        <v>1291</v>
      </c>
      <c r="L123" s="41"/>
      <c r="M123" s="197" t="s">
        <v>19</v>
      </c>
      <c r="N123" s="198" t="s">
        <v>48</v>
      </c>
      <c r="O123" s="67"/>
      <c r="P123" s="199">
        <f aca="true" t="shared" si="21" ref="P123:P137">O123*H123</f>
        <v>0</v>
      </c>
      <c r="Q123" s="199">
        <v>0</v>
      </c>
      <c r="R123" s="199">
        <f aca="true" t="shared" si="22" ref="R123:R137">Q123*H123</f>
        <v>0</v>
      </c>
      <c r="S123" s="199">
        <v>0</v>
      </c>
      <c r="T123" s="200">
        <f aca="true" t="shared" si="23" ref="T123:T137">S123*H123</f>
        <v>0</v>
      </c>
      <c r="U123" s="36"/>
      <c r="V123" s="36"/>
      <c r="W123" s="36"/>
      <c r="X123" s="36"/>
      <c r="Y123" s="36"/>
      <c r="Z123" s="36"/>
      <c r="AA123" s="36"/>
      <c r="AB123" s="36"/>
      <c r="AC123" s="36"/>
      <c r="AD123" s="36"/>
      <c r="AE123" s="36"/>
      <c r="AR123" s="201" t="s">
        <v>182</v>
      </c>
      <c r="AT123" s="201" t="s">
        <v>177</v>
      </c>
      <c r="AU123" s="201" t="s">
        <v>195</v>
      </c>
      <c r="AY123" s="19" t="s">
        <v>175</v>
      </c>
      <c r="BE123" s="202">
        <f aca="true" t="shared" si="24" ref="BE123:BE137">IF(N123="základní",J123,0)</f>
        <v>0</v>
      </c>
      <c r="BF123" s="202">
        <f aca="true" t="shared" si="25" ref="BF123:BF137">IF(N123="snížená",J123,0)</f>
        <v>0</v>
      </c>
      <c r="BG123" s="202">
        <f aca="true" t="shared" si="26" ref="BG123:BG137">IF(N123="zákl. přenesená",J123,0)</f>
        <v>0</v>
      </c>
      <c r="BH123" s="202">
        <f aca="true" t="shared" si="27" ref="BH123:BH137">IF(N123="sníž. přenesená",J123,0)</f>
        <v>0</v>
      </c>
      <c r="BI123" s="202">
        <f aca="true" t="shared" si="28" ref="BI123:BI137">IF(N123="nulová",J123,0)</f>
        <v>0</v>
      </c>
      <c r="BJ123" s="19" t="s">
        <v>182</v>
      </c>
      <c r="BK123" s="202">
        <f aca="true" t="shared" si="29" ref="BK123:BK137">ROUND(I123*H123,2)</f>
        <v>0</v>
      </c>
      <c r="BL123" s="19" t="s">
        <v>182</v>
      </c>
      <c r="BM123" s="201" t="s">
        <v>3722</v>
      </c>
    </row>
    <row r="124" spans="1:65" s="2" customFormat="1" ht="16.5" customHeight="1">
      <c r="A124" s="36"/>
      <c r="B124" s="37"/>
      <c r="C124" s="190" t="s">
        <v>522</v>
      </c>
      <c r="D124" s="190" t="s">
        <v>177</v>
      </c>
      <c r="E124" s="191" t="s">
        <v>3723</v>
      </c>
      <c r="F124" s="192" t="s">
        <v>3724</v>
      </c>
      <c r="G124" s="193" t="s">
        <v>400</v>
      </c>
      <c r="H124" s="194">
        <v>1</v>
      </c>
      <c r="I124" s="195"/>
      <c r="J124" s="196">
        <f t="shared" si="20"/>
        <v>0</v>
      </c>
      <c r="K124" s="192" t="s">
        <v>1291</v>
      </c>
      <c r="L124" s="41"/>
      <c r="M124" s="197" t="s">
        <v>19</v>
      </c>
      <c r="N124" s="198" t="s">
        <v>48</v>
      </c>
      <c r="O124" s="67"/>
      <c r="P124" s="199">
        <f t="shared" si="21"/>
        <v>0</v>
      </c>
      <c r="Q124" s="199">
        <v>0</v>
      </c>
      <c r="R124" s="199">
        <f t="shared" si="22"/>
        <v>0</v>
      </c>
      <c r="S124" s="199">
        <v>0</v>
      </c>
      <c r="T124" s="200">
        <f t="shared" si="23"/>
        <v>0</v>
      </c>
      <c r="U124" s="36"/>
      <c r="V124" s="36"/>
      <c r="W124" s="36"/>
      <c r="X124" s="36"/>
      <c r="Y124" s="36"/>
      <c r="Z124" s="36"/>
      <c r="AA124" s="36"/>
      <c r="AB124" s="36"/>
      <c r="AC124" s="36"/>
      <c r="AD124" s="36"/>
      <c r="AE124" s="36"/>
      <c r="AR124" s="201" t="s">
        <v>182</v>
      </c>
      <c r="AT124" s="201" t="s">
        <v>177</v>
      </c>
      <c r="AU124" s="201" t="s">
        <v>195</v>
      </c>
      <c r="AY124" s="19" t="s">
        <v>175</v>
      </c>
      <c r="BE124" s="202">
        <f t="shared" si="24"/>
        <v>0</v>
      </c>
      <c r="BF124" s="202">
        <f t="shared" si="25"/>
        <v>0</v>
      </c>
      <c r="BG124" s="202">
        <f t="shared" si="26"/>
        <v>0</v>
      </c>
      <c r="BH124" s="202">
        <f t="shared" si="27"/>
        <v>0</v>
      </c>
      <c r="BI124" s="202">
        <f t="shared" si="28"/>
        <v>0</v>
      </c>
      <c r="BJ124" s="19" t="s">
        <v>182</v>
      </c>
      <c r="BK124" s="202">
        <f t="shared" si="29"/>
        <v>0</v>
      </c>
      <c r="BL124" s="19" t="s">
        <v>182</v>
      </c>
      <c r="BM124" s="201" t="s">
        <v>3725</v>
      </c>
    </row>
    <row r="125" spans="1:65" s="2" customFormat="1" ht="16.5" customHeight="1">
      <c r="A125" s="36"/>
      <c r="B125" s="37"/>
      <c r="C125" s="190" t="s">
        <v>527</v>
      </c>
      <c r="D125" s="190" t="s">
        <v>177</v>
      </c>
      <c r="E125" s="191" t="s">
        <v>3726</v>
      </c>
      <c r="F125" s="192" t="s">
        <v>3727</v>
      </c>
      <c r="G125" s="193" t="s">
        <v>400</v>
      </c>
      <c r="H125" s="194">
        <v>1</v>
      </c>
      <c r="I125" s="195"/>
      <c r="J125" s="196">
        <f t="shared" si="20"/>
        <v>0</v>
      </c>
      <c r="K125" s="192" t="s">
        <v>1291</v>
      </c>
      <c r="L125" s="41"/>
      <c r="M125" s="197" t="s">
        <v>19</v>
      </c>
      <c r="N125" s="198" t="s">
        <v>48</v>
      </c>
      <c r="O125" s="67"/>
      <c r="P125" s="199">
        <f t="shared" si="21"/>
        <v>0</v>
      </c>
      <c r="Q125" s="199">
        <v>0</v>
      </c>
      <c r="R125" s="199">
        <f t="shared" si="22"/>
        <v>0</v>
      </c>
      <c r="S125" s="199">
        <v>0</v>
      </c>
      <c r="T125" s="200">
        <f t="shared" si="23"/>
        <v>0</v>
      </c>
      <c r="U125" s="36"/>
      <c r="V125" s="36"/>
      <c r="W125" s="36"/>
      <c r="X125" s="36"/>
      <c r="Y125" s="36"/>
      <c r="Z125" s="36"/>
      <c r="AA125" s="36"/>
      <c r="AB125" s="36"/>
      <c r="AC125" s="36"/>
      <c r="AD125" s="36"/>
      <c r="AE125" s="36"/>
      <c r="AR125" s="201" t="s">
        <v>182</v>
      </c>
      <c r="AT125" s="201" t="s">
        <v>177</v>
      </c>
      <c r="AU125" s="201" t="s">
        <v>195</v>
      </c>
      <c r="AY125" s="19" t="s">
        <v>175</v>
      </c>
      <c r="BE125" s="202">
        <f t="shared" si="24"/>
        <v>0</v>
      </c>
      <c r="BF125" s="202">
        <f t="shared" si="25"/>
        <v>0</v>
      </c>
      <c r="BG125" s="202">
        <f t="shared" si="26"/>
        <v>0</v>
      </c>
      <c r="BH125" s="202">
        <f t="shared" si="27"/>
        <v>0</v>
      </c>
      <c r="BI125" s="202">
        <f t="shared" si="28"/>
        <v>0</v>
      </c>
      <c r="BJ125" s="19" t="s">
        <v>182</v>
      </c>
      <c r="BK125" s="202">
        <f t="shared" si="29"/>
        <v>0</v>
      </c>
      <c r="BL125" s="19" t="s">
        <v>182</v>
      </c>
      <c r="BM125" s="201" t="s">
        <v>3728</v>
      </c>
    </row>
    <row r="126" spans="1:65" s="2" customFormat="1" ht="16.5" customHeight="1">
      <c r="A126" s="36"/>
      <c r="B126" s="37"/>
      <c r="C126" s="190" t="s">
        <v>532</v>
      </c>
      <c r="D126" s="190" t="s">
        <v>177</v>
      </c>
      <c r="E126" s="191" t="s">
        <v>3729</v>
      </c>
      <c r="F126" s="192" t="s">
        <v>3730</v>
      </c>
      <c r="G126" s="193" t="s">
        <v>763</v>
      </c>
      <c r="H126" s="194">
        <v>8</v>
      </c>
      <c r="I126" s="195"/>
      <c r="J126" s="196">
        <f t="shared" si="20"/>
        <v>0</v>
      </c>
      <c r="K126" s="192" t="s">
        <v>1291</v>
      </c>
      <c r="L126" s="41"/>
      <c r="M126" s="197" t="s">
        <v>19</v>
      </c>
      <c r="N126" s="198" t="s">
        <v>48</v>
      </c>
      <c r="O126" s="67"/>
      <c r="P126" s="199">
        <f t="shared" si="21"/>
        <v>0</v>
      </c>
      <c r="Q126" s="199">
        <v>0</v>
      </c>
      <c r="R126" s="199">
        <f t="shared" si="22"/>
        <v>0</v>
      </c>
      <c r="S126" s="199">
        <v>0</v>
      </c>
      <c r="T126" s="200">
        <f t="shared" si="23"/>
        <v>0</v>
      </c>
      <c r="U126" s="36"/>
      <c r="V126" s="36"/>
      <c r="W126" s="36"/>
      <c r="X126" s="36"/>
      <c r="Y126" s="36"/>
      <c r="Z126" s="36"/>
      <c r="AA126" s="36"/>
      <c r="AB126" s="36"/>
      <c r="AC126" s="36"/>
      <c r="AD126" s="36"/>
      <c r="AE126" s="36"/>
      <c r="AR126" s="201" t="s">
        <v>182</v>
      </c>
      <c r="AT126" s="201" t="s">
        <v>177</v>
      </c>
      <c r="AU126" s="201" t="s">
        <v>195</v>
      </c>
      <c r="AY126" s="19" t="s">
        <v>175</v>
      </c>
      <c r="BE126" s="202">
        <f t="shared" si="24"/>
        <v>0</v>
      </c>
      <c r="BF126" s="202">
        <f t="shared" si="25"/>
        <v>0</v>
      </c>
      <c r="BG126" s="202">
        <f t="shared" si="26"/>
        <v>0</v>
      </c>
      <c r="BH126" s="202">
        <f t="shared" si="27"/>
        <v>0</v>
      </c>
      <c r="BI126" s="202">
        <f t="shared" si="28"/>
        <v>0</v>
      </c>
      <c r="BJ126" s="19" t="s">
        <v>182</v>
      </c>
      <c r="BK126" s="202">
        <f t="shared" si="29"/>
        <v>0</v>
      </c>
      <c r="BL126" s="19" t="s">
        <v>182</v>
      </c>
      <c r="BM126" s="201" t="s">
        <v>3731</v>
      </c>
    </row>
    <row r="127" spans="1:65" s="2" customFormat="1" ht="16.5" customHeight="1">
      <c r="A127" s="36"/>
      <c r="B127" s="37"/>
      <c r="C127" s="190" t="s">
        <v>537</v>
      </c>
      <c r="D127" s="190" t="s">
        <v>177</v>
      </c>
      <c r="E127" s="191" t="s">
        <v>3732</v>
      </c>
      <c r="F127" s="192" t="s">
        <v>3733</v>
      </c>
      <c r="G127" s="193" t="s">
        <v>400</v>
      </c>
      <c r="H127" s="194">
        <v>1</v>
      </c>
      <c r="I127" s="195"/>
      <c r="J127" s="196">
        <f t="shared" si="20"/>
        <v>0</v>
      </c>
      <c r="K127" s="192" t="s">
        <v>1291</v>
      </c>
      <c r="L127" s="41"/>
      <c r="M127" s="197" t="s">
        <v>19</v>
      </c>
      <c r="N127" s="198" t="s">
        <v>48</v>
      </c>
      <c r="O127" s="67"/>
      <c r="P127" s="199">
        <f t="shared" si="21"/>
        <v>0</v>
      </c>
      <c r="Q127" s="199">
        <v>0</v>
      </c>
      <c r="R127" s="199">
        <f t="shared" si="22"/>
        <v>0</v>
      </c>
      <c r="S127" s="199">
        <v>0</v>
      </c>
      <c r="T127" s="200">
        <f t="shared" si="23"/>
        <v>0</v>
      </c>
      <c r="U127" s="36"/>
      <c r="V127" s="36"/>
      <c r="W127" s="36"/>
      <c r="X127" s="36"/>
      <c r="Y127" s="36"/>
      <c r="Z127" s="36"/>
      <c r="AA127" s="36"/>
      <c r="AB127" s="36"/>
      <c r="AC127" s="36"/>
      <c r="AD127" s="36"/>
      <c r="AE127" s="36"/>
      <c r="AR127" s="201" t="s">
        <v>182</v>
      </c>
      <c r="AT127" s="201" t="s">
        <v>177</v>
      </c>
      <c r="AU127" s="201" t="s">
        <v>195</v>
      </c>
      <c r="AY127" s="19" t="s">
        <v>175</v>
      </c>
      <c r="BE127" s="202">
        <f t="shared" si="24"/>
        <v>0</v>
      </c>
      <c r="BF127" s="202">
        <f t="shared" si="25"/>
        <v>0</v>
      </c>
      <c r="BG127" s="202">
        <f t="shared" si="26"/>
        <v>0</v>
      </c>
      <c r="BH127" s="202">
        <f t="shared" si="27"/>
        <v>0</v>
      </c>
      <c r="BI127" s="202">
        <f t="shared" si="28"/>
        <v>0</v>
      </c>
      <c r="BJ127" s="19" t="s">
        <v>182</v>
      </c>
      <c r="BK127" s="202">
        <f t="shared" si="29"/>
        <v>0</v>
      </c>
      <c r="BL127" s="19" t="s">
        <v>182</v>
      </c>
      <c r="BM127" s="201" t="s">
        <v>3734</v>
      </c>
    </row>
    <row r="128" spans="1:65" s="2" customFormat="1" ht="16.5" customHeight="1">
      <c r="A128" s="36"/>
      <c r="B128" s="37"/>
      <c r="C128" s="190" t="s">
        <v>542</v>
      </c>
      <c r="D128" s="190" t="s">
        <v>177</v>
      </c>
      <c r="E128" s="191" t="s">
        <v>3735</v>
      </c>
      <c r="F128" s="192" t="s">
        <v>3736</v>
      </c>
      <c r="G128" s="193" t="s">
        <v>400</v>
      </c>
      <c r="H128" s="194">
        <v>2</v>
      </c>
      <c r="I128" s="195"/>
      <c r="J128" s="196">
        <f t="shared" si="20"/>
        <v>0</v>
      </c>
      <c r="K128" s="192" t="s">
        <v>1291</v>
      </c>
      <c r="L128" s="41"/>
      <c r="M128" s="197" t="s">
        <v>19</v>
      </c>
      <c r="N128" s="198" t="s">
        <v>48</v>
      </c>
      <c r="O128" s="67"/>
      <c r="P128" s="199">
        <f t="shared" si="21"/>
        <v>0</v>
      </c>
      <c r="Q128" s="199">
        <v>0</v>
      </c>
      <c r="R128" s="199">
        <f t="shared" si="22"/>
        <v>0</v>
      </c>
      <c r="S128" s="199">
        <v>0</v>
      </c>
      <c r="T128" s="200">
        <f t="shared" si="23"/>
        <v>0</v>
      </c>
      <c r="U128" s="36"/>
      <c r="V128" s="36"/>
      <c r="W128" s="36"/>
      <c r="X128" s="36"/>
      <c r="Y128" s="36"/>
      <c r="Z128" s="36"/>
      <c r="AA128" s="36"/>
      <c r="AB128" s="36"/>
      <c r="AC128" s="36"/>
      <c r="AD128" s="36"/>
      <c r="AE128" s="36"/>
      <c r="AR128" s="201" t="s">
        <v>182</v>
      </c>
      <c r="AT128" s="201" t="s">
        <v>177</v>
      </c>
      <c r="AU128" s="201" t="s">
        <v>195</v>
      </c>
      <c r="AY128" s="19" t="s">
        <v>175</v>
      </c>
      <c r="BE128" s="202">
        <f t="shared" si="24"/>
        <v>0</v>
      </c>
      <c r="BF128" s="202">
        <f t="shared" si="25"/>
        <v>0</v>
      </c>
      <c r="BG128" s="202">
        <f t="shared" si="26"/>
        <v>0</v>
      </c>
      <c r="BH128" s="202">
        <f t="shared" si="27"/>
        <v>0</v>
      </c>
      <c r="BI128" s="202">
        <f t="shared" si="28"/>
        <v>0</v>
      </c>
      <c r="BJ128" s="19" t="s">
        <v>182</v>
      </c>
      <c r="BK128" s="202">
        <f t="shared" si="29"/>
        <v>0</v>
      </c>
      <c r="BL128" s="19" t="s">
        <v>182</v>
      </c>
      <c r="BM128" s="201" t="s">
        <v>3737</v>
      </c>
    </row>
    <row r="129" spans="1:65" s="2" customFormat="1" ht="16.5" customHeight="1">
      <c r="A129" s="36"/>
      <c r="B129" s="37"/>
      <c r="C129" s="190" t="s">
        <v>547</v>
      </c>
      <c r="D129" s="190" t="s">
        <v>177</v>
      </c>
      <c r="E129" s="191" t="s">
        <v>3738</v>
      </c>
      <c r="F129" s="192" t="s">
        <v>3739</v>
      </c>
      <c r="G129" s="193" t="s">
        <v>400</v>
      </c>
      <c r="H129" s="194">
        <v>1</v>
      </c>
      <c r="I129" s="195"/>
      <c r="J129" s="196">
        <f t="shared" si="20"/>
        <v>0</v>
      </c>
      <c r="K129" s="192" t="s">
        <v>1291</v>
      </c>
      <c r="L129" s="41"/>
      <c r="M129" s="197" t="s">
        <v>19</v>
      </c>
      <c r="N129" s="198" t="s">
        <v>48</v>
      </c>
      <c r="O129" s="67"/>
      <c r="P129" s="199">
        <f t="shared" si="21"/>
        <v>0</v>
      </c>
      <c r="Q129" s="199">
        <v>0</v>
      </c>
      <c r="R129" s="199">
        <f t="shared" si="22"/>
        <v>0</v>
      </c>
      <c r="S129" s="199">
        <v>0</v>
      </c>
      <c r="T129" s="200">
        <f t="shared" si="23"/>
        <v>0</v>
      </c>
      <c r="U129" s="36"/>
      <c r="V129" s="36"/>
      <c r="W129" s="36"/>
      <c r="X129" s="36"/>
      <c r="Y129" s="36"/>
      <c r="Z129" s="36"/>
      <c r="AA129" s="36"/>
      <c r="AB129" s="36"/>
      <c r="AC129" s="36"/>
      <c r="AD129" s="36"/>
      <c r="AE129" s="36"/>
      <c r="AR129" s="201" t="s">
        <v>182</v>
      </c>
      <c r="AT129" s="201" t="s">
        <v>177</v>
      </c>
      <c r="AU129" s="201" t="s">
        <v>195</v>
      </c>
      <c r="AY129" s="19" t="s">
        <v>175</v>
      </c>
      <c r="BE129" s="202">
        <f t="shared" si="24"/>
        <v>0</v>
      </c>
      <c r="BF129" s="202">
        <f t="shared" si="25"/>
        <v>0</v>
      </c>
      <c r="BG129" s="202">
        <f t="shared" si="26"/>
        <v>0</v>
      </c>
      <c r="BH129" s="202">
        <f t="shared" si="27"/>
        <v>0</v>
      </c>
      <c r="BI129" s="202">
        <f t="shared" si="28"/>
        <v>0</v>
      </c>
      <c r="BJ129" s="19" t="s">
        <v>182</v>
      </c>
      <c r="BK129" s="202">
        <f t="shared" si="29"/>
        <v>0</v>
      </c>
      <c r="BL129" s="19" t="s">
        <v>182</v>
      </c>
      <c r="BM129" s="201" t="s">
        <v>3740</v>
      </c>
    </row>
    <row r="130" spans="1:65" s="2" customFormat="1" ht="16.5" customHeight="1">
      <c r="A130" s="36"/>
      <c r="B130" s="37"/>
      <c r="C130" s="190" t="s">
        <v>552</v>
      </c>
      <c r="D130" s="190" t="s">
        <v>177</v>
      </c>
      <c r="E130" s="191" t="s">
        <v>3741</v>
      </c>
      <c r="F130" s="192" t="s">
        <v>3742</v>
      </c>
      <c r="G130" s="193" t="s">
        <v>400</v>
      </c>
      <c r="H130" s="194">
        <v>1</v>
      </c>
      <c r="I130" s="195"/>
      <c r="J130" s="196">
        <f t="shared" si="20"/>
        <v>0</v>
      </c>
      <c r="K130" s="192" t="s">
        <v>1291</v>
      </c>
      <c r="L130" s="41"/>
      <c r="M130" s="197" t="s">
        <v>19</v>
      </c>
      <c r="N130" s="198" t="s">
        <v>48</v>
      </c>
      <c r="O130" s="67"/>
      <c r="P130" s="199">
        <f t="shared" si="21"/>
        <v>0</v>
      </c>
      <c r="Q130" s="199">
        <v>0</v>
      </c>
      <c r="R130" s="199">
        <f t="shared" si="22"/>
        <v>0</v>
      </c>
      <c r="S130" s="199">
        <v>0</v>
      </c>
      <c r="T130" s="200">
        <f t="shared" si="23"/>
        <v>0</v>
      </c>
      <c r="U130" s="36"/>
      <c r="V130" s="36"/>
      <c r="W130" s="36"/>
      <c r="X130" s="36"/>
      <c r="Y130" s="36"/>
      <c r="Z130" s="36"/>
      <c r="AA130" s="36"/>
      <c r="AB130" s="36"/>
      <c r="AC130" s="36"/>
      <c r="AD130" s="36"/>
      <c r="AE130" s="36"/>
      <c r="AR130" s="201" t="s">
        <v>182</v>
      </c>
      <c r="AT130" s="201" t="s">
        <v>177</v>
      </c>
      <c r="AU130" s="201" t="s">
        <v>195</v>
      </c>
      <c r="AY130" s="19" t="s">
        <v>175</v>
      </c>
      <c r="BE130" s="202">
        <f t="shared" si="24"/>
        <v>0</v>
      </c>
      <c r="BF130" s="202">
        <f t="shared" si="25"/>
        <v>0</v>
      </c>
      <c r="BG130" s="202">
        <f t="shared" si="26"/>
        <v>0</v>
      </c>
      <c r="BH130" s="202">
        <f t="shared" si="27"/>
        <v>0</v>
      </c>
      <c r="BI130" s="202">
        <f t="shared" si="28"/>
        <v>0</v>
      </c>
      <c r="BJ130" s="19" t="s">
        <v>182</v>
      </c>
      <c r="BK130" s="202">
        <f t="shared" si="29"/>
        <v>0</v>
      </c>
      <c r="BL130" s="19" t="s">
        <v>182</v>
      </c>
      <c r="BM130" s="201" t="s">
        <v>3743</v>
      </c>
    </row>
    <row r="131" spans="1:65" s="2" customFormat="1" ht="16.5" customHeight="1">
      <c r="A131" s="36"/>
      <c r="B131" s="37"/>
      <c r="C131" s="190" t="s">
        <v>554</v>
      </c>
      <c r="D131" s="190" t="s">
        <v>177</v>
      </c>
      <c r="E131" s="191" t="s">
        <v>3744</v>
      </c>
      <c r="F131" s="192" t="s">
        <v>3745</v>
      </c>
      <c r="G131" s="193" t="s">
        <v>400</v>
      </c>
      <c r="H131" s="194">
        <v>45</v>
      </c>
      <c r="I131" s="195"/>
      <c r="J131" s="196">
        <f t="shared" si="20"/>
        <v>0</v>
      </c>
      <c r="K131" s="192" t="s">
        <v>1291</v>
      </c>
      <c r="L131" s="41"/>
      <c r="M131" s="197" t="s">
        <v>19</v>
      </c>
      <c r="N131" s="198" t="s">
        <v>48</v>
      </c>
      <c r="O131" s="67"/>
      <c r="P131" s="199">
        <f t="shared" si="21"/>
        <v>0</v>
      </c>
      <c r="Q131" s="199">
        <v>0</v>
      </c>
      <c r="R131" s="199">
        <f t="shared" si="22"/>
        <v>0</v>
      </c>
      <c r="S131" s="199">
        <v>0</v>
      </c>
      <c r="T131" s="200">
        <f t="shared" si="23"/>
        <v>0</v>
      </c>
      <c r="U131" s="36"/>
      <c r="V131" s="36"/>
      <c r="W131" s="36"/>
      <c r="X131" s="36"/>
      <c r="Y131" s="36"/>
      <c r="Z131" s="36"/>
      <c r="AA131" s="36"/>
      <c r="AB131" s="36"/>
      <c r="AC131" s="36"/>
      <c r="AD131" s="36"/>
      <c r="AE131" s="36"/>
      <c r="AR131" s="201" t="s">
        <v>182</v>
      </c>
      <c r="AT131" s="201" t="s">
        <v>177</v>
      </c>
      <c r="AU131" s="201" t="s">
        <v>195</v>
      </c>
      <c r="AY131" s="19" t="s">
        <v>175</v>
      </c>
      <c r="BE131" s="202">
        <f t="shared" si="24"/>
        <v>0</v>
      </c>
      <c r="BF131" s="202">
        <f t="shared" si="25"/>
        <v>0</v>
      </c>
      <c r="BG131" s="202">
        <f t="shared" si="26"/>
        <v>0</v>
      </c>
      <c r="BH131" s="202">
        <f t="shared" si="27"/>
        <v>0</v>
      </c>
      <c r="BI131" s="202">
        <f t="shared" si="28"/>
        <v>0</v>
      </c>
      <c r="BJ131" s="19" t="s">
        <v>182</v>
      </c>
      <c r="BK131" s="202">
        <f t="shared" si="29"/>
        <v>0</v>
      </c>
      <c r="BL131" s="19" t="s">
        <v>182</v>
      </c>
      <c r="BM131" s="201" t="s">
        <v>3746</v>
      </c>
    </row>
    <row r="132" spans="1:65" s="2" customFormat="1" ht="16.5" customHeight="1">
      <c r="A132" s="36"/>
      <c r="B132" s="37"/>
      <c r="C132" s="190" t="s">
        <v>559</v>
      </c>
      <c r="D132" s="190" t="s">
        <v>177</v>
      </c>
      <c r="E132" s="191" t="s">
        <v>3747</v>
      </c>
      <c r="F132" s="192" t="s">
        <v>3748</v>
      </c>
      <c r="G132" s="193" t="s">
        <v>400</v>
      </c>
      <c r="H132" s="194">
        <v>5</v>
      </c>
      <c r="I132" s="195"/>
      <c r="J132" s="196">
        <f t="shared" si="20"/>
        <v>0</v>
      </c>
      <c r="K132" s="192" t="s">
        <v>1291</v>
      </c>
      <c r="L132" s="41"/>
      <c r="M132" s="197" t="s">
        <v>19</v>
      </c>
      <c r="N132" s="198" t="s">
        <v>48</v>
      </c>
      <c r="O132" s="67"/>
      <c r="P132" s="199">
        <f t="shared" si="21"/>
        <v>0</v>
      </c>
      <c r="Q132" s="199">
        <v>0</v>
      </c>
      <c r="R132" s="199">
        <f t="shared" si="22"/>
        <v>0</v>
      </c>
      <c r="S132" s="199">
        <v>0</v>
      </c>
      <c r="T132" s="200">
        <f t="shared" si="23"/>
        <v>0</v>
      </c>
      <c r="U132" s="36"/>
      <c r="V132" s="36"/>
      <c r="W132" s="36"/>
      <c r="X132" s="36"/>
      <c r="Y132" s="36"/>
      <c r="Z132" s="36"/>
      <c r="AA132" s="36"/>
      <c r="AB132" s="36"/>
      <c r="AC132" s="36"/>
      <c r="AD132" s="36"/>
      <c r="AE132" s="36"/>
      <c r="AR132" s="201" t="s">
        <v>182</v>
      </c>
      <c r="AT132" s="201" t="s">
        <v>177</v>
      </c>
      <c r="AU132" s="201" t="s">
        <v>195</v>
      </c>
      <c r="AY132" s="19" t="s">
        <v>175</v>
      </c>
      <c r="BE132" s="202">
        <f t="shared" si="24"/>
        <v>0</v>
      </c>
      <c r="BF132" s="202">
        <f t="shared" si="25"/>
        <v>0</v>
      </c>
      <c r="BG132" s="202">
        <f t="shared" si="26"/>
        <v>0</v>
      </c>
      <c r="BH132" s="202">
        <f t="shared" si="27"/>
        <v>0</v>
      </c>
      <c r="BI132" s="202">
        <f t="shared" si="28"/>
        <v>0</v>
      </c>
      <c r="BJ132" s="19" t="s">
        <v>182</v>
      </c>
      <c r="BK132" s="202">
        <f t="shared" si="29"/>
        <v>0</v>
      </c>
      <c r="BL132" s="19" t="s">
        <v>182</v>
      </c>
      <c r="BM132" s="201" t="s">
        <v>3749</v>
      </c>
    </row>
    <row r="133" spans="1:65" s="2" customFormat="1" ht="16.5" customHeight="1">
      <c r="A133" s="36"/>
      <c r="B133" s="37"/>
      <c r="C133" s="190" t="s">
        <v>565</v>
      </c>
      <c r="D133" s="190" t="s">
        <v>177</v>
      </c>
      <c r="E133" s="191" t="s">
        <v>3750</v>
      </c>
      <c r="F133" s="192" t="s">
        <v>3751</v>
      </c>
      <c r="G133" s="193" t="s">
        <v>400</v>
      </c>
      <c r="H133" s="194">
        <v>1</v>
      </c>
      <c r="I133" s="195"/>
      <c r="J133" s="196">
        <f t="shared" si="20"/>
        <v>0</v>
      </c>
      <c r="K133" s="192" t="s">
        <v>1291</v>
      </c>
      <c r="L133" s="41"/>
      <c r="M133" s="197" t="s">
        <v>19</v>
      </c>
      <c r="N133" s="198" t="s">
        <v>48</v>
      </c>
      <c r="O133" s="67"/>
      <c r="P133" s="199">
        <f t="shared" si="21"/>
        <v>0</v>
      </c>
      <c r="Q133" s="199">
        <v>0</v>
      </c>
      <c r="R133" s="199">
        <f t="shared" si="22"/>
        <v>0</v>
      </c>
      <c r="S133" s="199">
        <v>0</v>
      </c>
      <c r="T133" s="200">
        <f t="shared" si="23"/>
        <v>0</v>
      </c>
      <c r="U133" s="36"/>
      <c r="V133" s="36"/>
      <c r="W133" s="36"/>
      <c r="X133" s="36"/>
      <c r="Y133" s="36"/>
      <c r="Z133" s="36"/>
      <c r="AA133" s="36"/>
      <c r="AB133" s="36"/>
      <c r="AC133" s="36"/>
      <c r="AD133" s="36"/>
      <c r="AE133" s="36"/>
      <c r="AR133" s="201" t="s">
        <v>182</v>
      </c>
      <c r="AT133" s="201" t="s">
        <v>177</v>
      </c>
      <c r="AU133" s="201" t="s">
        <v>195</v>
      </c>
      <c r="AY133" s="19" t="s">
        <v>175</v>
      </c>
      <c r="BE133" s="202">
        <f t="shared" si="24"/>
        <v>0</v>
      </c>
      <c r="BF133" s="202">
        <f t="shared" si="25"/>
        <v>0</v>
      </c>
      <c r="BG133" s="202">
        <f t="shared" si="26"/>
        <v>0</v>
      </c>
      <c r="BH133" s="202">
        <f t="shared" si="27"/>
        <v>0</v>
      </c>
      <c r="BI133" s="202">
        <f t="shared" si="28"/>
        <v>0</v>
      </c>
      <c r="BJ133" s="19" t="s">
        <v>182</v>
      </c>
      <c r="BK133" s="202">
        <f t="shared" si="29"/>
        <v>0</v>
      </c>
      <c r="BL133" s="19" t="s">
        <v>182</v>
      </c>
      <c r="BM133" s="201" t="s">
        <v>3752</v>
      </c>
    </row>
    <row r="134" spans="1:65" s="2" customFormat="1" ht="16.5" customHeight="1">
      <c r="A134" s="36"/>
      <c r="B134" s="37"/>
      <c r="C134" s="190" t="s">
        <v>570</v>
      </c>
      <c r="D134" s="190" t="s">
        <v>177</v>
      </c>
      <c r="E134" s="191" t="s">
        <v>3753</v>
      </c>
      <c r="F134" s="192" t="s">
        <v>3754</v>
      </c>
      <c r="G134" s="193" t="s">
        <v>400</v>
      </c>
      <c r="H134" s="194">
        <v>1</v>
      </c>
      <c r="I134" s="195"/>
      <c r="J134" s="196">
        <f t="shared" si="20"/>
        <v>0</v>
      </c>
      <c r="K134" s="192" t="s">
        <v>1291</v>
      </c>
      <c r="L134" s="41"/>
      <c r="M134" s="197" t="s">
        <v>19</v>
      </c>
      <c r="N134" s="198" t="s">
        <v>48</v>
      </c>
      <c r="O134" s="67"/>
      <c r="P134" s="199">
        <f t="shared" si="21"/>
        <v>0</v>
      </c>
      <c r="Q134" s="199">
        <v>0</v>
      </c>
      <c r="R134" s="199">
        <f t="shared" si="22"/>
        <v>0</v>
      </c>
      <c r="S134" s="199">
        <v>0</v>
      </c>
      <c r="T134" s="200">
        <f t="shared" si="23"/>
        <v>0</v>
      </c>
      <c r="U134" s="36"/>
      <c r="V134" s="36"/>
      <c r="W134" s="36"/>
      <c r="X134" s="36"/>
      <c r="Y134" s="36"/>
      <c r="Z134" s="36"/>
      <c r="AA134" s="36"/>
      <c r="AB134" s="36"/>
      <c r="AC134" s="36"/>
      <c r="AD134" s="36"/>
      <c r="AE134" s="36"/>
      <c r="AR134" s="201" t="s">
        <v>182</v>
      </c>
      <c r="AT134" s="201" t="s">
        <v>177</v>
      </c>
      <c r="AU134" s="201" t="s">
        <v>195</v>
      </c>
      <c r="AY134" s="19" t="s">
        <v>175</v>
      </c>
      <c r="BE134" s="202">
        <f t="shared" si="24"/>
        <v>0</v>
      </c>
      <c r="BF134" s="202">
        <f t="shared" si="25"/>
        <v>0</v>
      </c>
      <c r="BG134" s="202">
        <f t="shared" si="26"/>
        <v>0</v>
      </c>
      <c r="BH134" s="202">
        <f t="shared" si="27"/>
        <v>0</v>
      </c>
      <c r="BI134" s="202">
        <f t="shared" si="28"/>
        <v>0</v>
      </c>
      <c r="BJ134" s="19" t="s">
        <v>182</v>
      </c>
      <c r="BK134" s="202">
        <f t="shared" si="29"/>
        <v>0</v>
      </c>
      <c r="BL134" s="19" t="s">
        <v>182</v>
      </c>
      <c r="BM134" s="201" t="s">
        <v>3755</v>
      </c>
    </row>
    <row r="135" spans="1:65" s="2" customFormat="1" ht="16.5" customHeight="1">
      <c r="A135" s="36"/>
      <c r="B135" s="37"/>
      <c r="C135" s="190" t="s">
        <v>575</v>
      </c>
      <c r="D135" s="190" t="s">
        <v>177</v>
      </c>
      <c r="E135" s="191" t="s">
        <v>3756</v>
      </c>
      <c r="F135" s="192" t="s">
        <v>3757</v>
      </c>
      <c r="G135" s="193" t="s">
        <v>400</v>
      </c>
      <c r="H135" s="194">
        <v>2</v>
      </c>
      <c r="I135" s="195"/>
      <c r="J135" s="196">
        <f t="shared" si="20"/>
        <v>0</v>
      </c>
      <c r="K135" s="192" t="s">
        <v>1291</v>
      </c>
      <c r="L135" s="41"/>
      <c r="M135" s="197" t="s">
        <v>19</v>
      </c>
      <c r="N135" s="198" t="s">
        <v>48</v>
      </c>
      <c r="O135" s="67"/>
      <c r="P135" s="199">
        <f t="shared" si="21"/>
        <v>0</v>
      </c>
      <c r="Q135" s="199">
        <v>0</v>
      </c>
      <c r="R135" s="199">
        <f t="shared" si="22"/>
        <v>0</v>
      </c>
      <c r="S135" s="199">
        <v>0</v>
      </c>
      <c r="T135" s="200">
        <f t="shared" si="23"/>
        <v>0</v>
      </c>
      <c r="U135" s="36"/>
      <c r="V135" s="36"/>
      <c r="W135" s="36"/>
      <c r="X135" s="36"/>
      <c r="Y135" s="36"/>
      <c r="Z135" s="36"/>
      <c r="AA135" s="36"/>
      <c r="AB135" s="36"/>
      <c r="AC135" s="36"/>
      <c r="AD135" s="36"/>
      <c r="AE135" s="36"/>
      <c r="AR135" s="201" t="s">
        <v>182</v>
      </c>
      <c r="AT135" s="201" t="s">
        <v>177</v>
      </c>
      <c r="AU135" s="201" t="s">
        <v>195</v>
      </c>
      <c r="AY135" s="19" t="s">
        <v>175</v>
      </c>
      <c r="BE135" s="202">
        <f t="shared" si="24"/>
        <v>0</v>
      </c>
      <c r="BF135" s="202">
        <f t="shared" si="25"/>
        <v>0</v>
      </c>
      <c r="BG135" s="202">
        <f t="shared" si="26"/>
        <v>0</v>
      </c>
      <c r="BH135" s="202">
        <f t="shared" si="27"/>
        <v>0</v>
      </c>
      <c r="BI135" s="202">
        <f t="shared" si="28"/>
        <v>0</v>
      </c>
      <c r="BJ135" s="19" t="s">
        <v>182</v>
      </c>
      <c r="BK135" s="202">
        <f t="shared" si="29"/>
        <v>0</v>
      </c>
      <c r="BL135" s="19" t="s">
        <v>182</v>
      </c>
      <c r="BM135" s="201" t="s">
        <v>3758</v>
      </c>
    </row>
    <row r="136" spans="1:65" s="2" customFormat="1" ht="16.5" customHeight="1">
      <c r="A136" s="36"/>
      <c r="B136" s="37"/>
      <c r="C136" s="190" t="s">
        <v>580</v>
      </c>
      <c r="D136" s="190" t="s">
        <v>177</v>
      </c>
      <c r="E136" s="191" t="s">
        <v>3759</v>
      </c>
      <c r="F136" s="192" t="s">
        <v>3760</v>
      </c>
      <c r="G136" s="193" t="s">
        <v>400</v>
      </c>
      <c r="H136" s="194">
        <v>1</v>
      </c>
      <c r="I136" s="195"/>
      <c r="J136" s="196">
        <f t="shared" si="20"/>
        <v>0</v>
      </c>
      <c r="K136" s="192" t="s">
        <v>1291</v>
      </c>
      <c r="L136" s="41"/>
      <c r="M136" s="197" t="s">
        <v>19</v>
      </c>
      <c r="N136" s="198" t="s">
        <v>48</v>
      </c>
      <c r="O136" s="67"/>
      <c r="P136" s="199">
        <f t="shared" si="21"/>
        <v>0</v>
      </c>
      <c r="Q136" s="199">
        <v>0</v>
      </c>
      <c r="R136" s="199">
        <f t="shared" si="22"/>
        <v>0</v>
      </c>
      <c r="S136" s="199">
        <v>0</v>
      </c>
      <c r="T136" s="200">
        <f t="shared" si="23"/>
        <v>0</v>
      </c>
      <c r="U136" s="36"/>
      <c r="V136" s="36"/>
      <c r="W136" s="36"/>
      <c r="X136" s="36"/>
      <c r="Y136" s="36"/>
      <c r="Z136" s="36"/>
      <c r="AA136" s="36"/>
      <c r="AB136" s="36"/>
      <c r="AC136" s="36"/>
      <c r="AD136" s="36"/>
      <c r="AE136" s="36"/>
      <c r="AR136" s="201" t="s">
        <v>182</v>
      </c>
      <c r="AT136" s="201" t="s">
        <v>177</v>
      </c>
      <c r="AU136" s="201" t="s">
        <v>195</v>
      </c>
      <c r="AY136" s="19" t="s">
        <v>175</v>
      </c>
      <c r="BE136" s="202">
        <f t="shared" si="24"/>
        <v>0</v>
      </c>
      <c r="BF136" s="202">
        <f t="shared" si="25"/>
        <v>0</v>
      </c>
      <c r="BG136" s="202">
        <f t="shared" si="26"/>
        <v>0</v>
      </c>
      <c r="BH136" s="202">
        <f t="shared" si="27"/>
        <v>0</v>
      </c>
      <c r="BI136" s="202">
        <f t="shared" si="28"/>
        <v>0</v>
      </c>
      <c r="BJ136" s="19" t="s">
        <v>182</v>
      </c>
      <c r="BK136" s="202">
        <f t="shared" si="29"/>
        <v>0</v>
      </c>
      <c r="BL136" s="19" t="s">
        <v>182</v>
      </c>
      <c r="BM136" s="201" t="s">
        <v>3761</v>
      </c>
    </row>
    <row r="137" spans="1:65" s="2" customFormat="1" ht="16.5" customHeight="1">
      <c r="A137" s="36"/>
      <c r="B137" s="37"/>
      <c r="C137" s="190" t="s">
        <v>585</v>
      </c>
      <c r="D137" s="190" t="s">
        <v>177</v>
      </c>
      <c r="E137" s="191" t="s">
        <v>3762</v>
      </c>
      <c r="F137" s="192" t="s">
        <v>3763</v>
      </c>
      <c r="G137" s="193" t="s">
        <v>400</v>
      </c>
      <c r="H137" s="194">
        <v>3</v>
      </c>
      <c r="I137" s="195"/>
      <c r="J137" s="196">
        <f t="shared" si="20"/>
        <v>0</v>
      </c>
      <c r="K137" s="192" t="s">
        <v>1291</v>
      </c>
      <c r="L137" s="41"/>
      <c r="M137" s="197" t="s">
        <v>19</v>
      </c>
      <c r="N137" s="198" t="s">
        <v>48</v>
      </c>
      <c r="O137" s="67"/>
      <c r="P137" s="199">
        <f t="shared" si="21"/>
        <v>0</v>
      </c>
      <c r="Q137" s="199">
        <v>0</v>
      </c>
      <c r="R137" s="199">
        <f t="shared" si="22"/>
        <v>0</v>
      </c>
      <c r="S137" s="199">
        <v>0</v>
      </c>
      <c r="T137" s="200">
        <f t="shared" si="23"/>
        <v>0</v>
      </c>
      <c r="U137" s="36"/>
      <c r="V137" s="36"/>
      <c r="W137" s="36"/>
      <c r="X137" s="36"/>
      <c r="Y137" s="36"/>
      <c r="Z137" s="36"/>
      <c r="AA137" s="36"/>
      <c r="AB137" s="36"/>
      <c r="AC137" s="36"/>
      <c r="AD137" s="36"/>
      <c r="AE137" s="36"/>
      <c r="AR137" s="201" t="s">
        <v>182</v>
      </c>
      <c r="AT137" s="201" t="s">
        <v>177</v>
      </c>
      <c r="AU137" s="201" t="s">
        <v>195</v>
      </c>
      <c r="AY137" s="19" t="s">
        <v>175</v>
      </c>
      <c r="BE137" s="202">
        <f t="shared" si="24"/>
        <v>0</v>
      </c>
      <c r="BF137" s="202">
        <f t="shared" si="25"/>
        <v>0</v>
      </c>
      <c r="BG137" s="202">
        <f t="shared" si="26"/>
        <v>0</v>
      </c>
      <c r="BH137" s="202">
        <f t="shared" si="27"/>
        <v>0</v>
      </c>
      <c r="BI137" s="202">
        <f t="shared" si="28"/>
        <v>0</v>
      </c>
      <c r="BJ137" s="19" t="s">
        <v>182</v>
      </c>
      <c r="BK137" s="202">
        <f t="shared" si="29"/>
        <v>0</v>
      </c>
      <c r="BL137" s="19" t="s">
        <v>182</v>
      </c>
      <c r="BM137" s="201" t="s">
        <v>3764</v>
      </c>
    </row>
    <row r="138" spans="1:47" s="2" customFormat="1" ht="19.5">
      <c r="A138" s="36"/>
      <c r="B138" s="37"/>
      <c r="C138" s="38"/>
      <c r="D138" s="203" t="s">
        <v>255</v>
      </c>
      <c r="E138" s="38"/>
      <c r="F138" s="204" t="s">
        <v>3765</v>
      </c>
      <c r="G138" s="38"/>
      <c r="H138" s="38"/>
      <c r="I138" s="111"/>
      <c r="J138" s="38"/>
      <c r="K138" s="38"/>
      <c r="L138" s="41"/>
      <c r="M138" s="205"/>
      <c r="N138" s="206"/>
      <c r="O138" s="67"/>
      <c r="P138" s="67"/>
      <c r="Q138" s="67"/>
      <c r="R138" s="67"/>
      <c r="S138" s="67"/>
      <c r="T138" s="68"/>
      <c r="U138" s="36"/>
      <c r="V138" s="36"/>
      <c r="W138" s="36"/>
      <c r="X138" s="36"/>
      <c r="Y138" s="36"/>
      <c r="Z138" s="36"/>
      <c r="AA138" s="36"/>
      <c r="AB138" s="36"/>
      <c r="AC138" s="36"/>
      <c r="AD138" s="36"/>
      <c r="AE138" s="36"/>
      <c r="AT138" s="19" t="s">
        <v>255</v>
      </c>
      <c r="AU138" s="19" t="s">
        <v>195</v>
      </c>
    </row>
    <row r="139" spans="1:65" s="2" customFormat="1" ht="16.5" customHeight="1">
      <c r="A139" s="36"/>
      <c r="B139" s="37"/>
      <c r="C139" s="190" t="s">
        <v>590</v>
      </c>
      <c r="D139" s="190" t="s">
        <v>177</v>
      </c>
      <c r="E139" s="191" t="s">
        <v>3766</v>
      </c>
      <c r="F139" s="192" t="s">
        <v>3767</v>
      </c>
      <c r="G139" s="193" t="s">
        <v>400</v>
      </c>
      <c r="H139" s="194">
        <v>3</v>
      </c>
      <c r="I139" s="195"/>
      <c r="J139" s="196">
        <f>ROUND(I139*H139,2)</f>
        <v>0</v>
      </c>
      <c r="K139" s="192" t="s">
        <v>1291</v>
      </c>
      <c r="L139" s="41"/>
      <c r="M139" s="197" t="s">
        <v>19</v>
      </c>
      <c r="N139" s="198" t="s">
        <v>48</v>
      </c>
      <c r="O139" s="67"/>
      <c r="P139" s="199">
        <f>O139*H139</f>
        <v>0</v>
      </c>
      <c r="Q139" s="199">
        <v>0</v>
      </c>
      <c r="R139" s="199">
        <f>Q139*H139</f>
        <v>0</v>
      </c>
      <c r="S139" s="199">
        <v>0</v>
      </c>
      <c r="T139" s="200">
        <f>S139*H139</f>
        <v>0</v>
      </c>
      <c r="U139" s="36"/>
      <c r="V139" s="36"/>
      <c r="W139" s="36"/>
      <c r="X139" s="36"/>
      <c r="Y139" s="36"/>
      <c r="Z139" s="36"/>
      <c r="AA139" s="36"/>
      <c r="AB139" s="36"/>
      <c r="AC139" s="36"/>
      <c r="AD139" s="36"/>
      <c r="AE139" s="36"/>
      <c r="AR139" s="201" t="s">
        <v>182</v>
      </c>
      <c r="AT139" s="201" t="s">
        <v>177</v>
      </c>
      <c r="AU139" s="201" t="s">
        <v>195</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182</v>
      </c>
      <c r="BM139" s="201" t="s">
        <v>3768</v>
      </c>
    </row>
    <row r="140" spans="1:47" s="2" customFormat="1" ht="19.5">
      <c r="A140" s="36"/>
      <c r="B140" s="37"/>
      <c r="C140" s="38"/>
      <c r="D140" s="203" t="s">
        <v>255</v>
      </c>
      <c r="E140" s="38"/>
      <c r="F140" s="204" t="s">
        <v>3765</v>
      </c>
      <c r="G140" s="38"/>
      <c r="H140" s="38"/>
      <c r="I140" s="111"/>
      <c r="J140" s="38"/>
      <c r="K140" s="38"/>
      <c r="L140" s="41"/>
      <c r="M140" s="205"/>
      <c r="N140" s="206"/>
      <c r="O140" s="67"/>
      <c r="P140" s="67"/>
      <c r="Q140" s="67"/>
      <c r="R140" s="67"/>
      <c r="S140" s="67"/>
      <c r="T140" s="68"/>
      <c r="U140" s="36"/>
      <c r="V140" s="36"/>
      <c r="W140" s="36"/>
      <c r="X140" s="36"/>
      <c r="Y140" s="36"/>
      <c r="Z140" s="36"/>
      <c r="AA140" s="36"/>
      <c r="AB140" s="36"/>
      <c r="AC140" s="36"/>
      <c r="AD140" s="36"/>
      <c r="AE140" s="36"/>
      <c r="AT140" s="19" t="s">
        <v>255</v>
      </c>
      <c r="AU140" s="19" t="s">
        <v>195</v>
      </c>
    </row>
    <row r="141" spans="1:65" s="2" customFormat="1" ht="16.5" customHeight="1">
      <c r="A141" s="36"/>
      <c r="B141" s="37"/>
      <c r="C141" s="190" t="s">
        <v>1490</v>
      </c>
      <c r="D141" s="190" t="s">
        <v>177</v>
      </c>
      <c r="E141" s="191" t="s">
        <v>3769</v>
      </c>
      <c r="F141" s="192" t="s">
        <v>3770</v>
      </c>
      <c r="G141" s="193" t="s">
        <v>400</v>
      </c>
      <c r="H141" s="194">
        <v>3</v>
      </c>
      <c r="I141" s="195"/>
      <c r="J141" s="196">
        <f>ROUND(I141*H141,2)</f>
        <v>0</v>
      </c>
      <c r="K141" s="192" t="s">
        <v>1291</v>
      </c>
      <c r="L141" s="41"/>
      <c r="M141" s="197" t="s">
        <v>19</v>
      </c>
      <c r="N141" s="198" t="s">
        <v>48</v>
      </c>
      <c r="O141" s="67"/>
      <c r="P141" s="199">
        <f>O141*H141</f>
        <v>0</v>
      </c>
      <c r="Q141" s="199">
        <v>0</v>
      </c>
      <c r="R141" s="199">
        <f>Q141*H141</f>
        <v>0</v>
      </c>
      <c r="S141" s="199">
        <v>0</v>
      </c>
      <c r="T141" s="200">
        <f>S141*H141</f>
        <v>0</v>
      </c>
      <c r="U141" s="36"/>
      <c r="V141" s="36"/>
      <c r="W141" s="36"/>
      <c r="X141" s="36"/>
      <c r="Y141" s="36"/>
      <c r="Z141" s="36"/>
      <c r="AA141" s="36"/>
      <c r="AB141" s="36"/>
      <c r="AC141" s="36"/>
      <c r="AD141" s="36"/>
      <c r="AE141" s="36"/>
      <c r="AR141" s="201" t="s">
        <v>182</v>
      </c>
      <c r="AT141" s="201" t="s">
        <v>177</v>
      </c>
      <c r="AU141" s="201" t="s">
        <v>195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182</v>
      </c>
      <c r="BM141" s="201" t="s">
        <v>3771</v>
      </c>
    </row>
    <row r="142" spans="1:47" s="2" customFormat="1" ht="19.5">
      <c r="A142" s="36"/>
      <c r="B142" s="37"/>
      <c r="C142" s="38"/>
      <c r="D142" s="203" t="s">
        <v>255</v>
      </c>
      <c r="E142" s="38"/>
      <c r="F142" s="204" t="s">
        <v>3765</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255</v>
      </c>
      <c r="AU142" s="19" t="s">
        <v>195</v>
      </c>
    </row>
    <row r="143" spans="1:65" s="2" customFormat="1" ht="16.5" customHeight="1">
      <c r="A143" s="36"/>
      <c r="B143" s="37"/>
      <c r="C143" s="190" t="s">
        <v>1495</v>
      </c>
      <c r="D143" s="190" t="s">
        <v>177</v>
      </c>
      <c r="E143" s="191" t="s">
        <v>3772</v>
      </c>
      <c r="F143" s="192" t="s">
        <v>3773</v>
      </c>
      <c r="G143" s="193" t="s">
        <v>400</v>
      </c>
      <c r="H143" s="194">
        <v>3</v>
      </c>
      <c r="I143" s="195"/>
      <c r="J143" s="196">
        <f>ROUND(I143*H143,2)</f>
        <v>0</v>
      </c>
      <c r="K143" s="192" t="s">
        <v>1291</v>
      </c>
      <c r="L143" s="41"/>
      <c r="M143" s="197" t="s">
        <v>19</v>
      </c>
      <c r="N143" s="198" t="s">
        <v>48</v>
      </c>
      <c r="O143" s="67"/>
      <c r="P143" s="199">
        <f>O143*H143</f>
        <v>0</v>
      </c>
      <c r="Q143" s="199">
        <v>0</v>
      </c>
      <c r="R143" s="199">
        <f>Q143*H143</f>
        <v>0</v>
      </c>
      <c r="S143" s="199">
        <v>0</v>
      </c>
      <c r="T143" s="200">
        <f>S143*H143</f>
        <v>0</v>
      </c>
      <c r="U143" s="36"/>
      <c r="V143" s="36"/>
      <c r="W143" s="36"/>
      <c r="X143" s="36"/>
      <c r="Y143" s="36"/>
      <c r="Z143" s="36"/>
      <c r="AA143" s="36"/>
      <c r="AB143" s="36"/>
      <c r="AC143" s="36"/>
      <c r="AD143" s="36"/>
      <c r="AE143" s="36"/>
      <c r="AR143" s="201" t="s">
        <v>182</v>
      </c>
      <c r="AT143" s="201" t="s">
        <v>177</v>
      </c>
      <c r="AU143" s="201" t="s">
        <v>195</v>
      </c>
      <c r="AY143" s="19" t="s">
        <v>175</v>
      </c>
      <c r="BE143" s="202">
        <f>IF(N143="základní",J143,0)</f>
        <v>0</v>
      </c>
      <c r="BF143" s="202">
        <f>IF(N143="snížená",J143,0)</f>
        <v>0</v>
      </c>
      <c r="BG143" s="202">
        <f>IF(N143="zákl. přenesená",J143,0)</f>
        <v>0</v>
      </c>
      <c r="BH143" s="202">
        <f>IF(N143="sníž. přenesená",J143,0)</f>
        <v>0</v>
      </c>
      <c r="BI143" s="202">
        <f>IF(N143="nulová",J143,0)</f>
        <v>0</v>
      </c>
      <c r="BJ143" s="19" t="s">
        <v>182</v>
      </c>
      <c r="BK143" s="202">
        <f>ROUND(I143*H143,2)</f>
        <v>0</v>
      </c>
      <c r="BL143" s="19" t="s">
        <v>182</v>
      </c>
      <c r="BM143" s="201" t="s">
        <v>3774</v>
      </c>
    </row>
    <row r="144" spans="1:65" s="2" customFormat="1" ht="16.5" customHeight="1">
      <c r="A144" s="36"/>
      <c r="B144" s="37"/>
      <c r="C144" s="190" t="s">
        <v>1499</v>
      </c>
      <c r="D144" s="190" t="s">
        <v>177</v>
      </c>
      <c r="E144" s="191" t="s">
        <v>3775</v>
      </c>
      <c r="F144" s="192" t="s">
        <v>3776</v>
      </c>
      <c r="G144" s="193" t="s">
        <v>3714</v>
      </c>
      <c r="H144" s="194">
        <v>1</v>
      </c>
      <c r="I144" s="195"/>
      <c r="J144" s="196">
        <f>ROUND(I144*H144,2)</f>
        <v>0</v>
      </c>
      <c r="K144" s="192" t="s">
        <v>1291</v>
      </c>
      <c r="L144" s="41"/>
      <c r="M144" s="197" t="s">
        <v>19</v>
      </c>
      <c r="N144" s="198" t="s">
        <v>48</v>
      </c>
      <c r="O144" s="67"/>
      <c r="P144" s="199">
        <f>O144*H144</f>
        <v>0</v>
      </c>
      <c r="Q144" s="199">
        <v>0</v>
      </c>
      <c r="R144" s="199">
        <f>Q144*H144</f>
        <v>0</v>
      </c>
      <c r="S144" s="199">
        <v>0</v>
      </c>
      <c r="T144" s="200">
        <f>S144*H144</f>
        <v>0</v>
      </c>
      <c r="U144" s="36"/>
      <c r="V144" s="36"/>
      <c r="W144" s="36"/>
      <c r="X144" s="36"/>
      <c r="Y144" s="36"/>
      <c r="Z144" s="36"/>
      <c r="AA144" s="36"/>
      <c r="AB144" s="36"/>
      <c r="AC144" s="36"/>
      <c r="AD144" s="36"/>
      <c r="AE144" s="36"/>
      <c r="AR144" s="201" t="s">
        <v>182</v>
      </c>
      <c r="AT144" s="201" t="s">
        <v>177</v>
      </c>
      <c r="AU144" s="201" t="s">
        <v>195</v>
      </c>
      <c r="AY144" s="19" t="s">
        <v>175</v>
      </c>
      <c r="BE144" s="202">
        <f>IF(N144="základní",J144,0)</f>
        <v>0</v>
      </c>
      <c r="BF144" s="202">
        <f>IF(N144="snížená",J144,0)</f>
        <v>0</v>
      </c>
      <c r="BG144" s="202">
        <f>IF(N144="zákl. přenesená",J144,0)</f>
        <v>0</v>
      </c>
      <c r="BH144" s="202">
        <f>IF(N144="sníž. přenesená",J144,0)</f>
        <v>0</v>
      </c>
      <c r="BI144" s="202">
        <f>IF(N144="nulová",J144,0)</f>
        <v>0</v>
      </c>
      <c r="BJ144" s="19" t="s">
        <v>182</v>
      </c>
      <c r="BK144" s="202">
        <f>ROUND(I144*H144,2)</f>
        <v>0</v>
      </c>
      <c r="BL144" s="19" t="s">
        <v>182</v>
      </c>
      <c r="BM144" s="201" t="s">
        <v>3777</v>
      </c>
    </row>
    <row r="145" spans="1:65" s="2" customFormat="1" ht="16.5" customHeight="1">
      <c r="A145" s="36"/>
      <c r="B145" s="37"/>
      <c r="C145" s="190" t="s">
        <v>1505</v>
      </c>
      <c r="D145" s="190" t="s">
        <v>177</v>
      </c>
      <c r="E145" s="191" t="s">
        <v>3778</v>
      </c>
      <c r="F145" s="192" t="s">
        <v>3779</v>
      </c>
      <c r="G145" s="193" t="s">
        <v>400</v>
      </c>
      <c r="H145" s="194">
        <v>1</v>
      </c>
      <c r="I145" s="195"/>
      <c r="J145" s="196">
        <f>ROUND(I145*H145,2)</f>
        <v>0</v>
      </c>
      <c r="K145" s="192" t="s">
        <v>1291</v>
      </c>
      <c r="L145" s="41"/>
      <c r="M145" s="197" t="s">
        <v>19</v>
      </c>
      <c r="N145" s="198" t="s">
        <v>48</v>
      </c>
      <c r="O145" s="67"/>
      <c r="P145" s="199">
        <f>O145*H145</f>
        <v>0</v>
      </c>
      <c r="Q145" s="199">
        <v>0</v>
      </c>
      <c r="R145" s="199">
        <f>Q145*H145</f>
        <v>0</v>
      </c>
      <c r="S145" s="199">
        <v>0</v>
      </c>
      <c r="T145" s="200">
        <f>S145*H145</f>
        <v>0</v>
      </c>
      <c r="U145" s="36"/>
      <c r="V145" s="36"/>
      <c r="W145" s="36"/>
      <c r="X145" s="36"/>
      <c r="Y145" s="36"/>
      <c r="Z145" s="36"/>
      <c r="AA145" s="36"/>
      <c r="AB145" s="36"/>
      <c r="AC145" s="36"/>
      <c r="AD145" s="36"/>
      <c r="AE145" s="36"/>
      <c r="AR145" s="201" t="s">
        <v>182</v>
      </c>
      <c r="AT145" s="201" t="s">
        <v>177</v>
      </c>
      <c r="AU145" s="201" t="s">
        <v>195</v>
      </c>
      <c r="AY145" s="19" t="s">
        <v>175</v>
      </c>
      <c r="BE145" s="202">
        <f>IF(N145="základní",J145,0)</f>
        <v>0</v>
      </c>
      <c r="BF145" s="202">
        <f>IF(N145="snížená",J145,0)</f>
        <v>0</v>
      </c>
      <c r="BG145" s="202">
        <f>IF(N145="zákl. přenesená",J145,0)</f>
        <v>0</v>
      </c>
      <c r="BH145" s="202">
        <f>IF(N145="sníž. přenesená",J145,0)</f>
        <v>0</v>
      </c>
      <c r="BI145" s="202">
        <f>IF(N145="nulová",J145,0)</f>
        <v>0</v>
      </c>
      <c r="BJ145" s="19" t="s">
        <v>182</v>
      </c>
      <c r="BK145" s="202">
        <f>ROUND(I145*H145,2)</f>
        <v>0</v>
      </c>
      <c r="BL145" s="19" t="s">
        <v>182</v>
      </c>
      <c r="BM145" s="201" t="s">
        <v>3780</v>
      </c>
    </row>
    <row r="146" spans="1:65" s="2" customFormat="1" ht="16.5" customHeight="1">
      <c r="A146" s="36"/>
      <c r="B146" s="37"/>
      <c r="C146" s="190" t="s">
        <v>1514</v>
      </c>
      <c r="D146" s="190" t="s">
        <v>177</v>
      </c>
      <c r="E146" s="191" t="s">
        <v>3781</v>
      </c>
      <c r="F146" s="192" t="s">
        <v>3782</v>
      </c>
      <c r="G146" s="193" t="s">
        <v>400</v>
      </c>
      <c r="H146" s="194">
        <v>2</v>
      </c>
      <c r="I146" s="195"/>
      <c r="J146" s="196">
        <f>ROUND(I146*H146,2)</f>
        <v>0</v>
      </c>
      <c r="K146" s="192" t="s">
        <v>1291</v>
      </c>
      <c r="L146" s="41"/>
      <c r="M146" s="197" t="s">
        <v>19</v>
      </c>
      <c r="N146" s="198" t="s">
        <v>48</v>
      </c>
      <c r="O146" s="67"/>
      <c r="P146" s="199">
        <f>O146*H146</f>
        <v>0</v>
      </c>
      <c r="Q146" s="199">
        <v>0</v>
      </c>
      <c r="R146" s="199">
        <f>Q146*H146</f>
        <v>0</v>
      </c>
      <c r="S146" s="199">
        <v>0</v>
      </c>
      <c r="T146" s="200">
        <f>S146*H146</f>
        <v>0</v>
      </c>
      <c r="U146" s="36"/>
      <c r="V146" s="36"/>
      <c r="W146" s="36"/>
      <c r="X146" s="36"/>
      <c r="Y146" s="36"/>
      <c r="Z146" s="36"/>
      <c r="AA146" s="36"/>
      <c r="AB146" s="36"/>
      <c r="AC146" s="36"/>
      <c r="AD146" s="36"/>
      <c r="AE146" s="36"/>
      <c r="AR146" s="201" t="s">
        <v>182</v>
      </c>
      <c r="AT146" s="201" t="s">
        <v>177</v>
      </c>
      <c r="AU146" s="201" t="s">
        <v>195</v>
      </c>
      <c r="AY146" s="19" t="s">
        <v>175</v>
      </c>
      <c r="BE146" s="202">
        <f>IF(N146="základní",J146,0)</f>
        <v>0</v>
      </c>
      <c r="BF146" s="202">
        <f>IF(N146="snížená",J146,0)</f>
        <v>0</v>
      </c>
      <c r="BG146" s="202">
        <f>IF(N146="zákl. přenesená",J146,0)</f>
        <v>0</v>
      </c>
      <c r="BH146" s="202">
        <f>IF(N146="sníž. přenesená",J146,0)</f>
        <v>0</v>
      </c>
      <c r="BI146" s="202">
        <f>IF(N146="nulová",J146,0)</f>
        <v>0</v>
      </c>
      <c r="BJ146" s="19" t="s">
        <v>182</v>
      </c>
      <c r="BK146" s="202">
        <f>ROUND(I146*H146,2)</f>
        <v>0</v>
      </c>
      <c r="BL146" s="19" t="s">
        <v>182</v>
      </c>
      <c r="BM146" s="201" t="s">
        <v>3783</v>
      </c>
    </row>
    <row r="147" spans="1:47" s="2" customFormat="1" ht="19.5">
      <c r="A147" s="36"/>
      <c r="B147" s="37"/>
      <c r="C147" s="38"/>
      <c r="D147" s="203" t="s">
        <v>255</v>
      </c>
      <c r="E147" s="38"/>
      <c r="F147" s="204" t="s">
        <v>3784</v>
      </c>
      <c r="G147" s="38"/>
      <c r="H147" s="38"/>
      <c r="I147" s="111"/>
      <c r="J147" s="38"/>
      <c r="K147" s="38"/>
      <c r="L147" s="41"/>
      <c r="M147" s="205"/>
      <c r="N147" s="206"/>
      <c r="O147" s="67"/>
      <c r="P147" s="67"/>
      <c r="Q147" s="67"/>
      <c r="R147" s="67"/>
      <c r="S147" s="67"/>
      <c r="T147" s="68"/>
      <c r="U147" s="36"/>
      <c r="V147" s="36"/>
      <c r="W147" s="36"/>
      <c r="X147" s="36"/>
      <c r="Y147" s="36"/>
      <c r="Z147" s="36"/>
      <c r="AA147" s="36"/>
      <c r="AB147" s="36"/>
      <c r="AC147" s="36"/>
      <c r="AD147" s="36"/>
      <c r="AE147" s="36"/>
      <c r="AT147" s="19" t="s">
        <v>255</v>
      </c>
      <c r="AU147" s="19" t="s">
        <v>195</v>
      </c>
    </row>
    <row r="148" spans="1:65" s="2" customFormat="1" ht="16.5" customHeight="1">
      <c r="A148" s="36"/>
      <c r="B148" s="37"/>
      <c r="C148" s="190" t="s">
        <v>1519</v>
      </c>
      <c r="D148" s="190" t="s">
        <v>177</v>
      </c>
      <c r="E148" s="191" t="s">
        <v>3785</v>
      </c>
      <c r="F148" s="192" t="s">
        <v>3786</v>
      </c>
      <c r="G148" s="193" t="s">
        <v>400</v>
      </c>
      <c r="H148" s="194">
        <v>1</v>
      </c>
      <c r="I148" s="195"/>
      <c r="J148" s="196">
        <f>ROUND(I148*H148,2)</f>
        <v>0</v>
      </c>
      <c r="K148" s="192" t="s">
        <v>1291</v>
      </c>
      <c r="L148" s="41"/>
      <c r="M148" s="197" t="s">
        <v>19</v>
      </c>
      <c r="N148" s="198" t="s">
        <v>48</v>
      </c>
      <c r="O148" s="67"/>
      <c r="P148" s="199">
        <f>O148*H148</f>
        <v>0</v>
      </c>
      <c r="Q148" s="199">
        <v>0</v>
      </c>
      <c r="R148" s="199">
        <f>Q148*H148</f>
        <v>0</v>
      </c>
      <c r="S148" s="199">
        <v>0</v>
      </c>
      <c r="T148" s="200">
        <f>S148*H148</f>
        <v>0</v>
      </c>
      <c r="U148" s="36"/>
      <c r="V148" s="36"/>
      <c r="W148" s="36"/>
      <c r="X148" s="36"/>
      <c r="Y148" s="36"/>
      <c r="Z148" s="36"/>
      <c r="AA148" s="36"/>
      <c r="AB148" s="36"/>
      <c r="AC148" s="36"/>
      <c r="AD148" s="36"/>
      <c r="AE148" s="36"/>
      <c r="AR148" s="201" t="s">
        <v>182</v>
      </c>
      <c r="AT148" s="201" t="s">
        <v>177</v>
      </c>
      <c r="AU148" s="201" t="s">
        <v>195</v>
      </c>
      <c r="AY148" s="19" t="s">
        <v>175</v>
      </c>
      <c r="BE148" s="202">
        <f>IF(N148="základní",J148,0)</f>
        <v>0</v>
      </c>
      <c r="BF148" s="202">
        <f>IF(N148="snížená",J148,0)</f>
        <v>0</v>
      </c>
      <c r="BG148" s="202">
        <f>IF(N148="zákl. přenesená",J148,0)</f>
        <v>0</v>
      </c>
      <c r="BH148" s="202">
        <f>IF(N148="sníž. přenesená",J148,0)</f>
        <v>0</v>
      </c>
      <c r="BI148" s="202">
        <f>IF(N148="nulová",J148,0)</f>
        <v>0</v>
      </c>
      <c r="BJ148" s="19" t="s">
        <v>182</v>
      </c>
      <c r="BK148" s="202">
        <f>ROUND(I148*H148,2)</f>
        <v>0</v>
      </c>
      <c r="BL148" s="19" t="s">
        <v>182</v>
      </c>
      <c r="BM148" s="201" t="s">
        <v>3787</v>
      </c>
    </row>
    <row r="149" spans="1:47" s="2" customFormat="1" ht="19.5">
      <c r="A149" s="36"/>
      <c r="B149" s="37"/>
      <c r="C149" s="38"/>
      <c r="D149" s="203" t="s">
        <v>255</v>
      </c>
      <c r="E149" s="38"/>
      <c r="F149" s="204" t="s">
        <v>3788</v>
      </c>
      <c r="G149" s="38"/>
      <c r="H149" s="38"/>
      <c r="I149" s="111"/>
      <c r="J149" s="38"/>
      <c r="K149" s="38"/>
      <c r="L149" s="41"/>
      <c r="M149" s="205"/>
      <c r="N149" s="206"/>
      <c r="O149" s="67"/>
      <c r="P149" s="67"/>
      <c r="Q149" s="67"/>
      <c r="R149" s="67"/>
      <c r="S149" s="67"/>
      <c r="T149" s="68"/>
      <c r="U149" s="36"/>
      <c r="V149" s="36"/>
      <c r="W149" s="36"/>
      <c r="X149" s="36"/>
      <c r="Y149" s="36"/>
      <c r="Z149" s="36"/>
      <c r="AA149" s="36"/>
      <c r="AB149" s="36"/>
      <c r="AC149" s="36"/>
      <c r="AD149" s="36"/>
      <c r="AE149" s="36"/>
      <c r="AT149" s="19" t="s">
        <v>255</v>
      </c>
      <c r="AU149" s="19" t="s">
        <v>195</v>
      </c>
    </row>
    <row r="150" spans="1:65" s="2" customFormat="1" ht="16.5" customHeight="1">
      <c r="A150" s="36"/>
      <c r="B150" s="37"/>
      <c r="C150" s="190" t="s">
        <v>1525</v>
      </c>
      <c r="D150" s="190" t="s">
        <v>177</v>
      </c>
      <c r="E150" s="191" t="s">
        <v>3789</v>
      </c>
      <c r="F150" s="192" t="s">
        <v>3790</v>
      </c>
      <c r="G150" s="193" t="s">
        <v>400</v>
      </c>
      <c r="H150" s="194">
        <v>1</v>
      </c>
      <c r="I150" s="195"/>
      <c r="J150" s="196">
        <f>ROUND(I150*H150,2)</f>
        <v>0</v>
      </c>
      <c r="K150" s="192" t="s">
        <v>1291</v>
      </c>
      <c r="L150" s="41"/>
      <c r="M150" s="197" t="s">
        <v>19</v>
      </c>
      <c r="N150" s="198" t="s">
        <v>48</v>
      </c>
      <c r="O150" s="67"/>
      <c r="P150" s="199">
        <f>O150*H150</f>
        <v>0</v>
      </c>
      <c r="Q150" s="199">
        <v>0</v>
      </c>
      <c r="R150" s="199">
        <f>Q150*H150</f>
        <v>0</v>
      </c>
      <c r="S150" s="199">
        <v>0</v>
      </c>
      <c r="T150" s="200">
        <f>S150*H150</f>
        <v>0</v>
      </c>
      <c r="U150" s="36"/>
      <c r="V150" s="36"/>
      <c r="W150" s="36"/>
      <c r="X150" s="36"/>
      <c r="Y150" s="36"/>
      <c r="Z150" s="36"/>
      <c r="AA150" s="36"/>
      <c r="AB150" s="36"/>
      <c r="AC150" s="36"/>
      <c r="AD150" s="36"/>
      <c r="AE150" s="36"/>
      <c r="AR150" s="201" t="s">
        <v>182</v>
      </c>
      <c r="AT150" s="201" t="s">
        <v>177</v>
      </c>
      <c r="AU150" s="201" t="s">
        <v>195</v>
      </c>
      <c r="AY150" s="19" t="s">
        <v>175</v>
      </c>
      <c r="BE150" s="202">
        <f>IF(N150="základní",J150,0)</f>
        <v>0</v>
      </c>
      <c r="BF150" s="202">
        <f>IF(N150="snížená",J150,0)</f>
        <v>0</v>
      </c>
      <c r="BG150" s="202">
        <f>IF(N150="zákl. přenesená",J150,0)</f>
        <v>0</v>
      </c>
      <c r="BH150" s="202">
        <f>IF(N150="sníž. přenesená",J150,0)</f>
        <v>0</v>
      </c>
      <c r="BI150" s="202">
        <f>IF(N150="nulová",J150,0)</f>
        <v>0</v>
      </c>
      <c r="BJ150" s="19" t="s">
        <v>182</v>
      </c>
      <c r="BK150" s="202">
        <f>ROUND(I150*H150,2)</f>
        <v>0</v>
      </c>
      <c r="BL150" s="19" t="s">
        <v>182</v>
      </c>
      <c r="BM150" s="201" t="s">
        <v>3791</v>
      </c>
    </row>
    <row r="151" spans="1:65" s="2" customFormat="1" ht="16.5" customHeight="1">
      <c r="A151" s="36"/>
      <c r="B151" s="37"/>
      <c r="C151" s="190" t="s">
        <v>1530</v>
      </c>
      <c r="D151" s="190" t="s">
        <v>177</v>
      </c>
      <c r="E151" s="191" t="s">
        <v>3792</v>
      </c>
      <c r="F151" s="192" t="s">
        <v>3793</v>
      </c>
      <c r="G151" s="193" t="s">
        <v>400</v>
      </c>
      <c r="H151" s="194">
        <v>1</v>
      </c>
      <c r="I151" s="195"/>
      <c r="J151" s="196">
        <f>ROUND(I151*H151,2)</f>
        <v>0</v>
      </c>
      <c r="K151" s="192" t="s">
        <v>1291</v>
      </c>
      <c r="L151" s="41"/>
      <c r="M151" s="197" t="s">
        <v>19</v>
      </c>
      <c r="N151" s="198" t="s">
        <v>48</v>
      </c>
      <c r="O151" s="67"/>
      <c r="P151" s="199">
        <f>O151*H151</f>
        <v>0</v>
      </c>
      <c r="Q151" s="199">
        <v>0</v>
      </c>
      <c r="R151" s="199">
        <f>Q151*H151</f>
        <v>0</v>
      </c>
      <c r="S151" s="199">
        <v>0</v>
      </c>
      <c r="T151" s="200">
        <f>S151*H151</f>
        <v>0</v>
      </c>
      <c r="U151" s="36"/>
      <c r="V151" s="36"/>
      <c r="W151" s="36"/>
      <c r="X151" s="36"/>
      <c r="Y151" s="36"/>
      <c r="Z151" s="36"/>
      <c r="AA151" s="36"/>
      <c r="AB151" s="36"/>
      <c r="AC151" s="36"/>
      <c r="AD151" s="36"/>
      <c r="AE151" s="36"/>
      <c r="AR151" s="201" t="s">
        <v>182</v>
      </c>
      <c r="AT151" s="201" t="s">
        <v>177</v>
      </c>
      <c r="AU151" s="201" t="s">
        <v>195</v>
      </c>
      <c r="AY151" s="19" t="s">
        <v>175</v>
      </c>
      <c r="BE151" s="202">
        <f>IF(N151="základní",J151,0)</f>
        <v>0</v>
      </c>
      <c r="BF151" s="202">
        <f>IF(N151="snížená",J151,0)</f>
        <v>0</v>
      </c>
      <c r="BG151" s="202">
        <f>IF(N151="zákl. přenesená",J151,0)</f>
        <v>0</v>
      </c>
      <c r="BH151" s="202">
        <f>IF(N151="sníž. přenesená",J151,0)</f>
        <v>0</v>
      </c>
      <c r="BI151" s="202">
        <f>IF(N151="nulová",J151,0)</f>
        <v>0</v>
      </c>
      <c r="BJ151" s="19" t="s">
        <v>182</v>
      </c>
      <c r="BK151" s="202">
        <f>ROUND(I151*H151,2)</f>
        <v>0</v>
      </c>
      <c r="BL151" s="19" t="s">
        <v>182</v>
      </c>
      <c r="BM151" s="201" t="s">
        <v>3794</v>
      </c>
    </row>
    <row r="152" spans="1:65" s="2" customFormat="1" ht="16.5" customHeight="1">
      <c r="A152" s="36"/>
      <c r="B152" s="37"/>
      <c r="C152" s="190" t="s">
        <v>1534</v>
      </c>
      <c r="D152" s="190" t="s">
        <v>177</v>
      </c>
      <c r="E152" s="191" t="s">
        <v>3795</v>
      </c>
      <c r="F152" s="192" t="s">
        <v>3796</v>
      </c>
      <c r="G152" s="193" t="s">
        <v>400</v>
      </c>
      <c r="H152" s="194">
        <v>1</v>
      </c>
      <c r="I152" s="195"/>
      <c r="J152" s="196">
        <f>ROUND(I152*H152,2)</f>
        <v>0</v>
      </c>
      <c r="K152" s="192" t="s">
        <v>1291</v>
      </c>
      <c r="L152" s="41"/>
      <c r="M152" s="197" t="s">
        <v>19</v>
      </c>
      <c r="N152" s="198" t="s">
        <v>48</v>
      </c>
      <c r="O152" s="67"/>
      <c r="P152" s="199">
        <f>O152*H152</f>
        <v>0</v>
      </c>
      <c r="Q152" s="199">
        <v>0</v>
      </c>
      <c r="R152" s="199">
        <f>Q152*H152</f>
        <v>0</v>
      </c>
      <c r="S152" s="199">
        <v>0</v>
      </c>
      <c r="T152" s="200">
        <f>S152*H152</f>
        <v>0</v>
      </c>
      <c r="U152" s="36"/>
      <c r="V152" s="36"/>
      <c r="W152" s="36"/>
      <c r="X152" s="36"/>
      <c r="Y152" s="36"/>
      <c r="Z152" s="36"/>
      <c r="AA152" s="36"/>
      <c r="AB152" s="36"/>
      <c r="AC152" s="36"/>
      <c r="AD152" s="36"/>
      <c r="AE152" s="36"/>
      <c r="AR152" s="201" t="s">
        <v>182</v>
      </c>
      <c r="AT152" s="201" t="s">
        <v>177</v>
      </c>
      <c r="AU152" s="201" t="s">
        <v>195</v>
      </c>
      <c r="AY152" s="19" t="s">
        <v>175</v>
      </c>
      <c r="BE152" s="202">
        <f>IF(N152="základní",J152,0)</f>
        <v>0</v>
      </c>
      <c r="BF152" s="202">
        <f>IF(N152="snížená",J152,0)</f>
        <v>0</v>
      </c>
      <c r="BG152" s="202">
        <f>IF(N152="zákl. přenesená",J152,0)</f>
        <v>0</v>
      </c>
      <c r="BH152" s="202">
        <f>IF(N152="sníž. přenesená",J152,0)</f>
        <v>0</v>
      </c>
      <c r="BI152" s="202">
        <f>IF(N152="nulová",J152,0)</f>
        <v>0</v>
      </c>
      <c r="BJ152" s="19" t="s">
        <v>182</v>
      </c>
      <c r="BK152" s="202">
        <f>ROUND(I152*H152,2)</f>
        <v>0</v>
      </c>
      <c r="BL152" s="19" t="s">
        <v>182</v>
      </c>
      <c r="BM152" s="201" t="s">
        <v>3797</v>
      </c>
    </row>
    <row r="153" spans="1:47" s="2" customFormat="1" ht="19.5">
      <c r="A153" s="36"/>
      <c r="B153" s="37"/>
      <c r="C153" s="38"/>
      <c r="D153" s="203" t="s">
        <v>255</v>
      </c>
      <c r="E153" s="38"/>
      <c r="F153" s="204" t="s">
        <v>3798</v>
      </c>
      <c r="G153" s="38"/>
      <c r="H153" s="38"/>
      <c r="I153" s="111"/>
      <c r="J153" s="38"/>
      <c r="K153" s="38"/>
      <c r="L153" s="41"/>
      <c r="M153" s="205"/>
      <c r="N153" s="206"/>
      <c r="O153" s="67"/>
      <c r="P153" s="67"/>
      <c r="Q153" s="67"/>
      <c r="R153" s="67"/>
      <c r="S153" s="67"/>
      <c r="T153" s="68"/>
      <c r="U153" s="36"/>
      <c r="V153" s="36"/>
      <c r="W153" s="36"/>
      <c r="X153" s="36"/>
      <c r="Y153" s="36"/>
      <c r="Z153" s="36"/>
      <c r="AA153" s="36"/>
      <c r="AB153" s="36"/>
      <c r="AC153" s="36"/>
      <c r="AD153" s="36"/>
      <c r="AE153" s="36"/>
      <c r="AT153" s="19" t="s">
        <v>255</v>
      </c>
      <c r="AU153" s="19" t="s">
        <v>195</v>
      </c>
    </row>
    <row r="154" spans="1:65" s="2" customFormat="1" ht="16.5" customHeight="1">
      <c r="A154" s="36"/>
      <c r="B154" s="37"/>
      <c r="C154" s="190" t="s">
        <v>1540</v>
      </c>
      <c r="D154" s="190" t="s">
        <v>177</v>
      </c>
      <c r="E154" s="191" t="s">
        <v>3799</v>
      </c>
      <c r="F154" s="192" t="s">
        <v>3800</v>
      </c>
      <c r="G154" s="193" t="s">
        <v>247</v>
      </c>
      <c r="H154" s="194">
        <v>35</v>
      </c>
      <c r="I154" s="195"/>
      <c r="J154" s="196">
        <f aca="true" t="shared" si="30" ref="J154:J169">ROUND(I154*H154,2)</f>
        <v>0</v>
      </c>
      <c r="K154" s="192" t="s">
        <v>1291</v>
      </c>
      <c r="L154" s="41"/>
      <c r="M154" s="197" t="s">
        <v>19</v>
      </c>
      <c r="N154" s="198" t="s">
        <v>48</v>
      </c>
      <c r="O154" s="67"/>
      <c r="P154" s="199">
        <f aca="true" t="shared" si="31" ref="P154:P169">O154*H154</f>
        <v>0</v>
      </c>
      <c r="Q154" s="199">
        <v>0</v>
      </c>
      <c r="R154" s="199">
        <f aca="true" t="shared" si="32" ref="R154:R169">Q154*H154</f>
        <v>0</v>
      </c>
      <c r="S154" s="199">
        <v>0</v>
      </c>
      <c r="T154" s="200">
        <f aca="true" t="shared" si="33" ref="T154:T169">S154*H154</f>
        <v>0</v>
      </c>
      <c r="U154" s="36"/>
      <c r="V154" s="36"/>
      <c r="W154" s="36"/>
      <c r="X154" s="36"/>
      <c r="Y154" s="36"/>
      <c r="Z154" s="36"/>
      <c r="AA154" s="36"/>
      <c r="AB154" s="36"/>
      <c r="AC154" s="36"/>
      <c r="AD154" s="36"/>
      <c r="AE154" s="36"/>
      <c r="AR154" s="201" t="s">
        <v>182</v>
      </c>
      <c r="AT154" s="201" t="s">
        <v>177</v>
      </c>
      <c r="AU154" s="201" t="s">
        <v>195</v>
      </c>
      <c r="AY154" s="19" t="s">
        <v>175</v>
      </c>
      <c r="BE154" s="202">
        <f aca="true" t="shared" si="34" ref="BE154:BE169">IF(N154="základní",J154,0)</f>
        <v>0</v>
      </c>
      <c r="BF154" s="202">
        <f aca="true" t="shared" si="35" ref="BF154:BF169">IF(N154="snížená",J154,0)</f>
        <v>0</v>
      </c>
      <c r="BG154" s="202">
        <f aca="true" t="shared" si="36" ref="BG154:BG169">IF(N154="zákl. přenesená",J154,0)</f>
        <v>0</v>
      </c>
      <c r="BH154" s="202">
        <f aca="true" t="shared" si="37" ref="BH154:BH169">IF(N154="sníž. přenesená",J154,0)</f>
        <v>0</v>
      </c>
      <c r="BI154" s="202">
        <f aca="true" t="shared" si="38" ref="BI154:BI169">IF(N154="nulová",J154,0)</f>
        <v>0</v>
      </c>
      <c r="BJ154" s="19" t="s">
        <v>182</v>
      </c>
      <c r="BK154" s="202">
        <f aca="true" t="shared" si="39" ref="BK154:BK169">ROUND(I154*H154,2)</f>
        <v>0</v>
      </c>
      <c r="BL154" s="19" t="s">
        <v>182</v>
      </c>
      <c r="BM154" s="201" t="s">
        <v>3801</v>
      </c>
    </row>
    <row r="155" spans="1:65" s="2" customFormat="1" ht="16.5" customHeight="1">
      <c r="A155" s="36"/>
      <c r="B155" s="37"/>
      <c r="C155" s="190" t="s">
        <v>1546</v>
      </c>
      <c r="D155" s="190" t="s">
        <v>177</v>
      </c>
      <c r="E155" s="191" t="s">
        <v>3802</v>
      </c>
      <c r="F155" s="192" t="s">
        <v>3803</v>
      </c>
      <c r="G155" s="193" t="s">
        <v>247</v>
      </c>
      <c r="H155" s="194">
        <v>35</v>
      </c>
      <c r="I155" s="195"/>
      <c r="J155" s="196">
        <f t="shared" si="30"/>
        <v>0</v>
      </c>
      <c r="K155" s="192" t="s">
        <v>1291</v>
      </c>
      <c r="L155" s="41"/>
      <c r="M155" s="197" t="s">
        <v>19</v>
      </c>
      <c r="N155" s="198" t="s">
        <v>48</v>
      </c>
      <c r="O155" s="67"/>
      <c r="P155" s="199">
        <f t="shared" si="31"/>
        <v>0</v>
      </c>
      <c r="Q155" s="199">
        <v>0</v>
      </c>
      <c r="R155" s="199">
        <f t="shared" si="32"/>
        <v>0</v>
      </c>
      <c r="S155" s="199">
        <v>0</v>
      </c>
      <c r="T155" s="200">
        <f t="shared" si="33"/>
        <v>0</v>
      </c>
      <c r="U155" s="36"/>
      <c r="V155" s="36"/>
      <c r="W155" s="36"/>
      <c r="X155" s="36"/>
      <c r="Y155" s="36"/>
      <c r="Z155" s="36"/>
      <c r="AA155" s="36"/>
      <c r="AB155" s="36"/>
      <c r="AC155" s="36"/>
      <c r="AD155" s="36"/>
      <c r="AE155" s="36"/>
      <c r="AR155" s="201" t="s">
        <v>182</v>
      </c>
      <c r="AT155" s="201" t="s">
        <v>177</v>
      </c>
      <c r="AU155" s="201" t="s">
        <v>195</v>
      </c>
      <c r="AY155" s="19" t="s">
        <v>175</v>
      </c>
      <c r="BE155" s="202">
        <f t="shared" si="34"/>
        <v>0</v>
      </c>
      <c r="BF155" s="202">
        <f t="shared" si="35"/>
        <v>0</v>
      </c>
      <c r="BG155" s="202">
        <f t="shared" si="36"/>
        <v>0</v>
      </c>
      <c r="BH155" s="202">
        <f t="shared" si="37"/>
        <v>0</v>
      </c>
      <c r="BI155" s="202">
        <f t="shared" si="38"/>
        <v>0</v>
      </c>
      <c r="BJ155" s="19" t="s">
        <v>182</v>
      </c>
      <c r="BK155" s="202">
        <f t="shared" si="39"/>
        <v>0</v>
      </c>
      <c r="BL155" s="19" t="s">
        <v>182</v>
      </c>
      <c r="BM155" s="201" t="s">
        <v>3804</v>
      </c>
    </row>
    <row r="156" spans="1:65" s="2" customFormat="1" ht="16.5" customHeight="1">
      <c r="A156" s="36"/>
      <c r="B156" s="37"/>
      <c r="C156" s="190" t="s">
        <v>1552</v>
      </c>
      <c r="D156" s="190" t="s">
        <v>177</v>
      </c>
      <c r="E156" s="191" t="s">
        <v>3805</v>
      </c>
      <c r="F156" s="192" t="s">
        <v>3806</v>
      </c>
      <c r="G156" s="193" t="s">
        <v>400</v>
      </c>
      <c r="H156" s="194">
        <v>1</v>
      </c>
      <c r="I156" s="195"/>
      <c r="J156" s="196">
        <f t="shared" si="30"/>
        <v>0</v>
      </c>
      <c r="K156" s="192" t="s">
        <v>1291</v>
      </c>
      <c r="L156" s="41"/>
      <c r="M156" s="197" t="s">
        <v>19</v>
      </c>
      <c r="N156" s="198" t="s">
        <v>48</v>
      </c>
      <c r="O156" s="67"/>
      <c r="P156" s="199">
        <f t="shared" si="31"/>
        <v>0</v>
      </c>
      <c r="Q156" s="199">
        <v>0</v>
      </c>
      <c r="R156" s="199">
        <f t="shared" si="32"/>
        <v>0</v>
      </c>
      <c r="S156" s="199">
        <v>0</v>
      </c>
      <c r="T156" s="200">
        <f t="shared" si="33"/>
        <v>0</v>
      </c>
      <c r="U156" s="36"/>
      <c r="V156" s="36"/>
      <c r="W156" s="36"/>
      <c r="X156" s="36"/>
      <c r="Y156" s="36"/>
      <c r="Z156" s="36"/>
      <c r="AA156" s="36"/>
      <c r="AB156" s="36"/>
      <c r="AC156" s="36"/>
      <c r="AD156" s="36"/>
      <c r="AE156" s="36"/>
      <c r="AR156" s="201" t="s">
        <v>182</v>
      </c>
      <c r="AT156" s="201" t="s">
        <v>177</v>
      </c>
      <c r="AU156" s="201" t="s">
        <v>195</v>
      </c>
      <c r="AY156" s="19" t="s">
        <v>175</v>
      </c>
      <c r="BE156" s="202">
        <f t="shared" si="34"/>
        <v>0</v>
      </c>
      <c r="BF156" s="202">
        <f t="shared" si="35"/>
        <v>0</v>
      </c>
      <c r="BG156" s="202">
        <f t="shared" si="36"/>
        <v>0</v>
      </c>
      <c r="BH156" s="202">
        <f t="shared" si="37"/>
        <v>0</v>
      </c>
      <c r="BI156" s="202">
        <f t="shared" si="38"/>
        <v>0</v>
      </c>
      <c r="BJ156" s="19" t="s">
        <v>182</v>
      </c>
      <c r="BK156" s="202">
        <f t="shared" si="39"/>
        <v>0</v>
      </c>
      <c r="BL156" s="19" t="s">
        <v>182</v>
      </c>
      <c r="BM156" s="201" t="s">
        <v>3807</v>
      </c>
    </row>
    <row r="157" spans="1:65" s="2" customFormat="1" ht="16.5" customHeight="1">
      <c r="A157" s="36"/>
      <c r="B157" s="37"/>
      <c r="C157" s="190" t="s">
        <v>1557</v>
      </c>
      <c r="D157" s="190" t="s">
        <v>177</v>
      </c>
      <c r="E157" s="191" t="s">
        <v>3808</v>
      </c>
      <c r="F157" s="192" t="s">
        <v>3809</v>
      </c>
      <c r="G157" s="193" t="s">
        <v>400</v>
      </c>
      <c r="H157" s="194">
        <v>2</v>
      </c>
      <c r="I157" s="195"/>
      <c r="J157" s="196">
        <f t="shared" si="30"/>
        <v>0</v>
      </c>
      <c r="K157" s="192" t="s">
        <v>3810</v>
      </c>
      <c r="L157" s="41"/>
      <c r="M157" s="197" t="s">
        <v>19</v>
      </c>
      <c r="N157" s="198" t="s">
        <v>48</v>
      </c>
      <c r="O157" s="67"/>
      <c r="P157" s="199">
        <f t="shared" si="31"/>
        <v>0</v>
      </c>
      <c r="Q157" s="199">
        <v>0</v>
      </c>
      <c r="R157" s="199">
        <f t="shared" si="32"/>
        <v>0</v>
      </c>
      <c r="S157" s="199">
        <v>0</v>
      </c>
      <c r="T157" s="200">
        <f t="shared" si="33"/>
        <v>0</v>
      </c>
      <c r="U157" s="36"/>
      <c r="V157" s="36"/>
      <c r="W157" s="36"/>
      <c r="X157" s="36"/>
      <c r="Y157" s="36"/>
      <c r="Z157" s="36"/>
      <c r="AA157" s="36"/>
      <c r="AB157" s="36"/>
      <c r="AC157" s="36"/>
      <c r="AD157" s="36"/>
      <c r="AE157" s="36"/>
      <c r="AR157" s="201" t="s">
        <v>182</v>
      </c>
      <c r="AT157" s="201" t="s">
        <v>177</v>
      </c>
      <c r="AU157" s="201" t="s">
        <v>195</v>
      </c>
      <c r="AY157" s="19" t="s">
        <v>175</v>
      </c>
      <c r="BE157" s="202">
        <f t="shared" si="34"/>
        <v>0</v>
      </c>
      <c r="BF157" s="202">
        <f t="shared" si="35"/>
        <v>0</v>
      </c>
      <c r="BG157" s="202">
        <f t="shared" si="36"/>
        <v>0</v>
      </c>
      <c r="BH157" s="202">
        <f t="shared" si="37"/>
        <v>0</v>
      </c>
      <c r="BI157" s="202">
        <f t="shared" si="38"/>
        <v>0</v>
      </c>
      <c r="BJ157" s="19" t="s">
        <v>182</v>
      </c>
      <c r="BK157" s="202">
        <f t="shared" si="39"/>
        <v>0</v>
      </c>
      <c r="BL157" s="19" t="s">
        <v>182</v>
      </c>
      <c r="BM157" s="201" t="s">
        <v>3811</v>
      </c>
    </row>
    <row r="158" spans="1:65" s="2" customFormat="1" ht="16.5" customHeight="1">
      <c r="A158" s="36"/>
      <c r="B158" s="37"/>
      <c r="C158" s="190" t="s">
        <v>1563</v>
      </c>
      <c r="D158" s="190" t="s">
        <v>177</v>
      </c>
      <c r="E158" s="191" t="s">
        <v>3812</v>
      </c>
      <c r="F158" s="192" t="s">
        <v>3813</v>
      </c>
      <c r="G158" s="193" t="s">
        <v>400</v>
      </c>
      <c r="H158" s="194">
        <v>2</v>
      </c>
      <c r="I158" s="195"/>
      <c r="J158" s="196">
        <f t="shared" si="30"/>
        <v>0</v>
      </c>
      <c r="K158" s="192" t="s">
        <v>1291</v>
      </c>
      <c r="L158" s="41"/>
      <c r="M158" s="197" t="s">
        <v>19</v>
      </c>
      <c r="N158" s="198" t="s">
        <v>48</v>
      </c>
      <c r="O158" s="67"/>
      <c r="P158" s="199">
        <f t="shared" si="31"/>
        <v>0</v>
      </c>
      <c r="Q158" s="199">
        <v>0</v>
      </c>
      <c r="R158" s="199">
        <f t="shared" si="32"/>
        <v>0</v>
      </c>
      <c r="S158" s="199">
        <v>0</v>
      </c>
      <c r="T158" s="200">
        <f t="shared" si="33"/>
        <v>0</v>
      </c>
      <c r="U158" s="36"/>
      <c r="V158" s="36"/>
      <c r="W158" s="36"/>
      <c r="X158" s="36"/>
      <c r="Y158" s="36"/>
      <c r="Z158" s="36"/>
      <c r="AA158" s="36"/>
      <c r="AB158" s="36"/>
      <c r="AC158" s="36"/>
      <c r="AD158" s="36"/>
      <c r="AE158" s="36"/>
      <c r="AR158" s="201" t="s">
        <v>182</v>
      </c>
      <c r="AT158" s="201" t="s">
        <v>177</v>
      </c>
      <c r="AU158" s="201" t="s">
        <v>195</v>
      </c>
      <c r="AY158" s="19" t="s">
        <v>175</v>
      </c>
      <c r="BE158" s="202">
        <f t="shared" si="34"/>
        <v>0</v>
      </c>
      <c r="BF158" s="202">
        <f t="shared" si="35"/>
        <v>0</v>
      </c>
      <c r="BG158" s="202">
        <f t="shared" si="36"/>
        <v>0</v>
      </c>
      <c r="BH158" s="202">
        <f t="shared" si="37"/>
        <v>0</v>
      </c>
      <c r="BI158" s="202">
        <f t="shared" si="38"/>
        <v>0</v>
      </c>
      <c r="BJ158" s="19" t="s">
        <v>182</v>
      </c>
      <c r="BK158" s="202">
        <f t="shared" si="39"/>
        <v>0</v>
      </c>
      <c r="BL158" s="19" t="s">
        <v>182</v>
      </c>
      <c r="BM158" s="201" t="s">
        <v>3814</v>
      </c>
    </row>
    <row r="159" spans="1:65" s="2" customFormat="1" ht="16.5" customHeight="1">
      <c r="A159" s="36"/>
      <c r="B159" s="37"/>
      <c r="C159" s="190" t="s">
        <v>1318</v>
      </c>
      <c r="D159" s="190" t="s">
        <v>177</v>
      </c>
      <c r="E159" s="191" t="s">
        <v>3815</v>
      </c>
      <c r="F159" s="192" t="s">
        <v>3816</v>
      </c>
      <c r="G159" s="193" t="s">
        <v>400</v>
      </c>
      <c r="H159" s="194">
        <v>1</v>
      </c>
      <c r="I159" s="195"/>
      <c r="J159" s="196">
        <f t="shared" si="30"/>
        <v>0</v>
      </c>
      <c r="K159" s="192" t="s">
        <v>1291</v>
      </c>
      <c r="L159" s="41"/>
      <c r="M159" s="197" t="s">
        <v>19</v>
      </c>
      <c r="N159" s="198" t="s">
        <v>48</v>
      </c>
      <c r="O159" s="67"/>
      <c r="P159" s="199">
        <f t="shared" si="31"/>
        <v>0</v>
      </c>
      <c r="Q159" s="199">
        <v>0</v>
      </c>
      <c r="R159" s="199">
        <f t="shared" si="32"/>
        <v>0</v>
      </c>
      <c r="S159" s="199">
        <v>0</v>
      </c>
      <c r="T159" s="200">
        <f t="shared" si="33"/>
        <v>0</v>
      </c>
      <c r="U159" s="36"/>
      <c r="V159" s="36"/>
      <c r="W159" s="36"/>
      <c r="X159" s="36"/>
      <c r="Y159" s="36"/>
      <c r="Z159" s="36"/>
      <c r="AA159" s="36"/>
      <c r="AB159" s="36"/>
      <c r="AC159" s="36"/>
      <c r="AD159" s="36"/>
      <c r="AE159" s="36"/>
      <c r="AR159" s="201" t="s">
        <v>182</v>
      </c>
      <c r="AT159" s="201" t="s">
        <v>177</v>
      </c>
      <c r="AU159" s="201" t="s">
        <v>195</v>
      </c>
      <c r="AY159" s="19" t="s">
        <v>175</v>
      </c>
      <c r="BE159" s="202">
        <f t="shared" si="34"/>
        <v>0</v>
      </c>
      <c r="BF159" s="202">
        <f t="shared" si="35"/>
        <v>0</v>
      </c>
      <c r="BG159" s="202">
        <f t="shared" si="36"/>
        <v>0</v>
      </c>
      <c r="BH159" s="202">
        <f t="shared" si="37"/>
        <v>0</v>
      </c>
      <c r="BI159" s="202">
        <f t="shared" si="38"/>
        <v>0</v>
      </c>
      <c r="BJ159" s="19" t="s">
        <v>182</v>
      </c>
      <c r="BK159" s="202">
        <f t="shared" si="39"/>
        <v>0</v>
      </c>
      <c r="BL159" s="19" t="s">
        <v>182</v>
      </c>
      <c r="BM159" s="201" t="s">
        <v>3817</v>
      </c>
    </row>
    <row r="160" spans="1:65" s="2" customFormat="1" ht="16.5" customHeight="1">
      <c r="A160" s="36"/>
      <c r="B160" s="37"/>
      <c r="C160" s="190" t="s">
        <v>1588</v>
      </c>
      <c r="D160" s="190" t="s">
        <v>177</v>
      </c>
      <c r="E160" s="191" t="s">
        <v>3818</v>
      </c>
      <c r="F160" s="192" t="s">
        <v>3819</v>
      </c>
      <c r="G160" s="193" t="s">
        <v>400</v>
      </c>
      <c r="H160" s="194">
        <v>1</v>
      </c>
      <c r="I160" s="195"/>
      <c r="J160" s="196">
        <f t="shared" si="30"/>
        <v>0</v>
      </c>
      <c r="K160" s="192" t="s">
        <v>1291</v>
      </c>
      <c r="L160" s="41"/>
      <c r="M160" s="197" t="s">
        <v>19</v>
      </c>
      <c r="N160" s="198" t="s">
        <v>48</v>
      </c>
      <c r="O160" s="67"/>
      <c r="P160" s="199">
        <f t="shared" si="31"/>
        <v>0</v>
      </c>
      <c r="Q160" s="199">
        <v>0</v>
      </c>
      <c r="R160" s="199">
        <f t="shared" si="32"/>
        <v>0</v>
      </c>
      <c r="S160" s="199">
        <v>0</v>
      </c>
      <c r="T160" s="200">
        <f t="shared" si="33"/>
        <v>0</v>
      </c>
      <c r="U160" s="36"/>
      <c r="V160" s="36"/>
      <c r="W160" s="36"/>
      <c r="X160" s="36"/>
      <c r="Y160" s="36"/>
      <c r="Z160" s="36"/>
      <c r="AA160" s="36"/>
      <c r="AB160" s="36"/>
      <c r="AC160" s="36"/>
      <c r="AD160" s="36"/>
      <c r="AE160" s="36"/>
      <c r="AR160" s="201" t="s">
        <v>182</v>
      </c>
      <c r="AT160" s="201" t="s">
        <v>177</v>
      </c>
      <c r="AU160" s="201" t="s">
        <v>195</v>
      </c>
      <c r="AY160" s="19" t="s">
        <v>175</v>
      </c>
      <c r="BE160" s="202">
        <f t="shared" si="34"/>
        <v>0</v>
      </c>
      <c r="BF160" s="202">
        <f t="shared" si="35"/>
        <v>0</v>
      </c>
      <c r="BG160" s="202">
        <f t="shared" si="36"/>
        <v>0</v>
      </c>
      <c r="BH160" s="202">
        <f t="shared" si="37"/>
        <v>0</v>
      </c>
      <c r="BI160" s="202">
        <f t="shared" si="38"/>
        <v>0</v>
      </c>
      <c r="BJ160" s="19" t="s">
        <v>182</v>
      </c>
      <c r="BK160" s="202">
        <f t="shared" si="39"/>
        <v>0</v>
      </c>
      <c r="BL160" s="19" t="s">
        <v>182</v>
      </c>
      <c r="BM160" s="201" t="s">
        <v>3820</v>
      </c>
    </row>
    <row r="161" spans="1:65" s="2" customFormat="1" ht="16.5" customHeight="1">
      <c r="A161" s="36"/>
      <c r="B161" s="37"/>
      <c r="C161" s="190" t="s">
        <v>1436</v>
      </c>
      <c r="D161" s="190" t="s">
        <v>177</v>
      </c>
      <c r="E161" s="191" t="s">
        <v>3821</v>
      </c>
      <c r="F161" s="192" t="s">
        <v>3822</v>
      </c>
      <c r="G161" s="193" t="s">
        <v>400</v>
      </c>
      <c r="H161" s="194">
        <v>1</v>
      </c>
      <c r="I161" s="195"/>
      <c r="J161" s="196">
        <f t="shared" si="30"/>
        <v>0</v>
      </c>
      <c r="K161" s="192" t="s">
        <v>1291</v>
      </c>
      <c r="L161" s="41"/>
      <c r="M161" s="197" t="s">
        <v>19</v>
      </c>
      <c r="N161" s="198" t="s">
        <v>48</v>
      </c>
      <c r="O161" s="67"/>
      <c r="P161" s="199">
        <f t="shared" si="31"/>
        <v>0</v>
      </c>
      <c r="Q161" s="199">
        <v>0</v>
      </c>
      <c r="R161" s="199">
        <f t="shared" si="32"/>
        <v>0</v>
      </c>
      <c r="S161" s="199">
        <v>0</v>
      </c>
      <c r="T161" s="200">
        <f t="shared" si="33"/>
        <v>0</v>
      </c>
      <c r="U161" s="36"/>
      <c r="V161" s="36"/>
      <c r="W161" s="36"/>
      <c r="X161" s="36"/>
      <c r="Y161" s="36"/>
      <c r="Z161" s="36"/>
      <c r="AA161" s="36"/>
      <c r="AB161" s="36"/>
      <c r="AC161" s="36"/>
      <c r="AD161" s="36"/>
      <c r="AE161" s="36"/>
      <c r="AR161" s="201" t="s">
        <v>182</v>
      </c>
      <c r="AT161" s="201" t="s">
        <v>177</v>
      </c>
      <c r="AU161" s="201" t="s">
        <v>195</v>
      </c>
      <c r="AY161" s="19" t="s">
        <v>175</v>
      </c>
      <c r="BE161" s="202">
        <f t="shared" si="34"/>
        <v>0</v>
      </c>
      <c r="BF161" s="202">
        <f t="shared" si="35"/>
        <v>0</v>
      </c>
      <c r="BG161" s="202">
        <f t="shared" si="36"/>
        <v>0</v>
      </c>
      <c r="BH161" s="202">
        <f t="shared" si="37"/>
        <v>0</v>
      </c>
      <c r="BI161" s="202">
        <f t="shared" si="38"/>
        <v>0</v>
      </c>
      <c r="BJ161" s="19" t="s">
        <v>182</v>
      </c>
      <c r="BK161" s="202">
        <f t="shared" si="39"/>
        <v>0</v>
      </c>
      <c r="BL161" s="19" t="s">
        <v>182</v>
      </c>
      <c r="BM161" s="201" t="s">
        <v>3823</v>
      </c>
    </row>
    <row r="162" spans="1:65" s="2" customFormat="1" ht="16.5" customHeight="1">
      <c r="A162" s="36"/>
      <c r="B162" s="37"/>
      <c r="C162" s="190" t="s">
        <v>895</v>
      </c>
      <c r="D162" s="190" t="s">
        <v>177</v>
      </c>
      <c r="E162" s="191" t="s">
        <v>3824</v>
      </c>
      <c r="F162" s="192" t="s">
        <v>3825</v>
      </c>
      <c r="G162" s="193" t="s">
        <v>400</v>
      </c>
      <c r="H162" s="194">
        <v>1</v>
      </c>
      <c r="I162" s="195"/>
      <c r="J162" s="196">
        <f t="shared" si="30"/>
        <v>0</v>
      </c>
      <c r="K162" s="192" t="s">
        <v>3826</v>
      </c>
      <c r="L162" s="41"/>
      <c r="M162" s="197" t="s">
        <v>19</v>
      </c>
      <c r="N162" s="198" t="s">
        <v>48</v>
      </c>
      <c r="O162" s="67"/>
      <c r="P162" s="199">
        <f t="shared" si="31"/>
        <v>0</v>
      </c>
      <c r="Q162" s="199">
        <v>0</v>
      </c>
      <c r="R162" s="199">
        <f t="shared" si="32"/>
        <v>0</v>
      </c>
      <c r="S162" s="199">
        <v>0</v>
      </c>
      <c r="T162" s="200">
        <f t="shared" si="33"/>
        <v>0</v>
      </c>
      <c r="U162" s="36"/>
      <c r="V162" s="36"/>
      <c r="W162" s="36"/>
      <c r="X162" s="36"/>
      <c r="Y162" s="36"/>
      <c r="Z162" s="36"/>
      <c r="AA162" s="36"/>
      <c r="AB162" s="36"/>
      <c r="AC162" s="36"/>
      <c r="AD162" s="36"/>
      <c r="AE162" s="36"/>
      <c r="AR162" s="201" t="s">
        <v>182</v>
      </c>
      <c r="AT162" s="201" t="s">
        <v>177</v>
      </c>
      <c r="AU162" s="201" t="s">
        <v>195</v>
      </c>
      <c r="AY162" s="19" t="s">
        <v>175</v>
      </c>
      <c r="BE162" s="202">
        <f t="shared" si="34"/>
        <v>0</v>
      </c>
      <c r="BF162" s="202">
        <f t="shared" si="35"/>
        <v>0</v>
      </c>
      <c r="BG162" s="202">
        <f t="shared" si="36"/>
        <v>0</v>
      </c>
      <c r="BH162" s="202">
        <f t="shared" si="37"/>
        <v>0</v>
      </c>
      <c r="BI162" s="202">
        <f t="shared" si="38"/>
        <v>0</v>
      </c>
      <c r="BJ162" s="19" t="s">
        <v>182</v>
      </c>
      <c r="BK162" s="202">
        <f t="shared" si="39"/>
        <v>0</v>
      </c>
      <c r="BL162" s="19" t="s">
        <v>182</v>
      </c>
      <c r="BM162" s="201" t="s">
        <v>3827</v>
      </c>
    </row>
    <row r="163" spans="1:65" s="2" customFormat="1" ht="16.5" customHeight="1">
      <c r="A163" s="36"/>
      <c r="B163" s="37"/>
      <c r="C163" s="190" t="s">
        <v>1606</v>
      </c>
      <c r="D163" s="190" t="s">
        <v>177</v>
      </c>
      <c r="E163" s="191" t="s">
        <v>3828</v>
      </c>
      <c r="F163" s="192" t="s">
        <v>3829</v>
      </c>
      <c r="G163" s="193" t="s">
        <v>400</v>
      </c>
      <c r="H163" s="194">
        <v>1</v>
      </c>
      <c r="I163" s="195"/>
      <c r="J163" s="196">
        <f t="shared" si="30"/>
        <v>0</v>
      </c>
      <c r="K163" s="192" t="s">
        <v>1291</v>
      </c>
      <c r="L163" s="41"/>
      <c r="M163" s="197" t="s">
        <v>19</v>
      </c>
      <c r="N163" s="198" t="s">
        <v>48</v>
      </c>
      <c r="O163" s="67"/>
      <c r="P163" s="199">
        <f t="shared" si="31"/>
        <v>0</v>
      </c>
      <c r="Q163" s="199">
        <v>0</v>
      </c>
      <c r="R163" s="199">
        <f t="shared" si="32"/>
        <v>0</v>
      </c>
      <c r="S163" s="199">
        <v>0</v>
      </c>
      <c r="T163" s="200">
        <f t="shared" si="33"/>
        <v>0</v>
      </c>
      <c r="U163" s="36"/>
      <c r="V163" s="36"/>
      <c r="W163" s="36"/>
      <c r="X163" s="36"/>
      <c r="Y163" s="36"/>
      <c r="Z163" s="36"/>
      <c r="AA163" s="36"/>
      <c r="AB163" s="36"/>
      <c r="AC163" s="36"/>
      <c r="AD163" s="36"/>
      <c r="AE163" s="36"/>
      <c r="AR163" s="201" t="s">
        <v>182</v>
      </c>
      <c r="AT163" s="201" t="s">
        <v>177</v>
      </c>
      <c r="AU163" s="201" t="s">
        <v>195</v>
      </c>
      <c r="AY163" s="19" t="s">
        <v>175</v>
      </c>
      <c r="BE163" s="202">
        <f t="shared" si="34"/>
        <v>0</v>
      </c>
      <c r="BF163" s="202">
        <f t="shared" si="35"/>
        <v>0</v>
      </c>
      <c r="BG163" s="202">
        <f t="shared" si="36"/>
        <v>0</v>
      </c>
      <c r="BH163" s="202">
        <f t="shared" si="37"/>
        <v>0</v>
      </c>
      <c r="BI163" s="202">
        <f t="shared" si="38"/>
        <v>0</v>
      </c>
      <c r="BJ163" s="19" t="s">
        <v>182</v>
      </c>
      <c r="BK163" s="202">
        <f t="shared" si="39"/>
        <v>0</v>
      </c>
      <c r="BL163" s="19" t="s">
        <v>182</v>
      </c>
      <c r="BM163" s="201" t="s">
        <v>3830</v>
      </c>
    </row>
    <row r="164" spans="1:65" s="2" customFormat="1" ht="16.5" customHeight="1">
      <c r="A164" s="36"/>
      <c r="B164" s="37"/>
      <c r="C164" s="190" t="s">
        <v>1618</v>
      </c>
      <c r="D164" s="190" t="s">
        <v>177</v>
      </c>
      <c r="E164" s="191" t="s">
        <v>3831</v>
      </c>
      <c r="F164" s="192" t="s">
        <v>3832</v>
      </c>
      <c r="G164" s="193" t="s">
        <v>400</v>
      </c>
      <c r="H164" s="194">
        <v>1</v>
      </c>
      <c r="I164" s="195"/>
      <c r="J164" s="196">
        <f t="shared" si="30"/>
        <v>0</v>
      </c>
      <c r="K164" s="192" t="s">
        <v>1291</v>
      </c>
      <c r="L164" s="41"/>
      <c r="M164" s="197" t="s">
        <v>19</v>
      </c>
      <c r="N164" s="198" t="s">
        <v>48</v>
      </c>
      <c r="O164" s="67"/>
      <c r="P164" s="199">
        <f t="shared" si="31"/>
        <v>0</v>
      </c>
      <c r="Q164" s="199">
        <v>0</v>
      </c>
      <c r="R164" s="199">
        <f t="shared" si="32"/>
        <v>0</v>
      </c>
      <c r="S164" s="199">
        <v>0</v>
      </c>
      <c r="T164" s="200">
        <f t="shared" si="33"/>
        <v>0</v>
      </c>
      <c r="U164" s="36"/>
      <c r="V164" s="36"/>
      <c r="W164" s="36"/>
      <c r="X164" s="36"/>
      <c r="Y164" s="36"/>
      <c r="Z164" s="36"/>
      <c r="AA164" s="36"/>
      <c r="AB164" s="36"/>
      <c r="AC164" s="36"/>
      <c r="AD164" s="36"/>
      <c r="AE164" s="36"/>
      <c r="AR164" s="201" t="s">
        <v>182</v>
      </c>
      <c r="AT164" s="201" t="s">
        <v>177</v>
      </c>
      <c r="AU164" s="201" t="s">
        <v>195</v>
      </c>
      <c r="AY164" s="19" t="s">
        <v>175</v>
      </c>
      <c r="BE164" s="202">
        <f t="shared" si="34"/>
        <v>0</v>
      </c>
      <c r="BF164" s="202">
        <f t="shared" si="35"/>
        <v>0</v>
      </c>
      <c r="BG164" s="202">
        <f t="shared" si="36"/>
        <v>0</v>
      </c>
      <c r="BH164" s="202">
        <f t="shared" si="37"/>
        <v>0</v>
      </c>
      <c r="BI164" s="202">
        <f t="shared" si="38"/>
        <v>0</v>
      </c>
      <c r="BJ164" s="19" t="s">
        <v>182</v>
      </c>
      <c r="BK164" s="202">
        <f t="shared" si="39"/>
        <v>0</v>
      </c>
      <c r="BL164" s="19" t="s">
        <v>182</v>
      </c>
      <c r="BM164" s="201" t="s">
        <v>3833</v>
      </c>
    </row>
    <row r="165" spans="1:65" s="2" customFormat="1" ht="16.5" customHeight="1">
      <c r="A165" s="36"/>
      <c r="B165" s="37"/>
      <c r="C165" s="190" t="s">
        <v>1626</v>
      </c>
      <c r="D165" s="190" t="s">
        <v>177</v>
      </c>
      <c r="E165" s="191" t="s">
        <v>3834</v>
      </c>
      <c r="F165" s="192" t="s">
        <v>3835</v>
      </c>
      <c r="G165" s="193" t="s">
        <v>400</v>
      </c>
      <c r="H165" s="194">
        <v>8</v>
      </c>
      <c r="I165" s="195"/>
      <c r="J165" s="196">
        <f t="shared" si="30"/>
        <v>0</v>
      </c>
      <c r="K165" s="192" t="s">
        <v>1291</v>
      </c>
      <c r="L165" s="41"/>
      <c r="M165" s="197" t="s">
        <v>19</v>
      </c>
      <c r="N165" s="198" t="s">
        <v>48</v>
      </c>
      <c r="O165" s="67"/>
      <c r="P165" s="199">
        <f t="shared" si="31"/>
        <v>0</v>
      </c>
      <c r="Q165" s="199">
        <v>0</v>
      </c>
      <c r="R165" s="199">
        <f t="shared" si="32"/>
        <v>0</v>
      </c>
      <c r="S165" s="199">
        <v>0</v>
      </c>
      <c r="T165" s="200">
        <f t="shared" si="33"/>
        <v>0</v>
      </c>
      <c r="U165" s="36"/>
      <c r="V165" s="36"/>
      <c r="W165" s="36"/>
      <c r="X165" s="36"/>
      <c r="Y165" s="36"/>
      <c r="Z165" s="36"/>
      <c r="AA165" s="36"/>
      <c r="AB165" s="36"/>
      <c r="AC165" s="36"/>
      <c r="AD165" s="36"/>
      <c r="AE165" s="36"/>
      <c r="AR165" s="201" t="s">
        <v>182</v>
      </c>
      <c r="AT165" s="201" t="s">
        <v>177</v>
      </c>
      <c r="AU165" s="201" t="s">
        <v>195</v>
      </c>
      <c r="AY165" s="19" t="s">
        <v>175</v>
      </c>
      <c r="BE165" s="202">
        <f t="shared" si="34"/>
        <v>0</v>
      </c>
      <c r="BF165" s="202">
        <f t="shared" si="35"/>
        <v>0</v>
      </c>
      <c r="BG165" s="202">
        <f t="shared" si="36"/>
        <v>0</v>
      </c>
      <c r="BH165" s="202">
        <f t="shared" si="37"/>
        <v>0</v>
      </c>
      <c r="BI165" s="202">
        <f t="shared" si="38"/>
        <v>0</v>
      </c>
      <c r="BJ165" s="19" t="s">
        <v>182</v>
      </c>
      <c r="BK165" s="202">
        <f t="shared" si="39"/>
        <v>0</v>
      </c>
      <c r="BL165" s="19" t="s">
        <v>182</v>
      </c>
      <c r="BM165" s="201" t="s">
        <v>3836</v>
      </c>
    </row>
    <row r="166" spans="1:65" s="2" customFormat="1" ht="16.5" customHeight="1">
      <c r="A166" s="36"/>
      <c r="B166" s="37"/>
      <c r="C166" s="190" t="s">
        <v>1632</v>
      </c>
      <c r="D166" s="190" t="s">
        <v>177</v>
      </c>
      <c r="E166" s="191" t="s">
        <v>3837</v>
      </c>
      <c r="F166" s="192" t="s">
        <v>3838</v>
      </c>
      <c r="G166" s="193" t="s">
        <v>400</v>
      </c>
      <c r="H166" s="194">
        <v>2</v>
      </c>
      <c r="I166" s="195"/>
      <c r="J166" s="196">
        <f t="shared" si="30"/>
        <v>0</v>
      </c>
      <c r="K166" s="192" t="s">
        <v>1291</v>
      </c>
      <c r="L166" s="41"/>
      <c r="M166" s="197" t="s">
        <v>19</v>
      </c>
      <c r="N166" s="198" t="s">
        <v>48</v>
      </c>
      <c r="O166" s="67"/>
      <c r="P166" s="199">
        <f t="shared" si="31"/>
        <v>0</v>
      </c>
      <c r="Q166" s="199">
        <v>0</v>
      </c>
      <c r="R166" s="199">
        <f t="shared" si="32"/>
        <v>0</v>
      </c>
      <c r="S166" s="199">
        <v>0</v>
      </c>
      <c r="T166" s="200">
        <f t="shared" si="33"/>
        <v>0</v>
      </c>
      <c r="U166" s="36"/>
      <c r="V166" s="36"/>
      <c r="W166" s="36"/>
      <c r="X166" s="36"/>
      <c r="Y166" s="36"/>
      <c r="Z166" s="36"/>
      <c r="AA166" s="36"/>
      <c r="AB166" s="36"/>
      <c r="AC166" s="36"/>
      <c r="AD166" s="36"/>
      <c r="AE166" s="36"/>
      <c r="AR166" s="201" t="s">
        <v>182</v>
      </c>
      <c r="AT166" s="201" t="s">
        <v>177</v>
      </c>
      <c r="AU166" s="201" t="s">
        <v>195</v>
      </c>
      <c r="AY166" s="19" t="s">
        <v>175</v>
      </c>
      <c r="BE166" s="202">
        <f t="shared" si="34"/>
        <v>0</v>
      </c>
      <c r="BF166" s="202">
        <f t="shared" si="35"/>
        <v>0</v>
      </c>
      <c r="BG166" s="202">
        <f t="shared" si="36"/>
        <v>0</v>
      </c>
      <c r="BH166" s="202">
        <f t="shared" si="37"/>
        <v>0</v>
      </c>
      <c r="BI166" s="202">
        <f t="shared" si="38"/>
        <v>0</v>
      </c>
      <c r="BJ166" s="19" t="s">
        <v>182</v>
      </c>
      <c r="BK166" s="202">
        <f t="shared" si="39"/>
        <v>0</v>
      </c>
      <c r="BL166" s="19" t="s">
        <v>182</v>
      </c>
      <c r="BM166" s="201" t="s">
        <v>3839</v>
      </c>
    </row>
    <row r="167" spans="1:65" s="2" customFormat="1" ht="21.75" customHeight="1">
      <c r="A167" s="36"/>
      <c r="B167" s="37"/>
      <c r="C167" s="190" t="s">
        <v>1647</v>
      </c>
      <c r="D167" s="190" t="s">
        <v>177</v>
      </c>
      <c r="E167" s="191" t="s">
        <v>3840</v>
      </c>
      <c r="F167" s="192" t="s">
        <v>3841</v>
      </c>
      <c r="G167" s="193" t="s">
        <v>400</v>
      </c>
      <c r="H167" s="194">
        <v>1</v>
      </c>
      <c r="I167" s="195"/>
      <c r="J167" s="196">
        <f t="shared" si="30"/>
        <v>0</v>
      </c>
      <c r="K167" s="192" t="s">
        <v>1291</v>
      </c>
      <c r="L167" s="41"/>
      <c r="M167" s="197" t="s">
        <v>19</v>
      </c>
      <c r="N167" s="198" t="s">
        <v>48</v>
      </c>
      <c r="O167" s="67"/>
      <c r="P167" s="199">
        <f t="shared" si="31"/>
        <v>0</v>
      </c>
      <c r="Q167" s="199">
        <v>0</v>
      </c>
      <c r="R167" s="199">
        <f t="shared" si="32"/>
        <v>0</v>
      </c>
      <c r="S167" s="199">
        <v>0</v>
      </c>
      <c r="T167" s="200">
        <f t="shared" si="33"/>
        <v>0</v>
      </c>
      <c r="U167" s="36"/>
      <c r="V167" s="36"/>
      <c r="W167" s="36"/>
      <c r="X167" s="36"/>
      <c r="Y167" s="36"/>
      <c r="Z167" s="36"/>
      <c r="AA167" s="36"/>
      <c r="AB167" s="36"/>
      <c r="AC167" s="36"/>
      <c r="AD167" s="36"/>
      <c r="AE167" s="36"/>
      <c r="AR167" s="201" t="s">
        <v>182</v>
      </c>
      <c r="AT167" s="201" t="s">
        <v>177</v>
      </c>
      <c r="AU167" s="201" t="s">
        <v>195</v>
      </c>
      <c r="AY167" s="19" t="s">
        <v>175</v>
      </c>
      <c r="BE167" s="202">
        <f t="shared" si="34"/>
        <v>0</v>
      </c>
      <c r="BF167" s="202">
        <f t="shared" si="35"/>
        <v>0</v>
      </c>
      <c r="BG167" s="202">
        <f t="shared" si="36"/>
        <v>0</v>
      </c>
      <c r="BH167" s="202">
        <f t="shared" si="37"/>
        <v>0</v>
      </c>
      <c r="BI167" s="202">
        <f t="shared" si="38"/>
        <v>0</v>
      </c>
      <c r="BJ167" s="19" t="s">
        <v>182</v>
      </c>
      <c r="BK167" s="202">
        <f t="shared" si="39"/>
        <v>0</v>
      </c>
      <c r="BL167" s="19" t="s">
        <v>182</v>
      </c>
      <c r="BM167" s="201" t="s">
        <v>3842</v>
      </c>
    </row>
    <row r="168" spans="1:65" s="2" customFormat="1" ht="16.5" customHeight="1">
      <c r="A168" s="36"/>
      <c r="B168" s="37"/>
      <c r="C168" s="190" t="s">
        <v>1653</v>
      </c>
      <c r="D168" s="190" t="s">
        <v>177</v>
      </c>
      <c r="E168" s="191" t="s">
        <v>3843</v>
      </c>
      <c r="F168" s="192" t="s">
        <v>3844</v>
      </c>
      <c r="G168" s="193" t="s">
        <v>400</v>
      </c>
      <c r="H168" s="194">
        <v>1</v>
      </c>
      <c r="I168" s="195"/>
      <c r="J168" s="196">
        <f t="shared" si="30"/>
        <v>0</v>
      </c>
      <c r="K168" s="192" t="s">
        <v>1291</v>
      </c>
      <c r="L168" s="41"/>
      <c r="M168" s="197" t="s">
        <v>19</v>
      </c>
      <c r="N168" s="198" t="s">
        <v>48</v>
      </c>
      <c r="O168" s="67"/>
      <c r="P168" s="199">
        <f t="shared" si="31"/>
        <v>0</v>
      </c>
      <c r="Q168" s="199">
        <v>0</v>
      </c>
      <c r="R168" s="199">
        <f t="shared" si="32"/>
        <v>0</v>
      </c>
      <c r="S168" s="199">
        <v>0</v>
      </c>
      <c r="T168" s="200">
        <f t="shared" si="33"/>
        <v>0</v>
      </c>
      <c r="U168" s="36"/>
      <c r="V168" s="36"/>
      <c r="W168" s="36"/>
      <c r="X168" s="36"/>
      <c r="Y168" s="36"/>
      <c r="Z168" s="36"/>
      <c r="AA168" s="36"/>
      <c r="AB168" s="36"/>
      <c r="AC168" s="36"/>
      <c r="AD168" s="36"/>
      <c r="AE168" s="36"/>
      <c r="AR168" s="201" t="s">
        <v>182</v>
      </c>
      <c r="AT168" s="201" t="s">
        <v>177</v>
      </c>
      <c r="AU168" s="201" t="s">
        <v>195</v>
      </c>
      <c r="AY168" s="19" t="s">
        <v>175</v>
      </c>
      <c r="BE168" s="202">
        <f t="shared" si="34"/>
        <v>0</v>
      </c>
      <c r="BF168" s="202">
        <f t="shared" si="35"/>
        <v>0</v>
      </c>
      <c r="BG168" s="202">
        <f t="shared" si="36"/>
        <v>0</v>
      </c>
      <c r="BH168" s="202">
        <f t="shared" si="37"/>
        <v>0</v>
      </c>
      <c r="BI168" s="202">
        <f t="shared" si="38"/>
        <v>0</v>
      </c>
      <c r="BJ168" s="19" t="s">
        <v>182</v>
      </c>
      <c r="BK168" s="202">
        <f t="shared" si="39"/>
        <v>0</v>
      </c>
      <c r="BL168" s="19" t="s">
        <v>182</v>
      </c>
      <c r="BM168" s="201" t="s">
        <v>3845</v>
      </c>
    </row>
    <row r="169" spans="1:65" s="2" customFormat="1" ht="16.5" customHeight="1">
      <c r="A169" s="36"/>
      <c r="B169" s="37"/>
      <c r="C169" s="190" t="s">
        <v>1659</v>
      </c>
      <c r="D169" s="190" t="s">
        <v>177</v>
      </c>
      <c r="E169" s="191" t="s">
        <v>3846</v>
      </c>
      <c r="F169" s="192" t="s">
        <v>3847</v>
      </c>
      <c r="G169" s="193" t="s">
        <v>400</v>
      </c>
      <c r="H169" s="194">
        <v>3</v>
      </c>
      <c r="I169" s="195"/>
      <c r="J169" s="196">
        <f t="shared" si="30"/>
        <v>0</v>
      </c>
      <c r="K169" s="192" t="s">
        <v>1291</v>
      </c>
      <c r="L169" s="41"/>
      <c r="M169" s="197" t="s">
        <v>19</v>
      </c>
      <c r="N169" s="198" t="s">
        <v>48</v>
      </c>
      <c r="O169" s="67"/>
      <c r="P169" s="199">
        <f t="shared" si="31"/>
        <v>0</v>
      </c>
      <c r="Q169" s="199">
        <v>0</v>
      </c>
      <c r="R169" s="199">
        <f t="shared" si="32"/>
        <v>0</v>
      </c>
      <c r="S169" s="199">
        <v>0</v>
      </c>
      <c r="T169" s="200">
        <f t="shared" si="33"/>
        <v>0</v>
      </c>
      <c r="U169" s="36"/>
      <c r="V169" s="36"/>
      <c r="W169" s="36"/>
      <c r="X169" s="36"/>
      <c r="Y169" s="36"/>
      <c r="Z169" s="36"/>
      <c r="AA169" s="36"/>
      <c r="AB169" s="36"/>
      <c r="AC169" s="36"/>
      <c r="AD169" s="36"/>
      <c r="AE169" s="36"/>
      <c r="AR169" s="201" t="s">
        <v>182</v>
      </c>
      <c r="AT169" s="201" t="s">
        <v>177</v>
      </c>
      <c r="AU169" s="201" t="s">
        <v>195</v>
      </c>
      <c r="AY169" s="19" t="s">
        <v>175</v>
      </c>
      <c r="BE169" s="202">
        <f t="shared" si="34"/>
        <v>0</v>
      </c>
      <c r="BF169" s="202">
        <f t="shared" si="35"/>
        <v>0</v>
      </c>
      <c r="BG169" s="202">
        <f t="shared" si="36"/>
        <v>0</v>
      </c>
      <c r="BH169" s="202">
        <f t="shared" si="37"/>
        <v>0</v>
      </c>
      <c r="BI169" s="202">
        <f t="shared" si="38"/>
        <v>0</v>
      </c>
      <c r="BJ169" s="19" t="s">
        <v>182</v>
      </c>
      <c r="BK169" s="202">
        <f t="shared" si="39"/>
        <v>0</v>
      </c>
      <c r="BL169" s="19" t="s">
        <v>182</v>
      </c>
      <c r="BM169" s="201" t="s">
        <v>3848</v>
      </c>
    </row>
    <row r="170" spans="1:47" s="2" customFormat="1" ht="19.5">
      <c r="A170" s="36"/>
      <c r="B170" s="37"/>
      <c r="C170" s="38"/>
      <c r="D170" s="203" t="s">
        <v>255</v>
      </c>
      <c r="E170" s="38"/>
      <c r="F170" s="204" t="s">
        <v>3849</v>
      </c>
      <c r="G170" s="38"/>
      <c r="H170" s="38"/>
      <c r="I170" s="111"/>
      <c r="J170" s="38"/>
      <c r="K170" s="38"/>
      <c r="L170" s="41"/>
      <c r="M170" s="205"/>
      <c r="N170" s="206"/>
      <c r="O170" s="67"/>
      <c r="P170" s="67"/>
      <c r="Q170" s="67"/>
      <c r="R170" s="67"/>
      <c r="S170" s="67"/>
      <c r="T170" s="68"/>
      <c r="U170" s="36"/>
      <c r="V170" s="36"/>
      <c r="W170" s="36"/>
      <c r="X170" s="36"/>
      <c r="Y170" s="36"/>
      <c r="Z170" s="36"/>
      <c r="AA170" s="36"/>
      <c r="AB170" s="36"/>
      <c r="AC170" s="36"/>
      <c r="AD170" s="36"/>
      <c r="AE170" s="36"/>
      <c r="AT170" s="19" t="s">
        <v>255</v>
      </c>
      <c r="AU170" s="19" t="s">
        <v>195</v>
      </c>
    </row>
    <row r="171" spans="1:65" s="2" customFormat="1" ht="16.5" customHeight="1">
      <c r="A171" s="36"/>
      <c r="B171" s="37"/>
      <c r="C171" s="190" t="s">
        <v>1674</v>
      </c>
      <c r="D171" s="190" t="s">
        <v>177</v>
      </c>
      <c r="E171" s="191" t="s">
        <v>3850</v>
      </c>
      <c r="F171" s="192" t="s">
        <v>3851</v>
      </c>
      <c r="G171" s="193" t="s">
        <v>247</v>
      </c>
      <c r="H171" s="194">
        <v>20</v>
      </c>
      <c r="I171" s="195"/>
      <c r="J171" s="196">
        <f aca="true" t="shared" si="40" ref="J171:J187">ROUND(I171*H171,2)</f>
        <v>0</v>
      </c>
      <c r="K171" s="192" t="s">
        <v>1291</v>
      </c>
      <c r="L171" s="41"/>
      <c r="M171" s="197" t="s">
        <v>19</v>
      </c>
      <c r="N171" s="198" t="s">
        <v>48</v>
      </c>
      <c r="O171" s="67"/>
      <c r="P171" s="199">
        <f aca="true" t="shared" si="41" ref="P171:P187">O171*H171</f>
        <v>0</v>
      </c>
      <c r="Q171" s="199">
        <v>0</v>
      </c>
      <c r="R171" s="199">
        <f aca="true" t="shared" si="42" ref="R171:R187">Q171*H171</f>
        <v>0</v>
      </c>
      <c r="S171" s="199">
        <v>0</v>
      </c>
      <c r="T171" s="200">
        <f aca="true" t="shared" si="43" ref="T171:T187">S171*H171</f>
        <v>0</v>
      </c>
      <c r="U171" s="36"/>
      <c r="V171" s="36"/>
      <c r="W171" s="36"/>
      <c r="X171" s="36"/>
      <c r="Y171" s="36"/>
      <c r="Z171" s="36"/>
      <c r="AA171" s="36"/>
      <c r="AB171" s="36"/>
      <c r="AC171" s="36"/>
      <c r="AD171" s="36"/>
      <c r="AE171" s="36"/>
      <c r="AR171" s="201" t="s">
        <v>182</v>
      </c>
      <c r="AT171" s="201" t="s">
        <v>177</v>
      </c>
      <c r="AU171" s="201" t="s">
        <v>195</v>
      </c>
      <c r="AY171" s="19" t="s">
        <v>175</v>
      </c>
      <c r="BE171" s="202">
        <f aca="true" t="shared" si="44" ref="BE171:BE187">IF(N171="základní",J171,0)</f>
        <v>0</v>
      </c>
      <c r="BF171" s="202">
        <f aca="true" t="shared" si="45" ref="BF171:BF187">IF(N171="snížená",J171,0)</f>
        <v>0</v>
      </c>
      <c r="BG171" s="202">
        <f aca="true" t="shared" si="46" ref="BG171:BG187">IF(N171="zákl. přenesená",J171,0)</f>
        <v>0</v>
      </c>
      <c r="BH171" s="202">
        <f aca="true" t="shared" si="47" ref="BH171:BH187">IF(N171="sníž. přenesená",J171,0)</f>
        <v>0</v>
      </c>
      <c r="BI171" s="202">
        <f aca="true" t="shared" si="48" ref="BI171:BI187">IF(N171="nulová",J171,0)</f>
        <v>0</v>
      </c>
      <c r="BJ171" s="19" t="s">
        <v>182</v>
      </c>
      <c r="BK171" s="202">
        <f aca="true" t="shared" si="49" ref="BK171:BK187">ROUND(I171*H171,2)</f>
        <v>0</v>
      </c>
      <c r="BL171" s="19" t="s">
        <v>182</v>
      </c>
      <c r="BM171" s="201" t="s">
        <v>3852</v>
      </c>
    </row>
    <row r="172" spans="1:65" s="2" customFormat="1" ht="16.5" customHeight="1">
      <c r="A172" s="36"/>
      <c r="B172" s="37"/>
      <c r="C172" s="190" t="s">
        <v>1681</v>
      </c>
      <c r="D172" s="190" t="s">
        <v>177</v>
      </c>
      <c r="E172" s="191" t="s">
        <v>3853</v>
      </c>
      <c r="F172" s="192" t="s">
        <v>3854</v>
      </c>
      <c r="G172" s="193" t="s">
        <v>247</v>
      </c>
      <c r="H172" s="194">
        <v>20</v>
      </c>
      <c r="I172" s="195"/>
      <c r="J172" s="196">
        <f t="shared" si="40"/>
        <v>0</v>
      </c>
      <c r="K172" s="192" t="s">
        <v>1291</v>
      </c>
      <c r="L172" s="41"/>
      <c r="M172" s="197" t="s">
        <v>19</v>
      </c>
      <c r="N172" s="198" t="s">
        <v>48</v>
      </c>
      <c r="O172" s="67"/>
      <c r="P172" s="199">
        <f t="shared" si="41"/>
        <v>0</v>
      </c>
      <c r="Q172" s="199">
        <v>0</v>
      </c>
      <c r="R172" s="199">
        <f t="shared" si="42"/>
        <v>0</v>
      </c>
      <c r="S172" s="199">
        <v>0</v>
      </c>
      <c r="T172" s="200">
        <f t="shared" si="43"/>
        <v>0</v>
      </c>
      <c r="U172" s="36"/>
      <c r="V172" s="36"/>
      <c r="W172" s="36"/>
      <c r="X172" s="36"/>
      <c r="Y172" s="36"/>
      <c r="Z172" s="36"/>
      <c r="AA172" s="36"/>
      <c r="AB172" s="36"/>
      <c r="AC172" s="36"/>
      <c r="AD172" s="36"/>
      <c r="AE172" s="36"/>
      <c r="AR172" s="201" t="s">
        <v>182</v>
      </c>
      <c r="AT172" s="201" t="s">
        <v>177</v>
      </c>
      <c r="AU172" s="201" t="s">
        <v>195</v>
      </c>
      <c r="AY172" s="19" t="s">
        <v>175</v>
      </c>
      <c r="BE172" s="202">
        <f t="shared" si="44"/>
        <v>0</v>
      </c>
      <c r="BF172" s="202">
        <f t="shared" si="45"/>
        <v>0</v>
      </c>
      <c r="BG172" s="202">
        <f t="shared" si="46"/>
        <v>0</v>
      </c>
      <c r="BH172" s="202">
        <f t="shared" si="47"/>
        <v>0</v>
      </c>
      <c r="BI172" s="202">
        <f t="shared" si="48"/>
        <v>0</v>
      </c>
      <c r="BJ172" s="19" t="s">
        <v>182</v>
      </c>
      <c r="BK172" s="202">
        <f t="shared" si="49"/>
        <v>0</v>
      </c>
      <c r="BL172" s="19" t="s">
        <v>182</v>
      </c>
      <c r="BM172" s="201" t="s">
        <v>3855</v>
      </c>
    </row>
    <row r="173" spans="1:65" s="2" customFormat="1" ht="16.5" customHeight="1">
      <c r="A173" s="36"/>
      <c r="B173" s="37"/>
      <c r="C173" s="190" t="s">
        <v>1686</v>
      </c>
      <c r="D173" s="190" t="s">
        <v>177</v>
      </c>
      <c r="E173" s="191" t="s">
        <v>3856</v>
      </c>
      <c r="F173" s="192" t="s">
        <v>3857</v>
      </c>
      <c r="G173" s="193" t="s">
        <v>973</v>
      </c>
      <c r="H173" s="194">
        <v>1</v>
      </c>
      <c r="I173" s="195"/>
      <c r="J173" s="196">
        <f t="shared" si="40"/>
        <v>0</v>
      </c>
      <c r="K173" s="192" t="s">
        <v>1291</v>
      </c>
      <c r="L173" s="41"/>
      <c r="M173" s="197" t="s">
        <v>19</v>
      </c>
      <c r="N173" s="198" t="s">
        <v>48</v>
      </c>
      <c r="O173" s="67"/>
      <c r="P173" s="199">
        <f t="shared" si="41"/>
        <v>0</v>
      </c>
      <c r="Q173" s="199">
        <v>0</v>
      </c>
      <c r="R173" s="199">
        <f t="shared" si="42"/>
        <v>0</v>
      </c>
      <c r="S173" s="199">
        <v>0</v>
      </c>
      <c r="T173" s="200">
        <f t="shared" si="43"/>
        <v>0</v>
      </c>
      <c r="U173" s="36"/>
      <c r="V173" s="36"/>
      <c r="W173" s="36"/>
      <c r="X173" s="36"/>
      <c r="Y173" s="36"/>
      <c r="Z173" s="36"/>
      <c r="AA173" s="36"/>
      <c r="AB173" s="36"/>
      <c r="AC173" s="36"/>
      <c r="AD173" s="36"/>
      <c r="AE173" s="36"/>
      <c r="AR173" s="201" t="s">
        <v>182</v>
      </c>
      <c r="AT173" s="201" t="s">
        <v>177</v>
      </c>
      <c r="AU173" s="201" t="s">
        <v>195</v>
      </c>
      <c r="AY173" s="19" t="s">
        <v>175</v>
      </c>
      <c r="BE173" s="202">
        <f t="shared" si="44"/>
        <v>0</v>
      </c>
      <c r="BF173" s="202">
        <f t="shared" si="45"/>
        <v>0</v>
      </c>
      <c r="BG173" s="202">
        <f t="shared" si="46"/>
        <v>0</v>
      </c>
      <c r="BH173" s="202">
        <f t="shared" si="47"/>
        <v>0</v>
      </c>
      <c r="BI173" s="202">
        <f t="shared" si="48"/>
        <v>0</v>
      </c>
      <c r="BJ173" s="19" t="s">
        <v>182</v>
      </c>
      <c r="BK173" s="202">
        <f t="shared" si="49"/>
        <v>0</v>
      </c>
      <c r="BL173" s="19" t="s">
        <v>182</v>
      </c>
      <c r="BM173" s="201" t="s">
        <v>3858</v>
      </c>
    </row>
    <row r="174" spans="1:65" s="2" customFormat="1" ht="16.5" customHeight="1">
      <c r="A174" s="36"/>
      <c r="B174" s="37"/>
      <c r="C174" s="190" t="s">
        <v>1695</v>
      </c>
      <c r="D174" s="190" t="s">
        <v>177</v>
      </c>
      <c r="E174" s="191" t="s">
        <v>3859</v>
      </c>
      <c r="F174" s="192" t="s">
        <v>3860</v>
      </c>
      <c r="G174" s="193" t="s">
        <v>973</v>
      </c>
      <c r="H174" s="194">
        <v>1</v>
      </c>
      <c r="I174" s="195"/>
      <c r="J174" s="196">
        <f t="shared" si="40"/>
        <v>0</v>
      </c>
      <c r="K174" s="192" t="s">
        <v>3861</v>
      </c>
      <c r="L174" s="41"/>
      <c r="M174" s="197" t="s">
        <v>19</v>
      </c>
      <c r="N174" s="198" t="s">
        <v>48</v>
      </c>
      <c r="O174" s="67"/>
      <c r="P174" s="199">
        <f t="shared" si="41"/>
        <v>0</v>
      </c>
      <c r="Q174" s="199">
        <v>0</v>
      </c>
      <c r="R174" s="199">
        <f t="shared" si="42"/>
        <v>0</v>
      </c>
      <c r="S174" s="199">
        <v>0</v>
      </c>
      <c r="T174" s="200">
        <f t="shared" si="43"/>
        <v>0</v>
      </c>
      <c r="U174" s="36"/>
      <c r="V174" s="36"/>
      <c r="W174" s="36"/>
      <c r="X174" s="36"/>
      <c r="Y174" s="36"/>
      <c r="Z174" s="36"/>
      <c r="AA174" s="36"/>
      <c r="AB174" s="36"/>
      <c r="AC174" s="36"/>
      <c r="AD174" s="36"/>
      <c r="AE174" s="36"/>
      <c r="AR174" s="201" t="s">
        <v>182</v>
      </c>
      <c r="AT174" s="201" t="s">
        <v>177</v>
      </c>
      <c r="AU174" s="201" t="s">
        <v>195</v>
      </c>
      <c r="AY174" s="19" t="s">
        <v>175</v>
      </c>
      <c r="BE174" s="202">
        <f t="shared" si="44"/>
        <v>0</v>
      </c>
      <c r="BF174" s="202">
        <f t="shared" si="45"/>
        <v>0</v>
      </c>
      <c r="BG174" s="202">
        <f t="shared" si="46"/>
        <v>0</v>
      </c>
      <c r="BH174" s="202">
        <f t="shared" si="47"/>
        <v>0</v>
      </c>
      <c r="BI174" s="202">
        <f t="shared" si="48"/>
        <v>0</v>
      </c>
      <c r="BJ174" s="19" t="s">
        <v>182</v>
      </c>
      <c r="BK174" s="202">
        <f t="shared" si="49"/>
        <v>0</v>
      </c>
      <c r="BL174" s="19" t="s">
        <v>182</v>
      </c>
      <c r="BM174" s="201" t="s">
        <v>3862</v>
      </c>
    </row>
    <row r="175" spans="1:65" s="2" customFormat="1" ht="44.25" customHeight="1">
      <c r="A175" s="36"/>
      <c r="B175" s="37"/>
      <c r="C175" s="190" t="s">
        <v>1700</v>
      </c>
      <c r="D175" s="190" t="s">
        <v>177</v>
      </c>
      <c r="E175" s="191" t="s">
        <v>3863</v>
      </c>
      <c r="F175" s="192" t="s">
        <v>3864</v>
      </c>
      <c r="G175" s="193" t="s">
        <v>400</v>
      </c>
      <c r="H175" s="194">
        <v>1</v>
      </c>
      <c r="I175" s="195"/>
      <c r="J175" s="196">
        <f t="shared" si="40"/>
        <v>0</v>
      </c>
      <c r="K175" s="192" t="s">
        <v>1291</v>
      </c>
      <c r="L175" s="41"/>
      <c r="M175" s="197" t="s">
        <v>19</v>
      </c>
      <c r="N175" s="198" t="s">
        <v>48</v>
      </c>
      <c r="O175" s="67"/>
      <c r="P175" s="199">
        <f t="shared" si="41"/>
        <v>0</v>
      </c>
      <c r="Q175" s="199">
        <v>0</v>
      </c>
      <c r="R175" s="199">
        <f t="shared" si="42"/>
        <v>0</v>
      </c>
      <c r="S175" s="199">
        <v>0</v>
      </c>
      <c r="T175" s="200">
        <f t="shared" si="43"/>
        <v>0</v>
      </c>
      <c r="U175" s="36"/>
      <c r="V175" s="36"/>
      <c r="W175" s="36"/>
      <c r="X175" s="36"/>
      <c r="Y175" s="36"/>
      <c r="Z175" s="36"/>
      <c r="AA175" s="36"/>
      <c r="AB175" s="36"/>
      <c r="AC175" s="36"/>
      <c r="AD175" s="36"/>
      <c r="AE175" s="36"/>
      <c r="AR175" s="201" t="s">
        <v>182</v>
      </c>
      <c r="AT175" s="201" t="s">
        <v>177</v>
      </c>
      <c r="AU175" s="201" t="s">
        <v>195</v>
      </c>
      <c r="AY175" s="19" t="s">
        <v>175</v>
      </c>
      <c r="BE175" s="202">
        <f t="shared" si="44"/>
        <v>0</v>
      </c>
      <c r="BF175" s="202">
        <f t="shared" si="45"/>
        <v>0</v>
      </c>
      <c r="BG175" s="202">
        <f t="shared" si="46"/>
        <v>0</v>
      </c>
      <c r="BH175" s="202">
        <f t="shared" si="47"/>
        <v>0</v>
      </c>
      <c r="BI175" s="202">
        <f t="shared" si="48"/>
        <v>0</v>
      </c>
      <c r="BJ175" s="19" t="s">
        <v>182</v>
      </c>
      <c r="BK175" s="202">
        <f t="shared" si="49"/>
        <v>0</v>
      </c>
      <c r="BL175" s="19" t="s">
        <v>182</v>
      </c>
      <c r="BM175" s="201" t="s">
        <v>3865</v>
      </c>
    </row>
    <row r="176" spans="1:65" s="2" customFormat="1" ht="16.5" customHeight="1">
      <c r="A176" s="36"/>
      <c r="B176" s="37"/>
      <c r="C176" s="190" t="s">
        <v>1710</v>
      </c>
      <c r="D176" s="190" t="s">
        <v>177</v>
      </c>
      <c r="E176" s="191" t="s">
        <v>3866</v>
      </c>
      <c r="F176" s="192" t="s">
        <v>3867</v>
      </c>
      <c r="G176" s="193" t="s">
        <v>3868</v>
      </c>
      <c r="H176" s="194">
        <v>60</v>
      </c>
      <c r="I176" s="195"/>
      <c r="J176" s="196">
        <f t="shared" si="40"/>
        <v>0</v>
      </c>
      <c r="K176" s="192" t="s">
        <v>1291</v>
      </c>
      <c r="L176" s="41"/>
      <c r="M176" s="197" t="s">
        <v>19</v>
      </c>
      <c r="N176" s="198" t="s">
        <v>48</v>
      </c>
      <c r="O176" s="67"/>
      <c r="P176" s="199">
        <f t="shared" si="41"/>
        <v>0</v>
      </c>
      <c r="Q176" s="199">
        <v>0</v>
      </c>
      <c r="R176" s="199">
        <f t="shared" si="42"/>
        <v>0</v>
      </c>
      <c r="S176" s="199">
        <v>0</v>
      </c>
      <c r="T176" s="200">
        <f t="shared" si="43"/>
        <v>0</v>
      </c>
      <c r="U176" s="36"/>
      <c r="V176" s="36"/>
      <c r="W176" s="36"/>
      <c r="X176" s="36"/>
      <c r="Y176" s="36"/>
      <c r="Z176" s="36"/>
      <c r="AA176" s="36"/>
      <c r="AB176" s="36"/>
      <c r="AC176" s="36"/>
      <c r="AD176" s="36"/>
      <c r="AE176" s="36"/>
      <c r="AR176" s="201" t="s">
        <v>182</v>
      </c>
      <c r="AT176" s="201" t="s">
        <v>177</v>
      </c>
      <c r="AU176" s="201" t="s">
        <v>195</v>
      </c>
      <c r="AY176" s="19" t="s">
        <v>175</v>
      </c>
      <c r="BE176" s="202">
        <f t="shared" si="44"/>
        <v>0</v>
      </c>
      <c r="BF176" s="202">
        <f t="shared" si="45"/>
        <v>0</v>
      </c>
      <c r="BG176" s="202">
        <f t="shared" si="46"/>
        <v>0</v>
      </c>
      <c r="BH176" s="202">
        <f t="shared" si="47"/>
        <v>0</v>
      </c>
      <c r="BI176" s="202">
        <f t="shared" si="48"/>
        <v>0</v>
      </c>
      <c r="BJ176" s="19" t="s">
        <v>182</v>
      </c>
      <c r="BK176" s="202">
        <f t="shared" si="49"/>
        <v>0</v>
      </c>
      <c r="BL176" s="19" t="s">
        <v>182</v>
      </c>
      <c r="BM176" s="201" t="s">
        <v>3869</v>
      </c>
    </row>
    <row r="177" spans="1:65" s="2" customFormat="1" ht="16.5" customHeight="1">
      <c r="A177" s="36"/>
      <c r="B177" s="37"/>
      <c r="C177" s="190" t="s">
        <v>1720</v>
      </c>
      <c r="D177" s="190" t="s">
        <v>177</v>
      </c>
      <c r="E177" s="191" t="s">
        <v>3870</v>
      </c>
      <c r="F177" s="192" t="s">
        <v>3871</v>
      </c>
      <c r="G177" s="193" t="s">
        <v>400</v>
      </c>
      <c r="H177" s="194">
        <v>6</v>
      </c>
      <c r="I177" s="195"/>
      <c r="J177" s="196">
        <f t="shared" si="40"/>
        <v>0</v>
      </c>
      <c r="K177" s="192" t="s">
        <v>1291</v>
      </c>
      <c r="L177" s="41"/>
      <c r="M177" s="197" t="s">
        <v>19</v>
      </c>
      <c r="N177" s="198" t="s">
        <v>48</v>
      </c>
      <c r="O177" s="67"/>
      <c r="P177" s="199">
        <f t="shared" si="41"/>
        <v>0</v>
      </c>
      <c r="Q177" s="199">
        <v>0</v>
      </c>
      <c r="R177" s="199">
        <f t="shared" si="42"/>
        <v>0</v>
      </c>
      <c r="S177" s="199">
        <v>0</v>
      </c>
      <c r="T177" s="200">
        <f t="shared" si="43"/>
        <v>0</v>
      </c>
      <c r="U177" s="36"/>
      <c r="V177" s="36"/>
      <c r="W177" s="36"/>
      <c r="X177" s="36"/>
      <c r="Y177" s="36"/>
      <c r="Z177" s="36"/>
      <c r="AA177" s="36"/>
      <c r="AB177" s="36"/>
      <c r="AC177" s="36"/>
      <c r="AD177" s="36"/>
      <c r="AE177" s="36"/>
      <c r="AR177" s="201" t="s">
        <v>182</v>
      </c>
      <c r="AT177" s="201" t="s">
        <v>177</v>
      </c>
      <c r="AU177" s="201" t="s">
        <v>195</v>
      </c>
      <c r="AY177" s="19" t="s">
        <v>175</v>
      </c>
      <c r="BE177" s="202">
        <f t="shared" si="44"/>
        <v>0</v>
      </c>
      <c r="BF177" s="202">
        <f t="shared" si="45"/>
        <v>0</v>
      </c>
      <c r="BG177" s="202">
        <f t="shared" si="46"/>
        <v>0</v>
      </c>
      <c r="BH177" s="202">
        <f t="shared" si="47"/>
        <v>0</v>
      </c>
      <c r="BI177" s="202">
        <f t="shared" si="48"/>
        <v>0</v>
      </c>
      <c r="BJ177" s="19" t="s">
        <v>182</v>
      </c>
      <c r="BK177" s="202">
        <f t="shared" si="49"/>
        <v>0</v>
      </c>
      <c r="BL177" s="19" t="s">
        <v>182</v>
      </c>
      <c r="BM177" s="201" t="s">
        <v>3872</v>
      </c>
    </row>
    <row r="178" spans="1:65" s="2" customFormat="1" ht="16.5" customHeight="1">
      <c r="A178" s="36"/>
      <c r="B178" s="37"/>
      <c r="C178" s="190" t="s">
        <v>1743</v>
      </c>
      <c r="D178" s="190" t="s">
        <v>177</v>
      </c>
      <c r="E178" s="191" t="s">
        <v>3873</v>
      </c>
      <c r="F178" s="192" t="s">
        <v>3874</v>
      </c>
      <c r="G178" s="193" t="s">
        <v>247</v>
      </c>
      <c r="H178" s="194">
        <v>490</v>
      </c>
      <c r="I178" s="195"/>
      <c r="J178" s="196">
        <f t="shared" si="40"/>
        <v>0</v>
      </c>
      <c r="K178" s="192" t="s">
        <v>1291</v>
      </c>
      <c r="L178" s="41"/>
      <c r="M178" s="197" t="s">
        <v>19</v>
      </c>
      <c r="N178" s="198" t="s">
        <v>48</v>
      </c>
      <c r="O178" s="67"/>
      <c r="P178" s="199">
        <f t="shared" si="41"/>
        <v>0</v>
      </c>
      <c r="Q178" s="199">
        <v>0</v>
      </c>
      <c r="R178" s="199">
        <f t="shared" si="42"/>
        <v>0</v>
      </c>
      <c r="S178" s="199">
        <v>0</v>
      </c>
      <c r="T178" s="200">
        <f t="shared" si="43"/>
        <v>0</v>
      </c>
      <c r="U178" s="36"/>
      <c r="V178" s="36"/>
      <c r="W178" s="36"/>
      <c r="X178" s="36"/>
      <c r="Y178" s="36"/>
      <c r="Z178" s="36"/>
      <c r="AA178" s="36"/>
      <c r="AB178" s="36"/>
      <c r="AC178" s="36"/>
      <c r="AD178" s="36"/>
      <c r="AE178" s="36"/>
      <c r="AR178" s="201" t="s">
        <v>182</v>
      </c>
      <c r="AT178" s="201" t="s">
        <v>177</v>
      </c>
      <c r="AU178" s="201" t="s">
        <v>195</v>
      </c>
      <c r="AY178" s="19" t="s">
        <v>175</v>
      </c>
      <c r="BE178" s="202">
        <f t="shared" si="44"/>
        <v>0</v>
      </c>
      <c r="BF178" s="202">
        <f t="shared" si="45"/>
        <v>0</v>
      </c>
      <c r="BG178" s="202">
        <f t="shared" si="46"/>
        <v>0</v>
      </c>
      <c r="BH178" s="202">
        <f t="shared" si="47"/>
        <v>0</v>
      </c>
      <c r="BI178" s="202">
        <f t="shared" si="48"/>
        <v>0</v>
      </c>
      <c r="BJ178" s="19" t="s">
        <v>182</v>
      </c>
      <c r="BK178" s="202">
        <f t="shared" si="49"/>
        <v>0</v>
      </c>
      <c r="BL178" s="19" t="s">
        <v>182</v>
      </c>
      <c r="BM178" s="201" t="s">
        <v>3875</v>
      </c>
    </row>
    <row r="179" spans="1:65" s="2" customFormat="1" ht="16.5" customHeight="1">
      <c r="A179" s="36"/>
      <c r="B179" s="37"/>
      <c r="C179" s="190" t="s">
        <v>1926</v>
      </c>
      <c r="D179" s="190" t="s">
        <v>177</v>
      </c>
      <c r="E179" s="191" t="s">
        <v>3876</v>
      </c>
      <c r="F179" s="192" t="s">
        <v>3877</v>
      </c>
      <c r="G179" s="193" t="s">
        <v>247</v>
      </c>
      <c r="H179" s="194">
        <v>490</v>
      </c>
      <c r="I179" s="195"/>
      <c r="J179" s="196">
        <f t="shared" si="40"/>
        <v>0</v>
      </c>
      <c r="K179" s="192" t="s">
        <v>1291</v>
      </c>
      <c r="L179" s="41"/>
      <c r="M179" s="197" t="s">
        <v>19</v>
      </c>
      <c r="N179" s="198" t="s">
        <v>48</v>
      </c>
      <c r="O179" s="67"/>
      <c r="P179" s="199">
        <f t="shared" si="41"/>
        <v>0</v>
      </c>
      <c r="Q179" s="199">
        <v>0</v>
      </c>
      <c r="R179" s="199">
        <f t="shared" si="42"/>
        <v>0</v>
      </c>
      <c r="S179" s="199">
        <v>0</v>
      </c>
      <c r="T179" s="200">
        <f t="shared" si="43"/>
        <v>0</v>
      </c>
      <c r="U179" s="36"/>
      <c r="V179" s="36"/>
      <c r="W179" s="36"/>
      <c r="X179" s="36"/>
      <c r="Y179" s="36"/>
      <c r="Z179" s="36"/>
      <c r="AA179" s="36"/>
      <c r="AB179" s="36"/>
      <c r="AC179" s="36"/>
      <c r="AD179" s="36"/>
      <c r="AE179" s="36"/>
      <c r="AR179" s="201" t="s">
        <v>182</v>
      </c>
      <c r="AT179" s="201" t="s">
        <v>177</v>
      </c>
      <c r="AU179" s="201" t="s">
        <v>195</v>
      </c>
      <c r="AY179" s="19" t="s">
        <v>175</v>
      </c>
      <c r="BE179" s="202">
        <f t="shared" si="44"/>
        <v>0</v>
      </c>
      <c r="BF179" s="202">
        <f t="shared" si="45"/>
        <v>0</v>
      </c>
      <c r="BG179" s="202">
        <f t="shared" si="46"/>
        <v>0</v>
      </c>
      <c r="BH179" s="202">
        <f t="shared" si="47"/>
        <v>0</v>
      </c>
      <c r="BI179" s="202">
        <f t="shared" si="48"/>
        <v>0</v>
      </c>
      <c r="BJ179" s="19" t="s">
        <v>182</v>
      </c>
      <c r="BK179" s="202">
        <f t="shared" si="49"/>
        <v>0</v>
      </c>
      <c r="BL179" s="19" t="s">
        <v>182</v>
      </c>
      <c r="BM179" s="201" t="s">
        <v>3878</v>
      </c>
    </row>
    <row r="180" spans="1:65" s="2" customFormat="1" ht="16.5" customHeight="1">
      <c r="A180" s="36"/>
      <c r="B180" s="37"/>
      <c r="C180" s="190" t="s">
        <v>1935</v>
      </c>
      <c r="D180" s="190" t="s">
        <v>177</v>
      </c>
      <c r="E180" s="191" t="s">
        <v>3879</v>
      </c>
      <c r="F180" s="192" t="s">
        <v>3880</v>
      </c>
      <c r="G180" s="193" t="s">
        <v>400</v>
      </c>
      <c r="H180" s="194">
        <v>5</v>
      </c>
      <c r="I180" s="195"/>
      <c r="J180" s="196">
        <f t="shared" si="40"/>
        <v>0</v>
      </c>
      <c r="K180" s="192" t="s">
        <v>1291</v>
      </c>
      <c r="L180" s="41"/>
      <c r="M180" s="197" t="s">
        <v>19</v>
      </c>
      <c r="N180" s="198" t="s">
        <v>48</v>
      </c>
      <c r="O180" s="67"/>
      <c r="P180" s="199">
        <f t="shared" si="41"/>
        <v>0</v>
      </c>
      <c r="Q180" s="199">
        <v>0</v>
      </c>
      <c r="R180" s="199">
        <f t="shared" si="42"/>
        <v>0</v>
      </c>
      <c r="S180" s="199">
        <v>0</v>
      </c>
      <c r="T180" s="200">
        <f t="shared" si="43"/>
        <v>0</v>
      </c>
      <c r="U180" s="36"/>
      <c r="V180" s="36"/>
      <c r="W180" s="36"/>
      <c r="X180" s="36"/>
      <c r="Y180" s="36"/>
      <c r="Z180" s="36"/>
      <c r="AA180" s="36"/>
      <c r="AB180" s="36"/>
      <c r="AC180" s="36"/>
      <c r="AD180" s="36"/>
      <c r="AE180" s="36"/>
      <c r="AR180" s="201" t="s">
        <v>182</v>
      </c>
      <c r="AT180" s="201" t="s">
        <v>177</v>
      </c>
      <c r="AU180" s="201" t="s">
        <v>195</v>
      </c>
      <c r="AY180" s="19" t="s">
        <v>175</v>
      </c>
      <c r="BE180" s="202">
        <f t="shared" si="44"/>
        <v>0</v>
      </c>
      <c r="BF180" s="202">
        <f t="shared" si="45"/>
        <v>0</v>
      </c>
      <c r="BG180" s="202">
        <f t="shared" si="46"/>
        <v>0</v>
      </c>
      <c r="BH180" s="202">
        <f t="shared" si="47"/>
        <v>0</v>
      </c>
      <c r="BI180" s="202">
        <f t="shared" si="48"/>
        <v>0</v>
      </c>
      <c r="BJ180" s="19" t="s">
        <v>182</v>
      </c>
      <c r="BK180" s="202">
        <f t="shared" si="49"/>
        <v>0</v>
      </c>
      <c r="BL180" s="19" t="s">
        <v>182</v>
      </c>
      <c r="BM180" s="201" t="s">
        <v>3881</v>
      </c>
    </row>
    <row r="181" spans="1:65" s="2" customFormat="1" ht="16.5" customHeight="1">
      <c r="A181" s="36"/>
      <c r="B181" s="37"/>
      <c r="C181" s="190" t="s">
        <v>1940</v>
      </c>
      <c r="D181" s="190" t="s">
        <v>177</v>
      </c>
      <c r="E181" s="191" t="s">
        <v>3882</v>
      </c>
      <c r="F181" s="192" t="s">
        <v>3883</v>
      </c>
      <c r="G181" s="193" t="s">
        <v>400</v>
      </c>
      <c r="H181" s="194">
        <v>17</v>
      </c>
      <c r="I181" s="195"/>
      <c r="J181" s="196">
        <f t="shared" si="40"/>
        <v>0</v>
      </c>
      <c r="K181" s="192" t="s">
        <v>1291</v>
      </c>
      <c r="L181" s="41"/>
      <c r="M181" s="197" t="s">
        <v>19</v>
      </c>
      <c r="N181" s="198" t="s">
        <v>48</v>
      </c>
      <c r="O181" s="67"/>
      <c r="P181" s="199">
        <f t="shared" si="41"/>
        <v>0</v>
      </c>
      <c r="Q181" s="199">
        <v>0</v>
      </c>
      <c r="R181" s="199">
        <f t="shared" si="42"/>
        <v>0</v>
      </c>
      <c r="S181" s="199">
        <v>0</v>
      </c>
      <c r="T181" s="200">
        <f t="shared" si="43"/>
        <v>0</v>
      </c>
      <c r="U181" s="36"/>
      <c r="V181" s="36"/>
      <c r="W181" s="36"/>
      <c r="X181" s="36"/>
      <c r="Y181" s="36"/>
      <c r="Z181" s="36"/>
      <c r="AA181" s="36"/>
      <c r="AB181" s="36"/>
      <c r="AC181" s="36"/>
      <c r="AD181" s="36"/>
      <c r="AE181" s="36"/>
      <c r="AR181" s="201" t="s">
        <v>182</v>
      </c>
      <c r="AT181" s="201" t="s">
        <v>177</v>
      </c>
      <c r="AU181" s="201" t="s">
        <v>195</v>
      </c>
      <c r="AY181" s="19" t="s">
        <v>175</v>
      </c>
      <c r="BE181" s="202">
        <f t="shared" si="44"/>
        <v>0</v>
      </c>
      <c r="BF181" s="202">
        <f t="shared" si="45"/>
        <v>0</v>
      </c>
      <c r="BG181" s="202">
        <f t="shared" si="46"/>
        <v>0</v>
      </c>
      <c r="BH181" s="202">
        <f t="shared" si="47"/>
        <v>0</v>
      </c>
      <c r="BI181" s="202">
        <f t="shared" si="48"/>
        <v>0</v>
      </c>
      <c r="BJ181" s="19" t="s">
        <v>182</v>
      </c>
      <c r="BK181" s="202">
        <f t="shared" si="49"/>
        <v>0</v>
      </c>
      <c r="BL181" s="19" t="s">
        <v>182</v>
      </c>
      <c r="BM181" s="201" t="s">
        <v>3884</v>
      </c>
    </row>
    <row r="182" spans="1:65" s="2" customFormat="1" ht="16.5" customHeight="1">
      <c r="A182" s="36"/>
      <c r="B182" s="37"/>
      <c r="C182" s="190" t="s">
        <v>1944</v>
      </c>
      <c r="D182" s="190" t="s">
        <v>177</v>
      </c>
      <c r="E182" s="191" t="s">
        <v>3885</v>
      </c>
      <c r="F182" s="192" t="s">
        <v>3886</v>
      </c>
      <c r="G182" s="193" t="s">
        <v>400</v>
      </c>
      <c r="H182" s="194">
        <v>38</v>
      </c>
      <c r="I182" s="195"/>
      <c r="J182" s="196">
        <f t="shared" si="40"/>
        <v>0</v>
      </c>
      <c r="K182" s="192" t="s">
        <v>1291</v>
      </c>
      <c r="L182" s="41"/>
      <c r="M182" s="197" t="s">
        <v>19</v>
      </c>
      <c r="N182" s="198" t="s">
        <v>48</v>
      </c>
      <c r="O182" s="67"/>
      <c r="P182" s="199">
        <f t="shared" si="41"/>
        <v>0</v>
      </c>
      <c r="Q182" s="199">
        <v>0</v>
      </c>
      <c r="R182" s="199">
        <f t="shared" si="42"/>
        <v>0</v>
      </c>
      <c r="S182" s="199">
        <v>0</v>
      </c>
      <c r="T182" s="200">
        <f t="shared" si="43"/>
        <v>0</v>
      </c>
      <c r="U182" s="36"/>
      <c r="V182" s="36"/>
      <c r="W182" s="36"/>
      <c r="X182" s="36"/>
      <c r="Y182" s="36"/>
      <c r="Z182" s="36"/>
      <c r="AA182" s="36"/>
      <c r="AB182" s="36"/>
      <c r="AC182" s="36"/>
      <c r="AD182" s="36"/>
      <c r="AE182" s="36"/>
      <c r="AR182" s="201" t="s">
        <v>182</v>
      </c>
      <c r="AT182" s="201" t="s">
        <v>177</v>
      </c>
      <c r="AU182" s="201" t="s">
        <v>195</v>
      </c>
      <c r="AY182" s="19" t="s">
        <v>175</v>
      </c>
      <c r="BE182" s="202">
        <f t="shared" si="44"/>
        <v>0</v>
      </c>
      <c r="BF182" s="202">
        <f t="shared" si="45"/>
        <v>0</v>
      </c>
      <c r="BG182" s="202">
        <f t="shared" si="46"/>
        <v>0</v>
      </c>
      <c r="BH182" s="202">
        <f t="shared" si="47"/>
        <v>0</v>
      </c>
      <c r="BI182" s="202">
        <f t="shared" si="48"/>
        <v>0</v>
      </c>
      <c r="BJ182" s="19" t="s">
        <v>182</v>
      </c>
      <c r="BK182" s="202">
        <f t="shared" si="49"/>
        <v>0</v>
      </c>
      <c r="BL182" s="19" t="s">
        <v>182</v>
      </c>
      <c r="BM182" s="201" t="s">
        <v>3887</v>
      </c>
    </row>
    <row r="183" spans="1:65" s="2" customFormat="1" ht="16.5" customHeight="1">
      <c r="A183" s="36"/>
      <c r="B183" s="37"/>
      <c r="C183" s="190" t="s">
        <v>1948</v>
      </c>
      <c r="D183" s="190" t="s">
        <v>177</v>
      </c>
      <c r="E183" s="191" t="s">
        <v>3888</v>
      </c>
      <c r="F183" s="192" t="s">
        <v>3889</v>
      </c>
      <c r="G183" s="193" t="s">
        <v>433</v>
      </c>
      <c r="H183" s="194">
        <v>2</v>
      </c>
      <c r="I183" s="195"/>
      <c r="J183" s="196">
        <f t="shared" si="40"/>
        <v>0</v>
      </c>
      <c r="K183" s="192" t="s">
        <v>1291</v>
      </c>
      <c r="L183" s="41"/>
      <c r="M183" s="197" t="s">
        <v>19</v>
      </c>
      <c r="N183" s="198" t="s">
        <v>48</v>
      </c>
      <c r="O183" s="67"/>
      <c r="P183" s="199">
        <f t="shared" si="41"/>
        <v>0</v>
      </c>
      <c r="Q183" s="199">
        <v>0</v>
      </c>
      <c r="R183" s="199">
        <f t="shared" si="42"/>
        <v>0</v>
      </c>
      <c r="S183" s="199">
        <v>0</v>
      </c>
      <c r="T183" s="200">
        <f t="shared" si="43"/>
        <v>0</v>
      </c>
      <c r="U183" s="36"/>
      <c r="V183" s="36"/>
      <c r="W183" s="36"/>
      <c r="X183" s="36"/>
      <c r="Y183" s="36"/>
      <c r="Z183" s="36"/>
      <c r="AA183" s="36"/>
      <c r="AB183" s="36"/>
      <c r="AC183" s="36"/>
      <c r="AD183" s="36"/>
      <c r="AE183" s="36"/>
      <c r="AR183" s="201" t="s">
        <v>182</v>
      </c>
      <c r="AT183" s="201" t="s">
        <v>177</v>
      </c>
      <c r="AU183" s="201" t="s">
        <v>195</v>
      </c>
      <c r="AY183" s="19" t="s">
        <v>175</v>
      </c>
      <c r="BE183" s="202">
        <f t="shared" si="44"/>
        <v>0</v>
      </c>
      <c r="BF183" s="202">
        <f t="shared" si="45"/>
        <v>0</v>
      </c>
      <c r="BG183" s="202">
        <f t="shared" si="46"/>
        <v>0</v>
      </c>
      <c r="BH183" s="202">
        <f t="shared" si="47"/>
        <v>0</v>
      </c>
      <c r="BI183" s="202">
        <f t="shared" si="48"/>
        <v>0</v>
      </c>
      <c r="BJ183" s="19" t="s">
        <v>182</v>
      </c>
      <c r="BK183" s="202">
        <f t="shared" si="49"/>
        <v>0</v>
      </c>
      <c r="BL183" s="19" t="s">
        <v>182</v>
      </c>
      <c r="BM183" s="201" t="s">
        <v>3890</v>
      </c>
    </row>
    <row r="184" spans="1:65" s="2" customFormat="1" ht="16.5" customHeight="1">
      <c r="A184" s="36"/>
      <c r="B184" s="37"/>
      <c r="C184" s="190" t="s">
        <v>1953</v>
      </c>
      <c r="D184" s="190" t="s">
        <v>177</v>
      </c>
      <c r="E184" s="191" t="s">
        <v>3891</v>
      </c>
      <c r="F184" s="192" t="s">
        <v>3892</v>
      </c>
      <c r="G184" s="193" t="s">
        <v>247</v>
      </c>
      <c r="H184" s="194">
        <v>255</v>
      </c>
      <c r="I184" s="195"/>
      <c r="J184" s="196">
        <f t="shared" si="40"/>
        <v>0</v>
      </c>
      <c r="K184" s="192" t="s">
        <v>1291</v>
      </c>
      <c r="L184" s="41"/>
      <c r="M184" s="197" t="s">
        <v>19</v>
      </c>
      <c r="N184" s="198" t="s">
        <v>48</v>
      </c>
      <c r="O184" s="67"/>
      <c r="P184" s="199">
        <f t="shared" si="41"/>
        <v>0</v>
      </c>
      <c r="Q184" s="199">
        <v>0</v>
      </c>
      <c r="R184" s="199">
        <f t="shared" si="42"/>
        <v>0</v>
      </c>
      <c r="S184" s="199">
        <v>0</v>
      </c>
      <c r="T184" s="200">
        <f t="shared" si="43"/>
        <v>0</v>
      </c>
      <c r="U184" s="36"/>
      <c r="V184" s="36"/>
      <c r="W184" s="36"/>
      <c r="X184" s="36"/>
      <c r="Y184" s="36"/>
      <c r="Z184" s="36"/>
      <c r="AA184" s="36"/>
      <c r="AB184" s="36"/>
      <c r="AC184" s="36"/>
      <c r="AD184" s="36"/>
      <c r="AE184" s="36"/>
      <c r="AR184" s="201" t="s">
        <v>182</v>
      </c>
      <c r="AT184" s="201" t="s">
        <v>177</v>
      </c>
      <c r="AU184" s="201" t="s">
        <v>195</v>
      </c>
      <c r="AY184" s="19" t="s">
        <v>175</v>
      </c>
      <c r="BE184" s="202">
        <f t="shared" si="44"/>
        <v>0</v>
      </c>
      <c r="BF184" s="202">
        <f t="shared" si="45"/>
        <v>0</v>
      </c>
      <c r="BG184" s="202">
        <f t="shared" si="46"/>
        <v>0</v>
      </c>
      <c r="BH184" s="202">
        <f t="shared" si="47"/>
        <v>0</v>
      </c>
      <c r="BI184" s="202">
        <f t="shared" si="48"/>
        <v>0</v>
      </c>
      <c r="BJ184" s="19" t="s">
        <v>182</v>
      </c>
      <c r="BK184" s="202">
        <f t="shared" si="49"/>
        <v>0</v>
      </c>
      <c r="BL184" s="19" t="s">
        <v>182</v>
      </c>
      <c r="BM184" s="201" t="s">
        <v>3893</v>
      </c>
    </row>
    <row r="185" spans="1:65" s="2" customFormat="1" ht="16.5" customHeight="1">
      <c r="A185" s="36"/>
      <c r="B185" s="37"/>
      <c r="C185" s="190" t="s">
        <v>1963</v>
      </c>
      <c r="D185" s="190" t="s">
        <v>177</v>
      </c>
      <c r="E185" s="191" t="s">
        <v>3894</v>
      </c>
      <c r="F185" s="192" t="s">
        <v>3895</v>
      </c>
      <c r="G185" s="193" t="s">
        <v>247</v>
      </c>
      <c r="H185" s="194">
        <v>255</v>
      </c>
      <c r="I185" s="195"/>
      <c r="J185" s="196">
        <f t="shared" si="40"/>
        <v>0</v>
      </c>
      <c r="K185" s="192" t="s">
        <v>1291</v>
      </c>
      <c r="L185" s="41"/>
      <c r="M185" s="197" t="s">
        <v>19</v>
      </c>
      <c r="N185" s="198" t="s">
        <v>48</v>
      </c>
      <c r="O185" s="67"/>
      <c r="P185" s="199">
        <f t="shared" si="41"/>
        <v>0</v>
      </c>
      <c r="Q185" s="199">
        <v>0</v>
      </c>
      <c r="R185" s="199">
        <f t="shared" si="42"/>
        <v>0</v>
      </c>
      <c r="S185" s="199">
        <v>0</v>
      </c>
      <c r="T185" s="200">
        <f t="shared" si="43"/>
        <v>0</v>
      </c>
      <c r="U185" s="36"/>
      <c r="V185" s="36"/>
      <c r="W185" s="36"/>
      <c r="X185" s="36"/>
      <c r="Y185" s="36"/>
      <c r="Z185" s="36"/>
      <c r="AA185" s="36"/>
      <c r="AB185" s="36"/>
      <c r="AC185" s="36"/>
      <c r="AD185" s="36"/>
      <c r="AE185" s="36"/>
      <c r="AR185" s="201" t="s">
        <v>182</v>
      </c>
      <c r="AT185" s="201" t="s">
        <v>177</v>
      </c>
      <c r="AU185" s="201" t="s">
        <v>195</v>
      </c>
      <c r="AY185" s="19" t="s">
        <v>175</v>
      </c>
      <c r="BE185" s="202">
        <f t="shared" si="44"/>
        <v>0</v>
      </c>
      <c r="BF185" s="202">
        <f t="shared" si="45"/>
        <v>0</v>
      </c>
      <c r="BG185" s="202">
        <f t="shared" si="46"/>
        <v>0</v>
      </c>
      <c r="BH185" s="202">
        <f t="shared" si="47"/>
        <v>0</v>
      </c>
      <c r="BI185" s="202">
        <f t="shared" si="48"/>
        <v>0</v>
      </c>
      <c r="BJ185" s="19" t="s">
        <v>182</v>
      </c>
      <c r="BK185" s="202">
        <f t="shared" si="49"/>
        <v>0</v>
      </c>
      <c r="BL185" s="19" t="s">
        <v>182</v>
      </c>
      <c r="BM185" s="201" t="s">
        <v>3896</v>
      </c>
    </row>
    <row r="186" spans="1:65" s="2" customFormat="1" ht="16.5" customHeight="1">
      <c r="A186" s="36"/>
      <c r="B186" s="37"/>
      <c r="C186" s="190" t="s">
        <v>1968</v>
      </c>
      <c r="D186" s="190" t="s">
        <v>177</v>
      </c>
      <c r="E186" s="191" t="s">
        <v>3897</v>
      </c>
      <c r="F186" s="192" t="s">
        <v>3898</v>
      </c>
      <c r="G186" s="193" t="s">
        <v>247</v>
      </c>
      <c r="H186" s="194">
        <v>40</v>
      </c>
      <c r="I186" s="195"/>
      <c r="J186" s="196">
        <f t="shared" si="40"/>
        <v>0</v>
      </c>
      <c r="K186" s="192" t="s">
        <v>1291</v>
      </c>
      <c r="L186" s="41"/>
      <c r="M186" s="197" t="s">
        <v>19</v>
      </c>
      <c r="N186" s="198" t="s">
        <v>48</v>
      </c>
      <c r="O186" s="67"/>
      <c r="P186" s="199">
        <f t="shared" si="41"/>
        <v>0</v>
      </c>
      <c r="Q186" s="199">
        <v>0</v>
      </c>
      <c r="R186" s="199">
        <f t="shared" si="42"/>
        <v>0</v>
      </c>
      <c r="S186" s="199">
        <v>0</v>
      </c>
      <c r="T186" s="200">
        <f t="shared" si="43"/>
        <v>0</v>
      </c>
      <c r="U186" s="36"/>
      <c r="V186" s="36"/>
      <c r="W186" s="36"/>
      <c r="X186" s="36"/>
      <c r="Y186" s="36"/>
      <c r="Z186" s="36"/>
      <c r="AA186" s="36"/>
      <c r="AB186" s="36"/>
      <c r="AC186" s="36"/>
      <c r="AD186" s="36"/>
      <c r="AE186" s="36"/>
      <c r="AR186" s="201" t="s">
        <v>182</v>
      </c>
      <c r="AT186" s="201" t="s">
        <v>177</v>
      </c>
      <c r="AU186" s="201" t="s">
        <v>195</v>
      </c>
      <c r="AY186" s="19" t="s">
        <v>175</v>
      </c>
      <c r="BE186" s="202">
        <f t="shared" si="44"/>
        <v>0</v>
      </c>
      <c r="BF186" s="202">
        <f t="shared" si="45"/>
        <v>0</v>
      </c>
      <c r="BG186" s="202">
        <f t="shared" si="46"/>
        <v>0</v>
      </c>
      <c r="BH186" s="202">
        <f t="shared" si="47"/>
        <v>0</v>
      </c>
      <c r="BI186" s="202">
        <f t="shared" si="48"/>
        <v>0</v>
      </c>
      <c r="BJ186" s="19" t="s">
        <v>182</v>
      </c>
      <c r="BK186" s="202">
        <f t="shared" si="49"/>
        <v>0</v>
      </c>
      <c r="BL186" s="19" t="s">
        <v>182</v>
      </c>
      <c r="BM186" s="201" t="s">
        <v>3899</v>
      </c>
    </row>
    <row r="187" spans="1:65" s="2" customFormat="1" ht="16.5" customHeight="1">
      <c r="A187" s="36"/>
      <c r="B187" s="37"/>
      <c r="C187" s="190" t="s">
        <v>1972</v>
      </c>
      <c r="D187" s="190" t="s">
        <v>177</v>
      </c>
      <c r="E187" s="191" t="s">
        <v>3900</v>
      </c>
      <c r="F187" s="192" t="s">
        <v>3901</v>
      </c>
      <c r="G187" s="193" t="s">
        <v>247</v>
      </c>
      <c r="H187" s="194">
        <v>40</v>
      </c>
      <c r="I187" s="195"/>
      <c r="J187" s="196">
        <f t="shared" si="40"/>
        <v>0</v>
      </c>
      <c r="K187" s="192" t="s">
        <v>1291</v>
      </c>
      <c r="L187" s="41"/>
      <c r="M187" s="267" t="s">
        <v>19</v>
      </c>
      <c r="N187" s="268" t="s">
        <v>48</v>
      </c>
      <c r="O187" s="251"/>
      <c r="P187" s="269">
        <f t="shared" si="41"/>
        <v>0</v>
      </c>
      <c r="Q187" s="269">
        <v>0</v>
      </c>
      <c r="R187" s="269">
        <f t="shared" si="42"/>
        <v>0</v>
      </c>
      <c r="S187" s="269">
        <v>0</v>
      </c>
      <c r="T187" s="270">
        <f t="shared" si="43"/>
        <v>0</v>
      </c>
      <c r="U187" s="36"/>
      <c r="V187" s="36"/>
      <c r="W187" s="36"/>
      <c r="X187" s="36"/>
      <c r="Y187" s="36"/>
      <c r="Z187" s="36"/>
      <c r="AA187" s="36"/>
      <c r="AB187" s="36"/>
      <c r="AC187" s="36"/>
      <c r="AD187" s="36"/>
      <c r="AE187" s="36"/>
      <c r="AR187" s="201" t="s">
        <v>182</v>
      </c>
      <c r="AT187" s="201" t="s">
        <v>177</v>
      </c>
      <c r="AU187" s="201" t="s">
        <v>195</v>
      </c>
      <c r="AY187" s="19" t="s">
        <v>175</v>
      </c>
      <c r="BE187" s="202">
        <f t="shared" si="44"/>
        <v>0</v>
      </c>
      <c r="BF187" s="202">
        <f t="shared" si="45"/>
        <v>0</v>
      </c>
      <c r="BG187" s="202">
        <f t="shared" si="46"/>
        <v>0</v>
      </c>
      <c r="BH187" s="202">
        <f t="shared" si="47"/>
        <v>0</v>
      </c>
      <c r="BI187" s="202">
        <f t="shared" si="48"/>
        <v>0</v>
      </c>
      <c r="BJ187" s="19" t="s">
        <v>182</v>
      </c>
      <c r="BK187" s="202">
        <f t="shared" si="49"/>
        <v>0</v>
      </c>
      <c r="BL187" s="19" t="s">
        <v>182</v>
      </c>
      <c r="BM187" s="201" t="s">
        <v>3902</v>
      </c>
    </row>
    <row r="188" spans="1:31" s="2" customFormat="1" ht="6.95" customHeight="1">
      <c r="A188" s="36"/>
      <c r="B188" s="50"/>
      <c r="C188" s="51"/>
      <c r="D188" s="51"/>
      <c r="E188" s="51"/>
      <c r="F188" s="51"/>
      <c r="G188" s="51"/>
      <c r="H188" s="51"/>
      <c r="I188" s="139"/>
      <c r="J188" s="51"/>
      <c r="K188" s="51"/>
      <c r="L188" s="41"/>
      <c r="M188" s="36"/>
      <c r="O188" s="36"/>
      <c r="P188" s="36"/>
      <c r="Q188" s="36"/>
      <c r="R188" s="36"/>
      <c r="S188" s="36"/>
      <c r="T188" s="36"/>
      <c r="U188" s="36"/>
      <c r="V188" s="36"/>
      <c r="W188" s="36"/>
      <c r="X188" s="36"/>
      <c r="Y188" s="36"/>
      <c r="Z188" s="36"/>
      <c r="AA188" s="36"/>
      <c r="AB188" s="36"/>
      <c r="AC188" s="36"/>
      <c r="AD188" s="36"/>
      <c r="AE188" s="36"/>
    </row>
  </sheetData>
  <sheetProtection algorithmName="SHA-512" hashValue="NQdNmmvzoCBcqU6A1iwvL3+StX8US6+tq2vTTeXeuZXqrMIG53NFN452p2wnd9KBaJrHYJEeEC6AGcEFyBwN0g==" saltValue="BW4B36FhZaXKkbWaL08tGFOI7kh91vVwa/+mvF5kQnkoqNmWb30IYA+ZuO+PPo9Af3XARrqI/gNzeKFMEoNOag==" spinCount="100000" sheet="1" objects="1" scenarios="1" formatColumns="0" formatRows="0" autoFilter="0"/>
  <autoFilter ref="C81:K187"/>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130</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3903</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ROUND(J100,2)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ROUND((SUM(BE100:BE945)),2)</f>
        <v>0</v>
      </c>
      <c r="G33" s="36"/>
      <c r="H33" s="36"/>
      <c r="I33" s="128">
        <v>0.21</v>
      </c>
      <c r="J33" s="127">
        <f>ROUND(((SUM(BE100:BE945))*I33),2)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ROUND((SUM(BF100:BF945)),2)</f>
        <v>0</v>
      </c>
      <c r="G34" s="36"/>
      <c r="H34" s="36"/>
      <c r="I34" s="128">
        <v>0.15</v>
      </c>
      <c r="J34" s="127">
        <f>ROUND(((SUM(BF100:BF945))*I34),2)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ROUND((SUM(BG100:BG945)),2)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ROUND((SUM(BH100:BH945)),2)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ROUND((SUM(BI100:BI945)),2)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11 - 01 - Stavební část - oprava fasády,  střechy, výplně otvorů</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J100</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J101</f>
        <v>0</v>
      </c>
      <c r="K60" s="149"/>
      <c r="L60" s="154"/>
    </row>
    <row r="61" spans="2:12" s="10" customFormat="1" ht="19.9" customHeight="1">
      <c r="B61" s="155"/>
      <c r="C61" s="156"/>
      <c r="D61" s="157" t="s">
        <v>153</v>
      </c>
      <c r="E61" s="158"/>
      <c r="F61" s="158"/>
      <c r="G61" s="158"/>
      <c r="H61" s="158"/>
      <c r="I61" s="159"/>
      <c r="J61" s="160">
        <f>J102</f>
        <v>0</v>
      </c>
      <c r="K61" s="156"/>
      <c r="L61" s="161"/>
    </row>
    <row r="62" spans="2:12" s="10" customFormat="1" ht="19.9" customHeight="1">
      <c r="B62" s="155"/>
      <c r="C62" s="156"/>
      <c r="D62" s="157" t="s">
        <v>595</v>
      </c>
      <c r="E62" s="158"/>
      <c r="F62" s="158"/>
      <c r="G62" s="158"/>
      <c r="H62" s="158"/>
      <c r="I62" s="159"/>
      <c r="J62" s="160">
        <f>J125</f>
        <v>0</v>
      </c>
      <c r="K62" s="156"/>
      <c r="L62" s="161"/>
    </row>
    <row r="63" spans="2:12" s="10" customFormat="1" ht="19.9" customHeight="1">
      <c r="B63" s="155"/>
      <c r="C63" s="156"/>
      <c r="D63" s="157" t="s">
        <v>355</v>
      </c>
      <c r="E63" s="158"/>
      <c r="F63" s="158"/>
      <c r="G63" s="158"/>
      <c r="H63" s="158"/>
      <c r="I63" s="159"/>
      <c r="J63" s="160">
        <f>J325</f>
        <v>0</v>
      </c>
      <c r="K63" s="156"/>
      <c r="L63" s="161"/>
    </row>
    <row r="64" spans="2:12" s="10" customFormat="1" ht="19.9" customHeight="1">
      <c r="B64" s="155"/>
      <c r="C64" s="156"/>
      <c r="D64" s="157" t="s">
        <v>2621</v>
      </c>
      <c r="E64" s="158"/>
      <c r="F64" s="158"/>
      <c r="G64" s="158"/>
      <c r="H64" s="158"/>
      <c r="I64" s="159"/>
      <c r="J64" s="160">
        <f>J393</f>
        <v>0</v>
      </c>
      <c r="K64" s="156"/>
      <c r="L64" s="161"/>
    </row>
    <row r="65" spans="2:12" s="10" customFormat="1" ht="19.9" customHeight="1">
      <c r="B65" s="155"/>
      <c r="C65" s="156"/>
      <c r="D65" s="157" t="s">
        <v>1142</v>
      </c>
      <c r="E65" s="158"/>
      <c r="F65" s="158"/>
      <c r="G65" s="158"/>
      <c r="H65" s="158"/>
      <c r="I65" s="159"/>
      <c r="J65" s="160">
        <f>J433</f>
        <v>0</v>
      </c>
      <c r="K65" s="156"/>
      <c r="L65" s="161"/>
    </row>
    <row r="66" spans="2:12" s="10" customFormat="1" ht="19.9" customHeight="1">
      <c r="B66" s="155"/>
      <c r="C66" s="156"/>
      <c r="D66" s="157" t="s">
        <v>356</v>
      </c>
      <c r="E66" s="158"/>
      <c r="F66" s="158"/>
      <c r="G66" s="158"/>
      <c r="H66" s="158"/>
      <c r="I66" s="159"/>
      <c r="J66" s="160">
        <f>J508</f>
        <v>0</v>
      </c>
      <c r="K66" s="156"/>
      <c r="L66" s="161"/>
    </row>
    <row r="67" spans="2:12" s="10" customFormat="1" ht="19.9" customHeight="1">
      <c r="B67" s="155"/>
      <c r="C67" s="156"/>
      <c r="D67" s="157" t="s">
        <v>157</v>
      </c>
      <c r="E67" s="158"/>
      <c r="F67" s="158"/>
      <c r="G67" s="158"/>
      <c r="H67" s="158"/>
      <c r="I67" s="159"/>
      <c r="J67" s="160">
        <f>J518</f>
        <v>0</v>
      </c>
      <c r="K67" s="156"/>
      <c r="L67" s="161"/>
    </row>
    <row r="68" spans="2:12" s="9" customFormat="1" ht="24.95" customHeight="1">
      <c r="B68" s="148"/>
      <c r="C68" s="149"/>
      <c r="D68" s="150" t="s">
        <v>158</v>
      </c>
      <c r="E68" s="151"/>
      <c r="F68" s="151"/>
      <c r="G68" s="151"/>
      <c r="H68" s="151"/>
      <c r="I68" s="152"/>
      <c r="J68" s="153">
        <f>J521</f>
        <v>0</v>
      </c>
      <c r="K68" s="149"/>
      <c r="L68" s="154"/>
    </row>
    <row r="69" spans="2:12" s="10" customFormat="1" ht="19.9" customHeight="1">
      <c r="B69" s="155"/>
      <c r="C69" s="156"/>
      <c r="D69" s="157" t="s">
        <v>1144</v>
      </c>
      <c r="E69" s="158"/>
      <c r="F69" s="158"/>
      <c r="G69" s="158"/>
      <c r="H69" s="158"/>
      <c r="I69" s="159"/>
      <c r="J69" s="160">
        <f>J522</f>
        <v>0</v>
      </c>
      <c r="K69" s="156"/>
      <c r="L69" s="161"/>
    </row>
    <row r="70" spans="2:12" s="10" customFormat="1" ht="19.9" customHeight="1">
      <c r="B70" s="155"/>
      <c r="C70" s="156"/>
      <c r="D70" s="157" t="s">
        <v>1039</v>
      </c>
      <c r="E70" s="158"/>
      <c r="F70" s="158"/>
      <c r="G70" s="158"/>
      <c r="H70" s="158"/>
      <c r="I70" s="159"/>
      <c r="J70" s="160">
        <f>J546</f>
        <v>0</v>
      </c>
      <c r="K70" s="156"/>
      <c r="L70" s="161"/>
    </row>
    <row r="71" spans="2:12" s="10" customFormat="1" ht="19.9" customHeight="1">
      <c r="B71" s="155"/>
      <c r="C71" s="156"/>
      <c r="D71" s="157" t="s">
        <v>1146</v>
      </c>
      <c r="E71" s="158"/>
      <c r="F71" s="158"/>
      <c r="G71" s="158"/>
      <c r="H71" s="158"/>
      <c r="I71" s="159"/>
      <c r="J71" s="160">
        <f>J556</f>
        <v>0</v>
      </c>
      <c r="K71" s="156"/>
      <c r="L71" s="161"/>
    </row>
    <row r="72" spans="2:12" s="10" customFormat="1" ht="19.9" customHeight="1">
      <c r="B72" s="155"/>
      <c r="C72" s="156"/>
      <c r="D72" s="157" t="s">
        <v>3904</v>
      </c>
      <c r="E72" s="158"/>
      <c r="F72" s="158"/>
      <c r="G72" s="158"/>
      <c r="H72" s="158"/>
      <c r="I72" s="159"/>
      <c r="J72" s="160">
        <f>J615</f>
        <v>0</v>
      </c>
      <c r="K72" s="156"/>
      <c r="L72" s="161"/>
    </row>
    <row r="73" spans="2:12" s="10" customFormat="1" ht="19.9" customHeight="1">
      <c r="B73" s="155"/>
      <c r="C73" s="156"/>
      <c r="D73" s="157" t="s">
        <v>3905</v>
      </c>
      <c r="E73" s="158"/>
      <c r="F73" s="158"/>
      <c r="G73" s="158"/>
      <c r="H73" s="158"/>
      <c r="I73" s="159"/>
      <c r="J73" s="160">
        <f>J699</f>
        <v>0</v>
      </c>
      <c r="K73" s="156"/>
      <c r="L73" s="161"/>
    </row>
    <row r="74" spans="2:12" s="10" customFormat="1" ht="19.9" customHeight="1">
      <c r="B74" s="155"/>
      <c r="C74" s="156"/>
      <c r="D74" s="157" t="s">
        <v>1148</v>
      </c>
      <c r="E74" s="158"/>
      <c r="F74" s="158"/>
      <c r="G74" s="158"/>
      <c r="H74" s="158"/>
      <c r="I74" s="159"/>
      <c r="J74" s="160">
        <f>J747</f>
        <v>0</v>
      </c>
      <c r="K74" s="156"/>
      <c r="L74" s="161"/>
    </row>
    <row r="75" spans="2:12" s="10" customFormat="1" ht="19.9" customHeight="1">
      <c r="B75" s="155"/>
      <c r="C75" s="156"/>
      <c r="D75" s="157" t="s">
        <v>357</v>
      </c>
      <c r="E75" s="158"/>
      <c r="F75" s="158"/>
      <c r="G75" s="158"/>
      <c r="H75" s="158"/>
      <c r="I75" s="159"/>
      <c r="J75" s="160">
        <f>J851</f>
        <v>0</v>
      </c>
      <c r="K75" s="156"/>
      <c r="L75" s="161"/>
    </row>
    <row r="76" spans="2:12" s="10" customFormat="1" ht="19.9" customHeight="1">
      <c r="B76" s="155"/>
      <c r="C76" s="156"/>
      <c r="D76" s="157" t="s">
        <v>3906</v>
      </c>
      <c r="E76" s="158"/>
      <c r="F76" s="158"/>
      <c r="G76" s="158"/>
      <c r="H76" s="158"/>
      <c r="I76" s="159"/>
      <c r="J76" s="160">
        <f>J860</f>
        <v>0</v>
      </c>
      <c r="K76" s="156"/>
      <c r="L76" s="161"/>
    </row>
    <row r="77" spans="2:12" s="10" customFormat="1" ht="19.9" customHeight="1">
      <c r="B77" s="155"/>
      <c r="C77" s="156"/>
      <c r="D77" s="157" t="s">
        <v>1153</v>
      </c>
      <c r="E77" s="158"/>
      <c r="F77" s="158"/>
      <c r="G77" s="158"/>
      <c r="H77" s="158"/>
      <c r="I77" s="159"/>
      <c r="J77" s="160">
        <f>J882</f>
        <v>0</v>
      </c>
      <c r="K77" s="156"/>
      <c r="L77" s="161"/>
    </row>
    <row r="78" spans="2:12" s="10" customFormat="1" ht="19.9" customHeight="1">
      <c r="B78" s="155"/>
      <c r="C78" s="156"/>
      <c r="D78" s="157" t="s">
        <v>1154</v>
      </c>
      <c r="E78" s="158"/>
      <c r="F78" s="158"/>
      <c r="G78" s="158"/>
      <c r="H78" s="158"/>
      <c r="I78" s="159"/>
      <c r="J78" s="160">
        <f>J929</f>
        <v>0</v>
      </c>
      <c r="K78" s="156"/>
      <c r="L78" s="161"/>
    </row>
    <row r="79" spans="2:12" s="10" customFormat="1" ht="19.9" customHeight="1">
      <c r="B79" s="155"/>
      <c r="C79" s="156"/>
      <c r="D79" s="157" t="s">
        <v>3907</v>
      </c>
      <c r="E79" s="158"/>
      <c r="F79" s="158"/>
      <c r="G79" s="158"/>
      <c r="H79" s="158"/>
      <c r="I79" s="159"/>
      <c r="J79" s="160">
        <f>J936</f>
        <v>0</v>
      </c>
      <c r="K79" s="156"/>
      <c r="L79" s="161"/>
    </row>
    <row r="80" spans="2:12" s="9" customFormat="1" ht="24.95" customHeight="1">
      <c r="B80" s="148"/>
      <c r="C80" s="149"/>
      <c r="D80" s="150" t="s">
        <v>3147</v>
      </c>
      <c r="E80" s="151"/>
      <c r="F80" s="151"/>
      <c r="G80" s="151"/>
      <c r="H80" s="151"/>
      <c r="I80" s="152"/>
      <c r="J80" s="153">
        <f>J943</f>
        <v>0</v>
      </c>
      <c r="K80" s="149"/>
      <c r="L80" s="154"/>
    </row>
    <row r="81" spans="1:31" s="2" customFormat="1" ht="21.75" customHeight="1">
      <c r="A81" s="36"/>
      <c r="B81" s="37"/>
      <c r="C81" s="38"/>
      <c r="D81" s="38"/>
      <c r="E81" s="38"/>
      <c r="F81" s="38"/>
      <c r="G81" s="38"/>
      <c r="H81" s="38"/>
      <c r="I81" s="111"/>
      <c r="J81" s="38"/>
      <c r="K81" s="38"/>
      <c r="L81" s="112"/>
      <c r="S81" s="36"/>
      <c r="T81" s="36"/>
      <c r="U81" s="36"/>
      <c r="V81" s="36"/>
      <c r="W81" s="36"/>
      <c r="X81" s="36"/>
      <c r="Y81" s="36"/>
      <c r="Z81" s="36"/>
      <c r="AA81" s="36"/>
      <c r="AB81" s="36"/>
      <c r="AC81" s="36"/>
      <c r="AD81" s="36"/>
      <c r="AE81" s="36"/>
    </row>
    <row r="82" spans="1:31" s="2" customFormat="1" ht="6.95" customHeight="1">
      <c r="A82" s="36"/>
      <c r="B82" s="50"/>
      <c r="C82" s="51"/>
      <c r="D82" s="51"/>
      <c r="E82" s="51"/>
      <c r="F82" s="51"/>
      <c r="G82" s="51"/>
      <c r="H82" s="51"/>
      <c r="I82" s="139"/>
      <c r="J82" s="51"/>
      <c r="K82" s="51"/>
      <c r="L82" s="112"/>
      <c r="S82" s="36"/>
      <c r="T82" s="36"/>
      <c r="U82" s="36"/>
      <c r="V82" s="36"/>
      <c r="W82" s="36"/>
      <c r="X82" s="36"/>
      <c r="Y82" s="36"/>
      <c r="Z82" s="36"/>
      <c r="AA82" s="36"/>
      <c r="AB82" s="36"/>
      <c r="AC82" s="36"/>
      <c r="AD82" s="36"/>
      <c r="AE82" s="36"/>
    </row>
    <row r="86" spans="1:31" s="2" customFormat="1" ht="6.95" customHeight="1">
      <c r="A86" s="36"/>
      <c r="B86" s="52"/>
      <c r="C86" s="53"/>
      <c r="D86" s="53"/>
      <c r="E86" s="53"/>
      <c r="F86" s="53"/>
      <c r="G86" s="53"/>
      <c r="H86" s="53"/>
      <c r="I86" s="142"/>
      <c r="J86" s="53"/>
      <c r="K86" s="53"/>
      <c r="L86" s="112"/>
      <c r="S86" s="36"/>
      <c r="T86" s="36"/>
      <c r="U86" s="36"/>
      <c r="V86" s="36"/>
      <c r="W86" s="36"/>
      <c r="X86" s="36"/>
      <c r="Y86" s="36"/>
      <c r="Z86" s="36"/>
      <c r="AA86" s="36"/>
      <c r="AB86" s="36"/>
      <c r="AC86" s="36"/>
      <c r="AD86" s="36"/>
      <c r="AE86" s="36"/>
    </row>
    <row r="87" spans="1:31" s="2" customFormat="1" ht="24.95" customHeight="1">
      <c r="A87" s="36"/>
      <c r="B87" s="37"/>
      <c r="C87" s="25" t="s">
        <v>160</v>
      </c>
      <c r="D87" s="38"/>
      <c r="E87" s="38"/>
      <c r="F87" s="38"/>
      <c r="G87" s="38"/>
      <c r="H87" s="38"/>
      <c r="I87" s="111"/>
      <c r="J87" s="38"/>
      <c r="K87" s="38"/>
      <c r="L87" s="112"/>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111"/>
      <c r="J88" s="38"/>
      <c r="K88" s="38"/>
      <c r="L88" s="112"/>
      <c r="S88" s="36"/>
      <c r="T88" s="36"/>
      <c r="U88" s="36"/>
      <c r="V88" s="36"/>
      <c r="W88" s="36"/>
      <c r="X88" s="36"/>
      <c r="Y88" s="36"/>
      <c r="Z88" s="36"/>
      <c r="AA88" s="36"/>
      <c r="AB88" s="36"/>
      <c r="AC88" s="36"/>
      <c r="AD88" s="36"/>
      <c r="AE88" s="36"/>
    </row>
    <row r="89" spans="1:31" s="2" customFormat="1" ht="12" customHeight="1">
      <c r="A89" s="36"/>
      <c r="B89" s="37"/>
      <c r="C89" s="31" t="s">
        <v>16</v>
      </c>
      <c r="D89" s="38"/>
      <c r="E89" s="38"/>
      <c r="F89" s="38"/>
      <c r="G89" s="38"/>
      <c r="H89" s="38"/>
      <c r="I89" s="111"/>
      <c r="J89" s="38"/>
      <c r="K89" s="38"/>
      <c r="L89" s="112"/>
      <c r="S89" s="36"/>
      <c r="T89" s="36"/>
      <c r="U89" s="36"/>
      <c r="V89" s="36"/>
      <c r="W89" s="36"/>
      <c r="X89" s="36"/>
      <c r="Y89" s="36"/>
      <c r="Z89" s="36"/>
      <c r="AA89" s="36"/>
      <c r="AB89" s="36"/>
      <c r="AC89" s="36"/>
      <c r="AD89" s="36"/>
      <c r="AE89" s="36"/>
    </row>
    <row r="90" spans="1:31" s="2" customFormat="1" ht="16.5" customHeight="1">
      <c r="A90" s="36"/>
      <c r="B90" s="37"/>
      <c r="C90" s="38"/>
      <c r="D90" s="38"/>
      <c r="E90" s="396" t="str">
        <f>E7</f>
        <v>Horažďovice ON - oprava výpravní budovy1</v>
      </c>
      <c r="F90" s="397"/>
      <c r="G90" s="397"/>
      <c r="H90" s="397"/>
      <c r="I90" s="111"/>
      <c r="J90" s="38"/>
      <c r="K90" s="38"/>
      <c r="L90" s="112"/>
      <c r="S90" s="36"/>
      <c r="T90" s="36"/>
      <c r="U90" s="36"/>
      <c r="V90" s="36"/>
      <c r="W90" s="36"/>
      <c r="X90" s="36"/>
      <c r="Y90" s="36"/>
      <c r="Z90" s="36"/>
      <c r="AA90" s="36"/>
      <c r="AB90" s="36"/>
      <c r="AC90" s="36"/>
      <c r="AD90" s="36"/>
      <c r="AE90" s="36"/>
    </row>
    <row r="91" spans="1:31" s="2" customFormat="1" ht="12" customHeight="1">
      <c r="A91" s="36"/>
      <c r="B91" s="37"/>
      <c r="C91" s="31" t="s">
        <v>144</v>
      </c>
      <c r="D91" s="38"/>
      <c r="E91" s="38"/>
      <c r="F91" s="38"/>
      <c r="G91" s="38"/>
      <c r="H91" s="38"/>
      <c r="I91" s="111"/>
      <c r="J91" s="38"/>
      <c r="K91" s="38"/>
      <c r="L91" s="112"/>
      <c r="S91" s="36"/>
      <c r="T91" s="36"/>
      <c r="U91" s="36"/>
      <c r="V91" s="36"/>
      <c r="W91" s="36"/>
      <c r="X91" s="36"/>
      <c r="Y91" s="36"/>
      <c r="Z91" s="36"/>
      <c r="AA91" s="36"/>
      <c r="AB91" s="36"/>
      <c r="AC91" s="36"/>
      <c r="AD91" s="36"/>
      <c r="AE91" s="36"/>
    </row>
    <row r="92" spans="1:31" s="2" customFormat="1" ht="16.5" customHeight="1">
      <c r="A92" s="36"/>
      <c r="B92" s="37"/>
      <c r="C92" s="38"/>
      <c r="D92" s="38"/>
      <c r="E92" s="353" t="str">
        <f>E9</f>
        <v>SO 11 - 01 - Stavební část - oprava fasády,  střechy, výplně otvorů</v>
      </c>
      <c r="F92" s="398"/>
      <c r="G92" s="398"/>
      <c r="H92" s="398"/>
      <c r="I92" s="111"/>
      <c r="J92" s="38"/>
      <c r="K92" s="38"/>
      <c r="L92" s="112"/>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1"/>
      <c r="J93" s="38"/>
      <c r="K93" s="38"/>
      <c r="L93" s="112"/>
      <c r="S93" s="36"/>
      <c r="T93" s="36"/>
      <c r="U93" s="36"/>
      <c r="V93" s="36"/>
      <c r="W93" s="36"/>
      <c r="X93" s="36"/>
      <c r="Y93" s="36"/>
      <c r="Z93" s="36"/>
      <c r="AA93" s="36"/>
      <c r="AB93" s="36"/>
      <c r="AC93" s="36"/>
      <c r="AD93" s="36"/>
      <c r="AE93" s="36"/>
    </row>
    <row r="94" spans="1:31" s="2" customFormat="1" ht="12" customHeight="1">
      <c r="A94" s="36"/>
      <c r="B94" s="37"/>
      <c r="C94" s="31" t="s">
        <v>21</v>
      </c>
      <c r="D94" s="38"/>
      <c r="E94" s="38"/>
      <c r="F94" s="29" t="str">
        <f>F12</f>
        <v xml:space="preserve"> </v>
      </c>
      <c r="G94" s="38"/>
      <c r="H94" s="38"/>
      <c r="I94" s="114" t="s">
        <v>23</v>
      </c>
      <c r="J94" s="62" t="str">
        <f>IF(J12="","",J12)</f>
        <v>29. 3. 2020</v>
      </c>
      <c r="K94" s="38"/>
      <c r="L94" s="112"/>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1"/>
      <c r="J95" s="38"/>
      <c r="K95" s="38"/>
      <c r="L95" s="112"/>
      <c r="S95" s="36"/>
      <c r="T95" s="36"/>
      <c r="U95" s="36"/>
      <c r="V95" s="36"/>
      <c r="W95" s="36"/>
      <c r="X95" s="36"/>
      <c r="Y95" s="36"/>
      <c r="Z95" s="36"/>
      <c r="AA95" s="36"/>
      <c r="AB95" s="36"/>
      <c r="AC95" s="36"/>
      <c r="AD95" s="36"/>
      <c r="AE95" s="36"/>
    </row>
    <row r="96" spans="1:31" s="2" customFormat="1" ht="15.2" customHeight="1">
      <c r="A96" s="36"/>
      <c r="B96" s="37"/>
      <c r="C96" s="31" t="s">
        <v>25</v>
      </c>
      <c r="D96" s="38"/>
      <c r="E96" s="38"/>
      <c r="F96" s="29" t="str">
        <f>E15</f>
        <v>Správa železnic, státní organizace</v>
      </c>
      <c r="G96" s="38"/>
      <c r="H96" s="38"/>
      <c r="I96" s="114" t="s">
        <v>33</v>
      </c>
      <c r="J96" s="34" t="str">
        <f>E21</f>
        <v>APREA s.r.o.</v>
      </c>
      <c r="K96" s="38"/>
      <c r="L96" s="112"/>
      <c r="S96" s="36"/>
      <c r="T96" s="36"/>
      <c r="U96" s="36"/>
      <c r="V96" s="36"/>
      <c r="W96" s="36"/>
      <c r="X96" s="36"/>
      <c r="Y96" s="36"/>
      <c r="Z96" s="36"/>
      <c r="AA96" s="36"/>
      <c r="AB96" s="36"/>
      <c r="AC96" s="36"/>
      <c r="AD96" s="36"/>
      <c r="AE96" s="36"/>
    </row>
    <row r="97" spans="1:31" s="2" customFormat="1" ht="15.2" customHeight="1">
      <c r="A97" s="36"/>
      <c r="B97" s="37"/>
      <c r="C97" s="31" t="s">
        <v>31</v>
      </c>
      <c r="D97" s="38"/>
      <c r="E97" s="38"/>
      <c r="F97" s="29" t="str">
        <f>IF(E18="","",E18)</f>
        <v>Vyplň údaj</v>
      </c>
      <c r="G97" s="38"/>
      <c r="H97" s="38"/>
      <c r="I97" s="114" t="s">
        <v>38</v>
      </c>
      <c r="J97" s="34" t="str">
        <f>E24</f>
        <v xml:space="preserve"> </v>
      </c>
      <c r="K97" s="38"/>
      <c r="L97" s="112"/>
      <c r="S97" s="36"/>
      <c r="T97" s="36"/>
      <c r="U97" s="36"/>
      <c r="V97" s="36"/>
      <c r="W97" s="36"/>
      <c r="X97" s="36"/>
      <c r="Y97" s="36"/>
      <c r="Z97" s="36"/>
      <c r="AA97" s="36"/>
      <c r="AB97" s="36"/>
      <c r="AC97" s="36"/>
      <c r="AD97" s="36"/>
      <c r="AE97" s="36"/>
    </row>
    <row r="98" spans="1:31" s="2" customFormat="1" ht="10.35" customHeight="1">
      <c r="A98" s="36"/>
      <c r="B98" s="37"/>
      <c r="C98" s="38"/>
      <c r="D98" s="38"/>
      <c r="E98" s="38"/>
      <c r="F98" s="38"/>
      <c r="G98" s="38"/>
      <c r="H98" s="38"/>
      <c r="I98" s="111"/>
      <c r="J98" s="38"/>
      <c r="K98" s="38"/>
      <c r="L98" s="112"/>
      <c r="S98" s="36"/>
      <c r="T98" s="36"/>
      <c r="U98" s="36"/>
      <c r="V98" s="36"/>
      <c r="W98" s="36"/>
      <c r="X98" s="36"/>
      <c r="Y98" s="36"/>
      <c r="Z98" s="36"/>
      <c r="AA98" s="36"/>
      <c r="AB98" s="36"/>
      <c r="AC98" s="36"/>
      <c r="AD98" s="36"/>
      <c r="AE98" s="36"/>
    </row>
    <row r="99" spans="1:31" s="11" customFormat="1" ht="29.25" customHeight="1">
      <c r="A99" s="162"/>
      <c r="B99" s="163"/>
      <c r="C99" s="164" t="s">
        <v>161</v>
      </c>
      <c r="D99" s="165" t="s">
        <v>60</v>
      </c>
      <c r="E99" s="165" t="s">
        <v>56</v>
      </c>
      <c r="F99" s="165" t="s">
        <v>57</v>
      </c>
      <c r="G99" s="165" t="s">
        <v>162</v>
      </c>
      <c r="H99" s="165" t="s">
        <v>163</v>
      </c>
      <c r="I99" s="166" t="s">
        <v>164</v>
      </c>
      <c r="J99" s="165" t="s">
        <v>148</v>
      </c>
      <c r="K99" s="167" t="s">
        <v>165</v>
      </c>
      <c r="L99" s="168"/>
      <c r="M99" s="71" t="s">
        <v>19</v>
      </c>
      <c r="N99" s="72" t="s">
        <v>45</v>
      </c>
      <c r="O99" s="72" t="s">
        <v>166</v>
      </c>
      <c r="P99" s="72" t="s">
        <v>167</v>
      </c>
      <c r="Q99" s="72" t="s">
        <v>168</v>
      </c>
      <c r="R99" s="72" t="s">
        <v>169</v>
      </c>
      <c r="S99" s="72" t="s">
        <v>170</v>
      </c>
      <c r="T99" s="73" t="s">
        <v>171</v>
      </c>
      <c r="U99" s="162"/>
      <c r="V99" s="162"/>
      <c r="W99" s="162"/>
      <c r="X99" s="162"/>
      <c r="Y99" s="162"/>
      <c r="Z99" s="162"/>
      <c r="AA99" s="162"/>
      <c r="AB99" s="162"/>
      <c r="AC99" s="162"/>
      <c r="AD99" s="162"/>
      <c r="AE99" s="162"/>
    </row>
    <row r="100" spans="1:63" s="2" customFormat="1" ht="22.9" customHeight="1">
      <c r="A100" s="36"/>
      <c r="B100" s="37"/>
      <c r="C100" s="78" t="s">
        <v>172</v>
      </c>
      <c r="D100" s="38"/>
      <c r="E100" s="38"/>
      <c r="F100" s="38"/>
      <c r="G100" s="38"/>
      <c r="H100" s="38"/>
      <c r="I100" s="111"/>
      <c r="J100" s="169">
        <f>BK100</f>
        <v>0</v>
      </c>
      <c r="K100" s="38"/>
      <c r="L100" s="41"/>
      <c r="M100" s="74"/>
      <c r="N100" s="170"/>
      <c r="O100" s="75"/>
      <c r="P100" s="171">
        <f>P101+P521+P943</f>
        <v>0</v>
      </c>
      <c r="Q100" s="75"/>
      <c r="R100" s="171">
        <f>R101+R521+R943</f>
        <v>98.07625115999998</v>
      </c>
      <c r="S100" s="75"/>
      <c r="T100" s="172">
        <f>T101+T521+T943</f>
        <v>55.974333120000004</v>
      </c>
      <c r="U100" s="36"/>
      <c r="V100" s="36"/>
      <c r="W100" s="36"/>
      <c r="X100" s="36"/>
      <c r="Y100" s="36"/>
      <c r="Z100" s="36"/>
      <c r="AA100" s="36"/>
      <c r="AB100" s="36"/>
      <c r="AC100" s="36"/>
      <c r="AD100" s="36"/>
      <c r="AE100" s="36"/>
      <c r="AT100" s="19" t="s">
        <v>74</v>
      </c>
      <c r="AU100" s="19" t="s">
        <v>149</v>
      </c>
      <c r="BK100" s="173">
        <f>BK101+BK521+BK943</f>
        <v>0</v>
      </c>
    </row>
    <row r="101" spans="2:63" s="12" customFormat="1" ht="25.9" customHeight="1">
      <c r="B101" s="174"/>
      <c r="C101" s="175"/>
      <c r="D101" s="176" t="s">
        <v>74</v>
      </c>
      <c r="E101" s="177" t="s">
        <v>173</v>
      </c>
      <c r="F101" s="177" t="s">
        <v>174</v>
      </c>
      <c r="G101" s="175"/>
      <c r="H101" s="175"/>
      <c r="I101" s="178"/>
      <c r="J101" s="179">
        <f>BK101</f>
        <v>0</v>
      </c>
      <c r="K101" s="175"/>
      <c r="L101" s="180"/>
      <c r="M101" s="181"/>
      <c r="N101" s="182"/>
      <c r="O101" s="182"/>
      <c r="P101" s="183">
        <f>P102+P125+P325+P393+P433+P508+P518</f>
        <v>0</v>
      </c>
      <c r="Q101" s="182"/>
      <c r="R101" s="183">
        <f>R102+R125+R325+R393+R433+R508+R518</f>
        <v>39.35972975999999</v>
      </c>
      <c r="S101" s="182"/>
      <c r="T101" s="184">
        <f>T102+T125+T325+T393+T433+T508+T518</f>
        <v>28.410057000000002</v>
      </c>
      <c r="AR101" s="185" t="s">
        <v>83</v>
      </c>
      <c r="AT101" s="186" t="s">
        <v>74</v>
      </c>
      <c r="AU101" s="186" t="s">
        <v>75</v>
      </c>
      <c r="AY101" s="185" t="s">
        <v>175</v>
      </c>
      <c r="BK101" s="187">
        <f>BK102+BK125+BK325+BK393+BK433+BK508+BK518</f>
        <v>0</v>
      </c>
    </row>
    <row r="102" spans="2:63" s="12" customFormat="1" ht="22.9" customHeight="1">
      <c r="B102" s="174"/>
      <c r="C102" s="175"/>
      <c r="D102" s="176" t="s">
        <v>74</v>
      </c>
      <c r="E102" s="188" t="s">
        <v>195</v>
      </c>
      <c r="F102" s="188" t="s">
        <v>264</v>
      </c>
      <c r="G102" s="175"/>
      <c r="H102" s="175"/>
      <c r="I102" s="178"/>
      <c r="J102" s="189">
        <f>BK102</f>
        <v>0</v>
      </c>
      <c r="K102" s="175"/>
      <c r="L102" s="180"/>
      <c r="M102" s="181"/>
      <c r="N102" s="182"/>
      <c r="O102" s="182"/>
      <c r="P102" s="183">
        <f>SUM(P103:P124)</f>
        <v>0</v>
      </c>
      <c r="Q102" s="182"/>
      <c r="R102" s="183">
        <f>SUM(R103:R124)</f>
        <v>21.095361999999998</v>
      </c>
      <c r="S102" s="182"/>
      <c r="T102" s="184">
        <f>SUM(T103:T124)</f>
        <v>0</v>
      </c>
      <c r="AR102" s="185" t="s">
        <v>83</v>
      </c>
      <c r="AT102" s="186" t="s">
        <v>74</v>
      </c>
      <c r="AU102" s="186" t="s">
        <v>83</v>
      </c>
      <c r="AY102" s="185" t="s">
        <v>175</v>
      </c>
      <c r="BK102" s="187">
        <f>SUM(BK103:BK124)</f>
        <v>0</v>
      </c>
    </row>
    <row r="103" spans="1:65" s="2" customFormat="1" ht="21.75" customHeight="1">
      <c r="A103" s="36"/>
      <c r="B103" s="37"/>
      <c r="C103" s="190" t="s">
        <v>83</v>
      </c>
      <c r="D103" s="190" t="s">
        <v>177</v>
      </c>
      <c r="E103" s="191" t="s">
        <v>3908</v>
      </c>
      <c r="F103" s="192" t="s">
        <v>3909</v>
      </c>
      <c r="G103" s="193" t="s">
        <v>180</v>
      </c>
      <c r="H103" s="194">
        <v>16.325</v>
      </c>
      <c r="I103" s="195"/>
      <c r="J103" s="196">
        <f>ROUND(I103*H103,2)</f>
        <v>0</v>
      </c>
      <c r="K103" s="192" t="s">
        <v>19</v>
      </c>
      <c r="L103" s="41"/>
      <c r="M103" s="197" t="s">
        <v>19</v>
      </c>
      <c r="N103" s="198" t="s">
        <v>48</v>
      </c>
      <c r="O103" s="67"/>
      <c r="P103" s="199">
        <f>O103*H103</f>
        <v>0</v>
      </c>
      <c r="Q103" s="199">
        <v>0</v>
      </c>
      <c r="R103" s="199">
        <f>Q103*H103</f>
        <v>0</v>
      </c>
      <c r="S103" s="199">
        <v>0</v>
      </c>
      <c r="T103" s="200">
        <f>S103*H103</f>
        <v>0</v>
      </c>
      <c r="U103" s="36"/>
      <c r="V103" s="36"/>
      <c r="W103" s="36"/>
      <c r="X103" s="36"/>
      <c r="Y103" s="36"/>
      <c r="Z103" s="36"/>
      <c r="AA103" s="36"/>
      <c r="AB103" s="36"/>
      <c r="AC103" s="36"/>
      <c r="AD103" s="36"/>
      <c r="AE103" s="36"/>
      <c r="AR103" s="201" t="s">
        <v>182</v>
      </c>
      <c r="AT103" s="201" t="s">
        <v>177</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182</v>
      </c>
      <c r="BM103" s="201" t="s">
        <v>3910</v>
      </c>
    </row>
    <row r="104" spans="1:47" s="2" customFormat="1" ht="29.25">
      <c r="A104" s="36"/>
      <c r="B104" s="37"/>
      <c r="C104" s="38"/>
      <c r="D104" s="203" t="s">
        <v>184</v>
      </c>
      <c r="E104" s="38"/>
      <c r="F104" s="204" t="s">
        <v>3911</v>
      </c>
      <c r="G104" s="38"/>
      <c r="H104" s="38"/>
      <c r="I104" s="111"/>
      <c r="J104" s="38"/>
      <c r="K104" s="38"/>
      <c r="L104" s="41"/>
      <c r="M104" s="205"/>
      <c r="N104" s="206"/>
      <c r="O104" s="67"/>
      <c r="P104" s="67"/>
      <c r="Q104" s="67"/>
      <c r="R104" s="67"/>
      <c r="S104" s="67"/>
      <c r="T104" s="68"/>
      <c r="U104" s="36"/>
      <c r="V104" s="36"/>
      <c r="W104" s="36"/>
      <c r="X104" s="36"/>
      <c r="Y104" s="36"/>
      <c r="Z104" s="36"/>
      <c r="AA104" s="36"/>
      <c r="AB104" s="36"/>
      <c r="AC104" s="36"/>
      <c r="AD104" s="36"/>
      <c r="AE104" s="36"/>
      <c r="AT104" s="19" t="s">
        <v>184</v>
      </c>
      <c r="AU104" s="19" t="s">
        <v>85</v>
      </c>
    </row>
    <row r="105" spans="2:51" s="13" customFormat="1" ht="11.25">
      <c r="B105" s="207"/>
      <c r="C105" s="208"/>
      <c r="D105" s="203" t="s">
        <v>186</v>
      </c>
      <c r="E105" s="209" t="s">
        <v>19</v>
      </c>
      <c r="F105" s="210" t="s">
        <v>3912</v>
      </c>
      <c r="G105" s="208"/>
      <c r="H105" s="209" t="s">
        <v>19</v>
      </c>
      <c r="I105" s="211"/>
      <c r="J105" s="208"/>
      <c r="K105" s="208"/>
      <c r="L105" s="212"/>
      <c r="M105" s="213"/>
      <c r="N105" s="214"/>
      <c r="O105" s="214"/>
      <c r="P105" s="214"/>
      <c r="Q105" s="214"/>
      <c r="R105" s="214"/>
      <c r="S105" s="214"/>
      <c r="T105" s="215"/>
      <c r="AT105" s="216" t="s">
        <v>186</v>
      </c>
      <c r="AU105" s="216" t="s">
        <v>85</v>
      </c>
      <c r="AV105" s="13" t="s">
        <v>83</v>
      </c>
      <c r="AW105" s="13" t="s">
        <v>37</v>
      </c>
      <c r="AX105" s="13" t="s">
        <v>75</v>
      </c>
      <c r="AY105" s="216" t="s">
        <v>175</v>
      </c>
    </row>
    <row r="106" spans="2:51" s="14" customFormat="1" ht="11.25">
      <c r="B106" s="217"/>
      <c r="C106" s="218"/>
      <c r="D106" s="203" t="s">
        <v>186</v>
      </c>
      <c r="E106" s="219" t="s">
        <v>19</v>
      </c>
      <c r="F106" s="220" t="s">
        <v>3913</v>
      </c>
      <c r="G106" s="218"/>
      <c r="H106" s="221">
        <v>6</v>
      </c>
      <c r="I106" s="222"/>
      <c r="J106" s="218"/>
      <c r="K106" s="218"/>
      <c r="L106" s="223"/>
      <c r="M106" s="224"/>
      <c r="N106" s="225"/>
      <c r="O106" s="225"/>
      <c r="P106" s="225"/>
      <c r="Q106" s="225"/>
      <c r="R106" s="225"/>
      <c r="S106" s="225"/>
      <c r="T106" s="226"/>
      <c r="AT106" s="227" t="s">
        <v>186</v>
      </c>
      <c r="AU106" s="227" t="s">
        <v>85</v>
      </c>
      <c r="AV106" s="14" t="s">
        <v>85</v>
      </c>
      <c r="AW106" s="14" t="s">
        <v>37</v>
      </c>
      <c r="AX106" s="14" t="s">
        <v>75</v>
      </c>
      <c r="AY106" s="227" t="s">
        <v>175</v>
      </c>
    </row>
    <row r="107" spans="2:51" s="14" customFormat="1" ht="11.25">
      <c r="B107" s="217"/>
      <c r="C107" s="218"/>
      <c r="D107" s="203" t="s">
        <v>186</v>
      </c>
      <c r="E107" s="219" t="s">
        <v>19</v>
      </c>
      <c r="F107" s="220" t="s">
        <v>3914</v>
      </c>
      <c r="G107" s="218"/>
      <c r="H107" s="221">
        <v>4.7</v>
      </c>
      <c r="I107" s="222"/>
      <c r="J107" s="218"/>
      <c r="K107" s="218"/>
      <c r="L107" s="223"/>
      <c r="M107" s="224"/>
      <c r="N107" s="225"/>
      <c r="O107" s="225"/>
      <c r="P107" s="225"/>
      <c r="Q107" s="225"/>
      <c r="R107" s="225"/>
      <c r="S107" s="225"/>
      <c r="T107" s="226"/>
      <c r="AT107" s="227" t="s">
        <v>186</v>
      </c>
      <c r="AU107" s="227" t="s">
        <v>85</v>
      </c>
      <c r="AV107" s="14" t="s">
        <v>85</v>
      </c>
      <c r="AW107" s="14" t="s">
        <v>37</v>
      </c>
      <c r="AX107" s="14" t="s">
        <v>75</v>
      </c>
      <c r="AY107" s="227" t="s">
        <v>175</v>
      </c>
    </row>
    <row r="108" spans="2:51" s="14" customFormat="1" ht="11.25">
      <c r="B108" s="217"/>
      <c r="C108" s="218"/>
      <c r="D108" s="203" t="s">
        <v>186</v>
      </c>
      <c r="E108" s="219" t="s">
        <v>19</v>
      </c>
      <c r="F108" s="220" t="s">
        <v>3915</v>
      </c>
      <c r="G108" s="218"/>
      <c r="H108" s="221">
        <v>2.625</v>
      </c>
      <c r="I108" s="222"/>
      <c r="J108" s="218"/>
      <c r="K108" s="218"/>
      <c r="L108" s="223"/>
      <c r="M108" s="224"/>
      <c r="N108" s="225"/>
      <c r="O108" s="225"/>
      <c r="P108" s="225"/>
      <c r="Q108" s="225"/>
      <c r="R108" s="225"/>
      <c r="S108" s="225"/>
      <c r="T108" s="226"/>
      <c r="AT108" s="227" t="s">
        <v>186</v>
      </c>
      <c r="AU108" s="227" t="s">
        <v>85</v>
      </c>
      <c r="AV108" s="14" t="s">
        <v>85</v>
      </c>
      <c r="AW108" s="14" t="s">
        <v>37</v>
      </c>
      <c r="AX108" s="14" t="s">
        <v>75</v>
      </c>
      <c r="AY108" s="227" t="s">
        <v>175</v>
      </c>
    </row>
    <row r="109" spans="2:51" s="14" customFormat="1" ht="11.25">
      <c r="B109" s="217"/>
      <c r="C109" s="218"/>
      <c r="D109" s="203" t="s">
        <v>186</v>
      </c>
      <c r="E109" s="219" t="s">
        <v>19</v>
      </c>
      <c r="F109" s="220" t="s">
        <v>3916</v>
      </c>
      <c r="G109" s="218"/>
      <c r="H109" s="221">
        <v>3</v>
      </c>
      <c r="I109" s="222"/>
      <c r="J109" s="218"/>
      <c r="K109" s="218"/>
      <c r="L109" s="223"/>
      <c r="M109" s="224"/>
      <c r="N109" s="225"/>
      <c r="O109" s="225"/>
      <c r="P109" s="225"/>
      <c r="Q109" s="225"/>
      <c r="R109" s="225"/>
      <c r="S109" s="225"/>
      <c r="T109" s="226"/>
      <c r="AT109" s="227" t="s">
        <v>186</v>
      </c>
      <c r="AU109" s="227" t="s">
        <v>85</v>
      </c>
      <c r="AV109" s="14" t="s">
        <v>85</v>
      </c>
      <c r="AW109" s="14" t="s">
        <v>37</v>
      </c>
      <c r="AX109" s="14" t="s">
        <v>75</v>
      </c>
      <c r="AY109" s="227" t="s">
        <v>175</v>
      </c>
    </row>
    <row r="110" spans="2:51" s="15" customFormat="1" ht="11.25">
      <c r="B110" s="228"/>
      <c r="C110" s="229"/>
      <c r="D110" s="203" t="s">
        <v>186</v>
      </c>
      <c r="E110" s="230" t="s">
        <v>19</v>
      </c>
      <c r="F110" s="231" t="s">
        <v>204</v>
      </c>
      <c r="G110" s="229"/>
      <c r="H110" s="232">
        <v>16.325</v>
      </c>
      <c r="I110" s="233"/>
      <c r="J110" s="229"/>
      <c r="K110" s="229"/>
      <c r="L110" s="234"/>
      <c r="M110" s="235"/>
      <c r="N110" s="236"/>
      <c r="O110" s="236"/>
      <c r="P110" s="236"/>
      <c r="Q110" s="236"/>
      <c r="R110" s="236"/>
      <c r="S110" s="236"/>
      <c r="T110" s="237"/>
      <c r="AT110" s="238" t="s">
        <v>186</v>
      </c>
      <c r="AU110" s="238" t="s">
        <v>85</v>
      </c>
      <c r="AV110" s="15" t="s">
        <v>182</v>
      </c>
      <c r="AW110" s="15" t="s">
        <v>37</v>
      </c>
      <c r="AX110" s="15" t="s">
        <v>83</v>
      </c>
      <c r="AY110" s="238" t="s">
        <v>175</v>
      </c>
    </row>
    <row r="111" spans="1:65" s="2" customFormat="1" ht="21.75" customHeight="1">
      <c r="A111" s="36"/>
      <c r="B111" s="37"/>
      <c r="C111" s="190" t="s">
        <v>85</v>
      </c>
      <c r="D111" s="190" t="s">
        <v>177</v>
      </c>
      <c r="E111" s="191" t="s">
        <v>3917</v>
      </c>
      <c r="F111" s="192" t="s">
        <v>3918</v>
      </c>
      <c r="G111" s="193" t="s">
        <v>191</v>
      </c>
      <c r="H111" s="194">
        <v>3.07</v>
      </c>
      <c r="I111" s="195"/>
      <c r="J111" s="196">
        <f>ROUND(I111*H111,2)</f>
        <v>0</v>
      </c>
      <c r="K111" s="192" t="s">
        <v>19</v>
      </c>
      <c r="L111" s="41"/>
      <c r="M111" s="197" t="s">
        <v>19</v>
      </c>
      <c r="N111" s="198" t="s">
        <v>48</v>
      </c>
      <c r="O111" s="67"/>
      <c r="P111" s="199">
        <f>O111*H111</f>
        <v>0</v>
      </c>
      <c r="Q111" s="199">
        <v>1.6531</v>
      </c>
      <c r="R111" s="199">
        <f>Q111*H111</f>
        <v>5.075017</v>
      </c>
      <c r="S111" s="199">
        <v>0</v>
      </c>
      <c r="T111" s="200">
        <f>S111*H111</f>
        <v>0</v>
      </c>
      <c r="U111" s="36"/>
      <c r="V111" s="36"/>
      <c r="W111" s="36"/>
      <c r="X111" s="36"/>
      <c r="Y111" s="36"/>
      <c r="Z111" s="36"/>
      <c r="AA111" s="36"/>
      <c r="AB111" s="36"/>
      <c r="AC111" s="36"/>
      <c r="AD111" s="36"/>
      <c r="AE111" s="36"/>
      <c r="AR111" s="201" t="s">
        <v>182</v>
      </c>
      <c r="AT111" s="201" t="s">
        <v>177</v>
      </c>
      <c r="AU111" s="201" t="s">
        <v>85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182</v>
      </c>
      <c r="BM111" s="201" t="s">
        <v>3919</v>
      </c>
    </row>
    <row r="112" spans="1:47" s="2" customFormat="1" ht="58.5">
      <c r="A112" s="36"/>
      <c r="B112" s="37"/>
      <c r="C112" s="38"/>
      <c r="D112" s="203" t="s">
        <v>184</v>
      </c>
      <c r="E112" s="38"/>
      <c r="F112" s="204" t="s">
        <v>3920</v>
      </c>
      <c r="G112" s="38"/>
      <c r="H112" s="38"/>
      <c r="I112" s="111"/>
      <c r="J112" s="38"/>
      <c r="K112" s="38"/>
      <c r="L112" s="41"/>
      <c r="M112" s="205"/>
      <c r="N112" s="206"/>
      <c r="O112" s="67"/>
      <c r="P112" s="67"/>
      <c r="Q112" s="67"/>
      <c r="R112" s="67"/>
      <c r="S112" s="67"/>
      <c r="T112" s="68"/>
      <c r="U112" s="36"/>
      <c r="V112" s="36"/>
      <c r="W112" s="36"/>
      <c r="X112" s="36"/>
      <c r="Y112" s="36"/>
      <c r="Z112" s="36"/>
      <c r="AA112" s="36"/>
      <c r="AB112" s="36"/>
      <c r="AC112" s="36"/>
      <c r="AD112" s="36"/>
      <c r="AE112" s="36"/>
      <c r="AT112" s="19" t="s">
        <v>184</v>
      </c>
      <c r="AU112" s="19" t="s">
        <v>85</v>
      </c>
    </row>
    <row r="113" spans="2:51" s="13" customFormat="1" ht="11.25">
      <c r="B113" s="207"/>
      <c r="C113" s="208"/>
      <c r="D113" s="203" t="s">
        <v>186</v>
      </c>
      <c r="E113" s="209" t="s">
        <v>19</v>
      </c>
      <c r="F113" s="210" t="s">
        <v>3912</v>
      </c>
      <c r="G113" s="208"/>
      <c r="H113" s="209" t="s">
        <v>19</v>
      </c>
      <c r="I113" s="211"/>
      <c r="J113" s="208"/>
      <c r="K113" s="208"/>
      <c r="L113" s="212"/>
      <c r="M113" s="213"/>
      <c r="N113" s="214"/>
      <c r="O113" s="214"/>
      <c r="P113" s="214"/>
      <c r="Q113" s="214"/>
      <c r="R113" s="214"/>
      <c r="S113" s="214"/>
      <c r="T113" s="215"/>
      <c r="AT113" s="216" t="s">
        <v>186</v>
      </c>
      <c r="AU113" s="216" t="s">
        <v>85</v>
      </c>
      <c r="AV113" s="13" t="s">
        <v>83</v>
      </c>
      <c r="AW113" s="13" t="s">
        <v>37</v>
      </c>
      <c r="AX113" s="13" t="s">
        <v>75</v>
      </c>
      <c r="AY113" s="216" t="s">
        <v>175</v>
      </c>
    </row>
    <row r="114" spans="2:51" s="14" customFormat="1" ht="11.25">
      <c r="B114" s="217"/>
      <c r="C114" s="218"/>
      <c r="D114" s="203" t="s">
        <v>186</v>
      </c>
      <c r="E114" s="219" t="s">
        <v>19</v>
      </c>
      <c r="F114" s="220" t="s">
        <v>3921</v>
      </c>
      <c r="G114" s="218"/>
      <c r="H114" s="221">
        <v>1.35</v>
      </c>
      <c r="I114" s="222"/>
      <c r="J114" s="218"/>
      <c r="K114" s="218"/>
      <c r="L114" s="223"/>
      <c r="M114" s="224"/>
      <c r="N114" s="225"/>
      <c r="O114" s="225"/>
      <c r="P114" s="225"/>
      <c r="Q114" s="225"/>
      <c r="R114" s="225"/>
      <c r="S114" s="225"/>
      <c r="T114" s="226"/>
      <c r="AT114" s="227" t="s">
        <v>186</v>
      </c>
      <c r="AU114" s="227" t="s">
        <v>85</v>
      </c>
      <c r="AV114" s="14" t="s">
        <v>85</v>
      </c>
      <c r="AW114" s="14" t="s">
        <v>37</v>
      </c>
      <c r="AX114" s="14" t="s">
        <v>75</v>
      </c>
      <c r="AY114" s="227" t="s">
        <v>175</v>
      </c>
    </row>
    <row r="115" spans="2:51" s="14" customFormat="1" ht="11.25">
      <c r="B115" s="217"/>
      <c r="C115" s="218"/>
      <c r="D115" s="203" t="s">
        <v>186</v>
      </c>
      <c r="E115" s="219" t="s">
        <v>19</v>
      </c>
      <c r="F115" s="220" t="s">
        <v>3922</v>
      </c>
      <c r="G115" s="218"/>
      <c r="H115" s="221">
        <v>0.96</v>
      </c>
      <c r="I115" s="222"/>
      <c r="J115" s="218"/>
      <c r="K115" s="218"/>
      <c r="L115" s="223"/>
      <c r="M115" s="224"/>
      <c r="N115" s="225"/>
      <c r="O115" s="225"/>
      <c r="P115" s="225"/>
      <c r="Q115" s="225"/>
      <c r="R115" s="225"/>
      <c r="S115" s="225"/>
      <c r="T115" s="226"/>
      <c r="AT115" s="227" t="s">
        <v>186</v>
      </c>
      <c r="AU115" s="227" t="s">
        <v>85</v>
      </c>
      <c r="AV115" s="14" t="s">
        <v>85</v>
      </c>
      <c r="AW115" s="14" t="s">
        <v>37</v>
      </c>
      <c r="AX115" s="14" t="s">
        <v>75</v>
      </c>
      <c r="AY115" s="227" t="s">
        <v>175</v>
      </c>
    </row>
    <row r="116" spans="2:51" s="14" customFormat="1" ht="11.25">
      <c r="B116" s="217"/>
      <c r="C116" s="218"/>
      <c r="D116" s="203" t="s">
        <v>186</v>
      </c>
      <c r="E116" s="219" t="s">
        <v>19</v>
      </c>
      <c r="F116" s="220" t="s">
        <v>3923</v>
      </c>
      <c r="G116" s="218"/>
      <c r="H116" s="221">
        <v>0.338</v>
      </c>
      <c r="I116" s="222"/>
      <c r="J116" s="218"/>
      <c r="K116" s="218"/>
      <c r="L116" s="223"/>
      <c r="M116" s="224"/>
      <c r="N116" s="225"/>
      <c r="O116" s="225"/>
      <c r="P116" s="225"/>
      <c r="Q116" s="225"/>
      <c r="R116" s="225"/>
      <c r="S116" s="225"/>
      <c r="T116" s="226"/>
      <c r="AT116" s="227" t="s">
        <v>186</v>
      </c>
      <c r="AU116" s="227" t="s">
        <v>85</v>
      </c>
      <c r="AV116" s="14" t="s">
        <v>85</v>
      </c>
      <c r="AW116" s="14" t="s">
        <v>37</v>
      </c>
      <c r="AX116" s="14" t="s">
        <v>75</v>
      </c>
      <c r="AY116" s="227" t="s">
        <v>175</v>
      </c>
    </row>
    <row r="117" spans="2:51" s="14" customFormat="1" ht="11.25">
      <c r="B117" s="217"/>
      <c r="C117" s="218"/>
      <c r="D117" s="203" t="s">
        <v>186</v>
      </c>
      <c r="E117" s="219" t="s">
        <v>19</v>
      </c>
      <c r="F117" s="220" t="s">
        <v>3924</v>
      </c>
      <c r="G117" s="218"/>
      <c r="H117" s="221">
        <v>0.422</v>
      </c>
      <c r="I117" s="222"/>
      <c r="J117" s="218"/>
      <c r="K117" s="218"/>
      <c r="L117" s="223"/>
      <c r="M117" s="224"/>
      <c r="N117" s="225"/>
      <c r="O117" s="225"/>
      <c r="P117" s="225"/>
      <c r="Q117" s="225"/>
      <c r="R117" s="225"/>
      <c r="S117" s="225"/>
      <c r="T117" s="226"/>
      <c r="AT117" s="227" t="s">
        <v>186</v>
      </c>
      <c r="AU117" s="227" t="s">
        <v>85</v>
      </c>
      <c r="AV117" s="14" t="s">
        <v>85</v>
      </c>
      <c r="AW117" s="14" t="s">
        <v>37</v>
      </c>
      <c r="AX117" s="14" t="s">
        <v>75</v>
      </c>
      <c r="AY117" s="227" t="s">
        <v>175</v>
      </c>
    </row>
    <row r="118" spans="2:51" s="15" customFormat="1" ht="11.25">
      <c r="B118" s="228"/>
      <c r="C118" s="229"/>
      <c r="D118" s="203" t="s">
        <v>186</v>
      </c>
      <c r="E118" s="230" t="s">
        <v>19</v>
      </c>
      <c r="F118" s="231" t="s">
        <v>204</v>
      </c>
      <c r="G118" s="229"/>
      <c r="H118" s="232">
        <v>3.0700000000000003</v>
      </c>
      <c r="I118" s="233"/>
      <c r="J118" s="229"/>
      <c r="K118" s="229"/>
      <c r="L118" s="234"/>
      <c r="M118" s="235"/>
      <c r="N118" s="236"/>
      <c r="O118" s="236"/>
      <c r="P118" s="236"/>
      <c r="Q118" s="236"/>
      <c r="R118" s="236"/>
      <c r="S118" s="236"/>
      <c r="T118" s="237"/>
      <c r="AT118" s="238" t="s">
        <v>186</v>
      </c>
      <c r="AU118" s="238" t="s">
        <v>85</v>
      </c>
      <c r="AV118" s="15" t="s">
        <v>182</v>
      </c>
      <c r="AW118" s="15" t="s">
        <v>37</v>
      </c>
      <c r="AX118" s="15" t="s">
        <v>83</v>
      </c>
      <c r="AY118" s="238" t="s">
        <v>175</v>
      </c>
    </row>
    <row r="119" spans="1:65" s="2" customFormat="1" ht="16.5" customHeight="1">
      <c r="A119" s="36"/>
      <c r="B119" s="37"/>
      <c r="C119" s="190" t="s">
        <v>195</v>
      </c>
      <c r="D119" s="190" t="s">
        <v>177</v>
      </c>
      <c r="E119" s="191" t="s">
        <v>3925</v>
      </c>
      <c r="F119" s="192" t="s">
        <v>3926</v>
      </c>
      <c r="G119" s="193" t="s">
        <v>247</v>
      </c>
      <c r="H119" s="194">
        <v>117.6</v>
      </c>
      <c r="I119" s="195"/>
      <c r="J119" s="196">
        <f>ROUND(I119*H119,2)</f>
        <v>0</v>
      </c>
      <c r="K119" s="192" t="s">
        <v>181</v>
      </c>
      <c r="L119" s="41"/>
      <c r="M119" s="197" t="s">
        <v>19</v>
      </c>
      <c r="N119" s="198" t="s">
        <v>48</v>
      </c>
      <c r="O119" s="67"/>
      <c r="P119" s="199">
        <f>O119*H119</f>
        <v>0</v>
      </c>
      <c r="Q119" s="199">
        <v>0.06326</v>
      </c>
      <c r="R119" s="199">
        <f>Q119*H119</f>
        <v>7.439375999999999</v>
      </c>
      <c r="S119" s="199">
        <v>0</v>
      </c>
      <c r="T119" s="200">
        <f>S119*H119</f>
        <v>0</v>
      </c>
      <c r="U119" s="36"/>
      <c r="V119" s="36"/>
      <c r="W119" s="36"/>
      <c r="X119" s="36"/>
      <c r="Y119" s="36"/>
      <c r="Z119" s="36"/>
      <c r="AA119" s="36"/>
      <c r="AB119" s="36"/>
      <c r="AC119" s="36"/>
      <c r="AD119" s="36"/>
      <c r="AE119" s="36"/>
      <c r="AR119" s="201" t="s">
        <v>182</v>
      </c>
      <c r="AT119" s="201" t="s">
        <v>177</v>
      </c>
      <c r="AU119" s="201" t="s">
        <v>85</v>
      </c>
      <c r="AY119" s="19" t="s">
        <v>175</v>
      </c>
      <c r="BE119" s="202">
        <f>IF(N119="základní",J119,0)</f>
        <v>0</v>
      </c>
      <c r="BF119" s="202">
        <f>IF(N119="snížená",J119,0)</f>
        <v>0</v>
      </c>
      <c r="BG119" s="202">
        <f>IF(N119="zákl. přenesená",J119,0)</f>
        <v>0</v>
      </c>
      <c r="BH119" s="202">
        <f>IF(N119="sníž. přenesená",J119,0)</f>
        <v>0</v>
      </c>
      <c r="BI119" s="202">
        <f>IF(N119="nulová",J119,0)</f>
        <v>0</v>
      </c>
      <c r="BJ119" s="19" t="s">
        <v>182</v>
      </c>
      <c r="BK119" s="202">
        <f>ROUND(I119*H119,2)</f>
        <v>0</v>
      </c>
      <c r="BL119" s="19" t="s">
        <v>182</v>
      </c>
      <c r="BM119" s="201" t="s">
        <v>3927</v>
      </c>
    </row>
    <row r="120" spans="1:47" s="2" customFormat="1" ht="29.25">
      <c r="A120" s="36"/>
      <c r="B120" s="37"/>
      <c r="C120" s="38"/>
      <c r="D120" s="203" t="s">
        <v>184</v>
      </c>
      <c r="E120" s="38"/>
      <c r="F120" s="204" t="s">
        <v>3928</v>
      </c>
      <c r="G120" s="38"/>
      <c r="H120" s="38"/>
      <c r="I120" s="111"/>
      <c r="J120" s="38"/>
      <c r="K120" s="38"/>
      <c r="L120" s="41"/>
      <c r="M120" s="205"/>
      <c r="N120" s="206"/>
      <c r="O120" s="67"/>
      <c r="P120" s="67"/>
      <c r="Q120" s="67"/>
      <c r="R120" s="67"/>
      <c r="S120" s="67"/>
      <c r="T120" s="68"/>
      <c r="U120" s="36"/>
      <c r="V120" s="36"/>
      <c r="W120" s="36"/>
      <c r="X120" s="36"/>
      <c r="Y120" s="36"/>
      <c r="Z120" s="36"/>
      <c r="AA120" s="36"/>
      <c r="AB120" s="36"/>
      <c r="AC120" s="36"/>
      <c r="AD120" s="36"/>
      <c r="AE120" s="36"/>
      <c r="AT120" s="19" t="s">
        <v>184</v>
      </c>
      <c r="AU120" s="19" t="s">
        <v>85</v>
      </c>
    </row>
    <row r="121" spans="1:65" s="2" customFormat="1" ht="16.5" customHeight="1">
      <c r="A121" s="36"/>
      <c r="B121" s="37"/>
      <c r="C121" s="190" t="s">
        <v>182</v>
      </c>
      <c r="D121" s="190" t="s">
        <v>177</v>
      </c>
      <c r="E121" s="191" t="s">
        <v>3929</v>
      </c>
      <c r="F121" s="192" t="s">
        <v>3930</v>
      </c>
      <c r="G121" s="193" t="s">
        <v>180</v>
      </c>
      <c r="H121" s="194">
        <v>24.69</v>
      </c>
      <c r="I121" s="195"/>
      <c r="J121" s="196">
        <f>ROUND(I121*H121,2)</f>
        <v>0</v>
      </c>
      <c r="K121" s="192" t="s">
        <v>181</v>
      </c>
      <c r="L121" s="41"/>
      <c r="M121" s="197" t="s">
        <v>19</v>
      </c>
      <c r="N121" s="198" t="s">
        <v>48</v>
      </c>
      <c r="O121" s="67"/>
      <c r="P121" s="199">
        <f>O121*H121</f>
        <v>0</v>
      </c>
      <c r="Q121" s="199">
        <v>0.13882</v>
      </c>
      <c r="R121" s="199">
        <f>Q121*H121</f>
        <v>3.4274658000000002</v>
      </c>
      <c r="S121" s="199">
        <v>0</v>
      </c>
      <c r="T121" s="200">
        <f>S121*H121</f>
        <v>0</v>
      </c>
      <c r="U121" s="36"/>
      <c r="V121" s="36"/>
      <c r="W121" s="36"/>
      <c r="X121" s="36"/>
      <c r="Y121" s="36"/>
      <c r="Z121" s="36"/>
      <c r="AA121" s="36"/>
      <c r="AB121" s="36"/>
      <c r="AC121" s="36"/>
      <c r="AD121" s="36"/>
      <c r="AE121" s="36"/>
      <c r="AR121" s="201" t="s">
        <v>182</v>
      </c>
      <c r="AT121" s="201" t="s">
        <v>177</v>
      </c>
      <c r="AU121" s="201" t="s">
        <v>85</v>
      </c>
      <c r="AY121" s="19" t="s">
        <v>175</v>
      </c>
      <c r="BE121" s="202">
        <f>IF(N121="základní",J121,0)</f>
        <v>0</v>
      </c>
      <c r="BF121" s="202">
        <f>IF(N121="snížená",J121,0)</f>
        <v>0</v>
      </c>
      <c r="BG121" s="202">
        <f>IF(N121="zákl. přenesená",J121,0)</f>
        <v>0</v>
      </c>
      <c r="BH121" s="202">
        <f>IF(N121="sníž. přenesená",J121,0)</f>
        <v>0</v>
      </c>
      <c r="BI121" s="202">
        <f>IF(N121="nulová",J121,0)</f>
        <v>0</v>
      </c>
      <c r="BJ121" s="19" t="s">
        <v>182</v>
      </c>
      <c r="BK121" s="202">
        <f>ROUND(I121*H121,2)</f>
        <v>0</v>
      </c>
      <c r="BL121" s="19" t="s">
        <v>182</v>
      </c>
      <c r="BM121" s="201" t="s">
        <v>3931</v>
      </c>
    </row>
    <row r="122" spans="1:47" s="2" customFormat="1" ht="19.5">
      <c r="A122" s="36"/>
      <c r="B122" s="37"/>
      <c r="C122" s="38"/>
      <c r="D122" s="203" t="s">
        <v>255</v>
      </c>
      <c r="E122" s="38"/>
      <c r="F122" s="204" t="s">
        <v>3932</v>
      </c>
      <c r="G122" s="38"/>
      <c r="H122" s="38"/>
      <c r="I122" s="111"/>
      <c r="J122" s="38"/>
      <c r="K122" s="38"/>
      <c r="L122" s="41"/>
      <c r="M122" s="205"/>
      <c r="N122" s="206"/>
      <c r="O122" s="67"/>
      <c r="P122" s="67"/>
      <c r="Q122" s="67"/>
      <c r="R122" s="67"/>
      <c r="S122" s="67"/>
      <c r="T122" s="68"/>
      <c r="U122" s="36"/>
      <c r="V122" s="36"/>
      <c r="W122" s="36"/>
      <c r="X122" s="36"/>
      <c r="Y122" s="36"/>
      <c r="Z122" s="36"/>
      <c r="AA122" s="36"/>
      <c r="AB122" s="36"/>
      <c r="AC122" s="36"/>
      <c r="AD122" s="36"/>
      <c r="AE122" s="36"/>
      <c r="AT122" s="19" t="s">
        <v>255</v>
      </c>
      <c r="AU122" s="19" t="s">
        <v>85</v>
      </c>
    </row>
    <row r="123" spans="1:65" s="2" customFormat="1" ht="16.5" customHeight="1">
      <c r="A123" s="36"/>
      <c r="B123" s="37"/>
      <c r="C123" s="190" t="s">
        <v>209</v>
      </c>
      <c r="D123" s="190" t="s">
        <v>177</v>
      </c>
      <c r="E123" s="191" t="s">
        <v>3933</v>
      </c>
      <c r="F123" s="192" t="s">
        <v>3934</v>
      </c>
      <c r="G123" s="193" t="s">
        <v>180</v>
      </c>
      <c r="H123" s="194">
        <v>19.92</v>
      </c>
      <c r="I123" s="195"/>
      <c r="J123" s="196">
        <f>ROUND(I123*H123,2)</f>
        <v>0</v>
      </c>
      <c r="K123" s="192" t="s">
        <v>181</v>
      </c>
      <c r="L123" s="41"/>
      <c r="M123" s="197" t="s">
        <v>19</v>
      </c>
      <c r="N123" s="198" t="s">
        <v>48</v>
      </c>
      <c r="O123" s="67"/>
      <c r="P123" s="199">
        <f>O123*H123</f>
        <v>0</v>
      </c>
      <c r="Q123" s="199">
        <v>0.25871</v>
      </c>
      <c r="R123" s="199">
        <f>Q123*H123</f>
        <v>5.1535032</v>
      </c>
      <c r="S123" s="199">
        <v>0</v>
      </c>
      <c r="T123" s="200">
        <f>S123*H123</f>
        <v>0</v>
      </c>
      <c r="U123" s="36"/>
      <c r="V123" s="36"/>
      <c r="W123" s="36"/>
      <c r="X123" s="36"/>
      <c r="Y123" s="36"/>
      <c r="Z123" s="36"/>
      <c r="AA123" s="36"/>
      <c r="AB123" s="36"/>
      <c r="AC123" s="36"/>
      <c r="AD123" s="36"/>
      <c r="AE123" s="36"/>
      <c r="AR123" s="201" t="s">
        <v>182</v>
      </c>
      <c r="AT123" s="201" t="s">
        <v>177</v>
      </c>
      <c r="AU123" s="201" t="s">
        <v>85</v>
      </c>
      <c r="AY123" s="19" t="s">
        <v>175</v>
      </c>
      <c r="BE123" s="202">
        <f>IF(N123="základní",J123,0)</f>
        <v>0</v>
      </c>
      <c r="BF123" s="202">
        <f>IF(N123="snížená",J123,0)</f>
        <v>0</v>
      </c>
      <c r="BG123" s="202">
        <f>IF(N123="zákl. přenesená",J123,0)</f>
        <v>0</v>
      </c>
      <c r="BH123" s="202">
        <f>IF(N123="sníž. přenesená",J123,0)</f>
        <v>0</v>
      </c>
      <c r="BI123" s="202">
        <f>IF(N123="nulová",J123,0)</f>
        <v>0</v>
      </c>
      <c r="BJ123" s="19" t="s">
        <v>182</v>
      </c>
      <c r="BK123" s="202">
        <f>ROUND(I123*H123,2)</f>
        <v>0</v>
      </c>
      <c r="BL123" s="19" t="s">
        <v>182</v>
      </c>
      <c r="BM123" s="201" t="s">
        <v>3935</v>
      </c>
    </row>
    <row r="124" spans="1:47" s="2" customFormat="1" ht="19.5">
      <c r="A124" s="36"/>
      <c r="B124" s="37"/>
      <c r="C124" s="38"/>
      <c r="D124" s="203" t="s">
        <v>255</v>
      </c>
      <c r="E124" s="38"/>
      <c r="F124" s="204" t="s">
        <v>3936</v>
      </c>
      <c r="G124" s="38"/>
      <c r="H124" s="38"/>
      <c r="I124" s="111"/>
      <c r="J124" s="38"/>
      <c r="K124" s="38"/>
      <c r="L124" s="41"/>
      <c r="M124" s="205"/>
      <c r="N124" s="206"/>
      <c r="O124" s="67"/>
      <c r="P124" s="67"/>
      <c r="Q124" s="67"/>
      <c r="R124" s="67"/>
      <c r="S124" s="67"/>
      <c r="T124" s="68"/>
      <c r="U124" s="36"/>
      <c r="V124" s="36"/>
      <c r="W124" s="36"/>
      <c r="X124" s="36"/>
      <c r="Y124" s="36"/>
      <c r="Z124" s="36"/>
      <c r="AA124" s="36"/>
      <c r="AB124" s="36"/>
      <c r="AC124" s="36"/>
      <c r="AD124" s="36"/>
      <c r="AE124" s="36"/>
      <c r="AT124" s="19" t="s">
        <v>255</v>
      </c>
      <c r="AU124" s="19" t="s">
        <v>85</v>
      </c>
    </row>
    <row r="125" spans="2:63" s="12" customFormat="1" ht="22.9" customHeight="1">
      <c r="B125" s="174"/>
      <c r="C125" s="175"/>
      <c r="D125" s="176" t="s">
        <v>74</v>
      </c>
      <c r="E125" s="188" t="s">
        <v>214</v>
      </c>
      <c r="F125" s="188" t="s">
        <v>596</v>
      </c>
      <c r="G125" s="175"/>
      <c r="H125" s="175"/>
      <c r="I125" s="178"/>
      <c r="J125" s="189">
        <f>BK125</f>
        <v>0</v>
      </c>
      <c r="K125" s="175"/>
      <c r="L125" s="180"/>
      <c r="M125" s="181"/>
      <c r="N125" s="182"/>
      <c r="O125" s="182"/>
      <c r="P125" s="183">
        <f>SUM(P126:P324)</f>
        <v>0</v>
      </c>
      <c r="Q125" s="182"/>
      <c r="R125" s="183">
        <f>SUM(R126:R324)</f>
        <v>4.324792609999999</v>
      </c>
      <c r="S125" s="182"/>
      <c r="T125" s="184">
        <f>SUM(T126:T324)</f>
        <v>2.5337460000000003</v>
      </c>
      <c r="AR125" s="185" t="s">
        <v>83</v>
      </c>
      <c r="AT125" s="186" t="s">
        <v>74</v>
      </c>
      <c r="AU125" s="186" t="s">
        <v>83</v>
      </c>
      <c r="AY125" s="185" t="s">
        <v>175</v>
      </c>
      <c r="BK125" s="187">
        <f>SUM(BK126:BK324)</f>
        <v>0</v>
      </c>
    </row>
    <row r="126" spans="1:65" s="2" customFormat="1" ht="16.5" customHeight="1">
      <c r="A126" s="36"/>
      <c r="B126" s="37"/>
      <c r="C126" s="190" t="s">
        <v>214</v>
      </c>
      <c r="D126" s="190" t="s">
        <v>177</v>
      </c>
      <c r="E126" s="191" t="s">
        <v>3937</v>
      </c>
      <c r="F126" s="192" t="s">
        <v>3938</v>
      </c>
      <c r="G126" s="193" t="s">
        <v>247</v>
      </c>
      <c r="H126" s="194">
        <v>282.64</v>
      </c>
      <c r="I126" s="195"/>
      <c r="J126" s="196">
        <f>ROUND(I126*H126,2)</f>
        <v>0</v>
      </c>
      <c r="K126" s="192" t="s">
        <v>181</v>
      </c>
      <c r="L126" s="41"/>
      <c r="M126" s="197" t="s">
        <v>19</v>
      </c>
      <c r="N126" s="198" t="s">
        <v>48</v>
      </c>
      <c r="O126" s="67"/>
      <c r="P126" s="199">
        <f>O126*H126</f>
        <v>0</v>
      </c>
      <c r="Q126" s="199">
        <v>0.0015</v>
      </c>
      <c r="R126" s="199">
        <f>Q126*H126</f>
        <v>0.42396</v>
      </c>
      <c r="S126" s="199">
        <v>0</v>
      </c>
      <c r="T126" s="200">
        <f>S126*H126</f>
        <v>0</v>
      </c>
      <c r="U126" s="36"/>
      <c r="V126" s="36"/>
      <c r="W126" s="36"/>
      <c r="X126" s="36"/>
      <c r="Y126" s="36"/>
      <c r="Z126" s="36"/>
      <c r="AA126" s="36"/>
      <c r="AB126" s="36"/>
      <c r="AC126" s="36"/>
      <c r="AD126" s="36"/>
      <c r="AE126" s="36"/>
      <c r="AR126" s="201" t="s">
        <v>182</v>
      </c>
      <c r="AT126" s="201" t="s">
        <v>177</v>
      </c>
      <c r="AU126" s="201" t="s">
        <v>85</v>
      </c>
      <c r="AY126" s="19" t="s">
        <v>175</v>
      </c>
      <c r="BE126" s="202">
        <f>IF(N126="základní",J126,0)</f>
        <v>0</v>
      </c>
      <c r="BF126" s="202">
        <f>IF(N126="snížená",J126,0)</f>
        <v>0</v>
      </c>
      <c r="BG126" s="202">
        <f>IF(N126="zákl. přenesená",J126,0)</f>
        <v>0</v>
      </c>
      <c r="BH126" s="202">
        <f>IF(N126="sníž. přenesená",J126,0)</f>
        <v>0</v>
      </c>
      <c r="BI126" s="202">
        <f>IF(N126="nulová",J126,0)</f>
        <v>0</v>
      </c>
      <c r="BJ126" s="19" t="s">
        <v>182</v>
      </c>
      <c r="BK126" s="202">
        <f>ROUND(I126*H126,2)</f>
        <v>0</v>
      </c>
      <c r="BL126" s="19" t="s">
        <v>182</v>
      </c>
      <c r="BM126" s="201" t="s">
        <v>3939</v>
      </c>
    </row>
    <row r="127" spans="1:47" s="2" customFormat="1" ht="39">
      <c r="A127" s="36"/>
      <c r="B127" s="37"/>
      <c r="C127" s="38"/>
      <c r="D127" s="203" t="s">
        <v>184</v>
      </c>
      <c r="E127" s="38"/>
      <c r="F127" s="204" t="s">
        <v>3940</v>
      </c>
      <c r="G127" s="38"/>
      <c r="H127" s="38"/>
      <c r="I127" s="111"/>
      <c r="J127" s="38"/>
      <c r="K127" s="38"/>
      <c r="L127" s="41"/>
      <c r="M127" s="205"/>
      <c r="N127" s="206"/>
      <c r="O127" s="67"/>
      <c r="P127" s="67"/>
      <c r="Q127" s="67"/>
      <c r="R127" s="67"/>
      <c r="S127" s="67"/>
      <c r="T127" s="68"/>
      <c r="U127" s="36"/>
      <c r="V127" s="36"/>
      <c r="W127" s="36"/>
      <c r="X127" s="36"/>
      <c r="Y127" s="36"/>
      <c r="Z127" s="36"/>
      <c r="AA127" s="36"/>
      <c r="AB127" s="36"/>
      <c r="AC127" s="36"/>
      <c r="AD127" s="36"/>
      <c r="AE127" s="36"/>
      <c r="AT127" s="19" t="s">
        <v>184</v>
      </c>
      <c r="AU127" s="19" t="s">
        <v>85</v>
      </c>
    </row>
    <row r="128" spans="2:51" s="13" customFormat="1" ht="11.25">
      <c r="B128" s="207"/>
      <c r="C128" s="208"/>
      <c r="D128" s="203" t="s">
        <v>186</v>
      </c>
      <c r="E128" s="209" t="s">
        <v>19</v>
      </c>
      <c r="F128" s="210" t="s">
        <v>3941</v>
      </c>
      <c r="G128" s="208"/>
      <c r="H128" s="209" t="s">
        <v>19</v>
      </c>
      <c r="I128" s="211"/>
      <c r="J128" s="208"/>
      <c r="K128" s="208"/>
      <c r="L128" s="212"/>
      <c r="M128" s="213"/>
      <c r="N128" s="214"/>
      <c r="O128" s="214"/>
      <c r="P128" s="214"/>
      <c r="Q128" s="214"/>
      <c r="R128" s="214"/>
      <c r="S128" s="214"/>
      <c r="T128" s="215"/>
      <c r="AT128" s="216" t="s">
        <v>186</v>
      </c>
      <c r="AU128" s="216" t="s">
        <v>85</v>
      </c>
      <c r="AV128" s="13" t="s">
        <v>83</v>
      </c>
      <c r="AW128" s="13" t="s">
        <v>37</v>
      </c>
      <c r="AX128" s="13" t="s">
        <v>75</v>
      </c>
      <c r="AY128" s="216" t="s">
        <v>175</v>
      </c>
    </row>
    <row r="129" spans="2:51" s="14" customFormat="1" ht="11.25">
      <c r="B129" s="217"/>
      <c r="C129" s="218"/>
      <c r="D129" s="203" t="s">
        <v>186</v>
      </c>
      <c r="E129" s="219" t="s">
        <v>19</v>
      </c>
      <c r="F129" s="220" t="s">
        <v>3942</v>
      </c>
      <c r="G129" s="218"/>
      <c r="H129" s="221">
        <v>45.5</v>
      </c>
      <c r="I129" s="222"/>
      <c r="J129" s="218"/>
      <c r="K129" s="218"/>
      <c r="L129" s="223"/>
      <c r="M129" s="224"/>
      <c r="N129" s="225"/>
      <c r="O129" s="225"/>
      <c r="P129" s="225"/>
      <c r="Q129" s="225"/>
      <c r="R129" s="225"/>
      <c r="S129" s="225"/>
      <c r="T129" s="226"/>
      <c r="AT129" s="227" t="s">
        <v>186</v>
      </c>
      <c r="AU129" s="227" t="s">
        <v>85</v>
      </c>
      <c r="AV129" s="14" t="s">
        <v>85</v>
      </c>
      <c r="AW129" s="14" t="s">
        <v>37</v>
      </c>
      <c r="AX129" s="14" t="s">
        <v>75</v>
      </c>
      <c r="AY129" s="227" t="s">
        <v>175</v>
      </c>
    </row>
    <row r="130" spans="2:51" s="14" customFormat="1" ht="11.25">
      <c r="B130" s="217"/>
      <c r="C130" s="218"/>
      <c r="D130" s="203" t="s">
        <v>186</v>
      </c>
      <c r="E130" s="219" t="s">
        <v>19</v>
      </c>
      <c r="F130" s="220" t="s">
        <v>3943</v>
      </c>
      <c r="G130" s="218"/>
      <c r="H130" s="221">
        <v>13.3</v>
      </c>
      <c r="I130" s="222"/>
      <c r="J130" s="218"/>
      <c r="K130" s="218"/>
      <c r="L130" s="223"/>
      <c r="M130" s="224"/>
      <c r="N130" s="225"/>
      <c r="O130" s="225"/>
      <c r="P130" s="225"/>
      <c r="Q130" s="225"/>
      <c r="R130" s="225"/>
      <c r="S130" s="225"/>
      <c r="T130" s="226"/>
      <c r="AT130" s="227" t="s">
        <v>186</v>
      </c>
      <c r="AU130" s="227" t="s">
        <v>85</v>
      </c>
      <c r="AV130" s="14" t="s">
        <v>85</v>
      </c>
      <c r="AW130" s="14" t="s">
        <v>37</v>
      </c>
      <c r="AX130" s="14" t="s">
        <v>75</v>
      </c>
      <c r="AY130" s="227" t="s">
        <v>175</v>
      </c>
    </row>
    <row r="131" spans="2:51" s="14" customFormat="1" ht="11.25">
      <c r="B131" s="217"/>
      <c r="C131" s="218"/>
      <c r="D131" s="203" t="s">
        <v>186</v>
      </c>
      <c r="E131" s="219" t="s">
        <v>19</v>
      </c>
      <c r="F131" s="220" t="s">
        <v>3944</v>
      </c>
      <c r="G131" s="218"/>
      <c r="H131" s="221">
        <v>4.98</v>
      </c>
      <c r="I131" s="222"/>
      <c r="J131" s="218"/>
      <c r="K131" s="218"/>
      <c r="L131" s="223"/>
      <c r="M131" s="224"/>
      <c r="N131" s="225"/>
      <c r="O131" s="225"/>
      <c r="P131" s="225"/>
      <c r="Q131" s="225"/>
      <c r="R131" s="225"/>
      <c r="S131" s="225"/>
      <c r="T131" s="226"/>
      <c r="AT131" s="227" t="s">
        <v>186</v>
      </c>
      <c r="AU131" s="227" t="s">
        <v>85</v>
      </c>
      <c r="AV131" s="14" t="s">
        <v>85</v>
      </c>
      <c r="AW131" s="14" t="s">
        <v>37</v>
      </c>
      <c r="AX131" s="14" t="s">
        <v>75</v>
      </c>
      <c r="AY131" s="227" t="s">
        <v>175</v>
      </c>
    </row>
    <row r="132" spans="2:51" s="14" customFormat="1" ht="11.25">
      <c r="B132" s="217"/>
      <c r="C132" s="218"/>
      <c r="D132" s="203" t="s">
        <v>186</v>
      </c>
      <c r="E132" s="219" t="s">
        <v>19</v>
      </c>
      <c r="F132" s="220" t="s">
        <v>3945</v>
      </c>
      <c r="G132" s="218"/>
      <c r="H132" s="221">
        <v>7.57</v>
      </c>
      <c r="I132" s="222"/>
      <c r="J132" s="218"/>
      <c r="K132" s="218"/>
      <c r="L132" s="223"/>
      <c r="M132" s="224"/>
      <c r="N132" s="225"/>
      <c r="O132" s="225"/>
      <c r="P132" s="225"/>
      <c r="Q132" s="225"/>
      <c r="R132" s="225"/>
      <c r="S132" s="225"/>
      <c r="T132" s="226"/>
      <c r="AT132" s="227" t="s">
        <v>186</v>
      </c>
      <c r="AU132" s="227" t="s">
        <v>85</v>
      </c>
      <c r="AV132" s="14" t="s">
        <v>85</v>
      </c>
      <c r="AW132" s="14" t="s">
        <v>37</v>
      </c>
      <c r="AX132" s="14" t="s">
        <v>75</v>
      </c>
      <c r="AY132" s="227" t="s">
        <v>175</v>
      </c>
    </row>
    <row r="133" spans="2:51" s="13" customFormat="1" ht="11.25">
      <c r="B133" s="207"/>
      <c r="C133" s="208"/>
      <c r="D133" s="203" t="s">
        <v>186</v>
      </c>
      <c r="E133" s="209" t="s">
        <v>19</v>
      </c>
      <c r="F133" s="210" t="s">
        <v>3946</v>
      </c>
      <c r="G133" s="208"/>
      <c r="H133" s="209" t="s">
        <v>19</v>
      </c>
      <c r="I133" s="211"/>
      <c r="J133" s="208"/>
      <c r="K133" s="208"/>
      <c r="L133" s="212"/>
      <c r="M133" s="213"/>
      <c r="N133" s="214"/>
      <c r="O133" s="214"/>
      <c r="P133" s="214"/>
      <c r="Q133" s="214"/>
      <c r="R133" s="214"/>
      <c r="S133" s="214"/>
      <c r="T133" s="215"/>
      <c r="AT133" s="216" t="s">
        <v>186</v>
      </c>
      <c r="AU133" s="216" t="s">
        <v>85</v>
      </c>
      <c r="AV133" s="13" t="s">
        <v>83</v>
      </c>
      <c r="AW133" s="13" t="s">
        <v>37</v>
      </c>
      <c r="AX133" s="13" t="s">
        <v>75</v>
      </c>
      <c r="AY133" s="216" t="s">
        <v>175</v>
      </c>
    </row>
    <row r="134" spans="2:51" s="13" customFormat="1" ht="11.25">
      <c r="B134" s="207"/>
      <c r="C134" s="208"/>
      <c r="D134" s="203" t="s">
        <v>186</v>
      </c>
      <c r="E134" s="209" t="s">
        <v>19</v>
      </c>
      <c r="F134" s="210" t="s">
        <v>260</v>
      </c>
      <c r="G134" s="208"/>
      <c r="H134" s="209" t="s">
        <v>19</v>
      </c>
      <c r="I134" s="211"/>
      <c r="J134" s="208"/>
      <c r="K134" s="208"/>
      <c r="L134" s="212"/>
      <c r="M134" s="213"/>
      <c r="N134" s="214"/>
      <c r="O134" s="214"/>
      <c r="P134" s="214"/>
      <c r="Q134" s="214"/>
      <c r="R134" s="214"/>
      <c r="S134" s="214"/>
      <c r="T134" s="215"/>
      <c r="AT134" s="216" t="s">
        <v>186</v>
      </c>
      <c r="AU134" s="216" t="s">
        <v>85</v>
      </c>
      <c r="AV134" s="13" t="s">
        <v>83</v>
      </c>
      <c r="AW134" s="13" t="s">
        <v>37</v>
      </c>
      <c r="AX134" s="13" t="s">
        <v>75</v>
      </c>
      <c r="AY134" s="216" t="s">
        <v>175</v>
      </c>
    </row>
    <row r="135" spans="2:51" s="14" customFormat="1" ht="11.25">
      <c r="B135" s="217"/>
      <c r="C135" s="218"/>
      <c r="D135" s="203" t="s">
        <v>186</v>
      </c>
      <c r="E135" s="219" t="s">
        <v>19</v>
      </c>
      <c r="F135" s="220" t="s">
        <v>3947</v>
      </c>
      <c r="G135" s="218"/>
      <c r="H135" s="221">
        <v>11.28</v>
      </c>
      <c r="I135" s="222"/>
      <c r="J135" s="218"/>
      <c r="K135" s="218"/>
      <c r="L135" s="223"/>
      <c r="M135" s="224"/>
      <c r="N135" s="225"/>
      <c r="O135" s="225"/>
      <c r="P135" s="225"/>
      <c r="Q135" s="225"/>
      <c r="R135" s="225"/>
      <c r="S135" s="225"/>
      <c r="T135" s="226"/>
      <c r="AT135" s="227" t="s">
        <v>186</v>
      </c>
      <c r="AU135" s="227" t="s">
        <v>85</v>
      </c>
      <c r="AV135" s="14" t="s">
        <v>85</v>
      </c>
      <c r="AW135" s="14" t="s">
        <v>37</v>
      </c>
      <c r="AX135" s="14" t="s">
        <v>75</v>
      </c>
      <c r="AY135" s="227" t="s">
        <v>175</v>
      </c>
    </row>
    <row r="136" spans="2:51" s="14" customFormat="1" ht="11.25">
      <c r="B136" s="217"/>
      <c r="C136" s="218"/>
      <c r="D136" s="203" t="s">
        <v>186</v>
      </c>
      <c r="E136" s="219" t="s">
        <v>19</v>
      </c>
      <c r="F136" s="220" t="s">
        <v>3948</v>
      </c>
      <c r="G136" s="218"/>
      <c r="H136" s="221">
        <v>5.76</v>
      </c>
      <c r="I136" s="222"/>
      <c r="J136" s="218"/>
      <c r="K136" s="218"/>
      <c r="L136" s="223"/>
      <c r="M136" s="224"/>
      <c r="N136" s="225"/>
      <c r="O136" s="225"/>
      <c r="P136" s="225"/>
      <c r="Q136" s="225"/>
      <c r="R136" s="225"/>
      <c r="S136" s="225"/>
      <c r="T136" s="226"/>
      <c r="AT136" s="227" t="s">
        <v>186</v>
      </c>
      <c r="AU136" s="227" t="s">
        <v>85</v>
      </c>
      <c r="AV136" s="14" t="s">
        <v>85</v>
      </c>
      <c r="AW136" s="14" t="s">
        <v>37</v>
      </c>
      <c r="AX136" s="14" t="s">
        <v>75</v>
      </c>
      <c r="AY136" s="227" t="s">
        <v>175</v>
      </c>
    </row>
    <row r="137" spans="2:51" s="13" customFormat="1" ht="11.25">
      <c r="B137" s="207"/>
      <c r="C137" s="208"/>
      <c r="D137" s="203" t="s">
        <v>186</v>
      </c>
      <c r="E137" s="209" t="s">
        <v>19</v>
      </c>
      <c r="F137" s="210" t="s">
        <v>260</v>
      </c>
      <c r="G137" s="208"/>
      <c r="H137" s="209" t="s">
        <v>19</v>
      </c>
      <c r="I137" s="211"/>
      <c r="J137" s="208"/>
      <c r="K137" s="208"/>
      <c r="L137" s="212"/>
      <c r="M137" s="213"/>
      <c r="N137" s="214"/>
      <c r="O137" s="214"/>
      <c r="P137" s="214"/>
      <c r="Q137" s="214"/>
      <c r="R137" s="214"/>
      <c r="S137" s="214"/>
      <c r="T137" s="215"/>
      <c r="AT137" s="216" t="s">
        <v>186</v>
      </c>
      <c r="AU137" s="216" t="s">
        <v>85</v>
      </c>
      <c r="AV137" s="13" t="s">
        <v>83</v>
      </c>
      <c r="AW137" s="13" t="s">
        <v>37</v>
      </c>
      <c r="AX137" s="13" t="s">
        <v>75</v>
      </c>
      <c r="AY137" s="216" t="s">
        <v>175</v>
      </c>
    </row>
    <row r="138" spans="2:51" s="14" customFormat="1" ht="11.25">
      <c r="B138" s="217"/>
      <c r="C138" s="218"/>
      <c r="D138" s="203" t="s">
        <v>186</v>
      </c>
      <c r="E138" s="219" t="s">
        <v>19</v>
      </c>
      <c r="F138" s="220" t="s">
        <v>3949</v>
      </c>
      <c r="G138" s="218"/>
      <c r="H138" s="221">
        <v>7.84</v>
      </c>
      <c r="I138" s="222"/>
      <c r="J138" s="218"/>
      <c r="K138" s="218"/>
      <c r="L138" s="223"/>
      <c r="M138" s="224"/>
      <c r="N138" s="225"/>
      <c r="O138" s="225"/>
      <c r="P138" s="225"/>
      <c r="Q138" s="225"/>
      <c r="R138" s="225"/>
      <c r="S138" s="225"/>
      <c r="T138" s="226"/>
      <c r="AT138" s="227" t="s">
        <v>186</v>
      </c>
      <c r="AU138" s="227" t="s">
        <v>85</v>
      </c>
      <c r="AV138" s="14" t="s">
        <v>85</v>
      </c>
      <c r="AW138" s="14" t="s">
        <v>37</v>
      </c>
      <c r="AX138" s="14" t="s">
        <v>75</v>
      </c>
      <c r="AY138" s="227" t="s">
        <v>175</v>
      </c>
    </row>
    <row r="139" spans="2:51" s="14" customFormat="1" ht="11.25">
      <c r="B139" s="217"/>
      <c r="C139" s="218"/>
      <c r="D139" s="203" t="s">
        <v>186</v>
      </c>
      <c r="E139" s="219" t="s">
        <v>19</v>
      </c>
      <c r="F139" s="220" t="s">
        <v>3950</v>
      </c>
      <c r="G139" s="218"/>
      <c r="H139" s="221">
        <v>4.92</v>
      </c>
      <c r="I139" s="222"/>
      <c r="J139" s="218"/>
      <c r="K139" s="218"/>
      <c r="L139" s="223"/>
      <c r="M139" s="224"/>
      <c r="N139" s="225"/>
      <c r="O139" s="225"/>
      <c r="P139" s="225"/>
      <c r="Q139" s="225"/>
      <c r="R139" s="225"/>
      <c r="S139" s="225"/>
      <c r="T139" s="226"/>
      <c r="AT139" s="227" t="s">
        <v>186</v>
      </c>
      <c r="AU139" s="227" t="s">
        <v>85</v>
      </c>
      <c r="AV139" s="14" t="s">
        <v>85</v>
      </c>
      <c r="AW139" s="14" t="s">
        <v>37</v>
      </c>
      <c r="AX139" s="14" t="s">
        <v>75</v>
      </c>
      <c r="AY139" s="227" t="s">
        <v>175</v>
      </c>
    </row>
    <row r="140" spans="2:51" s="14" customFormat="1" ht="11.25">
      <c r="B140" s="217"/>
      <c r="C140" s="218"/>
      <c r="D140" s="203" t="s">
        <v>186</v>
      </c>
      <c r="E140" s="219" t="s">
        <v>19</v>
      </c>
      <c r="F140" s="220" t="s">
        <v>3951</v>
      </c>
      <c r="G140" s="218"/>
      <c r="H140" s="221">
        <v>6.06</v>
      </c>
      <c r="I140" s="222"/>
      <c r="J140" s="218"/>
      <c r="K140" s="218"/>
      <c r="L140" s="223"/>
      <c r="M140" s="224"/>
      <c r="N140" s="225"/>
      <c r="O140" s="225"/>
      <c r="P140" s="225"/>
      <c r="Q140" s="225"/>
      <c r="R140" s="225"/>
      <c r="S140" s="225"/>
      <c r="T140" s="226"/>
      <c r="AT140" s="227" t="s">
        <v>186</v>
      </c>
      <c r="AU140" s="227" t="s">
        <v>85</v>
      </c>
      <c r="AV140" s="14" t="s">
        <v>85</v>
      </c>
      <c r="AW140" s="14" t="s">
        <v>37</v>
      </c>
      <c r="AX140" s="14" t="s">
        <v>75</v>
      </c>
      <c r="AY140" s="227" t="s">
        <v>175</v>
      </c>
    </row>
    <row r="141" spans="2:51" s="14" customFormat="1" ht="11.25">
      <c r="B141" s="217"/>
      <c r="C141" s="218"/>
      <c r="D141" s="203" t="s">
        <v>186</v>
      </c>
      <c r="E141" s="219" t="s">
        <v>19</v>
      </c>
      <c r="F141" s="220" t="s">
        <v>3952</v>
      </c>
      <c r="G141" s="218"/>
      <c r="H141" s="221">
        <v>13.32</v>
      </c>
      <c r="I141" s="222"/>
      <c r="J141" s="218"/>
      <c r="K141" s="218"/>
      <c r="L141" s="223"/>
      <c r="M141" s="224"/>
      <c r="N141" s="225"/>
      <c r="O141" s="225"/>
      <c r="P141" s="225"/>
      <c r="Q141" s="225"/>
      <c r="R141" s="225"/>
      <c r="S141" s="225"/>
      <c r="T141" s="226"/>
      <c r="AT141" s="227" t="s">
        <v>186</v>
      </c>
      <c r="AU141" s="227" t="s">
        <v>85</v>
      </c>
      <c r="AV141" s="14" t="s">
        <v>85</v>
      </c>
      <c r="AW141" s="14" t="s">
        <v>37</v>
      </c>
      <c r="AX141" s="14" t="s">
        <v>75</v>
      </c>
      <c r="AY141" s="227" t="s">
        <v>175</v>
      </c>
    </row>
    <row r="142" spans="2:51" s="14" customFormat="1" ht="11.25">
      <c r="B142" s="217"/>
      <c r="C142" s="218"/>
      <c r="D142" s="203" t="s">
        <v>186</v>
      </c>
      <c r="E142" s="219" t="s">
        <v>19</v>
      </c>
      <c r="F142" s="220" t="s">
        <v>3953</v>
      </c>
      <c r="G142" s="218"/>
      <c r="H142" s="221">
        <v>6.6</v>
      </c>
      <c r="I142" s="222"/>
      <c r="J142" s="218"/>
      <c r="K142" s="218"/>
      <c r="L142" s="223"/>
      <c r="M142" s="224"/>
      <c r="N142" s="225"/>
      <c r="O142" s="225"/>
      <c r="P142" s="225"/>
      <c r="Q142" s="225"/>
      <c r="R142" s="225"/>
      <c r="S142" s="225"/>
      <c r="T142" s="226"/>
      <c r="AT142" s="227" t="s">
        <v>186</v>
      </c>
      <c r="AU142" s="227" t="s">
        <v>85</v>
      </c>
      <c r="AV142" s="14" t="s">
        <v>85</v>
      </c>
      <c r="AW142" s="14" t="s">
        <v>37</v>
      </c>
      <c r="AX142" s="14" t="s">
        <v>75</v>
      </c>
      <c r="AY142" s="227" t="s">
        <v>175</v>
      </c>
    </row>
    <row r="143" spans="2:51" s="14" customFormat="1" ht="11.25">
      <c r="B143" s="217"/>
      <c r="C143" s="218"/>
      <c r="D143" s="203" t="s">
        <v>186</v>
      </c>
      <c r="E143" s="219" t="s">
        <v>19</v>
      </c>
      <c r="F143" s="220" t="s">
        <v>3954</v>
      </c>
      <c r="G143" s="218"/>
      <c r="H143" s="221">
        <v>3.24</v>
      </c>
      <c r="I143" s="222"/>
      <c r="J143" s="218"/>
      <c r="K143" s="218"/>
      <c r="L143" s="223"/>
      <c r="M143" s="224"/>
      <c r="N143" s="225"/>
      <c r="O143" s="225"/>
      <c r="P143" s="225"/>
      <c r="Q143" s="225"/>
      <c r="R143" s="225"/>
      <c r="S143" s="225"/>
      <c r="T143" s="226"/>
      <c r="AT143" s="227" t="s">
        <v>186</v>
      </c>
      <c r="AU143" s="227" t="s">
        <v>85</v>
      </c>
      <c r="AV143" s="14" t="s">
        <v>85</v>
      </c>
      <c r="AW143" s="14" t="s">
        <v>37</v>
      </c>
      <c r="AX143" s="14" t="s">
        <v>75</v>
      </c>
      <c r="AY143" s="227" t="s">
        <v>175</v>
      </c>
    </row>
    <row r="144" spans="2:51" s="14" customFormat="1" ht="11.25">
      <c r="B144" s="217"/>
      <c r="C144" s="218"/>
      <c r="D144" s="203" t="s">
        <v>186</v>
      </c>
      <c r="E144" s="219" t="s">
        <v>19</v>
      </c>
      <c r="F144" s="220" t="s">
        <v>3955</v>
      </c>
      <c r="G144" s="218"/>
      <c r="H144" s="221">
        <v>4.13</v>
      </c>
      <c r="I144" s="222"/>
      <c r="J144" s="218"/>
      <c r="K144" s="218"/>
      <c r="L144" s="223"/>
      <c r="M144" s="224"/>
      <c r="N144" s="225"/>
      <c r="O144" s="225"/>
      <c r="P144" s="225"/>
      <c r="Q144" s="225"/>
      <c r="R144" s="225"/>
      <c r="S144" s="225"/>
      <c r="T144" s="226"/>
      <c r="AT144" s="227" t="s">
        <v>186</v>
      </c>
      <c r="AU144" s="227" t="s">
        <v>85</v>
      </c>
      <c r="AV144" s="14" t="s">
        <v>85</v>
      </c>
      <c r="AW144" s="14" t="s">
        <v>37</v>
      </c>
      <c r="AX144" s="14" t="s">
        <v>75</v>
      </c>
      <c r="AY144" s="227" t="s">
        <v>175</v>
      </c>
    </row>
    <row r="145" spans="2:51" s="14" customFormat="1" ht="11.25">
      <c r="B145" s="217"/>
      <c r="C145" s="218"/>
      <c r="D145" s="203" t="s">
        <v>186</v>
      </c>
      <c r="E145" s="219" t="s">
        <v>19</v>
      </c>
      <c r="F145" s="220" t="s">
        <v>3956</v>
      </c>
      <c r="G145" s="218"/>
      <c r="H145" s="221">
        <v>6.6</v>
      </c>
      <c r="I145" s="222"/>
      <c r="J145" s="218"/>
      <c r="K145" s="218"/>
      <c r="L145" s="223"/>
      <c r="M145" s="224"/>
      <c r="N145" s="225"/>
      <c r="O145" s="225"/>
      <c r="P145" s="225"/>
      <c r="Q145" s="225"/>
      <c r="R145" s="225"/>
      <c r="S145" s="225"/>
      <c r="T145" s="226"/>
      <c r="AT145" s="227" t="s">
        <v>186</v>
      </c>
      <c r="AU145" s="227" t="s">
        <v>85</v>
      </c>
      <c r="AV145" s="14" t="s">
        <v>85</v>
      </c>
      <c r="AW145" s="14" t="s">
        <v>37</v>
      </c>
      <c r="AX145" s="14" t="s">
        <v>75</v>
      </c>
      <c r="AY145" s="227" t="s">
        <v>175</v>
      </c>
    </row>
    <row r="146" spans="2:51" s="14" customFormat="1" ht="11.25">
      <c r="B146" s="217"/>
      <c r="C146" s="218"/>
      <c r="D146" s="203" t="s">
        <v>186</v>
      </c>
      <c r="E146" s="219" t="s">
        <v>19</v>
      </c>
      <c r="F146" s="220" t="s">
        <v>3957</v>
      </c>
      <c r="G146" s="218"/>
      <c r="H146" s="221">
        <v>6.36</v>
      </c>
      <c r="I146" s="222"/>
      <c r="J146" s="218"/>
      <c r="K146" s="218"/>
      <c r="L146" s="223"/>
      <c r="M146" s="224"/>
      <c r="N146" s="225"/>
      <c r="O146" s="225"/>
      <c r="P146" s="225"/>
      <c r="Q146" s="225"/>
      <c r="R146" s="225"/>
      <c r="S146" s="225"/>
      <c r="T146" s="226"/>
      <c r="AT146" s="227" t="s">
        <v>186</v>
      </c>
      <c r="AU146" s="227" t="s">
        <v>85</v>
      </c>
      <c r="AV146" s="14" t="s">
        <v>85</v>
      </c>
      <c r="AW146" s="14" t="s">
        <v>37</v>
      </c>
      <c r="AX146" s="14" t="s">
        <v>75</v>
      </c>
      <c r="AY146" s="227" t="s">
        <v>175</v>
      </c>
    </row>
    <row r="147" spans="2:51" s="14" customFormat="1" ht="11.25">
      <c r="B147" s="217"/>
      <c r="C147" s="218"/>
      <c r="D147" s="203" t="s">
        <v>186</v>
      </c>
      <c r="E147" s="219" t="s">
        <v>19</v>
      </c>
      <c r="F147" s="220" t="s">
        <v>3958</v>
      </c>
      <c r="G147" s="218"/>
      <c r="H147" s="221">
        <v>16.68</v>
      </c>
      <c r="I147" s="222"/>
      <c r="J147" s="218"/>
      <c r="K147" s="218"/>
      <c r="L147" s="223"/>
      <c r="M147" s="224"/>
      <c r="N147" s="225"/>
      <c r="O147" s="225"/>
      <c r="P147" s="225"/>
      <c r="Q147" s="225"/>
      <c r="R147" s="225"/>
      <c r="S147" s="225"/>
      <c r="T147" s="226"/>
      <c r="AT147" s="227" t="s">
        <v>186</v>
      </c>
      <c r="AU147" s="227" t="s">
        <v>85</v>
      </c>
      <c r="AV147" s="14" t="s">
        <v>85</v>
      </c>
      <c r="AW147" s="14" t="s">
        <v>37</v>
      </c>
      <c r="AX147" s="14" t="s">
        <v>75</v>
      </c>
      <c r="AY147" s="227" t="s">
        <v>175</v>
      </c>
    </row>
    <row r="148" spans="2:51" s="14" customFormat="1" ht="11.25">
      <c r="B148" s="217"/>
      <c r="C148" s="218"/>
      <c r="D148" s="203" t="s">
        <v>186</v>
      </c>
      <c r="E148" s="219" t="s">
        <v>19</v>
      </c>
      <c r="F148" s="220" t="s">
        <v>3959</v>
      </c>
      <c r="G148" s="218"/>
      <c r="H148" s="221">
        <v>11.76</v>
      </c>
      <c r="I148" s="222"/>
      <c r="J148" s="218"/>
      <c r="K148" s="218"/>
      <c r="L148" s="223"/>
      <c r="M148" s="224"/>
      <c r="N148" s="225"/>
      <c r="O148" s="225"/>
      <c r="P148" s="225"/>
      <c r="Q148" s="225"/>
      <c r="R148" s="225"/>
      <c r="S148" s="225"/>
      <c r="T148" s="226"/>
      <c r="AT148" s="227" t="s">
        <v>186</v>
      </c>
      <c r="AU148" s="227" t="s">
        <v>85</v>
      </c>
      <c r="AV148" s="14" t="s">
        <v>85</v>
      </c>
      <c r="AW148" s="14" t="s">
        <v>37</v>
      </c>
      <c r="AX148" s="14" t="s">
        <v>75</v>
      </c>
      <c r="AY148" s="227" t="s">
        <v>175</v>
      </c>
    </row>
    <row r="149" spans="2:51" s="13" customFormat="1" ht="11.25">
      <c r="B149" s="207"/>
      <c r="C149" s="208"/>
      <c r="D149" s="203" t="s">
        <v>186</v>
      </c>
      <c r="E149" s="209" t="s">
        <v>19</v>
      </c>
      <c r="F149" s="210" t="s">
        <v>1227</v>
      </c>
      <c r="G149" s="208"/>
      <c r="H149" s="209" t="s">
        <v>19</v>
      </c>
      <c r="I149" s="211"/>
      <c r="J149" s="208"/>
      <c r="K149" s="208"/>
      <c r="L149" s="212"/>
      <c r="M149" s="213"/>
      <c r="N149" s="214"/>
      <c r="O149" s="214"/>
      <c r="P149" s="214"/>
      <c r="Q149" s="214"/>
      <c r="R149" s="214"/>
      <c r="S149" s="214"/>
      <c r="T149" s="215"/>
      <c r="AT149" s="216" t="s">
        <v>186</v>
      </c>
      <c r="AU149" s="216" t="s">
        <v>85</v>
      </c>
      <c r="AV149" s="13" t="s">
        <v>83</v>
      </c>
      <c r="AW149" s="13" t="s">
        <v>37</v>
      </c>
      <c r="AX149" s="13" t="s">
        <v>75</v>
      </c>
      <c r="AY149" s="216" t="s">
        <v>175</v>
      </c>
    </row>
    <row r="150" spans="2:51" s="14" customFormat="1" ht="11.25">
      <c r="B150" s="217"/>
      <c r="C150" s="218"/>
      <c r="D150" s="203" t="s">
        <v>186</v>
      </c>
      <c r="E150" s="219" t="s">
        <v>19</v>
      </c>
      <c r="F150" s="220" t="s">
        <v>3960</v>
      </c>
      <c r="G150" s="218"/>
      <c r="H150" s="221">
        <v>22.56</v>
      </c>
      <c r="I150" s="222"/>
      <c r="J150" s="218"/>
      <c r="K150" s="218"/>
      <c r="L150" s="223"/>
      <c r="M150" s="224"/>
      <c r="N150" s="225"/>
      <c r="O150" s="225"/>
      <c r="P150" s="225"/>
      <c r="Q150" s="225"/>
      <c r="R150" s="225"/>
      <c r="S150" s="225"/>
      <c r="T150" s="226"/>
      <c r="AT150" s="227" t="s">
        <v>186</v>
      </c>
      <c r="AU150" s="227" t="s">
        <v>85</v>
      </c>
      <c r="AV150" s="14" t="s">
        <v>85</v>
      </c>
      <c r="AW150" s="14" t="s">
        <v>37</v>
      </c>
      <c r="AX150" s="14" t="s">
        <v>75</v>
      </c>
      <c r="AY150" s="227" t="s">
        <v>175</v>
      </c>
    </row>
    <row r="151" spans="2:51" s="14" customFormat="1" ht="11.25">
      <c r="B151" s="217"/>
      <c r="C151" s="218"/>
      <c r="D151" s="203" t="s">
        <v>186</v>
      </c>
      <c r="E151" s="219" t="s">
        <v>19</v>
      </c>
      <c r="F151" s="220" t="s">
        <v>3961</v>
      </c>
      <c r="G151" s="218"/>
      <c r="H151" s="221">
        <v>11.08</v>
      </c>
      <c r="I151" s="222"/>
      <c r="J151" s="218"/>
      <c r="K151" s="218"/>
      <c r="L151" s="223"/>
      <c r="M151" s="224"/>
      <c r="N151" s="225"/>
      <c r="O151" s="225"/>
      <c r="P151" s="225"/>
      <c r="Q151" s="225"/>
      <c r="R151" s="225"/>
      <c r="S151" s="225"/>
      <c r="T151" s="226"/>
      <c r="AT151" s="227" t="s">
        <v>186</v>
      </c>
      <c r="AU151" s="227" t="s">
        <v>85</v>
      </c>
      <c r="AV151" s="14" t="s">
        <v>85</v>
      </c>
      <c r="AW151" s="14" t="s">
        <v>37</v>
      </c>
      <c r="AX151" s="14" t="s">
        <v>75</v>
      </c>
      <c r="AY151" s="227" t="s">
        <v>175</v>
      </c>
    </row>
    <row r="152" spans="2:51" s="14" customFormat="1" ht="11.25">
      <c r="B152" s="217"/>
      <c r="C152" s="218"/>
      <c r="D152" s="203" t="s">
        <v>186</v>
      </c>
      <c r="E152" s="219" t="s">
        <v>19</v>
      </c>
      <c r="F152" s="220" t="s">
        <v>3962</v>
      </c>
      <c r="G152" s="218"/>
      <c r="H152" s="221">
        <v>6.16</v>
      </c>
      <c r="I152" s="222"/>
      <c r="J152" s="218"/>
      <c r="K152" s="218"/>
      <c r="L152" s="223"/>
      <c r="M152" s="224"/>
      <c r="N152" s="225"/>
      <c r="O152" s="225"/>
      <c r="P152" s="225"/>
      <c r="Q152" s="225"/>
      <c r="R152" s="225"/>
      <c r="S152" s="225"/>
      <c r="T152" s="226"/>
      <c r="AT152" s="227" t="s">
        <v>186</v>
      </c>
      <c r="AU152" s="227" t="s">
        <v>85</v>
      </c>
      <c r="AV152" s="14" t="s">
        <v>85</v>
      </c>
      <c r="AW152" s="14" t="s">
        <v>37</v>
      </c>
      <c r="AX152" s="14" t="s">
        <v>75</v>
      </c>
      <c r="AY152" s="227" t="s">
        <v>175</v>
      </c>
    </row>
    <row r="153" spans="2:51" s="14" customFormat="1" ht="11.25">
      <c r="B153" s="217"/>
      <c r="C153" s="218"/>
      <c r="D153" s="203" t="s">
        <v>186</v>
      </c>
      <c r="E153" s="219" t="s">
        <v>19</v>
      </c>
      <c r="F153" s="220" t="s">
        <v>3963</v>
      </c>
      <c r="G153" s="218"/>
      <c r="H153" s="221">
        <v>11.24</v>
      </c>
      <c r="I153" s="222"/>
      <c r="J153" s="218"/>
      <c r="K153" s="218"/>
      <c r="L153" s="223"/>
      <c r="M153" s="224"/>
      <c r="N153" s="225"/>
      <c r="O153" s="225"/>
      <c r="P153" s="225"/>
      <c r="Q153" s="225"/>
      <c r="R153" s="225"/>
      <c r="S153" s="225"/>
      <c r="T153" s="226"/>
      <c r="AT153" s="227" t="s">
        <v>186</v>
      </c>
      <c r="AU153" s="227" t="s">
        <v>85</v>
      </c>
      <c r="AV153" s="14" t="s">
        <v>85</v>
      </c>
      <c r="AW153" s="14" t="s">
        <v>37</v>
      </c>
      <c r="AX153" s="14" t="s">
        <v>75</v>
      </c>
      <c r="AY153" s="227" t="s">
        <v>175</v>
      </c>
    </row>
    <row r="154" spans="2:51" s="13" customFormat="1" ht="11.25">
      <c r="B154" s="207"/>
      <c r="C154" s="208"/>
      <c r="D154" s="203" t="s">
        <v>186</v>
      </c>
      <c r="E154" s="209" t="s">
        <v>19</v>
      </c>
      <c r="F154" s="210" t="s">
        <v>1174</v>
      </c>
      <c r="G154" s="208"/>
      <c r="H154" s="209" t="s">
        <v>19</v>
      </c>
      <c r="I154" s="211"/>
      <c r="J154" s="208"/>
      <c r="K154" s="208"/>
      <c r="L154" s="212"/>
      <c r="M154" s="213"/>
      <c r="N154" s="214"/>
      <c r="O154" s="214"/>
      <c r="P154" s="214"/>
      <c r="Q154" s="214"/>
      <c r="R154" s="214"/>
      <c r="S154" s="214"/>
      <c r="T154" s="215"/>
      <c r="AT154" s="216" t="s">
        <v>186</v>
      </c>
      <c r="AU154" s="216" t="s">
        <v>85</v>
      </c>
      <c r="AV154" s="13" t="s">
        <v>83</v>
      </c>
      <c r="AW154" s="13" t="s">
        <v>37</v>
      </c>
      <c r="AX154" s="13" t="s">
        <v>75</v>
      </c>
      <c r="AY154" s="216" t="s">
        <v>175</v>
      </c>
    </row>
    <row r="155" spans="2:51" s="14" customFormat="1" ht="11.25">
      <c r="B155" s="217"/>
      <c r="C155" s="218"/>
      <c r="D155" s="203" t="s">
        <v>186</v>
      </c>
      <c r="E155" s="219" t="s">
        <v>19</v>
      </c>
      <c r="F155" s="220" t="s">
        <v>3964</v>
      </c>
      <c r="G155" s="218"/>
      <c r="H155" s="221">
        <v>14.4</v>
      </c>
      <c r="I155" s="222"/>
      <c r="J155" s="218"/>
      <c r="K155" s="218"/>
      <c r="L155" s="223"/>
      <c r="M155" s="224"/>
      <c r="N155" s="225"/>
      <c r="O155" s="225"/>
      <c r="P155" s="225"/>
      <c r="Q155" s="225"/>
      <c r="R155" s="225"/>
      <c r="S155" s="225"/>
      <c r="T155" s="226"/>
      <c r="AT155" s="227" t="s">
        <v>186</v>
      </c>
      <c r="AU155" s="227" t="s">
        <v>85</v>
      </c>
      <c r="AV155" s="14" t="s">
        <v>85</v>
      </c>
      <c r="AW155" s="14" t="s">
        <v>37</v>
      </c>
      <c r="AX155" s="14" t="s">
        <v>75</v>
      </c>
      <c r="AY155" s="227" t="s">
        <v>175</v>
      </c>
    </row>
    <row r="156" spans="2:51" s="14" customFormat="1" ht="11.25">
      <c r="B156" s="217"/>
      <c r="C156" s="218"/>
      <c r="D156" s="203" t="s">
        <v>186</v>
      </c>
      <c r="E156" s="219" t="s">
        <v>19</v>
      </c>
      <c r="F156" s="220" t="s">
        <v>3965</v>
      </c>
      <c r="G156" s="218"/>
      <c r="H156" s="221">
        <v>1.3</v>
      </c>
      <c r="I156" s="222"/>
      <c r="J156" s="218"/>
      <c r="K156" s="218"/>
      <c r="L156" s="223"/>
      <c r="M156" s="224"/>
      <c r="N156" s="225"/>
      <c r="O156" s="225"/>
      <c r="P156" s="225"/>
      <c r="Q156" s="225"/>
      <c r="R156" s="225"/>
      <c r="S156" s="225"/>
      <c r="T156" s="226"/>
      <c r="AT156" s="227" t="s">
        <v>186</v>
      </c>
      <c r="AU156" s="227" t="s">
        <v>85</v>
      </c>
      <c r="AV156" s="14" t="s">
        <v>85</v>
      </c>
      <c r="AW156" s="14" t="s">
        <v>37</v>
      </c>
      <c r="AX156" s="14" t="s">
        <v>75</v>
      </c>
      <c r="AY156" s="227" t="s">
        <v>175</v>
      </c>
    </row>
    <row r="157" spans="2:51" s="14" customFormat="1" ht="11.25">
      <c r="B157" s="217"/>
      <c r="C157" s="218"/>
      <c r="D157" s="203" t="s">
        <v>186</v>
      </c>
      <c r="E157" s="219" t="s">
        <v>19</v>
      </c>
      <c r="F157" s="220" t="s">
        <v>3966</v>
      </c>
      <c r="G157" s="218"/>
      <c r="H157" s="221">
        <v>40</v>
      </c>
      <c r="I157" s="222"/>
      <c r="J157" s="218"/>
      <c r="K157" s="218"/>
      <c r="L157" s="223"/>
      <c r="M157" s="224"/>
      <c r="N157" s="225"/>
      <c r="O157" s="225"/>
      <c r="P157" s="225"/>
      <c r="Q157" s="225"/>
      <c r="R157" s="225"/>
      <c r="S157" s="225"/>
      <c r="T157" s="226"/>
      <c r="AT157" s="227" t="s">
        <v>186</v>
      </c>
      <c r="AU157" s="227" t="s">
        <v>85</v>
      </c>
      <c r="AV157" s="14" t="s">
        <v>85</v>
      </c>
      <c r="AW157" s="14" t="s">
        <v>37</v>
      </c>
      <c r="AX157" s="14" t="s">
        <v>75</v>
      </c>
      <c r="AY157" s="227" t="s">
        <v>175</v>
      </c>
    </row>
    <row r="158" spans="2:51" s="15" customFormat="1" ht="11.25">
      <c r="B158" s="228"/>
      <c r="C158" s="229"/>
      <c r="D158" s="203" t="s">
        <v>186</v>
      </c>
      <c r="E158" s="230" t="s">
        <v>19</v>
      </c>
      <c r="F158" s="231" t="s">
        <v>204</v>
      </c>
      <c r="G158" s="229"/>
      <c r="H158" s="232">
        <v>282.64000000000004</v>
      </c>
      <c r="I158" s="233"/>
      <c r="J158" s="229"/>
      <c r="K158" s="229"/>
      <c r="L158" s="234"/>
      <c r="M158" s="235"/>
      <c r="N158" s="236"/>
      <c r="O158" s="236"/>
      <c r="P158" s="236"/>
      <c r="Q158" s="236"/>
      <c r="R158" s="236"/>
      <c r="S158" s="236"/>
      <c r="T158" s="237"/>
      <c r="AT158" s="238" t="s">
        <v>186</v>
      </c>
      <c r="AU158" s="238" t="s">
        <v>85</v>
      </c>
      <c r="AV158" s="15" t="s">
        <v>182</v>
      </c>
      <c r="AW158" s="15" t="s">
        <v>37</v>
      </c>
      <c r="AX158" s="15" t="s">
        <v>83</v>
      </c>
      <c r="AY158" s="238" t="s">
        <v>175</v>
      </c>
    </row>
    <row r="159" spans="1:65" s="2" customFormat="1" ht="16.5" customHeight="1">
      <c r="A159" s="36"/>
      <c r="B159" s="37"/>
      <c r="C159" s="190" t="s">
        <v>220</v>
      </c>
      <c r="D159" s="190" t="s">
        <v>177</v>
      </c>
      <c r="E159" s="191" t="s">
        <v>3967</v>
      </c>
      <c r="F159" s="192" t="s">
        <v>3968</v>
      </c>
      <c r="G159" s="193" t="s">
        <v>180</v>
      </c>
      <c r="H159" s="194">
        <v>358.539</v>
      </c>
      <c r="I159" s="195"/>
      <c r="J159" s="196">
        <f>ROUND(I159*H159,2)</f>
        <v>0</v>
      </c>
      <c r="K159" s="192" t="s">
        <v>181</v>
      </c>
      <c r="L159" s="41"/>
      <c r="M159" s="197" t="s">
        <v>19</v>
      </c>
      <c r="N159" s="198" t="s">
        <v>48</v>
      </c>
      <c r="O159" s="67"/>
      <c r="P159" s="199">
        <f>O159*H159</f>
        <v>0</v>
      </c>
      <c r="Q159" s="199">
        <v>0.00026</v>
      </c>
      <c r="R159" s="199">
        <f>Q159*H159</f>
        <v>0.09322013999999999</v>
      </c>
      <c r="S159" s="199">
        <v>0</v>
      </c>
      <c r="T159" s="200">
        <f>S159*H159</f>
        <v>0</v>
      </c>
      <c r="U159" s="36"/>
      <c r="V159" s="36"/>
      <c r="W159" s="36"/>
      <c r="X159" s="36"/>
      <c r="Y159" s="36"/>
      <c r="Z159" s="36"/>
      <c r="AA159" s="36"/>
      <c r="AB159" s="36"/>
      <c r="AC159" s="36"/>
      <c r="AD159" s="36"/>
      <c r="AE159" s="36"/>
      <c r="AR159" s="201" t="s">
        <v>182</v>
      </c>
      <c r="AT159" s="201" t="s">
        <v>177</v>
      </c>
      <c r="AU159" s="201" t="s">
        <v>85</v>
      </c>
      <c r="AY159" s="19" t="s">
        <v>175</v>
      </c>
      <c r="BE159" s="202">
        <f>IF(N159="základní",J159,0)</f>
        <v>0</v>
      </c>
      <c r="BF159" s="202">
        <f>IF(N159="snížená",J159,0)</f>
        <v>0</v>
      </c>
      <c r="BG159" s="202">
        <f>IF(N159="zákl. přenesená",J159,0)</f>
        <v>0</v>
      </c>
      <c r="BH159" s="202">
        <f>IF(N159="sníž. přenesená",J159,0)</f>
        <v>0</v>
      </c>
      <c r="BI159" s="202">
        <f>IF(N159="nulová",J159,0)</f>
        <v>0</v>
      </c>
      <c r="BJ159" s="19" t="s">
        <v>182</v>
      </c>
      <c r="BK159" s="202">
        <f>ROUND(I159*H159,2)</f>
        <v>0</v>
      </c>
      <c r="BL159" s="19" t="s">
        <v>182</v>
      </c>
      <c r="BM159" s="201" t="s">
        <v>3969</v>
      </c>
    </row>
    <row r="160" spans="2:51" s="13" customFormat="1" ht="11.25">
      <c r="B160" s="207"/>
      <c r="C160" s="208"/>
      <c r="D160" s="203" t="s">
        <v>186</v>
      </c>
      <c r="E160" s="209" t="s">
        <v>19</v>
      </c>
      <c r="F160" s="210" t="s">
        <v>3970</v>
      </c>
      <c r="G160" s="208"/>
      <c r="H160" s="209" t="s">
        <v>19</v>
      </c>
      <c r="I160" s="211"/>
      <c r="J160" s="208"/>
      <c r="K160" s="208"/>
      <c r="L160" s="212"/>
      <c r="M160" s="213"/>
      <c r="N160" s="214"/>
      <c r="O160" s="214"/>
      <c r="P160" s="214"/>
      <c r="Q160" s="214"/>
      <c r="R160" s="214"/>
      <c r="S160" s="214"/>
      <c r="T160" s="215"/>
      <c r="AT160" s="216" t="s">
        <v>186</v>
      </c>
      <c r="AU160" s="216" t="s">
        <v>85</v>
      </c>
      <c r="AV160" s="13" t="s">
        <v>83</v>
      </c>
      <c r="AW160" s="13" t="s">
        <v>37</v>
      </c>
      <c r="AX160" s="13" t="s">
        <v>75</v>
      </c>
      <c r="AY160" s="216" t="s">
        <v>175</v>
      </c>
    </row>
    <row r="161" spans="2:51" s="14" customFormat="1" ht="11.25">
      <c r="B161" s="217"/>
      <c r="C161" s="218"/>
      <c r="D161" s="203" t="s">
        <v>186</v>
      </c>
      <c r="E161" s="219" t="s">
        <v>19</v>
      </c>
      <c r="F161" s="220" t="s">
        <v>3971</v>
      </c>
      <c r="G161" s="218"/>
      <c r="H161" s="221">
        <v>103.153</v>
      </c>
      <c r="I161" s="222"/>
      <c r="J161" s="218"/>
      <c r="K161" s="218"/>
      <c r="L161" s="223"/>
      <c r="M161" s="224"/>
      <c r="N161" s="225"/>
      <c r="O161" s="225"/>
      <c r="P161" s="225"/>
      <c r="Q161" s="225"/>
      <c r="R161" s="225"/>
      <c r="S161" s="225"/>
      <c r="T161" s="226"/>
      <c r="AT161" s="227" t="s">
        <v>186</v>
      </c>
      <c r="AU161" s="227" t="s">
        <v>85</v>
      </c>
      <c r="AV161" s="14" t="s">
        <v>85</v>
      </c>
      <c r="AW161" s="14" t="s">
        <v>37</v>
      </c>
      <c r="AX161" s="14" t="s">
        <v>75</v>
      </c>
      <c r="AY161" s="227" t="s">
        <v>175</v>
      </c>
    </row>
    <row r="162" spans="2:51" s="14" customFormat="1" ht="11.25">
      <c r="B162" s="217"/>
      <c r="C162" s="218"/>
      <c r="D162" s="203" t="s">
        <v>186</v>
      </c>
      <c r="E162" s="219" t="s">
        <v>19</v>
      </c>
      <c r="F162" s="220" t="s">
        <v>3972</v>
      </c>
      <c r="G162" s="218"/>
      <c r="H162" s="221">
        <v>11.55</v>
      </c>
      <c r="I162" s="222"/>
      <c r="J162" s="218"/>
      <c r="K162" s="218"/>
      <c r="L162" s="223"/>
      <c r="M162" s="224"/>
      <c r="N162" s="225"/>
      <c r="O162" s="225"/>
      <c r="P162" s="225"/>
      <c r="Q162" s="225"/>
      <c r="R162" s="225"/>
      <c r="S162" s="225"/>
      <c r="T162" s="226"/>
      <c r="AT162" s="227" t="s">
        <v>186</v>
      </c>
      <c r="AU162" s="227" t="s">
        <v>85</v>
      </c>
      <c r="AV162" s="14" t="s">
        <v>85</v>
      </c>
      <c r="AW162" s="14" t="s">
        <v>37</v>
      </c>
      <c r="AX162" s="14" t="s">
        <v>75</v>
      </c>
      <c r="AY162" s="227" t="s">
        <v>175</v>
      </c>
    </row>
    <row r="163" spans="2:51" s="14" customFormat="1" ht="11.25">
      <c r="B163" s="217"/>
      <c r="C163" s="218"/>
      <c r="D163" s="203" t="s">
        <v>186</v>
      </c>
      <c r="E163" s="219" t="s">
        <v>19</v>
      </c>
      <c r="F163" s="220" t="s">
        <v>3973</v>
      </c>
      <c r="G163" s="218"/>
      <c r="H163" s="221">
        <v>10.432</v>
      </c>
      <c r="I163" s="222"/>
      <c r="J163" s="218"/>
      <c r="K163" s="218"/>
      <c r="L163" s="223"/>
      <c r="M163" s="224"/>
      <c r="N163" s="225"/>
      <c r="O163" s="225"/>
      <c r="P163" s="225"/>
      <c r="Q163" s="225"/>
      <c r="R163" s="225"/>
      <c r="S163" s="225"/>
      <c r="T163" s="226"/>
      <c r="AT163" s="227" t="s">
        <v>186</v>
      </c>
      <c r="AU163" s="227" t="s">
        <v>85</v>
      </c>
      <c r="AV163" s="14" t="s">
        <v>85</v>
      </c>
      <c r="AW163" s="14" t="s">
        <v>37</v>
      </c>
      <c r="AX163" s="14" t="s">
        <v>75</v>
      </c>
      <c r="AY163" s="227" t="s">
        <v>175</v>
      </c>
    </row>
    <row r="164" spans="2:51" s="14" customFormat="1" ht="11.25">
      <c r="B164" s="217"/>
      <c r="C164" s="218"/>
      <c r="D164" s="203" t="s">
        <v>186</v>
      </c>
      <c r="E164" s="219" t="s">
        <v>19</v>
      </c>
      <c r="F164" s="220" t="s">
        <v>3974</v>
      </c>
      <c r="G164" s="218"/>
      <c r="H164" s="221">
        <v>18.488</v>
      </c>
      <c r="I164" s="222"/>
      <c r="J164" s="218"/>
      <c r="K164" s="218"/>
      <c r="L164" s="223"/>
      <c r="M164" s="224"/>
      <c r="N164" s="225"/>
      <c r="O164" s="225"/>
      <c r="P164" s="225"/>
      <c r="Q164" s="225"/>
      <c r="R164" s="225"/>
      <c r="S164" s="225"/>
      <c r="T164" s="226"/>
      <c r="AT164" s="227" t="s">
        <v>186</v>
      </c>
      <c r="AU164" s="227" t="s">
        <v>85</v>
      </c>
      <c r="AV164" s="14" t="s">
        <v>85</v>
      </c>
      <c r="AW164" s="14" t="s">
        <v>37</v>
      </c>
      <c r="AX164" s="14" t="s">
        <v>75</v>
      </c>
      <c r="AY164" s="227" t="s">
        <v>175</v>
      </c>
    </row>
    <row r="165" spans="2:51" s="14" customFormat="1" ht="11.25">
      <c r="B165" s="217"/>
      <c r="C165" s="218"/>
      <c r="D165" s="203" t="s">
        <v>186</v>
      </c>
      <c r="E165" s="219" t="s">
        <v>19</v>
      </c>
      <c r="F165" s="220" t="s">
        <v>3975</v>
      </c>
      <c r="G165" s="218"/>
      <c r="H165" s="221">
        <v>15.538</v>
      </c>
      <c r="I165" s="222"/>
      <c r="J165" s="218"/>
      <c r="K165" s="218"/>
      <c r="L165" s="223"/>
      <c r="M165" s="224"/>
      <c r="N165" s="225"/>
      <c r="O165" s="225"/>
      <c r="P165" s="225"/>
      <c r="Q165" s="225"/>
      <c r="R165" s="225"/>
      <c r="S165" s="225"/>
      <c r="T165" s="226"/>
      <c r="AT165" s="227" t="s">
        <v>186</v>
      </c>
      <c r="AU165" s="227" t="s">
        <v>85</v>
      </c>
      <c r="AV165" s="14" t="s">
        <v>85</v>
      </c>
      <c r="AW165" s="14" t="s">
        <v>37</v>
      </c>
      <c r="AX165" s="14" t="s">
        <v>75</v>
      </c>
      <c r="AY165" s="227" t="s">
        <v>175</v>
      </c>
    </row>
    <row r="166" spans="2:51" s="14" customFormat="1" ht="11.25">
      <c r="B166" s="217"/>
      <c r="C166" s="218"/>
      <c r="D166" s="203" t="s">
        <v>186</v>
      </c>
      <c r="E166" s="219" t="s">
        <v>19</v>
      </c>
      <c r="F166" s="220" t="s">
        <v>3976</v>
      </c>
      <c r="G166" s="218"/>
      <c r="H166" s="221">
        <v>27.633</v>
      </c>
      <c r="I166" s="222"/>
      <c r="J166" s="218"/>
      <c r="K166" s="218"/>
      <c r="L166" s="223"/>
      <c r="M166" s="224"/>
      <c r="N166" s="225"/>
      <c r="O166" s="225"/>
      <c r="P166" s="225"/>
      <c r="Q166" s="225"/>
      <c r="R166" s="225"/>
      <c r="S166" s="225"/>
      <c r="T166" s="226"/>
      <c r="AT166" s="227" t="s">
        <v>186</v>
      </c>
      <c r="AU166" s="227" t="s">
        <v>85</v>
      </c>
      <c r="AV166" s="14" t="s">
        <v>85</v>
      </c>
      <c r="AW166" s="14" t="s">
        <v>37</v>
      </c>
      <c r="AX166" s="14" t="s">
        <v>75</v>
      </c>
      <c r="AY166" s="227" t="s">
        <v>175</v>
      </c>
    </row>
    <row r="167" spans="2:51" s="14" customFormat="1" ht="11.25">
      <c r="B167" s="217"/>
      <c r="C167" s="218"/>
      <c r="D167" s="203" t="s">
        <v>186</v>
      </c>
      <c r="E167" s="219" t="s">
        <v>19</v>
      </c>
      <c r="F167" s="220" t="s">
        <v>3977</v>
      </c>
      <c r="G167" s="218"/>
      <c r="H167" s="221">
        <v>292.456</v>
      </c>
      <c r="I167" s="222"/>
      <c r="J167" s="218"/>
      <c r="K167" s="218"/>
      <c r="L167" s="223"/>
      <c r="M167" s="224"/>
      <c r="N167" s="225"/>
      <c r="O167" s="225"/>
      <c r="P167" s="225"/>
      <c r="Q167" s="225"/>
      <c r="R167" s="225"/>
      <c r="S167" s="225"/>
      <c r="T167" s="226"/>
      <c r="AT167" s="227" t="s">
        <v>186</v>
      </c>
      <c r="AU167" s="227" t="s">
        <v>85</v>
      </c>
      <c r="AV167" s="14" t="s">
        <v>85</v>
      </c>
      <c r="AW167" s="14" t="s">
        <v>37</v>
      </c>
      <c r="AX167" s="14" t="s">
        <v>75</v>
      </c>
      <c r="AY167" s="227" t="s">
        <v>175</v>
      </c>
    </row>
    <row r="168" spans="2:51" s="14" customFormat="1" ht="11.25">
      <c r="B168" s="217"/>
      <c r="C168" s="218"/>
      <c r="D168" s="203" t="s">
        <v>186</v>
      </c>
      <c r="E168" s="219" t="s">
        <v>19</v>
      </c>
      <c r="F168" s="220" t="s">
        <v>3978</v>
      </c>
      <c r="G168" s="218"/>
      <c r="H168" s="221">
        <v>19.139</v>
      </c>
      <c r="I168" s="222"/>
      <c r="J168" s="218"/>
      <c r="K168" s="218"/>
      <c r="L168" s="223"/>
      <c r="M168" s="224"/>
      <c r="N168" s="225"/>
      <c r="O168" s="225"/>
      <c r="P168" s="225"/>
      <c r="Q168" s="225"/>
      <c r="R168" s="225"/>
      <c r="S168" s="225"/>
      <c r="T168" s="226"/>
      <c r="AT168" s="227" t="s">
        <v>186</v>
      </c>
      <c r="AU168" s="227" t="s">
        <v>85</v>
      </c>
      <c r="AV168" s="14" t="s">
        <v>85</v>
      </c>
      <c r="AW168" s="14" t="s">
        <v>37</v>
      </c>
      <c r="AX168" s="14" t="s">
        <v>75</v>
      </c>
      <c r="AY168" s="227" t="s">
        <v>175</v>
      </c>
    </row>
    <row r="169" spans="2:51" s="14" customFormat="1" ht="11.25">
      <c r="B169" s="217"/>
      <c r="C169" s="218"/>
      <c r="D169" s="203" t="s">
        <v>186</v>
      </c>
      <c r="E169" s="219" t="s">
        <v>19</v>
      </c>
      <c r="F169" s="220" t="s">
        <v>3979</v>
      </c>
      <c r="G169" s="218"/>
      <c r="H169" s="221">
        <v>13.817</v>
      </c>
      <c r="I169" s="222"/>
      <c r="J169" s="218"/>
      <c r="K169" s="218"/>
      <c r="L169" s="223"/>
      <c r="M169" s="224"/>
      <c r="N169" s="225"/>
      <c r="O169" s="225"/>
      <c r="P169" s="225"/>
      <c r="Q169" s="225"/>
      <c r="R169" s="225"/>
      <c r="S169" s="225"/>
      <c r="T169" s="226"/>
      <c r="AT169" s="227" t="s">
        <v>186</v>
      </c>
      <c r="AU169" s="227" t="s">
        <v>85</v>
      </c>
      <c r="AV169" s="14" t="s">
        <v>85</v>
      </c>
      <c r="AW169" s="14" t="s">
        <v>37</v>
      </c>
      <c r="AX169" s="14" t="s">
        <v>75</v>
      </c>
      <c r="AY169" s="227" t="s">
        <v>175</v>
      </c>
    </row>
    <row r="170" spans="2:51" s="14" customFormat="1" ht="11.25">
      <c r="B170" s="217"/>
      <c r="C170" s="218"/>
      <c r="D170" s="203" t="s">
        <v>186</v>
      </c>
      <c r="E170" s="219" t="s">
        <v>19</v>
      </c>
      <c r="F170" s="220" t="s">
        <v>3980</v>
      </c>
      <c r="G170" s="218"/>
      <c r="H170" s="221">
        <v>40.032</v>
      </c>
      <c r="I170" s="222"/>
      <c r="J170" s="218"/>
      <c r="K170" s="218"/>
      <c r="L170" s="223"/>
      <c r="M170" s="224"/>
      <c r="N170" s="225"/>
      <c r="O170" s="225"/>
      <c r="P170" s="225"/>
      <c r="Q170" s="225"/>
      <c r="R170" s="225"/>
      <c r="S170" s="225"/>
      <c r="T170" s="226"/>
      <c r="AT170" s="227" t="s">
        <v>186</v>
      </c>
      <c r="AU170" s="227" t="s">
        <v>85</v>
      </c>
      <c r="AV170" s="14" t="s">
        <v>85</v>
      </c>
      <c r="AW170" s="14" t="s">
        <v>37</v>
      </c>
      <c r="AX170" s="14" t="s">
        <v>75</v>
      </c>
      <c r="AY170" s="227" t="s">
        <v>175</v>
      </c>
    </row>
    <row r="171" spans="2:51" s="14" customFormat="1" ht="11.25">
      <c r="B171" s="217"/>
      <c r="C171" s="218"/>
      <c r="D171" s="203" t="s">
        <v>186</v>
      </c>
      <c r="E171" s="219" t="s">
        <v>19</v>
      </c>
      <c r="F171" s="220" t="s">
        <v>3981</v>
      </c>
      <c r="G171" s="218"/>
      <c r="H171" s="221">
        <v>15.25</v>
      </c>
      <c r="I171" s="222"/>
      <c r="J171" s="218"/>
      <c r="K171" s="218"/>
      <c r="L171" s="223"/>
      <c r="M171" s="224"/>
      <c r="N171" s="225"/>
      <c r="O171" s="225"/>
      <c r="P171" s="225"/>
      <c r="Q171" s="225"/>
      <c r="R171" s="225"/>
      <c r="S171" s="225"/>
      <c r="T171" s="226"/>
      <c r="AT171" s="227" t="s">
        <v>186</v>
      </c>
      <c r="AU171" s="227" t="s">
        <v>85</v>
      </c>
      <c r="AV171" s="14" t="s">
        <v>85</v>
      </c>
      <c r="AW171" s="14" t="s">
        <v>37</v>
      </c>
      <c r="AX171" s="14" t="s">
        <v>75</v>
      </c>
      <c r="AY171" s="227" t="s">
        <v>175</v>
      </c>
    </row>
    <row r="172" spans="2:51" s="14" customFormat="1" ht="11.25">
      <c r="B172" s="217"/>
      <c r="C172" s="218"/>
      <c r="D172" s="203" t="s">
        <v>186</v>
      </c>
      <c r="E172" s="219" t="s">
        <v>19</v>
      </c>
      <c r="F172" s="220" t="s">
        <v>3982</v>
      </c>
      <c r="G172" s="218"/>
      <c r="H172" s="221">
        <v>12.843</v>
      </c>
      <c r="I172" s="222"/>
      <c r="J172" s="218"/>
      <c r="K172" s="218"/>
      <c r="L172" s="223"/>
      <c r="M172" s="224"/>
      <c r="N172" s="225"/>
      <c r="O172" s="225"/>
      <c r="P172" s="225"/>
      <c r="Q172" s="225"/>
      <c r="R172" s="225"/>
      <c r="S172" s="225"/>
      <c r="T172" s="226"/>
      <c r="AT172" s="227" t="s">
        <v>186</v>
      </c>
      <c r="AU172" s="227" t="s">
        <v>85</v>
      </c>
      <c r="AV172" s="14" t="s">
        <v>85</v>
      </c>
      <c r="AW172" s="14" t="s">
        <v>37</v>
      </c>
      <c r="AX172" s="14" t="s">
        <v>75</v>
      </c>
      <c r="AY172" s="227" t="s">
        <v>175</v>
      </c>
    </row>
    <row r="173" spans="2:51" s="14" customFormat="1" ht="11.25">
      <c r="B173" s="217"/>
      <c r="C173" s="218"/>
      <c r="D173" s="203" t="s">
        <v>186</v>
      </c>
      <c r="E173" s="219" t="s">
        <v>19</v>
      </c>
      <c r="F173" s="220" t="s">
        <v>3983</v>
      </c>
      <c r="G173" s="218"/>
      <c r="H173" s="221">
        <v>1.445</v>
      </c>
      <c r="I173" s="222"/>
      <c r="J173" s="218"/>
      <c r="K173" s="218"/>
      <c r="L173" s="223"/>
      <c r="M173" s="224"/>
      <c r="N173" s="225"/>
      <c r="O173" s="225"/>
      <c r="P173" s="225"/>
      <c r="Q173" s="225"/>
      <c r="R173" s="225"/>
      <c r="S173" s="225"/>
      <c r="T173" s="226"/>
      <c r="AT173" s="227" t="s">
        <v>186</v>
      </c>
      <c r="AU173" s="227" t="s">
        <v>85</v>
      </c>
      <c r="AV173" s="14" t="s">
        <v>85</v>
      </c>
      <c r="AW173" s="14" t="s">
        <v>37</v>
      </c>
      <c r="AX173" s="14" t="s">
        <v>75</v>
      </c>
      <c r="AY173" s="227" t="s">
        <v>175</v>
      </c>
    </row>
    <row r="174" spans="2:51" s="14" customFormat="1" ht="11.25">
      <c r="B174" s="217"/>
      <c r="C174" s="218"/>
      <c r="D174" s="203" t="s">
        <v>186</v>
      </c>
      <c r="E174" s="219" t="s">
        <v>19</v>
      </c>
      <c r="F174" s="220" t="s">
        <v>3984</v>
      </c>
      <c r="G174" s="218"/>
      <c r="H174" s="221">
        <v>80.565</v>
      </c>
      <c r="I174" s="222"/>
      <c r="J174" s="218"/>
      <c r="K174" s="218"/>
      <c r="L174" s="223"/>
      <c r="M174" s="224"/>
      <c r="N174" s="225"/>
      <c r="O174" s="225"/>
      <c r="P174" s="225"/>
      <c r="Q174" s="225"/>
      <c r="R174" s="225"/>
      <c r="S174" s="225"/>
      <c r="T174" s="226"/>
      <c r="AT174" s="227" t="s">
        <v>186</v>
      </c>
      <c r="AU174" s="227" t="s">
        <v>85</v>
      </c>
      <c r="AV174" s="14" t="s">
        <v>85</v>
      </c>
      <c r="AW174" s="14" t="s">
        <v>37</v>
      </c>
      <c r="AX174" s="14" t="s">
        <v>75</v>
      </c>
      <c r="AY174" s="227" t="s">
        <v>175</v>
      </c>
    </row>
    <row r="175" spans="2:51" s="14" customFormat="1" ht="11.25">
      <c r="B175" s="217"/>
      <c r="C175" s="218"/>
      <c r="D175" s="203" t="s">
        <v>186</v>
      </c>
      <c r="E175" s="219" t="s">
        <v>19</v>
      </c>
      <c r="F175" s="220" t="s">
        <v>3985</v>
      </c>
      <c r="G175" s="218"/>
      <c r="H175" s="221">
        <v>10.34</v>
      </c>
      <c r="I175" s="222"/>
      <c r="J175" s="218"/>
      <c r="K175" s="218"/>
      <c r="L175" s="223"/>
      <c r="M175" s="224"/>
      <c r="N175" s="225"/>
      <c r="O175" s="225"/>
      <c r="P175" s="225"/>
      <c r="Q175" s="225"/>
      <c r="R175" s="225"/>
      <c r="S175" s="225"/>
      <c r="T175" s="226"/>
      <c r="AT175" s="227" t="s">
        <v>186</v>
      </c>
      <c r="AU175" s="227" t="s">
        <v>85</v>
      </c>
      <c r="AV175" s="14" t="s">
        <v>85</v>
      </c>
      <c r="AW175" s="14" t="s">
        <v>37</v>
      </c>
      <c r="AX175" s="14" t="s">
        <v>75</v>
      </c>
      <c r="AY175" s="227" t="s">
        <v>175</v>
      </c>
    </row>
    <row r="176" spans="2:51" s="14" customFormat="1" ht="11.25">
      <c r="B176" s="217"/>
      <c r="C176" s="218"/>
      <c r="D176" s="203" t="s">
        <v>186</v>
      </c>
      <c r="E176" s="219" t="s">
        <v>19</v>
      </c>
      <c r="F176" s="220" t="s">
        <v>3986</v>
      </c>
      <c r="G176" s="218"/>
      <c r="H176" s="221">
        <v>17.71</v>
      </c>
      <c r="I176" s="222"/>
      <c r="J176" s="218"/>
      <c r="K176" s="218"/>
      <c r="L176" s="223"/>
      <c r="M176" s="224"/>
      <c r="N176" s="225"/>
      <c r="O176" s="225"/>
      <c r="P176" s="225"/>
      <c r="Q176" s="225"/>
      <c r="R176" s="225"/>
      <c r="S176" s="225"/>
      <c r="T176" s="226"/>
      <c r="AT176" s="227" t="s">
        <v>186</v>
      </c>
      <c r="AU176" s="227" t="s">
        <v>85</v>
      </c>
      <c r="AV176" s="14" t="s">
        <v>85</v>
      </c>
      <c r="AW176" s="14" t="s">
        <v>37</v>
      </c>
      <c r="AX176" s="14" t="s">
        <v>75</v>
      </c>
      <c r="AY176" s="227" t="s">
        <v>175</v>
      </c>
    </row>
    <row r="177" spans="2:51" s="14" customFormat="1" ht="11.25">
      <c r="B177" s="217"/>
      <c r="C177" s="218"/>
      <c r="D177" s="203" t="s">
        <v>186</v>
      </c>
      <c r="E177" s="219" t="s">
        <v>19</v>
      </c>
      <c r="F177" s="220" t="s">
        <v>3987</v>
      </c>
      <c r="G177" s="218"/>
      <c r="H177" s="221">
        <v>80.315</v>
      </c>
      <c r="I177" s="222"/>
      <c r="J177" s="218"/>
      <c r="K177" s="218"/>
      <c r="L177" s="223"/>
      <c r="M177" s="224"/>
      <c r="N177" s="225"/>
      <c r="O177" s="225"/>
      <c r="P177" s="225"/>
      <c r="Q177" s="225"/>
      <c r="R177" s="225"/>
      <c r="S177" s="225"/>
      <c r="T177" s="226"/>
      <c r="AT177" s="227" t="s">
        <v>186</v>
      </c>
      <c r="AU177" s="227" t="s">
        <v>85</v>
      </c>
      <c r="AV177" s="14" t="s">
        <v>85</v>
      </c>
      <c r="AW177" s="14" t="s">
        <v>37</v>
      </c>
      <c r="AX177" s="14" t="s">
        <v>75</v>
      </c>
      <c r="AY177" s="227" t="s">
        <v>175</v>
      </c>
    </row>
    <row r="178" spans="2:51" s="14" customFormat="1" ht="11.25">
      <c r="B178" s="217"/>
      <c r="C178" s="218"/>
      <c r="D178" s="203" t="s">
        <v>186</v>
      </c>
      <c r="E178" s="219" t="s">
        <v>19</v>
      </c>
      <c r="F178" s="220" t="s">
        <v>3985</v>
      </c>
      <c r="G178" s="218"/>
      <c r="H178" s="221">
        <v>10.34</v>
      </c>
      <c r="I178" s="222"/>
      <c r="J178" s="218"/>
      <c r="K178" s="218"/>
      <c r="L178" s="223"/>
      <c r="M178" s="224"/>
      <c r="N178" s="225"/>
      <c r="O178" s="225"/>
      <c r="P178" s="225"/>
      <c r="Q178" s="225"/>
      <c r="R178" s="225"/>
      <c r="S178" s="225"/>
      <c r="T178" s="226"/>
      <c r="AT178" s="227" t="s">
        <v>186</v>
      </c>
      <c r="AU178" s="227" t="s">
        <v>85</v>
      </c>
      <c r="AV178" s="14" t="s">
        <v>85</v>
      </c>
      <c r="AW178" s="14" t="s">
        <v>37</v>
      </c>
      <c r="AX178" s="14" t="s">
        <v>75</v>
      </c>
      <c r="AY178" s="227" t="s">
        <v>175</v>
      </c>
    </row>
    <row r="179" spans="2:51" s="14" customFormat="1" ht="11.25">
      <c r="B179" s="217"/>
      <c r="C179" s="218"/>
      <c r="D179" s="203" t="s">
        <v>186</v>
      </c>
      <c r="E179" s="219" t="s">
        <v>19</v>
      </c>
      <c r="F179" s="220" t="s">
        <v>3986</v>
      </c>
      <c r="G179" s="218"/>
      <c r="H179" s="221">
        <v>17.71</v>
      </c>
      <c r="I179" s="222"/>
      <c r="J179" s="218"/>
      <c r="K179" s="218"/>
      <c r="L179" s="223"/>
      <c r="M179" s="224"/>
      <c r="N179" s="225"/>
      <c r="O179" s="225"/>
      <c r="P179" s="225"/>
      <c r="Q179" s="225"/>
      <c r="R179" s="225"/>
      <c r="S179" s="225"/>
      <c r="T179" s="226"/>
      <c r="AT179" s="227" t="s">
        <v>186</v>
      </c>
      <c r="AU179" s="227" t="s">
        <v>85</v>
      </c>
      <c r="AV179" s="14" t="s">
        <v>85</v>
      </c>
      <c r="AW179" s="14" t="s">
        <v>37</v>
      </c>
      <c r="AX179" s="14" t="s">
        <v>75</v>
      </c>
      <c r="AY179" s="227" t="s">
        <v>175</v>
      </c>
    </row>
    <row r="180" spans="2:51" s="16" customFormat="1" ht="11.25">
      <c r="B180" s="253"/>
      <c r="C180" s="254"/>
      <c r="D180" s="203" t="s">
        <v>186</v>
      </c>
      <c r="E180" s="255" t="s">
        <v>19</v>
      </c>
      <c r="F180" s="256" t="s">
        <v>365</v>
      </c>
      <c r="G180" s="254"/>
      <c r="H180" s="257">
        <v>798.7560000000002</v>
      </c>
      <c r="I180" s="258"/>
      <c r="J180" s="254"/>
      <c r="K180" s="254"/>
      <c r="L180" s="259"/>
      <c r="M180" s="260"/>
      <c r="N180" s="261"/>
      <c r="O180" s="261"/>
      <c r="P180" s="261"/>
      <c r="Q180" s="261"/>
      <c r="R180" s="261"/>
      <c r="S180" s="261"/>
      <c r="T180" s="262"/>
      <c r="AT180" s="263" t="s">
        <v>186</v>
      </c>
      <c r="AU180" s="263" t="s">
        <v>85</v>
      </c>
      <c r="AV180" s="16" t="s">
        <v>195</v>
      </c>
      <c r="AW180" s="16" t="s">
        <v>37</v>
      </c>
      <c r="AX180" s="16" t="s">
        <v>75</v>
      </c>
      <c r="AY180" s="263" t="s">
        <v>175</v>
      </c>
    </row>
    <row r="181" spans="2:51" s="13" customFormat="1" ht="11.25">
      <c r="B181" s="207"/>
      <c r="C181" s="208"/>
      <c r="D181" s="203" t="s">
        <v>186</v>
      </c>
      <c r="E181" s="209" t="s">
        <v>19</v>
      </c>
      <c r="F181" s="210" t="s">
        <v>3988</v>
      </c>
      <c r="G181" s="208"/>
      <c r="H181" s="209" t="s">
        <v>19</v>
      </c>
      <c r="I181" s="211"/>
      <c r="J181" s="208"/>
      <c r="K181" s="208"/>
      <c r="L181" s="212"/>
      <c r="M181" s="213"/>
      <c r="N181" s="214"/>
      <c r="O181" s="214"/>
      <c r="P181" s="214"/>
      <c r="Q181" s="214"/>
      <c r="R181" s="214"/>
      <c r="S181" s="214"/>
      <c r="T181" s="215"/>
      <c r="AT181" s="216" t="s">
        <v>186</v>
      </c>
      <c r="AU181" s="216" t="s">
        <v>85</v>
      </c>
      <c r="AV181" s="13" t="s">
        <v>83</v>
      </c>
      <c r="AW181" s="13" t="s">
        <v>37</v>
      </c>
      <c r="AX181" s="13" t="s">
        <v>75</v>
      </c>
      <c r="AY181" s="216" t="s">
        <v>175</v>
      </c>
    </row>
    <row r="182" spans="2:51" s="14" customFormat="1" ht="11.25">
      <c r="B182" s="217"/>
      <c r="C182" s="218"/>
      <c r="D182" s="203" t="s">
        <v>186</v>
      </c>
      <c r="E182" s="219" t="s">
        <v>19</v>
      </c>
      <c r="F182" s="220" t="s">
        <v>3989</v>
      </c>
      <c r="G182" s="218"/>
      <c r="H182" s="221">
        <v>-91.006</v>
      </c>
      <c r="I182" s="222"/>
      <c r="J182" s="218"/>
      <c r="K182" s="218"/>
      <c r="L182" s="223"/>
      <c r="M182" s="224"/>
      <c r="N182" s="225"/>
      <c r="O182" s="225"/>
      <c r="P182" s="225"/>
      <c r="Q182" s="225"/>
      <c r="R182" s="225"/>
      <c r="S182" s="225"/>
      <c r="T182" s="226"/>
      <c r="AT182" s="227" t="s">
        <v>186</v>
      </c>
      <c r="AU182" s="227" t="s">
        <v>85</v>
      </c>
      <c r="AV182" s="14" t="s">
        <v>85</v>
      </c>
      <c r="AW182" s="14" t="s">
        <v>37</v>
      </c>
      <c r="AX182" s="14" t="s">
        <v>75</v>
      </c>
      <c r="AY182" s="227" t="s">
        <v>175</v>
      </c>
    </row>
    <row r="183" spans="2:51" s="13" customFormat="1" ht="11.25">
      <c r="B183" s="207"/>
      <c r="C183" s="208"/>
      <c r="D183" s="203" t="s">
        <v>186</v>
      </c>
      <c r="E183" s="209" t="s">
        <v>19</v>
      </c>
      <c r="F183" s="210" t="s">
        <v>3990</v>
      </c>
      <c r="G183" s="208"/>
      <c r="H183" s="209" t="s">
        <v>19</v>
      </c>
      <c r="I183" s="211"/>
      <c r="J183" s="208"/>
      <c r="K183" s="208"/>
      <c r="L183" s="212"/>
      <c r="M183" s="213"/>
      <c r="N183" s="214"/>
      <c r="O183" s="214"/>
      <c r="P183" s="214"/>
      <c r="Q183" s="214"/>
      <c r="R183" s="214"/>
      <c r="S183" s="214"/>
      <c r="T183" s="215"/>
      <c r="AT183" s="216" t="s">
        <v>186</v>
      </c>
      <c r="AU183" s="216" t="s">
        <v>85</v>
      </c>
      <c r="AV183" s="13" t="s">
        <v>83</v>
      </c>
      <c r="AW183" s="13" t="s">
        <v>37</v>
      </c>
      <c r="AX183" s="13" t="s">
        <v>75</v>
      </c>
      <c r="AY183" s="216" t="s">
        <v>175</v>
      </c>
    </row>
    <row r="184" spans="2:51" s="14" customFormat="1" ht="11.25">
      <c r="B184" s="217"/>
      <c r="C184" s="218"/>
      <c r="D184" s="203" t="s">
        <v>186</v>
      </c>
      <c r="E184" s="219" t="s">
        <v>19</v>
      </c>
      <c r="F184" s="220" t="s">
        <v>3991</v>
      </c>
      <c r="G184" s="218"/>
      <c r="H184" s="221">
        <v>-263.015</v>
      </c>
      <c r="I184" s="222"/>
      <c r="J184" s="218"/>
      <c r="K184" s="218"/>
      <c r="L184" s="223"/>
      <c r="M184" s="224"/>
      <c r="N184" s="225"/>
      <c r="O184" s="225"/>
      <c r="P184" s="225"/>
      <c r="Q184" s="225"/>
      <c r="R184" s="225"/>
      <c r="S184" s="225"/>
      <c r="T184" s="226"/>
      <c r="AT184" s="227" t="s">
        <v>186</v>
      </c>
      <c r="AU184" s="227" t="s">
        <v>85</v>
      </c>
      <c r="AV184" s="14" t="s">
        <v>85</v>
      </c>
      <c r="AW184" s="14" t="s">
        <v>37</v>
      </c>
      <c r="AX184" s="14" t="s">
        <v>75</v>
      </c>
      <c r="AY184" s="227" t="s">
        <v>175</v>
      </c>
    </row>
    <row r="185" spans="2:51" s="13" customFormat="1" ht="11.25">
      <c r="B185" s="207"/>
      <c r="C185" s="208"/>
      <c r="D185" s="203" t="s">
        <v>186</v>
      </c>
      <c r="E185" s="209" t="s">
        <v>19</v>
      </c>
      <c r="F185" s="210" t="s">
        <v>3992</v>
      </c>
      <c r="G185" s="208"/>
      <c r="H185" s="209" t="s">
        <v>19</v>
      </c>
      <c r="I185" s="211"/>
      <c r="J185" s="208"/>
      <c r="K185" s="208"/>
      <c r="L185" s="212"/>
      <c r="M185" s="213"/>
      <c r="N185" s="214"/>
      <c r="O185" s="214"/>
      <c r="P185" s="214"/>
      <c r="Q185" s="214"/>
      <c r="R185" s="214"/>
      <c r="S185" s="214"/>
      <c r="T185" s="215"/>
      <c r="AT185" s="216" t="s">
        <v>186</v>
      </c>
      <c r="AU185" s="216" t="s">
        <v>85</v>
      </c>
      <c r="AV185" s="13" t="s">
        <v>83</v>
      </c>
      <c r="AW185" s="13" t="s">
        <v>37</v>
      </c>
      <c r="AX185" s="13" t="s">
        <v>75</v>
      </c>
      <c r="AY185" s="216" t="s">
        <v>175</v>
      </c>
    </row>
    <row r="186" spans="2:51" s="14" customFormat="1" ht="11.25">
      <c r="B186" s="217"/>
      <c r="C186" s="218"/>
      <c r="D186" s="203" t="s">
        <v>186</v>
      </c>
      <c r="E186" s="219" t="s">
        <v>19</v>
      </c>
      <c r="F186" s="220" t="s">
        <v>3993</v>
      </c>
      <c r="G186" s="218"/>
      <c r="H186" s="221">
        <v>-86.196</v>
      </c>
      <c r="I186" s="222"/>
      <c r="J186" s="218"/>
      <c r="K186" s="218"/>
      <c r="L186" s="223"/>
      <c r="M186" s="224"/>
      <c r="N186" s="225"/>
      <c r="O186" s="225"/>
      <c r="P186" s="225"/>
      <c r="Q186" s="225"/>
      <c r="R186" s="225"/>
      <c r="S186" s="225"/>
      <c r="T186" s="226"/>
      <c r="AT186" s="227" t="s">
        <v>186</v>
      </c>
      <c r="AU186" s="227" t="s">
        <v>85</v>
      </c>
      <c r="AV186" s="14" t="s">
        <v>85</v>
      </c>
      <c r="AW186" s="14" t="s">
        <v>37</v>
      </c>
      <c r="AX186" s="14" t="s">
        <v>75</v>
      </c>
      <c r="AY186" s="227" t="s">
        <v>175</v>
      </c>
    </row>
    <row r="187" spans="2:51" s="15" customFormat="1" ht="11.25">
      <c r="B187" s="228"/>
      <c r="C187" s="229"/>
      <c r="D187" s="203" t="s">
        <v>186</v>
      </c>
      <c r="E187" s="230" t="s">
        <v>19</v>
      </c>
      <c r="F187" s="231" t="s">
        <v>204</v>
      </c>
      <c r="G187" s="229"/>
      <c r="H187" s="232">
        <v>358.5390000000002</v>
      </c>
      <c r="I187" s="233"/>
      <c r="J187" s="229"/>
      <c r="K187" s="229"/>
      <c r="L187" s="234"/>
      <c r="M187" s="235"/>
      <c r="N187" s="236"/>
      <c r="O187" s="236"/>
      <c r="P187" s="236"/>
      <c r="Q187" s="236"/>
      <c r="R187" s="236"/>
      <c r="S187" s="236"/>
      <c r="T187" s="237"/>
      <c r="AT187" s="238" t="s">
        <v>186</v>
      </c>
      <c r="AU187" s="238" t="s">
        <v>85</v>
      </c>
      <c r="AV187" s="15" t="s">
        <v>182</v>
      </c>
      <c r="AW187" s="15" t="s">
        <v>37</v>
      </c>
      <c r="AX187" s="15" t="s">
        <v>83</v>
      </c>
      <c r="AY187" s="238" t="s">
        <v>175</v>
      </c>
    </row>
    <row r="188" spans="1:65" s="2" customFormat="1" ht="16.5" customHeight="1">
      <c r="A188" s="36"/>
      <c r="B188" s="37"/>
      <c r="C188" s="239" t="s">
        <v>230</v>
      </c>
      <c r="D188" s="239" t="s">
        <v>238</v>
      </c>
      <c r="E188" s="240" t="s">
        <v>3994</v>
      </c>
      <c r="F188" s="241" t="s">
        <v>3995</v>
      </c>
      <c r="G188" s="242" t="s">
        <v>3996</v>
      </c>
      <c r="H188" s="243">
        <v>71.708</v>
      </c>
      <c r="I188" s="244"/>
      <c r="J188" s="245">
        <f>ROUND(I188*H188,2)</f>
        <v>0</v>
      </c>
      <c r="K188" s="241" t="s">
        <v>181</v>
      </c>
      <c r="L188" s="246"/>
      <c r="M188" s="247" t="s">
        <v>19</v>
      </c>
      <c r="N188" s="248" t="s">
        <v>48</v>
      </c>
      <c r="O188" s="67"/>
      <c r="P188" s="199">
        <f>O188*H188</f>
        <v>0</v>
      </c>
      <c r="Q188" s="199">
        <v>0.001</v>
      </c>
      <c r="R188" s="199">
        <f>Q188*H188</f>
        <v>0.071708</v>
      </c>
      <c r="S188" s="199">
        <v>0</v>
      </c>
      <c r="T188" s="200">
        <f>S188*H188</f>
        <v>0</v>
      </c>
      <c r="U188" s="36"/>
      <c r="V188" s="36"/>
      <c r="W188" s="36"/>
      <c r="X188" s="36"/>
      <c r="Y188" s="36"/>
      <c r="Z188" s="36"/>
      <c r="AA188" s="36"/>
      <c r="AB188" s="36"/>
      <c r="AC188" s="36"/>
      <c r="AD188" s="36"/>
      <c r="AE188" s="36"/>
      <c r="AR188" s="201" t="s">
        <v>230</v>
      </c>
      <c r="AT188" s="201" t="s">
        <v>238</v>
      </c>
      <c r="AU188" s="201" t="s">
        <v>85</v>
      </c>
      <c r="AY188" s="19" t="s">
        <v>175</v>
      </c>
      <c r="BE188" s="202">
        <f>IF(N188="základní",J188,0)</f>
        <v>0</v>
      </c>
      <c r="BF188" s="202">
        <f>IF(N188="snížená",J188,0)</f>
        <v>0</v>
      </c>
      <c r="BG188" s="202">
        <f>IF(N188="zákl. přenesená",J188,0)</f>
        <v>0</v>
      </c>
      <c r="BH188" s="202">
        <f>IF(N188="sníž. přenesená",J188,0)</f>
        <v>0</v>
      </c>
      <c r="BI188" s="202">
        <f>IF(N188="nulová",J188,0)</f>
        <v>0</v>
      </c>
      <c r="BJ188" s="19" t="s">
        <v>182</v>
      </c>
      <c r="BK188" s="202">
        <f>ROUND(I188*H188,2)</f>
        <v>0</v>
      </c>
      <c r="BL188" s="19" t="s">
        <v>182</v>
      </c>
      <c r="BM188" s="201" t="s">
        <v>3997</v>
      </c>
    </row>
    <row r="189" spans="2:51" s="14" customFormat="1" ht="11.25">
      <c r="B189" s="217"/>
      <c r="C189" s="218"/>
      <c r="D189" s="203" t="s">
        <v>186</v>
      </c>
      <c r="E189" s="218"/>
      <c r="F189" s="220" t="s">
        <v>3998</v>
      </c>
      <c r="G189" s="218"/>
      <c r="H189" s="221">
        <v>71.708</v>
      </c>
      <c r="I189" s="222"/>
      <c r="J189" s="218"/>
      <c r="K189" s="218"/>
      <c r="L189" s="223"/>
      <c r="M189" s="224"/>
      <c r="N189" s="225"/>
      <c r="O189" s="225"/>
      <c r="P189" s="225"/>
      <c r="Q189" s="225"/>
      <c r="R189" s="225"/>
      <c r="S189" s="225"/>
      <c r="T189" s="226"/>
      <c r="AT189" s="227" t="s">
        <v>186</v>
      </c>
      <c r="AU189" s="227" t="s">
        <v>85</v>
      </c>
      <c r="AV189" s="14" t="s">
        <v>85</v>
      </c>
      <c r="AW189" s="14" t="s">
        <v>4</v>
      </c>
      <c r="AX189" s="14" t="s">
        <v>83</v>
      </c>
      <c r="AY189" s="227" t="s">
        <v>175</v>
      </c>
    </row>
    <row r="190" spans="1:65" s="2" customFormat="1" ht="16.5" customHeight="1">
      <c r="A190" s="36"/>
      <c r="B190" s="37"/>
      <c r="C190" s="190" t="s">
        <v>237</v>
      </c>
      <c r="D190" s="190" t="s">
        <v>177</v>
      </c>
      <c r="E190" s="191" t="s">
        <v>3999</v>
      </c>
      <c r="F190" s="192" t="s">
        <v>4000</v>
      </c>
      <c r="G190" s="193" t="s">
        <v>180</v>
      </c>
      <c r="H190" s="194">
        <v>16.325</v>
      </c>
      <c r="I190" s="195"/>
      <c r="J190" s="196">
        <f>ROUND(I190*H190,2)</f>
        <v>0</v>
      </c>
      <c r="K190" s="192" t="s">
        <v>19</v>
      </c>
      <c r="L190" s="41"/>
      <c r="M190" s="197" t="s">
        <v>19</v>
      </c>
      <c r="N190" s="198" t="s">
        <v>48</v>
      </c>
      <c r="O190" s="67"/>
      <c r="P190" s="199">
        <f>O190*H190</f>
        <v>0</v>
      </c>
      <c r="Q190" s="199">
        <v>0.0027</v>
      </c>
      <c r="R190" s="199">
        <f>Q190*H190</f>
        <v>0.0440775</v>
      </c>
      <c r="S190" s="199">
        <v>0</v>
      </c>
      <c r="T190" s="200">
        <f>S190*H190</f>
        <v>0</v>
      </c>
      <c r="U190" s="36"/>
      <c r="V190" s="36"/>
      <c r="W190" s="36"/>
      <c r="X190" s="36"/>
      <c r="Y190" s="36"/>
      <c r="Z190" s="36"/>
      <c r="AA190" s="36"/>
      <c r="AB190" s="36"/>
      <c r="AC190" s="36"/>
      <c r="AD190" s="36"/>
      <c r="AE190" s="36"/>
      <c r="AR190" s="201" t="s">
        <v>182</v>
      </c>
      <c r="AT190" s="201" t="s">
        <v>177</v>
      </c>
      <c r="AU190" s="201" t="s">
        <v>85</v>
      </c>
      <c r="AY190" s="19" t="s">
        <v>175</v>
      </c>
      <c r="BE190" s="202">
        <f>IF(N190="základní",J190,0)</f>
        <v>0</v>
      </c>
      <c r="BF190" s="202">
        <f>IF(N190="snížená",J190,0)</f>
        <v>0</v>
      </c>
      <c r="BG190" s="202">
        <f>IF(N190="zákl. přenesená",J190,0)</f>
        <v>0</v>
      </c>
      <c r="BH190" s="202">
        <f>IF(N190="sníž. přenesená",J190,0)</f>
        <v>0</v>
      </c>
      <c r="BI190" s="202">
        <f>IF(N190="nulová",J190,0)</f>
        <v>0</v>
      </c>
      <c r="BJ190" s="19" t="s">
        <v>182</v>
      </c>
      <c r="BK190" s="202">
        <f>ROUND(I190*H190,2)</f>
        <v>0</v>
      </c>
      <c r="BL190" s="19" t="s">
        <v>182</v>
      </c>
      <c r="BM190" s="201" t="s">
        <v>4001</v>
      </c>
    </row>
    <row r="191" spans="1:47" s="2" customFormat="1" ht="29.25">
      <c r="A191" s="36"/>
      <c r="B191" s="37"/>
      <c r="C191" s="38"/>
      <c r="D191" s="203" t="s">
        <v>184</v>
      </c>
      <c r="E191" s="38"/>
      <c r="F191" s="204" t="s">
        <v>4002</v>
      </c>
      <c r="G191" s="38"/>
      <c r="H191" s="38"/>
      <c r="I191" s="111"/>
      <c r="J191" s="38"/>
      <c r="K191" s="38"/>
      <c r="L191" s="41"/>
      <c r="M191" s="205"/>
      <c r="N191" s="206"/>
      <c r="O191" s="67"/>
      <c r="P191" s="67"/>
      <c r="Q191" s="67"/>
      <c r="R191" s="67"/>
      <c r="S191" s="67"/>
      <c r="T191" s="68"/>
      <c r="U191" s="36"/>
      <c r="V191" s="36"/>
      <c r="W191" s="36"/>
      <c r="X191" s="36"/>
      <c r="Y191" s="36"/>
      <c r="Z191" s="36"/>
      <c r="AA191" s="36"/>
      <c r="AB191" s="36"/>
      <c r="AC191" s="36"/>
      <c r="AD191" s="36"/>
      <c r="AE191" s="36"/>
      <c r="AT191" s="19" t="s">
        <v>184</v>
      </c>
      <c r="AU191" s="19" t="s">
        <v>85</v>
      </c>
    </row>
    <row r="192" spans="2:51" s="13" customFormat="1" ht="11.25">
      <c r="B192" s="207"/>
      <c r="C192" s="208"/>
      <c r="D192" s="203" t="s">
        <v>186</v>
      </c>
      <c r="E192" s="209" t="s">
        <v>19</v>
      </c>
      <c r="F192" s="210" t="s">
        <v>3912</v>
      </c>
      <c r="G192" s="208"/>
      <c r="H192" s="209" t="s">
        <v>19</v>
      </c>
      <c r="I192" s="211"/>
      <c r="J192" s="208"/>
      <c r="K192" s="208"/>
      <c r="L192" s="212"/>
      <c r="M192" s="213"/>
      <c r="N192" s="214"/>
      <c r="O192" s="214"/>
      <c r="P192" s="214"/>
      <c r="Q192" s="214"/>
      <c r="R192" s="214"/>
      <c r="S192" s="214"/>
      <c r="T192" s="215"/>
      <c r="AT192" s="216" t="s">
        <v>186</v>
      </c>
      <c r="AU192" s="216" t="s">
        <v>85</v>
      </c>
      <c r="AV192" s="13" t="s">
        <v>83</v>
      </c>
      <c r="AW192" s="13" t="s">
        <v>37</v>
      </c>
      <c r="AX192" s="13" t="s">
        <v>75</v>
      </c>
      <c r="AY192" s="216" t="s">
        <v>175</v>
      </c>
    </row>
    <row r="193" spans="2:51" s="14" customFormat="1" ht="11.25">
      <c r="B193" s="217"/>
      <c r="C193" s="218"/>
      <c r="D193" s="203" t="s">
        <v>186</v>
      </c>
      <c r="E193" s="219" t="s">
        <v>19</v>
      </c>
      <c r="F193" s="220" t="s">
        <v>3913</v>
      </c>
      <c r="G193" s="218"/>
      <c r="H193" s="221">
        <v>6</v>
      </c>
      <c r="I193" s="222"/>
      <c r="J193" s="218"/>
      <c r="K193" s="218"/>
      <c r="L193" s="223"/>
      <c r="M193" s="224"/>
      <c r="N193" s="225"/>
      <c r="O193" s="225"/>
      <c r="P193" s="225"/>
      <c r="Q193" s="225"/>
      <c r="R193" s="225"/>
      <c r="S193" s="225"/>
      <c r="T193" s="226"/>
      <c r="AT193" s="227" t="s">
        <v>186</v>
      </c>
      <c r="AU193" s="227" t="s">
        <v>85</v>
      </c>
      <c r="AV193" s="14" t="s">
        <v>85</v>
      </c>
      <c r="AW193" s="14" t="s">
        <v>37</v>
      </c>
      <c r="AX193" s="14" t="s">
        <v>75</v>
      </c>
      <c r="AY193" s="227" t="s">
        <v>175</v>
      </c>
    </row>
    <row r="194" spans="2:51" s="14" customFormat="1" ht="11.25">
      <c r="B194" s="217"/>
      <c r="C194" s="218"/>
      <c r="D194" s="203" t="s">
        <v>186</v>
      </c>
      <c r="E194" s="219" t="s">
        <v>19</v>
      </c>
      <c r="F194" s="220" t="s">
        <v>3914</v>
      </c>
      <c r="G194" s="218"/>
      <c r="H194" s="221">
        <v>4.7</v>
      </c>
      <c r="I194" s="222"/>
      <c r="J194" s="218"/>
      <c r="K194" s="218"/>
      <c r="L194" s="223"/>
      <c r="M194" s="224"/>
      <c r="N194" s="225"/>
      <c r="O194" s="225"/>
      <c r="P194" s="225"/>
      <c r="Q194" s="225"/>
      <c r="R194" s="225"/>
      <c r="S194" s="225"/>
      <c r="T194" s="226"/>
      <c r="AT194" s="227" t="s">
        <v>186</v>
      </c>
      <c r="AU194" s="227" t="s">
        <v>85</v>
      </c>
      <c r="AV194" s="14" t="s">
        <v>85</v>
      </c>
      <c r="AW194" s="14" t="s">
        <v>37</v>
      </c>
      <c r="AX194" s="14" t="s">
        <v>75</v>
      </c>
      <c r="AY194" s="227" t="s">
        <v>175</v>
      </c>
    </row>
    <row r="195" spans="2:51" s="14" customFormat="1" ht="11.25">
      <c r="B195" s="217"/>
      <c r="C195" s="218"/>
      <c r="D195" s="203" t="s">
        <v>186</v>
      </c>
      <c r="E195" s="219" t="s">
        <v>19</v>
      </c>
      <c r="F195" s="220" t="s">
        <v>3915</v>
      </c>
      <c r="G195" s="218"/>
      <c r="H195" s="221">
        <v>2.625</v>
      </c>
      <c r="I195" s="222"/>
      <c r="J195" s="218"/>
      <c r="K195" s="218"/>
      <c r="L195" s="223"/>
      <c r="M195" s="224"/>
      <c r="N195" s="225"/>
      <c r="O195" s="225"/>
      <c r="P195" s="225"/>
      <c r="Q195" s="225"/>
      <c r="R195" s="225"/>
      <c r="S195" s="225"/>
      <c r="T195" s="226"/>
      <c r="AT195" s="227" t="s">
        <v>186</v>
      </c>
      <c r="AU195" s="227" t="s">
        <v>85</v>
      </c>
      <c r="AV195" s="14" t="s">
        <v>85</v>
      </c>
      <c r="AW195" s="14" t="s">
        <v>37</v>
      </c>
      <c r="AX195" s="14" t="s">
        <v>75</v>
      </c>
      <c r="AY195" s="227" t="s">
        <v>175</v>
      </c>
    </row>
    <row r="196" spans="2:51" s="14" customFormat="1" ht="11.25">
      <c r="B196" s="217"/>
      <c r="C196" s="218"/>
      <c r="D196" s="203" t="s">
        <v>186</v>
      </c>
      <c r="E196" s="219" t="s">
        <v>19</v>
      </c>
      <c r="F196" s="220" t="s">
        <v>3916</v>
      </c>
      <c r="G196" s="218"/>
      <c r="H196" s="221">
        <v>3</v>
      </c>
      <c r="I196" s="222"/>
      <c r="J196" s="218"/>
      <c r="K196" s="218"/>
      <c r="L196" s="223"/>
      <c r="M196" s="224"/>
      <c r="N196" s="225"/>
      <c r="O196" s="225"/>
      <c r="P196" s="225"/>
      <c r="Q196" s="225"/>
      <c r="R196" s="225"/>
      <c r="S196" s="225"/>
      <c r="T196" s="226"/>
      <c r="AT196" s="227" t="s">
        <v>186</v>
      </c>
      <c r="AU196" s="227" t="s">
        <v>85</v>
      </c>
      <c r="AV196" s="14" t="s">
        <v>85</v>
      </c>
      <c r="AW196" s="14" t="s">
        <v>37</v>
      </c>
      <c r="AX196" s="14" t="s">
        <v>75</v>
      </c>
      <c r="AY196" s="227" t="s">
        <v>175</v>
      </c>
    </row>
    <row r="197" spans="2:51" s="15" customFormat="1" ht="11.25">
      <c r="B197" s="228"/>
      <c r="C197" s="229"/>
      <c r="D197" s="203" t="s">
        <v>186</v>
      </c>
      <c r="E197" s="230" t="s">
        <v>19</v>
      </c>
      <c r="F197" s="231" t="s">
        <v>204</v>
      </c>
      <c r="G197" s="229"/>
      <c r="H197" s="232">
        <v>16.325</v>
      </c>
      <c r="I197" s="233"/>
      <c r="J197" s="229"/>
      <c r="K197" s="229"/>
      <c r="L197" s="234"/>
      <c r="M197" s="235"/>
      <c r="N197" s="236"/>
      <c r="O197" s="236"/>
      <c r="P197" s="236"/>
      <c r="Q197" s="236"/>
      <c r="R197" s="236"/>
      <c r="S197" s="236"/>
      <c r="T197" s="237"/>
      <c r="AT197" s="238" t="s">
        <v>186</v>
      </c>
      <c r="AU197" s="238" t="s">
        <v>85</v>
      </c>
      <c r="AV197" s="15" t="s">
        <v>182</v>
      </c>
      <c r="AW197" s="15" t="s">
        <v>37</v>
      </c>
      <c r="AX197" s="15" t="s">
        <v>83</v>
      </c>
      <c r="AY197" s="238" t="s">
        <v>175</v>
      </c>
    </row>
    <row r="198" spans="1:65" s="2" customFormat="1" ht="21.75" customHeight="1">
      <c r="A198" s="36"/>
      <c r="B198" s="37"/>
      <c r="C198" s="190" t="s">
        <v>244</v>
      </c>
      <c r="D198" s="190" t="s">
        <v>177</v>
      </c>
      <c r="E198" s="191" t="s">
        <v>4003</v>
      </c>
      <c r="F198" s="192" t="s">
        <v>4004</v>
      </c>
      <c r="G198" s="193" t="s">
        <v>180</v>
      </c>
      <c r="H198" s="194">
        <v>358.539</v>
      </c>
      <c r="I198" s="195"/>
      <c r="J198" s="196">
        <f>ROUND(I198*H198,2)</f>
        <v>0</v>
      </c>
      <c r="K198" s="192" t="s">
        <v>19</v>
      </c>
      <c r="L198" s="41"/>
      <c r="M198" s="197" t="s">
        <v>19</v>
      </c>
      <c r="N198" s="198" t="s">
        <v>48</v>
      </c>
      <c r="O198" s="67"/>
      <c r="P198" s="199">
        <f>O198*H198</f>
        <v>0</v>
      </c>
      <c r="Q198" s="199">
        <v>0.00316</v>
      </c>
      <c r="R198" s="199">
        <f>Q198*H198</f>
        <v>1.13298324</v>
      </c>
      <c r="S198" s="199">
        <v>0</v>
      </c>
      <c r="T198" s="200">
        <f>S198*H198</f>
        <v>0</v>
      </c>
      <c r="U198" s="36"/>
      <c r="V198" s="36"/>
      <c r="W198" s="36"/>
      <c r="X198" s="36"/>
      <c r="Y198" s="36"/>
      <c r="Z198" s="36"/>
      <c r="AA198" s="36"/>
      <c r="AB198" s="36"/>
      <c r="AC198" s="36"/>
      <c r="AD198" s="36"/>
      <c r="AE198" s="36"/>
      <c r="AR198" s="201" t="s">
        <v>182</v>
      </c>
      <c r="AT198" s="201" t="s">
        <v>177</v>
      </c>
      <c r="AU198" s="201" t="s">
        <v>85</v>
      </c>
      <c r="AY198" s="19" t="s">
        <v>175</v>
      </c>
      <c r="BE198" s="202">
        <f>IF(N198="základní",J198,0)</f>
        <v>0</v>
      </c>
      <c r="BF198" s="202">
        <f>IF(N198="snížená",J198,0)</f>
        <v>0</v>
      </c>
      <c r="BG198" s="202">
        <f>IF(N198="zákl. přenesená",J198,0)</f>
        <v>0</v>
      </c>
      <c r="BH198" s="202">
        <f>IF(N198="sníž. přenesená",J198,0)</f>
        <v>0</v>
      </c>
      <c r="BI198" s="202">
        <f>IF(N198="nulová",J198,0)</f>
        <v>0</v>
      </c>
      <c r="BJ198" s="19" t="s">
        <v>182</v>
      </c>
      <c r="BK198" s="202">
        <f>ROUND(I198*H198,2)</f>
        <v>0</v>
      </c>
      <c r="BL198" s="19" t="s">
        <v>182</v>
      </c>
      <c r="BM198" s="201" t="s">
        <v>4005</v>
      </c>
    </row>
    <row r="199" spans="2:51" s="13" customFormat="1" ht="11.25">
      <c r="B199" s="207"/>
      <c r="C199" s="208"/>
      <c r="D199" s="203" t="s">
        <v>186</v>
      </c>
      <c r="E199" s="209" t="s">
        <v>19</v>
      </c>
      <c r="F199" s="210" t="s">
        <v>3970</v>
      </c>
      <c r="G199" s="208"/>
      <c r="H199" s="209" t="s">
        <v>19</v>
      </c>
      <c r="I199" s="211"/>
      <c r="J199" s="208"/>
      <c r="K199" s="208"/>
      <c r="L199" s="212"/>
      <c r="M199" s="213"/>
      <c r="N199" s="214"/>
      <c r="O199" s="214"/>
      <c r="P199" s="214"/>
      <c r="Q199" s="214"/>
      <c r="R199" s="214"/>
      <c r="S199" s="214"/>
      <c r="T199" s="215"/>
      <c r="AT199" s="216" t="s">
        <v>186</v>
      </c>
      <c r="AU199" s="216" t="s">
        <v>85</v>
      </c>
      <c r="AV199" s="13" t="s">
        <v>83</v>
      </c>
      <c r="AW199" s="13" t="s">
        <v>37</v>
      </c>
      <c r="AX199" s="13" t="s">
        <v>75</v>
      </c>
      <c r="AY199" s="216" t="s">
        <v>175</v>
      </c>
    </row>
    <row r="200" spans="2:51" s="14" customFormat="1" ht="11.25">
      <c r="B200" s="217"/>
      <c r="C200" s="218"/>
      <c r="D200" s="203" t="s">
        <v>186</v>
      </c>
      <c r="E200" s="219" t="s">
        <v>19</v>
      </c>
      <c r="F200" s="220" t="s">
        <v>3971</v>
      </c>
      <c r="G200" s="218"/>
      <c r="H200" s="221">
        <v>103.153</v>
      </c>
      <c r="I200" s="222"/>
      <c r="J200" s="218"/>
      <c r="K200" s="218"/>
      <c r="L200" s="223"/>
      <c r="M200" s="224"/>
      <c r="N200" s="225"/>
      <c r="O200" s="225"/>
      <c r="P200" s="225"/>
      <c r="Q200" s="225"/>
      <c r="R200" s="225"/>
      <c r="S200" s="225"/>
      <c r="T200" s="226"/>
      <c r="AT200" s="227" t="s">
        <v>186</v>
      </c>
      <c r="AU200" s="227" t="s">
        <v>85</v>
      </c>
      <c r="AV200" s="14" t="s">
        <v>85</v>
      </c>
      <c r="AW200" s="14" t="s">
        <v>37</v>
      </c>
      <c r="AX200" s="14" t="s">
        <v>75</v>
      </c>
      <c r="AY200" s="227" t="s">
        <v>175</v>
      </c>
    </row>
    <row r="201" spans="2:51" s="14" customFormat="1" ht="11.25">
      <c r="B201" s="217"/>
      <c r="C201" s="218"/>
      <c r="D201" s="203" t="s">
        <v>186</v>
      </c>
      <c r="E201" s="219" t="s">
        <v>19</v>
      </c>
      <c r="F201" s="220" t="s">
        <v>3972</v>
      </c>
      <c r="G201" s="218"/>
      <c r="H201" s="221">
        <v>11.55</v>
      </c>
      <c r="I201" s="222"/>
      <c r="J201" s="218"/>
      <c r="K201" s="218"/>
      <c r="L201" s="223"/>
      <c r="M201" s="224"/>
      <c r="N201" s="225"/>
      <c r="O201" s="225"/>
      <c r="P201" s="225"/>
      <c r="Q201" s="225"/>
      <c r="R201" s="225"/>
      <c r="S201" s="225"/>
      <c r="T201" s="226"/>
      <c r="AT201" s="227" t="s">
        <v>186</v>
      </c>
      <c r="AU201" s="227" t="s">
        <v>85</v>
      </c>
      <c r="AV201" s="14" t="s">
        <v>85</v>
      </c>
      <c r="AW201" s="14" t="s">
        <v>37</v>
      </c>
      <c r="AX201" s="14" t="s">
        <v>75</v>
      </c>
      <c r="AY201" s="227" t="s">
        <v>175</v>
      </c>
    </row>
    <row r="202" spans="2:51" s="14" customFormat="1" ht="11.25">
      <c r="B202" s="217"/>
      <c r="C202" s="218"/>
      <c r="D202" s="203" t="s">
        <v>186</v>
      </c>
      <c r="E202" s="219" t="s">
        <v>19</v>
      </c>
      <c r="F202" s="220" t="s">
        <v>3973</v>
      </c>
      <c r="G202" s="218"/>
      <c r="H202" s="221">
        <v>10.432</v>
      </c>
      <c r="I202" s="222"/>
      <c r="J202" s="218"/>
      <c r="K202" s="218"/>
      <c r="L202" s="223"/>
      <c r="M202" s="224"/>
      <c r="N202" s="225"/>
      <c r="O202" s="225"/>
      <c r="P202" s="225"/>
      <c r="Q202" s="225"/>
      <c r="R202" s="225"/>
      <c r="S202" s="225"/>
      <c r="T202" s="226"/>
      <c r="AT202" s="227" t="s">
        <v>186</v>
      </c>
      <c r="AU202" s="227" t="s">
        <v>85</v>
      </c>
      <c r="AV202" s="14" t="s">
        <v>85</v>
      </c>
      <c r="AW202" s="14" t="s">
        <v>37</v>
      </c>
      <c r="AX202" s="14" t="s">
        <v>75</v>
      </c>
      <c r="AY202" s="227" t="s">
        <v>175</v>
      </c>
    </row>
    <row r="203" spans="2:51" s="14" customFormat="1" ht="11.25">
      <c r="B203" s="217"/>
      <c r="C203" s="218"/>
      <c r="D203" s="203" t="s">
        <v>186</v>
      </c>
      <c r="E203" s="219" t="s">
        <v>19</v>
      </c>
      <c r="F203" s="220" t="s">
        <v>3974</v>
      </c>
      <c r="G203" s="218"/>
      <c r="H203" s="221">
        <v>18.488</v>
      </c>
      <c r="I203" s="222"/>
      <c r="J203" s="218"/>
      <c r="K203" s="218"/>
      <c r="L203" s="223"/>
      <c r="M203" s="224"/>
      <c r="N203" s="225"/>
      <c r="O203" s="225"/>
      <c r="P203" s="225"/>
      <c r="Q203" s="225"/>
      <c r="R203" s="225"/>
      <c r="S203" s="225"/>
      <c r="T203" s="226"/>
      <c r="AT203" s="227" t="s">
        <v>186</v>
      </c>
      <c r="AU203" s="227" t="s">
        <v>85</v>
      </c>
      <c r="AV203" s="14" t="s">
        <v>85</v>
      </c>
      <c r="AW203" s="14" t="s">
        <v>37</v>
      </c>
      <c r="AX203" s="14" t="s">
        <v>75</v>
      </c>
      <c r="AY203" s="227" t="s">
        <v>175</v>
      </c>
    </row>
    <row r="204" spans="2:51" s="14" customFormat="1" ht="11.25">
      <c r="B204" s="217"/>
      <c r="C204" s="218"/>
      <c r="D204" s="203" t="s">
        <v>186</v>
      </c>
      <c r="E204" s="219" t="s">
        <v>19</v>
      </c>
      <c r="F204" s="220" t="s">
        <v>3975</v>
      </c>
      <c r="G204" s="218"/>
      <c r="H204" s="221">
        <v>15.538</v>
      </c>
      <c r="I204" s="222"/>
      <c r="J204" s="218"/>
      <c r="K204" s="218"/>
      <c r="L204" s="223"/>
      <c r="M204" s="224"/>
      <c r="N204" s="225"/>
      <c r="O204" s="225"/>
      <c r="P204" s="225"/>
      <c r="Q204" s="225"/>
      <c r="R204" s="225"/>
      <c r="S204" s="225"/>
      <c r="T204" s="226"/>
      <c r="AT204" s="227" t="s">
        <v>186</v>
      </c>
      <c r="AU204" s="227" t="s">
        <v>85</v>
      </c>
      <c r="AV204" s="14" t="s">
        <v>85</v>
      </c>
      <c r="AW204" s="14" t="s">
        <v>37</v>
      </c>
      <c r="AX204" s="14" t="s">
        <v>75</v>
      </c>
      <c r="AY204" s="227" t="s">
        <v>175</v>
      </c>
    </row>
    <row r="205" spans="2:51" s="14" customFormat="1" ht="11.25">
      <c r="B205" s="217"/>
      <c r="C205" s="218"/>
      <c r="D205" s="203" t="s">
        <v>186</v>
      </c>
      <c r="E205" s="219" t="s">
        <v>19</v>
      </c>
      <c r="F205" s="220" t="s">
        <v>3976</v>
      </c>
      <c r="G205" s="218"/>
      <c r="H205" s="221">
        <v>27.633</v>
      </c>
      <c r="I205" s="222"/>
      <c r="J205" s="218"/>
      <c r="K205" s="218"/>
      <c r="L205" s="223"/>
      <c r="M205" s="224"/>
      <c r="N205" s="225"/>
      <c r="O205" s="225"/>
      <c r="P205" s="225"/>
      <c r="Q205" s="225"/>
      <c r="R205" s="225"/>
      <c r="S205" s="225"/>
      <c r="T205" s="226"/>
      <c r="AT205" s="227" t="s">
        <v>186</v>
      </c>
      <c r="AU205" s="227" t="s">
        <v>85</v>
      </c>
      <c r="AV205" s="14" t="s">
        <v>85</v>
      </c>
      <c r="AW205" s="14" t="s">
        <v>37</v>
      </c>
      <c r="AX205" s="14" t="s">
        <v>75</v>
      </c>
      <c r="AY205" s="227" t="s">
        <v>175</v>
      </c>
    </row>
    <row r="206" spans="2:51" s="14" customFormat="1" ht="11.25">
      <c r="B206" s="217"/>
      <c r="C206" s="218"/>
      <c r="D206" s="203" t="s">
        <v>186</v>
      </c>
      <c r="E206" s="219" t="s">
        <v>19</v>
      </c>
      <c r="F206" s="220" t="s">
        <v>3977</v>
      </c>
      <c r="G206" s="218"/>
      <c r="H206" s="221">
        <v>292.456</v>
      </c>
      <c r="I206" s="222"/>
      <c r="J206" s="218"/>
      <c r="K206" s="218"/>
      <c r="L206" s="223"/>
      <c r="M206" s="224"/>
      <c r="N206" s="225"/>
      <c r="O206" s="225"/>
      <c r="P206" s="225"/>
      <c r="Q206" s="225"/>
      <c r="R206" s="225"/>
      <c r="S206" s="225"/>
      <c r="T206" s="226"/>
      <c r="AT206" s="227" t="s">
        <v>186</v>
      </c>
      <c r="AU206" s="227" t="s">
        <v>85</v>
      </c>
      <c r="AV206" s="14" t="s">
        <v>85</v>
      </c>
      <c r="AW206" s="14" t="s">
        <v>37</v>
      </c>
      <c r="AX206" s="14" t="s">
        <v>75</v>
      </c>
      <c r="AY206" s="227" t="s">
        <v>175</v>
      </c>
    </row>
    <row r="207" spans="2:51" s="14" customFormat="1" ht="11.25">
      <c r="B207" s="217"/>
      <c r="C207" s="218"/>
      <c r="D207" s="203" t="s">
        <v>186</v>
      </c>
      <c r="E207" s="219" t="s">
        <v>19</v>
      </c>
      <c r="F207" s="220" t="s">
        <v>3978</v>
      </c>
      <c r="G207" s="218"/>
      <c r="H207" s="221">
        <v>19.139</v>
      </c>
      <c r="I207" s="222"/>
      <c r="J207" s="218"/>
      <c r="K207" s="218"/>
      <c r="L207" s="223"/>
      <c r="M207" s="224"/>
      <c r="N207" s="225"/>
      <c r="O207" s="225"/>
      <c r="P207" s="225"/>
      <c r="Q207" s="225"/>
      <c r="R207" s="225"/>
      <c r="S207" s="225"/>
      <c r="T207" s="226"/>
      <c r="AT207" s="227" t="s">
        <v>186</v>
      </c>
      <c r="AU207" s="227" t="s">
        <v>85</v>
      </c>
      <c r="AV207" s="14" t="s">
        <v>85</v>
      </c>
      <c r="AW207" s="14" t="s">
        <v>37</v>
      </c>
      <c r="AX207" s="14" t="s">
        <v>75</v>
      </c>
      <c r="AY207" s="227" t="s">
        <v>175</v>
      </c>
    </row>
    <row r="208" spans="2:51" s="14" customFormat="1" ht="11.25">
      <c r="B208" s="217"/>
      <c r="C208" s="218"/>
      <c r="D208" s="203" t="s">
        <v>186</v>
      </c>
      <c r="E208" s="219" t="s">
        <v>19</v>
      </c>
      <c r="F208" s="220" t="s">
        <v>3979</v>
      </c>
      <c r="G208" s="218"/>
      <c r="H208" s="221">
        <v>13.817</v>
      </c>
      <c r="I208" s="222"/>
      <c r="J208" s="218"/>
      <c r="K208" s="218"/>
      <c r="L208" s="223"/>
      <c r="M208" s="224"/>
      <c r="N208" s="225"/>
      <c r="O208" s="225"/>
      <c r="P208" s="225"/>
      <c r="Q208" s="225"/>
      <c r="R208" s="225"/>
      <c r="S208" s="225"/>
      <c r="T208" s="226"/>
      <c r="AT208" s="227" t="s">
        <v>186</v>
      </c>
      <c r="AU208" s="227" t="s">
        <v>85</v>
      </c>
      <c r="AV208" s="14" t="s">
        <v>85</v>
      </c>
      <c r="AW208" s="14" t="s">
        <v>37</v>
      </c>
      <c r="AX208" s="14" t="s">
        <v>75</v>
      </c>
      <c r="AY208" s="227" t="s">
        <v>175</v>
      </c>
    </row>
    <row r="209" spans="2:51" s="14" customFormat="1" ht="11.25">
      <c r="B209" s="217"/>
      <c r="C209" s="218"/>
      <c r="D209" s="203" t="s">
        <v>186</v>
      </c>
      <c r="E209" s="219" t="s">
        <v>19</v>
      </c>
      <c r="F209" s="220" t="s">
        <v>3980</v>
      </c>
      <c r="G209" s="218"/>
      <c r="H209" s="221">
        <v>40.032</v>
      </c>
      <c r="I209" s="222"/>
      <c r="J209" s="218"/>
      <c r="K209" s="218"/>
      <c r="L209" s="223"/>
      <c r="M209" s="224"/>
      <c r="N209" s="225"/>
      <c r="O209" s="225"/>
      <c r="P209" s="225"/>
      <c r="Q209" s="225"/>
      <c r="R209" s="225"/>
      <c r="S209" s="225"/>
      <c r="T209" s="226"/>
      <c r="AT209" s="227" t="s">
        <v>186</v>
      </c>
      <c r="AU209" s="227" t="s">
        <v>85</v>
      </c>
      <c r="AV209" s="14" t="s">
        <v>85</v>
      </c>
      <c r="AW209" s="14" t="s">
        <v>37</v>
      </c>
      <c r="AX209" s="14" t="s">
        <v>75</v>
      </c>
      <c r="AY209" s="227" t="s">
        <v>175</v>
      </c>
    </row>
    <row r="210" spans="2:51" s="14" customFormat="1" ht="11.25">
      <c r="B210" s="217"/>
      <c r="C210" s="218"/>
      <c r="D210" s="203" t="s">
        <v>186</v>
      </c>
      <c r="E210" s="219" t="s">
        <v>19</v>
      </c>
      <c r="F210" s="220" t="s">
        <v>3981</v>
      </c>
      <c r="G210" s="218"/>
      <c r="H210" s="221">
        <v>15.25</v>
      </c>
      <c r="I210" s="222"/>
      <c r="J210" s="218"/>
      <c r="K210" s="218"/>
      <c r="L210" s="223"/>
      <c r="M210" s="224"/>
      <c r="N210" s="225"/>
      <c r="O210" s="225"/>
      <c r="P210" s="225"/>
      <c r="Q210" s="225"/>
      <c r="R210" s="225"/>
      <c r="S210" s="225"/>
      <c r="T210" s="226"/>
      <c r="AT210" s="227" t="s">
        <v>186</v>
      </c>
      <c r="AU210" s="227" t="s">
        <v>85</v>
      </c>
      <c r="AV210" s="14" t="s">
        <v>85</v>
      </c>
      <c r="AW210" s="14" t="s">
        <v>37</v>
      </c>
      <c r="AX210" s="14" t="s">
        <v>75</v>
      </c>
      <c r="AY210" s="227" t="s">
        <v>175</v>
      </c>
    </row>
    <row r="211" spans="2:51" s="14" customFormat="1" ht="11.25">
      <c r="B211" s="217"/>
      <c r="C211" s="218"/>
      <c r="D211" s="203" t="s">
        <v>186</v>
      </c>
      <c r="E211" s="219" t="s">
        <v>19</v>
      </c>
      <c r="F211" s="220" t="s">
        <v>3982</v>
      </c>
      <c r="G211" s="218"/>
      <c r="H211" s="221">
        <v>12.843</v>
      </c>
      <c r="I211" s="222"/>
      <c r="J211" s="218"/>
      <c r="K211" s="218"/>
      <c r="L211" s="223"/>
      <c r="M211" s="224"/>
      <c r="N211" s="225"/>
      <c r="O211" s="225"/>
      <c r="P211" s="225"/>
      <c r="Q211" s="225"/>
      <c r="R211" s="225"/>
      <c r="S211" s="225"/>
      <c r="T211" s="226"/>
      <c r="AT211" s="227" t="s">
        <v>186</v>
      </c>
      <c r="AU211" s="227" t="s">
        <v>85</v>
      </c>
      <c r="AV211" s="14" t="s">
        <v>85</v>
      </c>
      <c r="AW211" s="14" t="s">
        <v>37</v>
      </c>
      <c r="AX211" s="14" t="s">
        <v>75</v>
      </c>
      <c r="AY211" s="227" t="s">
        <v>175</v>
      </c>
    </row>
    <row r="212" spans="2:51" s="14" customFormat="1" ht="11.25">
      <c r="B212" s="217"/>
      <c r="C212" s="218"/>
      <c r="D212" s="203" t="s">
        <v>186</v>
      </c>
      <c r="E212" s="219" t="s">
        <v>19</v>
      </c>
      <c r="F212" s="220" t="s">
        <v>3983</v>
      </c>
      <c r="G212" s="218"/>
      <c r="H212" s="221">
        <v>1.445</v>
      </c>
      <c r="I212" s="222"/>
      <c r="J212" s="218"/>
      <c r="K212" s="218"/>
      <c r="L212" s="223"/>
      <c r="M212" s="224"/>
      <c r="N212" s="225"/>
      <c r="O212" s="225"/>
      <c r="P212" s="225"/>
      <c r="Q212" s="225"/>
      <c r="R212" s="225"/>
      <c r="S212" s="225"/>
      <c r="T212" s="226"/>
      <c r="AT212" s="227" t="s">
        <v>186</v>
      </c>
      <c r="AU212" s="227" t="s">
        <v>85</v>
      </c>
      <c r="AV212" s="14" t="s">
        <v>85</v>
      </c>
      <c r="AW212" s="14" t="s">
        <v>37</v>
      </c>
      <c r="AX212" s="14" t="s">
        <v>75</v>
      </c>
      <c r="AY212" s="227" t="s">
        <v>175</v>
      </c>
    </row>
    <row r="213" spans="2:51" s="14" customFormat="1" ht="11.25">
      <c r="B213" s="217"/>
      <c r="C213" s="218"/>
      <c r="D213" s="203" t="s">
        <v>186</v>
      </c>
      <c r="E213" s="219" t="s">
        <v>19</v>
      </c>
      <c r="F213" s="220" t="s">
        <v>3984</v>
      </c>
      <c r="G213" s="218"/>
      <c r="H213" s="221">
        <v>80.565</v>
      </c>
      <c r="I213" s="222"/>
      <c r="J213" s="218"/>
      <c r="K213" s="218"/>
      <c r="L213" s="223"/>
      <c r="M213" s="224"/>
      <c r="N213" s="225"/>
      <c r="O213" s="225"/>
      <c r="P213" s="225"/>
      <c r="Q213" s="225"/>
      <c r="R213" s="225"/>
      <c r="S213" s="225"/>
      <c r="T213" s="226"/>
      <c r="AT213" s="227" t="s">
        <v>186</v>
      </c>
      <c r="AU213" s="227" t="s">
        <v>85</v>
      </c>
      <c r="AV213" s="14" t="s">
        <v>85</v>
      </c>
      <c r="AW213" s="14" t="s">
        <v>37</v>
      </c>
      <c r="AX213" s="14" t="s">
        <v>75</v>
      </c>
      <c r="AY213" s="227" t="s">
        <v>175</v>
      </c>
    </row>
    <row r="214" spans="2:51" s="14" customFormat="1" ht="11.25">
      <c r="B214" s="217"/>
      <c r="C214" s="218"/>
      <c r="D214" s="203" t="s">
        <v>186</v>
      </c>
      <c r="E214" s="219" t="s">
        <v>19</v>
      </c>
      <c r="F214" s="220" t="s">
        <v>3985</v>
      </c>
      <c r="G214" s="218"/>
      <c r="H214" s="221">
        <v>10.34</v>
      </c>
      <c r="I214" s="222"/>
      <c r="J214" s="218"/>
      <c r="K214" s="218"/>
      <c r="L214" s="223"/>
      <c r="M214" s="224"/>
      <c r="N214" s="225"/>
      <c r="O214" s="225"/>
      <c r="P214" s="225"/>
      <c r="Q214" s="225"/>
      <c r="R214" s="225"/>
      <c r="S214" s="225"/>
      <c r="T214" s="226"/>
      <c r="AT214" s="227" t="s">
        <v>186</v>
      </c>
      <c r="AU214" s="227" t="s">
        <v>85</v>
      </c>
      <c r="AV214" s="14" t="s">
        <v>85</v>
      </c>
      <c r="AW214" s="14" t="s">
        <v>37</v>
      </c>
      <c r="AX214" s="14" t="s">
        <v>75</v>
      </c>
      <c r="AY214" s="227" t="s">
        <v>175</v>
      </c>
    </row>
    <row r="215" spans="2:51" s="14" customFormat="1" ht="11.25">
      <c r="B215" s="217"/>
      <c r="C215" s="218"/>
      <c r="D215" s="203" t="s">
        <v>186</v>
      </c>
      <c r="E215" s="219" t="s">
        <v>19</v>
      </c>
      <c r="F215" s="220" t="s">
        <v>3986</v>
      </c>
      <c r="G215" s="218"/>
      <c r="H215" s="221">
        <v>17.71</v>
      </c>
      <c r="I215" s="222"/>
      <c r="J215" s="218"/>
      <c r="K215" s="218"/>
      <c r="L215" s="223"/>
      <c r="M215" s="224"/>
      <c r="N215" s="225"/>
      <c r="O215" s="225"/>
      <c r="P215" s="225"/>
      <c r="Q215" s="225"/>
      <c r="R215" s="225"/>
      <c r="S215" s="225"/>
      <c r="T215" s="226"/>
      <c r="AT215" s="227" t="s">
        <v>186</v>
      </c>
      <c r="AU215" s="227" t="s">
        <v>85</v>
      </c>
      <c r="AV215" s="14" t="s">
        <v>85</v>
      </c>
      <c r="AW215" s="14" t="s">
        <v>37</v>
      </c>
      <c r="AX215" s="14" t="s">
        <v>75</v>
      </c>
      <c r="AY215" s="227" t="s">
        <v>175</v>
      </c>
    </row>
    <row r="216" spans="2:51" s="14" customFormat="1" ht="11.25">
      <c r="B216" s="217"/>
      <c r="C216" s="218"/>
      <c r="D216" s="203" t="s">
        <v>186</v>
      </c>
      <c r="E216" s="219" t="s">
        <v>19</v>
      </c>
      <c r="F216" s="220" t="s">
        <v>3987</v>
      </c>
      <c r="G216" s="218"/>
      <c r="H216" s="221">
        <v>80.315</v>
      </c>
      <c r="I216" s="222"/>
      <c r="J216" s="218"/>
      <c r="K216" s="218"/>
      <c r="L216" s="223"/>
      <c r="M216" s="224"/>
      <c r="N216" s="225"/>
      <c r="O216" s="225"/>
      <c r="P216" s="225"/>
      <c r="Q216" s="225"/>
      <c r="R216" s="225"/>
      <c r="S216" s="225"/>
      <c r="T216" s="226"/>
      <c r="AT216" s="227" t="s">
        <v>186</v>
      </c>
      <c r="AU216" s="227" t="s">
        <v>85</v>
      </c>
      <c r="AV216" s="14" t="s">
        <v>85</v>
      </c>
      <c r="AW216" s="14" t="s">
        <v>37</v>
      </c>
      <c r="AX216" s="14" t="s">
        <v>75</v>
      </c>
      <c r="AY216" s="227" t="s">
        <v>175</v>
      </c>
    </row>
    <row r="217" spans="2:51" s="14" customFormat="1" ht="11.25">
      <c r="B217" s="217"/>
      <c r="C217" s="218"/>
      <c r="D217" s="203" t="s">
        <v>186</v>
      </c>
      <c r="E217" s="219" t="s">
        <v>19</v>
      </c>
      <c r="F217" s="220" t="s">
        <v>3985</v>
      </c>
      <c r="G217" s="218"/>
      <c r="H217" s="221">
        <v>10.34</v>
      </c>
      <c r="I217" s="222"/>
      <c r="J217" s="218"/>
      <c r="K217" s="218"/>
      <c r="L217" s="223"/>
      <c r="M217" s="224"/>
      <c r="N217" s="225"/>
      <c r="O217" s="225"/>
      <c r="P217" s="225"/>
      <c r="Q217" s="225"/>
      <c r="R217" s="225"/>
      <c r="S217" s="225"/>
      <c r="T217" s="226"/>
      <c r="AT217" s="227" t="s">
        <v>186</v>
      </c>
      <c r="AU217" s="227" t="s">
        <v>85</v>
      </c>
      <c r="AV217" s="14" t="s">
        <v>85</v>
      </c>
      <c r="AW217" s="14" t="s">
        <v>37</v>
      </c>
      <c r="AX217" s="14" t="s">
        <v>75</v>
      </c>
      <c r="AY217" s="227" t="s">
        <v>175</v>
      </c>
    </row>
    <row r="218" spans="2:51" s="14" customFormat="1" ht="11.25">
      <c r="B218" s="217"/>
      <c r="C218" s="218"/>
      <c r="D218" s="203" t="s">
        <v>186</v>
      </c>
      <c r="E218" s="219" t="s">
        <v>19</v>
      </c>
      <c r="F218" s="220" t="s">
        <v>3986</v>
      </c>
      <c r="G218" s="218"/>
      <c r="H218" s="221">
        <v>17.71</v>
      </c>
      <c r="I218" s="222"/>
      <c r="J218" s="218"/>
      <c r="K218" s="218"/>
      <c r="L218" s="223"/>
      <c r="M218" s="224"/>
      <c r="N218" s="225"/>
      <c r="O218" s="225"/>
      <c r="P218" s="225"/>
      <c r="Q218" s="225"/>
      <c r="R218" s="225"/>
      <c r="S218" s="225"/>
      <c r="T218" s="226"/>
      <c r="AT218" s="227" t="s">
        <v>186</v>
      </c>
      <c r="AU218" s="227" t="s">
        <v>85</v>
      </c>
      <c r="AV218" s="14" t="s">
        <v>85</v>
      </c>
      <c r="AW218" s="14" t="s">
        <v>37</v>
      </c>
      <c r="AX218" s="14" t="s">
        <v>75</v>
      </c>
      <c r="AY218" s="227" t="s">
        <v>175</v>
      </c>
    </row>
    <row r="219" spans="2:51" s="16" customFormat="1" ht="11.25">
      <c r="B219" s="253"/>
      <c r="C219" s="254"/>
      <c r="D219" s="203" t="s">
        <v>186</v>
      </c>
      <c r="E219" s="255" t="s">
        <v>19</v>
      </c>
      <c r="F219" s="256" t="s">
        <v>365</v>
      </c>
      <c r="G219" s="254"/>
      <c r="H219" s="257">
        <v>798.7560000000002</v>
      </c>
      <c r="I219" s="258"/>
      <c r="J219" s="254"/>
      <c r="K219" s="254"/>
      <c r="L219" s="259"/>
      <c r="M219" s="260"/>
      <c r="N219" s="261"/>
      <c r="O219" s="261"/>
      <c r="P219" s="261"/>
      <c r="Q219" s="261"/>
      <c r="R219" s="261"/>
      <c r="S219" s="261"/>
      <c r="T219" s="262"/>
      <c r="AT219" s="263" t="s">
        <v>186</v>
      </c>
      <c r="AU219" s="263" t="s">
        <v>85</v>
      </c>
      <c r="AV219" s="16" t="s">
        <v>195</v>
      </c>
      <c r="AW219" s="16" t="s">
        <v>37</v>
      </c>
      <c r="AX219" s="16" t="s">
        <v>75</v>
      </c>
      <c r="AY219" s="263" t="s">
        <v>175</v>
      </c>
    </row>
    <row r="220" spans="2:51" s="13" customFormat="1" ht="11.25">
      <c r="B220" s="207"/>
      <c r="C220" s="208"/>
      <c r="D220" s="203" t="s">
        <v>186</v>
      </c>
      <c r="E220" s="209" t="s">
        <v>19</v>
      </c>
      <c r="F220" s="210" t="s">
        <v>3988</v>
      </c>
      <c r="G220" s="208"/>
      <c r="H220" s="209" t="s">
        <v>19</v>
      </c>
      <c r="I220" s="211"/>
      <c r="J220" s="208"/>
      <c r="K220" s="208"/>
      <c r="L220" s="212"/>
      <c r="M220" s="213"/>
      <c r="N220" s="214"/>
      <c r="O220" s="214"/>
      <c r="P220" s="214"/>
      <c r="Q220" s="214"/>
      <c r="R220" s="214"/>
      <c r="S220" s="214"/>
      <c r="T220" s="215"/>
      <c r="AT220" s="216" t="s">
        <v>186</v>
      </c>
      <c r="AU220" s="216" t="s">
        <v>85</v>
      </c>
      <c r="AV220" s="13" t="s">
        <v>83</v>
      </c>
      <c r="AW220" s="13" t="s">
        <v>37</v>
      </c>
      <c r="AX220" s="13" t="s">
        <v>75</v>
      </c>
      <c r="AY220" s="216" t="s">
        <v>175</v>
      </c>
    </row>
    <row r="221" spans="2:51" s="14" customFormat="1" ht="11.25">
      <c r="B221" s="217"/>
      <c r="C221" s="218"/>
      <c r="D221" s="203" t="s">
        <v>186</v>
      </c>
      <c r="E221" s="219" t="s">
        <v>19</v>
      </c>
      <c r="F221" s="220" t="s">
        <v>3989</v>
      </c>
      <c r="G221" s="218"/>
      <c r="H221" s="221">
        <v>-91.006</v>
      </c>
      <c r="I221" s="222"/>
      <c r="J221" s="218"/>
      <c r="K221" s="218"/>
      <c r="L221" s="223"/>
      <c r="M221" s="224"/>
      <c r="N221" s="225"/>
      <c r="O221" s="225"/>
      <c r="P221" s="225"/>
      <c r="Q221" s="225"/>
      <c r="R221" s="225"/>
      <c r="S221" s="225"/>
      <c r="T221" s="226"/>
      <c r="AT221" s="227" t="s">
        <v>186</v>
      </c>
      <c r="AU221" s="227" t="s">
        <v>85</v>
      </c>
      <c r="AV221" s="14" t="s">
        <v>85</v>
      </c>
      <c r="AW221" s="14" t="s">
        <v>37</v>
      </c>
      <c r="AX221" s="14" t="s">
        <v>75</v>
      </c>
      <c r="AY221" s="227" t="s">
        <v>175</v>
      </c>
    </row>
    <row r="222" spans="2:51" s="13" customFormat="1" ht="11.25">
      <c r="B222" s="207"/>
      <c r="C222" s="208"/>
      <c r="D222" s="203" t="s">
        <v>186</v>
      </c>
      <c r="E222" s="209" t="s">
        <v>19</v>
      </c>
      <c r="F222" s="210" t="s">
        <v>3990</v>
      </c>
      <c r="G222" s="208"/>
      <c r="H222" s="209" t="s">
        <v>19</v>
      </c>
      <c r="I222" s="211"/>
      <c r="J222" s="208"/>
      <c r="K222" s="208"/>
      <c r="L222" s="212"/>
      <c r="M222" s="213"/>
      <c r="N222" s="214"/>
      <c r="O222" s="214"/>
      <c r="P222" s="214"/>
      <c r="Q222" s="214"/>
      <c r="R222" s="214"/>
      <c r="S222" s="214"/>
      <c r="T222" s="215"/>
      <c r="AT222" s="216" t="s">
        <v>186</v>
      </c>
      <c r="AU222" s="216" t="s">
        <v>85</v>
      </c>
      <c r="AV222" s="13" t="s">
        <v>83</v>
      </c>
      <c r="AW222" s="13" t="s">
        <v>37</v>
      </c>
      <c r="AX222" s="13" t="s">
        <v>75</v>
      </c>
      <c r="AY222" s="216" t="s">
        <v>175</v>
      </c>
    </row>
    <row r="223" spans="2:51" s="14" customFormat="1" ht="11.25">
      <c r="B223" s="217"/>
      <c r="C223" s="218"/>
      <c r="D223" s="203" t="s">
        <v>186</v>
      </c>
      <c r="E223" s="219" t="s">
        <v>19</v>
      </c>
      <c r="F223" s="220" t="s">
        <v>3991</v>
      </c>
      <c r="G223" s="218"/>
      <c r="H223" s="221">
        <v>-263.015</v>
      </c>
      <c r="I223" s="222"/>
      <c r="J223" s="218"/>
      <c r="K223" s="218"/>
      <c r="L223" s="223"/>
      <c r="M223" s="224"/>
      <c r="N223" s="225"/>
      <c r="O223" s="225"/>
      <c r="P223" s="225"/>
      <c r="Q223" s="225"/>
      <c r="R223" s="225"/>
      <c r="S223" s="225"/>
      <c r="T223" s="226"/>
      <c r="AT223" s="227" t="s">
        <v>186</v>
      </c>
      <c r="AU223" s="227" t="s">
        <v>85</v>
      </c>
      <c r="AV223" s="14" t="s">
        <v>85</v>
      </c>
      <c r="AW223" s="14" t="s">
        <v>37</v>
      </c>
      <c r="AX223" s="14" t="s">
        <v>75</v>
      </c>
      <c r="AY223" s="227" t="s">
        <v>175</v>
      </c>
    </row>
    <row r="224" spans="2:51" s="13" customFormat="1" ht="11.25">
      <c r="B224" s="207"/>
      <c r="C224" s="208"/>
      <c r="D224" s="203" t="s">
        <v>186</v>
      </c>
      <c r="E224" s="209" t="s">
        <v>19</v>
      </c>
      <c r="F224" s="210" t="s">
        <v>3992</v>
      </c>
      <c r="G224" s="208"/>
      <c r="H224" s="209" t="s">
        <v>19</v>
      </c>
      <c r="I224" s="211"/>
      <c r="J224" s="208"/>
      <c r="K224" s="208"/>
      <c r="L224" s="212"/>
      <c r="M224" s="213"/>
      <c r="N224" s="214"/>
      <c r="O224" s="214"/>
      <c r="P224" s="214"/>
      <c r="Q224" s="214"/>
      <c r="R224" s="214"/>
      <c r="S224" s="214"/>
      <c r="T224" s="215"/>
      <c r="AT224" s="216" t="s">
        <v>186</v>
      </c>
      <c r="AU224" s="216" t="s">
        <v>85</v>
      </c>
      <c r="AV224" s="13" t="s">
        <v>83</v>
      </c>
      <c r="AW224" s="13" t="s">
        <v>37</v>
      </c>
      <c r="AX224" s="13" t="s">
        <v>75</v>
      </c>
      <c r="AY224" s="216" t="s">
        <v>175</v>
      </c>
    </row>
    <row r="225" spans="2:51" s="14" customFormat="1" ht="11.25">
      <c r="B225" s="217"/>
      <c r="C225" s="218"/>
      <c r="D225" s="203" t="s">
        <v>186</v>
      </c>
      <c r="E225" s="219" t="s">
        <v>19</v>
      </c>
      <c r="F225" s="220" t="s">
        <v>3993</v>
      </c>
      <c r="G225" s="218"/>
      <c r="H225" s="221">
        <v>-86.196</v>
      </c>
      <c r="I225" s="222"/>
      <c r="J225" s="218"/>
      <c r="K225" s="218"/>
      <c r="L225" s="223"/>
      <c r="M225" s="224"/>
      <c r="N225" s="225"/>
      <c r="O225" s="225"/>
      <c r="P225" s="225"/>
      <c r="Q225" s="225"/>
      <c r="R225" s="225"/>
      <c r="S225" s="225"/>
      <c r="T225" s="226"/>
      <c r="AT225" s="227" t="s">
        <v>186</v>
      </c>
      <c r="AU225" s="227" t="s">
        <v>85</v>
      </c>
      <c r="AV225" s="14" t="s">
        <v>85</v>
      </c>
      <c r="AW225" s="14" t="s">
        <v>37</v>
      </c>
      <c r="AX225" s="14" t="s">
        <v>75</v>
      </c>
      <c r="AY225" s="227" t="s">
        <v>175</v>
      </c>
    </row>
    <row r="226" spans="2:51" s="15" customFormat="1" ht="11.25">
      <c r="B226" s="228"/>
      <c r="C226" s="229"/>
      <c r="D226" s="203" t="s">
        <v>186</v>
      </c>
      <c r="E226" s="230" t="s">
        <v>19</v>
      </c>
      <c r="F226" s="231" t="s">
        <v>204</v>
      </c>
      <c r="G226" s="229"/>
      <c r="H226" s="232">
        <v>358.5390000000002</v>
      </c>
      <c r="I226" s="233"/>
      <c r="J226" s="229"/>
      <c r="K226" s="229"/>
      <c r="L226" s="234"/>
      <c r="M226" s="235"/>
      <c r="N226" s="236"/>
      <c r="O226" s="236"/>
      <c r="P226" s="236"/>
      <c r="Q226" s="236"/>
      <c r="R226" s="236"/>
      <c r="S226" s="236"/>
      <c r="T226" s="237"/>
      <c r="AT226" s="238" t="s">
        <v>186</v>
      </c>
      <c r="AU226" s="238" t="s">
        <v>85</v>
      </c>
      <c r="AV226" s="15" t="s">
        <v>182</v>
      </c>
      <c r="AW226" s="15" t="s">
        <v>37</v>
      </c>
      <c r="AX226" s="15" t="s">
        <v>83</v>
      </c>
      <c r="AY226" s="238" t="s">
        <v>175</v>
      </c>
    </row>
    <row r="227" spans="1:65" s="2" customFormat="1" ht="21.75" customHeight="1">
      <c r="A227" s="36"/>
      <c r="B227" s="37"/>
      <c r="C227" s="190" t="s">
        <v>250</v>
      </c>
      <c r="D227" s="190" t="s">
        <v>177</v>
      </c>
      <c r="E227" s="191" t="s">
        <v>4006</v>
      </c>
      <c r="F227" s="192" t="s">
        <v>4007</v>
      </c>
      <c r="G227" s="193" t="s">
        <v>180</v>
      </c>
      <c r="H227" s="194">
        <v>91.066</v>
      </c>
      <c r="I227" s="195"/>
      <c r="J227" s="196">
        <f>ROUND(I227*H227,2)</f>
        <v>0</v>
      </c>
      <c r="K227" s="192" t="s">
        <v>19</v>
      </c>
      <c r="L227" s="41"/>
      <c r="M227" s="197" t="s">
        <v>19</v>
      </c>
      <c r="N227" s="198" t="s">
        <v>48</v>
      </c>
      <c r="O227" s="67"/>
      <c r="P227" s="199">
        <f>O227*H227</f>
        <v>0</v>
      </c>
      <c r="Q227" s="199">
        <v>0</v>
      </c>
      <c r="R227" s="199">
        <f>Q227*H227</f>
        <v>0</v>
      </c>
      <c r="S227" s="199">
        <v>0</v>
      </c>
      <c r="T227" s="200">
        <f>S227*H227</f>
        <v>0</v>
      </c>
      <c r="U227" s="36"/>
      <c r="V227" s="36"/>
      <c r="W227" s="36"/>
      <c r="X227" s="36"/>
      <c r="Y227" s="36"/>
      <c r="Z227" s="36"/>
      <c r="AA227" s="36"/>
      <c r="AB227" s="36"/>
      <c r="AC227" s="36"/>
      <c r="AD227" s="36"/>
      <c r="AE227" s="36"/>
      <c r="AR227" s="201" t="s">
        <v>182</v>
      </c>
      <c r="AT227" s="201" t="s">
        <v>177</v>
      </c>
      <c r="AU227" s="201" t="s">
        <v>85</v>
      </c>
      <c r="AY227" s="19" t="s">
        <v>175</v>
      </c>
      <c r="BE227" s="202">
        <f>IF(N227="základní",J227,0)</f>
        <v>0</v>
      </c>
      <c r="BF227" s="202">
        <f>IF(N227="snížená",J227,0)</f>
        <v>0</v>
      </c>
      <c r="BG227" s="202">
        <f>IF(N227="zákl. přenesená",J227,0)</f>
        <v>0</v>
      </c>
      <c r="BH227" s="202">
        <f>IF(N227="sníž. přenesená",J227,0)</f>
        <v>0</v>
      </c>
      <c r="BI227" s="202">
        <f>IF(N227="nulová",J227,0)</f>
        <v>0</v>
      </c>
      <c r="BJ227" s="19" t="s">
        <v>182</v>
      </c>
      <c r="BK227" s="202">
        <f>ROUND(I227*H227,2)</f>
        <v>0</v>
      </c>
      <c r="BL227" s="19" t="s">
        <v>182</v>
      </c>
      <c r="BM227" s="201" t="s">
        <v>4008</v>
      </c>
    </row>
    <row r="228" spans="1:47" s="2" customFormat="1" ht="39">
      <c r="A228" s="36"/>
      <c r="B228" s="37"/>
      <c r="C228" s="38"/>
      <c r="D228" s="203" t="s">
        <v>184</v>
      </c>
      <c r="E228" s="38"/>
      <c r="F228" s="204" t="s">
        <v>4009</v>
      </c>
      <c r="G228" s="38"/>
      <c r="H228" s="38"/>
      <c r="I228" s="111"/>
      <c r="J228" s="38"/>
      <c r="K228" s="38"/>
      <c r="L228" s="41"/>
      <c r="M228" s="205"/>
      <c r="N228" s="206"/>
      <c r="O228" s="67"/>
      <c r="P228" s="67"/>
      <c r="Q228" s="67"/>
      <c r="R228" s="67"/>
      <c r="S228" s="67"/>
      <c r="T228" s="68"/>
      <c r="U228" s="36"/>
      <c r="V228" s="36"/>
      <c r="W228" s="36"/>
      <c r="X228" s="36"/>
      <c r="Y228" s="36"/>
      <c r="Z228" s="36"/>
      <c r="AA228" s="36"/>
      <c r="AB228" s="36"/>
      <c r="AC228" s="36"/>
      <c r="AD228" s="36"/>
      <c r="AE228" s="36"/>
      <c r="AT228" s="19" t="s">
        <v>184</v>
      </c>
      <c r="AU228" s="19" t="s">
        <v>85</v>
      </c>
    </row>
    <row r="229" spans="2:51" s="13" customFormat="1" ht="11.25">
      <c r="B229" s="207"/>
      <c r="C229" s="208"/>
      <c r="D229" s="203" t="s">
        <v>186</v>
      </c>
      <c r="E229" s="209" t="s">
        <v>19</v>
      </c>
      <c r="F229" s="210" t="s">
        <v>3941</v>
      </c>
      <c r="G229" s="208"/>
      <c r="H229" s="209" t="s">
        <v>19</v>
      </c>
      <c r="I229" s="211"/>
      <c r="J229" s="208"/>
      <c r="K229" s="208"/>
      <c r="L229" s="212"/>
      <c r="M229" s="213"/>
      <c r="N229" s="214"/>
      <c r="O229" s="214"/>
      <c r="P229" s="214"/>
      <c r="Q229" s="214"/>
      <c r="R229" s="214"/>
      <c r="S229" s="214"/>
      <c r="T229" s="215"/>
      <c r="AT229" s="216" t="s">
        <v>186</v>
      </c>
      <c r="AU229" s="216" t="s">
        <v>85</v>
      </c>
      <c r="AV229" s="13" t="s">
        <v>83</v>
      </c>
      <c r="AW229" s="13" t="s">
        <v>37</v>
      </c>
      <c r="AX229" s="13" t="s">
        <v>75</v>
      </c>
      <c r="AY229" s="216" t="s">
        <v>175</v>
      </c>
    </row>
    <row r="230" spans="2:51" s="14" customFormat="1" ht="11.25">
      <c r="B230" s="217"/>
      <c r="C230" s="218"/>
      <c r="D230" s="203" t="s">
        <v>186</v>
      </c>
      <c r="E230" s="219" t="s">
        <v>19</v>
      </c>
      <c r="F230" s="220" t="s">
        <v>4010</v>
      </c>
      <c r="G230" s="218"/>
      <c r="H230" s="221">
        <v>19.25</v>
      </c>
      <c r="I230" s="222"/>
      <c r="J230" s="218"/>
      <c r="K230" s="218"/>
      <c r="L230" s="223"/>
      <c r="M230" s="224"/>
      <c r="N230" s="225"/>
      <c r="O230" s="225"/>
      <c r="P230" s="225"/>
      <c r="Q230" s="225"/>
      <c r="R230" s="225"/>
      <c r="S230" s="225"/>
      <c r="T230" s="226"/>
      <c r="AT230" s="227" t="s">
        <v>186</v>
      </c>
      <c r="AU230" s="227" t="s">
        <v>85</v>
      </c>
      <c r="AV230" s="14" t="s">
        <v>85</v>
      </c>
      <c r="AW230" s="14" t="s">
        <v>37</v>
      </c>
      <c r="AX230" s="14" t="s">
        <v>75</v>
      </c>
      <c r="AY230" s="227" t="s">
        <v>175</v>
      </c>
    </row>
    <row r="231" spans="2:51" s="14" customFormat="1" ht="11.25">
      <c r="B231" s="217"/>
      <c r="C231" s="218"/>
      <c r="D231" s="203" t="s">
        <v>186</v>
      </c>
      <c r="E231" s="219" t="s">
        <v>19</v>
      </c>
      <c r="F231" s="220" t="s">
        <v>4011</v>
      </c>
      <c r="G231" s="218"/>
      <c r="H231" s="221">
        <v>6.325</v>
      </c>
      <c r="I231" s="222"/>
      <c r="J231" s="218"/>
      <c r="K231" s="218"/>
      <c r="L231" s="223"/>
      <c r="M231" s="224"/>
      <c r="N231" s="225"/>
      <c r="O231" s="225"/>
      <c r="P231" s="225"/>
      <c r="Q231" s="225"/>
      <c r="R231" s="225"/>
      <c r="S231" s="225"/>
      <c r="T231" s="226"/>
      <c r="AT231" s="227" t="s">
        <v>186</v>
      </c>
      <c r="AU231" s="227" t="s">
        <v>85</v>
      </c>
      <c r="AV231" s="14" t="s">
        <v>85</v>
      </c>
      <c r="AW231" s="14" t="s">
        <v>37</v>
      </c>
      <c r="AX231" s="14" t="s">
        <v>75</v>
      </c>
      <c r="AY231" s="227" t="s">
        <v>175</v>
      </c>
    </row>
    <row r="232" spans="2:51" s="14" customFormat="1" ht="11.25">
      <c r="B232" s="217"/>
      <c r="C232" s="218"/>
      <c r="D232" s="203" t="s">
        <v>186</v>
      </c>
      <c r="E232" s="219" t="s">
        <v>19</v>
      </c>
      <c r="F232" s="220" t="s">
        <v>4012</v>
      </c>
      <c r="G232" s="218"/>
      <c r="H232" s="221">
        <v>1.836</v>
      </c>
      <c r="I232" s="222"/>
      <c r="J232" s="218"/>
      <c r="K232" s="218"/>
      <c r="L232" s="223"/>
      <c r="M232" s="224"/>
      <c r="N232" s="225"/>
      <c r="O232" s="225"/>
      <c r="P232" s="225"/>
      <c r="Q232" s="225"/>
      <c r="R232" s="225"/>
      <c r="S232" s="225"/>
      <c r="T232" s="226"/>
      <c r="AT232" s="227" t="s">
        <v>186</v>
      </c>
      <c r="AU232" s="227" t="s">
        <v>85</v>
      </c>
      <c r="AV232" s="14" t="s">
        <v>85</v>
      </c>
      <c r="AW232" s="14" t="s">
        <v>37</v>
      </c>
      <c r="AX232" s="14" t="s">
        <v>75</v>
      </c>
      <c r="AY232" s="227" t="s">
        <v>175</v>
      </c>
    </row>
    <row r="233" spans="2:51" s="14" customFormat="1" ht="11.25">
      <c r="B233" s="217"/>
      <c r="C233" s="218"/>
      <c r="D233" s="203" t="s">
        <v>186</v>
      </c>
      <c r="E233" s="219" t="s">
        <v>19</v>
      </c>
      <c r="F233" s="220" t="s">
        <v>4013</v>
      </c>
      <c r="G233" s="218"/>
      <c r="H233" s="221">
        <v>3.822</v>
      </c>
      <c r="I233" s="222"/>
      <c r="J233" s="218"/>
      <c r="K233" s="218"/>
      <c r="L233" s="223"/>
      <c r="M233" s="224"/>
      <c r="N233" s="225"/>
      <c r="O233" s="225"/>
      <c r="P233" s="225"/>
      <c r="Q233" s="225"/>
      <c r="R233" s="225"/>
      <c r="S233" s="225"/>
      <c r="T233" s="226"/>
      <c r="AT233" s="227" t="s">
        <v>186</v>
      </c>
      <c r="AU233" s="227" t="s">
        <v>85</v>
      </c>
      <c r="AV233" s="14" t="s">
        <v>85</v>
      </c>
      <c r="AW233" s="14" t="s">
        <v>37</v>
      </c>
      <c r="AX233" s="14" t="s">
        <v>75</v>
      </c>
      <c r="AY233" s="227" t="s">
        <v>175</v>
      </c>
    </row>
    <row r="234" spans="2:51" s="13" customFormat="1" ht="11.25">
      <c r="B234" s="207"/>
      <c r="C234" s="208"/>
      <c r="D234" s="203" t="s">
        <v>186</v>
      </c>
      <c r="E234" s="209" t="s">
        <v>19</v>
      </c>
      <c r="F234" s="210" t="s">
        <v>3946</v>
      </c>
      <c r="G234" s="208"/>
      <c r="H234" s="209" t="s">
        <v>19</v>
      </c>
      <c r="I234" s="211"/>
      <c r="J234" s="208"/>
      <c r="K234" s="208"/>
      <c r="L234" s="212"/>
      <c r="M234" s="213"/>
      <c r="N234" s="214"/>
      <c r="O234" s="214"/>
      <c r="P234" s="214"/>
      <c r="Q234" s="214"/>
      <c r="R234" s="214"/>
      <c r="S234" s="214"/>
      <c r="T234" s="215"/>
      <c r="AT234" s="216" t="s">
        <v>186</v>
      </c>
      <c r="AU234" s="216" t="s">
        <v>85</v>
      </c>
      <c r="AV234" s="13" t="s">
        <v>83</v>
      </c>
      <c r="AW234" s="13" t="s">
        <v>37</v>
      </c>
      <c r="AX234" s="13" t="s">
        <v>75</v>
      </c>
      <c r="AY234" s="216" t="s">
        <v>175</v>
      </c>
    </row>
    <row r="235" spans="2:51" s="13" customFormat="1" ht="11.25">
      <c r="B235" s="207"/>
      <c r="C235" s="208"/>
      <c r="D235" s="203" t="s">
        <v>186</v>
      </c>
      <c r="E235" s="209" t="s">
        <v>19</v>
      </c>
      <c r="F235" s="210" t="s">
        <v>260</v>
      </c>
      <c r="G235" s="208"/>
      <c r="H235" s="209" t="s">
        <v>19</v>
      </c>
      <c r="I235" s="211"/>
      <c r="J235" s="208"/>
      <c r="K235" s="208"/>
      <c r="L235" s="212"/>
      <c r="M235" s="213"/>
      <c r="N235" s="214"/>
      <c r="O235" s="214"/>
      <c r="P235" s="214"/>
      <c r="Q235" s="214"/>
      <c r="R235" s="214"/>
      <c r="S235" s="214"/>
      <c r="T235" s="215"/>
      <c r="AT235" s="216" t="s">
        <v>186</v>
      </c>
      <c r="AU235" s="216" t="s">
        <v>85</v>
      </c>
      <c r="AV235" s="13" t="s">
        <v>83</v>
      </c>
      <c r="AW235" s="13" t="s">
        <v>37</v>
      </c>
      <c r="AX235" s="13" t="s">
        <v>75</v>
      </c>
      <c r="AY235" s="216" t="s">
        <v>175</v>
      </c>
    </row>
    <row r="236" spans="2:51" s="14" customFormat="1" ht="11.25">
      <c r="B236" s="217"/>
      <c r="C236" s="218"/>
      <c r="D236" s="203" t="s">
        <v>186</v>
      </c>
      <c r="E236" s="219" t="s">
        <v>19</v>
      </c>
      <c r="F236" s="220" t="s">
        <v>4014</v>
      </c>
      <c r="G236" s="218"/>
      <c r="H236" s="221">
        <v>1.879</v>
      </c>
      <c r="I236" s="222"/>
      <c r="J236" s="218"/>
      <c r="K236" s="218"/>
      <c r="L236" s="223"/>
      <c r="M236" s="224"/>
      <c r="N236" s="225"/>
      <c r="O236" s="225"/>
      <c r="P236" s="225"/>
      <c r="Q236" s="225"/>
      <c r="R236" s="225"/>
      <c r="S236" s="225"/>
      <c r="T236" s="226"/>
      <c r="AT236" s="227" t="s">
        <v>186</v>
      </c>
      <c r="AU236" s="227" t="s">
        <v>85</v>
      </c>
      <c r="AV236" s="14" t="s">
        <v>85</v>
      </c>
      <c r="AW236" s="14" t="s">
        <v>37</v>
      </c>
      <c r="AX236" s="14" t="s">
        <v>75</v>
      </c>
      <c r="AY236" s="227" t="s">
        <v>175</v>
      </c>
    </row>
    <row r="237" spans="2:51" s="14" customFormat="1" ht="11.25">
      <c r="B237" s="217"/>
      <c r="C237" s="218"/>
      <c r="D237" s="203" t="s">
        <v>186</v>
      </c>
      <c r="E237" s="219" t="s">
        <v>19</v>
      </c>
      <c r="F237" s="220" t="s">
        <v>4015</v>
      </c>
      <c r="G237" s="218"/>
      <c r="H237" s="221">
        <v>0.972</v>
      </c>
      <c r="I237" s="222"/>
      <c r="J237" s="218"/>
      <c r="K237" s="218"/>
      <c r="L237" s="223"/>
      <c r="M237" s="224"/>
      <c r="N237" s="225"/>
      <c r="O237" s="225"/>
      <c r="P237" s="225"/>
      <c r="Q237" s="225"/>
      <c r="R237" s="225"/>
      <c r="S237" s="225"/>
      <c r="T237" s="226"/>
      <c r="AT237" s="227" t="s">
        <v>186</v>
      </c>
      <c r="AU237" s="227" t="s">
        <v>85</v>
      </c>
      <c r="AV237" s="14" t="s">
        <v>85</v>
      </c>
      <c r="AW237" s="14" t="s">
        <v>37</v>
      </c>
      <c r="AX237" s="14" t="s">
        <v>75</v>
      </c>
      <c r="AY237" s="227" t="s">
        <v>175</v>
      </c>
    </row>
    <row r="238" spans="2:51" s="13" customFormat="1" ht="11.25">
      <c r="B238" s="207"/>
      <c r="C238" s="208"/>
      <c r="D238" s="203" t="s">
        <v>186</v>
      </c>
      <c r="E238" s="209" t="s">
        <v>19</v>
      </c>
      <c r="F238" s="210" t="s">
        <v>260</v>
      </c>
      <c r="G238" s="208"/>
      <c r="H238" s="209" t="s">
        <v>19</v>
      </c>
      <c r="I238" s="211"/>
      <c r="J238" s="208"/>
      <c r="K238" s="208"/>
      <c r="L238" s="212"/>
      <c r="M238" s="213"/>
      <c r="N238" s="214"/>
      <c r="O238" s="214"/>
      <c r="P238" s="214"/>
      <c r="Q238" s="214"/>
      <c r="R238" s="214"/>
      <c r="S238" s="214"/>
      <c r="T238" s="215"/>
      <c r="AT238" s="216" t="s">
        <v>186</v>
      </c>
      <c r="AU238" s="216" t="s">
        <v>85</v>
      </c>
      <c r="AV238" s="13" t="s">
        <v>83</v>
      </c>
      <c r="AW238" s="13" t="s">
        <v>37</v>
      </c>
      <c r="AX238" s="13" t="s">
        <v>75</v>
      </c>
      <c r="AY238" s="216" t="s">
        <v>175</v>
      </c>
    </row>
    <row r="239" spans="2:51" s="14" customFormat="1" ht="11.25">
      <c r="B239" s="217"/>
      <c r="C239" s="218"/>
      <c r="D239" s="203" t="s">
        <v>186</v>
      </c>
      <c r="E239" s="219" t="s">
        <v>19</v>
      </c>
      <c r="F239" s="220" t="s">
        <v>4016</v>
      </c>
      <c r="G239" s="218"/>
      <c r="H239" s="221">
        <v>1.741</v>
      </c>
      <c r="I239" s="222"/>
      <c r="J239" s="218"/>
      <c r="K239" s="218"/>
      <c r="L239" s="223"/>
      <c r="M239" s="224"/>
      <c r="N239" s="225"/>
      <c r="O239" s="225"/>
      <c r="P239" s="225"/>
      <c r="Q239" s="225"/>
      <c r="R239" s="225"/>
      <c r="S239" s="225"/>
      <c r="T239" s="226"/>
      <c r="AT239" s="227" t="s">
        <v>186</v>
      </c>
      <c r="AU239" s="227" t="s">
        <v>85</v>
      </c>
      <c r="AV239" s="14" t="s">
        <v>85</v>
      </c>
      <c r="AW239" s="14" t="s">
        <v>37</v>
      </c>
      <c r="AX239" s="14" t="s">
        <v>75</v>
      </c>
      <c r="AY239" s="227" t="s">
        <v>175</v>
      </c>
    </row>
    <row r="240" spans="2:51" s="14" customFormat="1" ht="11.25">
      <c r="B240" s="217"/>
      <c r="C240" s="218"/>
      <c r="D240" s="203" t="s">
        <v>186</v>
      </c>
      <c r="E240" s="219" t="s">
        <v>19</v>
      </c>
      <c r="F240" s="220" t="s">
        <v>4017</v>
      </c>
      <c r="G240" s="218"/>
      <c r="H240" s="221">
        <v>1.508</v>
      </c>
      <c r="I240" s="222"/>
      <c r="J240" s="218"/>
      <c r="K240" s="218"/>
      <c r="L240" s="223"/>
      <c r="M240" s="224"/>
      <c r="N240" s="225"/>
      <c r="O240" s="225"/>
      <c r="P240" s="225"/>
      <c r="Q240" s="225"/>
      <c r="R240" s="225"/>
      <c r="S240" s="225"/>
      <c r="T240" s="226"/>
      <c r="AT240" s="227" t="s">
        <v>186</v>
      </c>
      <c r="AU240" s="227" t="s">
        <v>85</v>
      </c>
      <c r="AV240" s="14" t="s">
        <v>85</v>
      </c>
      <c r="AW240" s="14" t="s">
        <v>37</v>
      </c>
      <c r="AX240" s="14" t="s">
        <v>75</v>
      </c>
      <c r="AY240" s="227" t="s">
        <v>175</v>
      </c>
    </row>
    <row r="241" spans="2:51" s="14" customFormat="1" ht="11.25">
      <c r="B241" s="217"/>
      <c r="C241" s="218"/>
      <c r="D241" s="203" t="s">
        <v>186</v>
      </c>
      <c r="E241" s="219" t="s">
        <v>19</v>
      </c>
      <c r="F241" s="220" t="s">
        <v>4018</v>
      </c>
      <c r="G241" s="218"/>
      <c r="H241" s="221">
        <v>2.249</v>
      </c>
      <c r="I241" s="222"/>
      <c r="J241" s="218"/>
      <c r="K241" s="218"/>
      <c r="L241" s="223"/>
      <c r="M241" s="224"/>
      <c r="N241" s="225"/>
      <c r="O241" s="225"/>
      <c r="P241" s="225"/>
      <c r="Q241" s="225"/>
      <c r="R241" s="225"/>
      <c r="S241" s="225"/>
      <c r="T241" s="226"/>
      <c r="AT241" s="227" t="s">
        <v>186</v>
      </c>
      <c r="AU241" s="227" t="s">
        <v>85</v>
      </c>
      <c r="AV241" s="14" t="s">
        <v>85</v>
      </c>
      <c r="AW241" s="14" t="s">
        <v>37</v>
      </c>
      <c r="AX241" s="14" t="s">
        <v>75</v>
      </c>
      <c r="AY241" s="227" t="s">
        <v>175</v>
      </c>
    </row>
    <row r="242" spans="2:51" s="14" customFormat="1" ht="11.25">
      <c r="B242" s="217"/>
      <c r="C242" s="218"/>
      <c r="D242" s="203" t="s">
        <v>186</v>
      </c>
      <c r="E242" s="219" t="s">
        <v>19</v>
      </c>
      <c r="F242" s="220" t="s">
        <v>4019</v>
      </c>
      <c r="G242" s="218"/>
      <c r="H242" s="221">
        <v>5.346</v>
      </c>
      <c r="I242" s="222"/>
      <c r="J242" s="218"/>
      <c r="K242" s="218"/>
      <c r="L242" s="223"/>
      <c r="M242" s="224"/>
      <c r="N242" s="225"/>
      <c r="O242" s="225"/>
      <c r="P242" s="225"/>
      <c r="Q242" s="225"/>
      <c r="R242" s="225"/>
      <c r="S242" s="225"/>
      <c r="T242" s="226"/>
      <c r="AT242" s="227" t="s">
        <v>186</v>
      </c>
      <c r="AU242" s="227" t="s">
        <v>85</v>
      </c>
      <c r="AV242" s="14" t="s">
        <v>85</v>
      </c>
      <c r="AW242" s="14" t="s">
        <v>37</v>
      </c>
      <c r="AX242" s="14" t="s">
        <v>75</v>
      </c>
      <c r="AY242" s="227" t="s">
        <v>175</v>
      </c>
    </row>
    <row r="243" spans="2:51" s="14" customFormat="1" ht="11.25">
      <c r="B243" s="217"/>
      <c r="C243" s="218"/>
      <c r="D243" s="203" t="s">
        <v>186</v>
      </c>
      <c r="E243" s="219" t="s">
        <v>19</v>
      </c>
      <c r="F243" s="220" t="s">
        <v>4020</v>
      </c>
      <c r="G243" s="218"/>
      <c r="H243" s="221">
        <v>2.633</v>
      </c>
      <c r="I243" s="222"/>
      <c r="J243" s="218"/>
      <c r="K243" s="218"/>
      <c r="L243" s="223"/>
      <c r="M243" s="224"/>
      <c r="N243" s="225"/>
      <c r="O243" s="225"/>
      <c r="P243" s="225"/>
      <c r="Q243" s="225"/>
      <c r="R243" s="225"/>
      <c r="S243" s="225"/>
      <c r="T243" s="226"/>
      <c r="AT243" s="227" t="s">
        <v>186</v>
      </c>
      <c r="AU243" s="227" t="s">
        <v>85</v>
      </c>
      <c r="AV243" s="14" t="s">
        <v>85</v>
      </c>
      <c r="AW243" s="14" t="s">
        <v>37</v>
      </c>
      <c r="AX243" s="14" t="s">
        <v>75</v>
      </c>
      <c r="AY243" s="227" t="s">
        <v>175</v>
      </c>
    </row>
    <row r="244" spans="2:51" s="14" customFormat="1" ht="11.25">
      <c r="B244" s="217"/>
      <c r="C244" s="218"/>
      <c r="D244" s="203" t="s">
        <v>186</v>
      </c>
      <c r="E244" s="219" t="s">
        <v>19</v>
      </c>
      <c r="F244" s="220" t="s">
        <v>4021</v>
      </c>
      <c r="G244" s="218"/>
      <c r="H244" s="221">
        <v>0.527</v>
      </c>
      <c r="I244" s="222"/>
      <c r="J244" s="218"/>
      <c r="K244" s="218"/>
      <c r="L244" s="223"/>
      <c r="M244" s="224"/>
      <c r="N244" s="225"/>
      <c r="O244" s="225"/>
      <c r="P244" s="225"/>
      <c r="Q244" s="225"/>
      <c r="R244" s="225"/>
      <c r="S244" s="225"/>
      <c r="T244" s="226"/>
      <c r="AT244" s="227" t="s">
        <v>186</v>
      </c>
      <c r="AU244" s="227" t="s">
        <v>85</v>
      </c>
      <c r="AV244" s="14" t="s">
        <v>85</v>
      </c>
      <c r="AW244" s="14" t="s">
        <v>37</v>
      </c>
      <c r="AX244" s="14" t="s">
        <v>75</v>
      </c>
      <c r="AY244" s="227" t="s">
        <v>175</v>
      </c>
    </row>
    <row r="245" spans="2:51" s="14" customFormat="1" ht="11.25">
      <c r="B245" s="217"/>
      <c r="C245" s="218"/>
      <c r="D245" s="203" t="s">
        <v>186</v>
      </c>
      <c r="E245" s="219" t="s">
        <v>19</v>
      </c>
      <c r="F245" s="220" t="s">
        <v>4022</v>
      </c>
      <c r="G245" s="218"/>
      <c r="H245" s="221">
        <v>1.058</v>
      </c>
      <c r="I245" s="222"/>
      <c r="J245" s="218"/>
      <c r="K245" s="218"/>
      <c r="L245" s="223"/>
      <c r="M245" s="224"/>
      <c r="N245" s="225"/>
      <c r="O245" s="225"/>
      <c r="P245" s="225"/>
      <c r="Q245" s="225"/>
      <c r="R245" s="225"/>
      <c r="S245" s="225"/>
      <c r="T245" s="226"/>
      <c r="AT245" s="227" t="s">
        <v>186</v>
      </c>
      <c r="AU245" s="227" t="s">
        <v>85</v>
      </c>
      <c r="AV245" s="14" t="s">
        <v>85</v>
      </c>
      <c r="AW245" s="14" t="s">
        <v>37</v>
      </c>
      <c r="AX245" s="14" t="s">
        <v>75</v>
      </c>
      <c r="AY245" s="227" t="s">
        <v>175</v>
      </c>
    </row>
    <row r="246" spans="2:51" s="14" customFormat="1" ht="11.25">
      <c r="B246" s="217"/>
      <c r="C246" s="218"/>
      <c r="D246" s="203" t="s">
        <v>186</v>
      </c>
      <c r="E246" s="219" t="s">
        <v>19</v>
      </c>
      <c r="F246" s="220" t="s">
        <v>4020</v>
      </c>
      <c r="G246" s="218"/>
      <c r="H246" s="221">
        <v>2.633</v>
      </c>
      <c r="I246" s="222"/>
      <c r="J246" s="218"/>
      <c r="K246" s="218"/>
      <c r="L246" s="223"/>
      <c r="M246" s="224"/>
      <c r="N246" s="225"/>
      <c r="O246" s="225"/>
      <c r="P246" s="225"/>
      <c r="Q246" s="225"/>
      <c r="R246" s="225"/>
      <c r="S246" s="225"/>
      <c r="T246" s="226"/>
      <c r="AT246" s="227" t="s">
        <v>186</v>
      </c>
      <c r="AU246" s="227" t="s">
        <v>85</v>
      </c>
      <c r="AV246" s="14" t="s">
        <v>85</v>
      </c>
      <c r="AW246" s="14" t="s">
        <v>37</v>
      </c>
      <c r="AX246" s="14" t="s">
        <v>75</v>
      </c>
      <c r="AY246" s="227" t="s">
        <v>175</v>
      </c>
    </row>
    <row r="247" spans="2:51" s="14" customFormat="1" ht="11.25">
      <c r="B247" s="217"/>
      <c r="C247" s="218"/>
      <c r="D247" s="203" t="s">
        <v>186</v>
      </c>
      <c r="E247" s="219" t="s">
        <v>19</v>
      </c>
      <c r="F247" s="220" t="s">
        <v>4023</v>
      </c>
      <c r="G247" s="218"/>
      <c r="H247" s="221">
        <v>2.406</v>
      </c>
      <c r="I247" s="222"/>
      <c r="J247" s="218"/>
      <c r="K247" s="218"/>
      <c r="L247" s="223"/>
      <c r="M247" s="224"/>
      <c r="N247" s="225"/>
      <c r="O247" s="225"/>
      <c r="P247" s="225"/>
      <c r="Q247" s="225"/>
      <c r="R247" s="225"/>
      <c r="S247" s="225"/>
      <c r="T247" s="226"/>
      <c r="AT247" s="227" t="s">
        <v>186</v>
      </c>
      <c r="AU247" s="227" t="s">
        <v>85</v>
      </c>
      <c r="AV247" s="14" t="s">
        <v>85</v>
      </c>
      <c r="AW247" s="14" t="s">
        <v>37</v>
      </c>
      <c r="AX247" s="14" t="s">
        <v>75</v>
      </c>
      <c r="AY247" s="227" t="s">
        <v>175</v>
      </c>
    </row>
    <row r="248" spans="2:51" s="14" customFormat="1" ht="11.25">
      <c r="B248" s="217"/>
      <c r="C248" s="218"/>
      <c r="D248" s="203" t="s">
        <v>186</v>
      </c>
      <c r="E248" s="219" t="s">
        <v>19</v>
      </c>
      <c r="F248" s="220" t="s">
        <v>4024</v>
      </c>
      <c r="G248" s="218"/>
      <c r="H248" s="221">
        <v>4.277</v>
      </c>
      <c r="I248" s="222"/>
      <c r="J248" s="218"/>
      <c r="K248" s="218"/>
      <c r="L248" s="223"/>
      <c r="M248" s="224"/>
      <c r="N248" s="225"/>
      <c r="O248" s="225"/>
      <c r="P248" s="225"/>
      <c r="Q248" s="225"/>
      <c r="R248" s="225"/>
      <c r="S248" s="225"/>
      <c r="T248" s="226"/>
      <c r="AT248" s="227" t="s">
        <v>186</v>
      </c>
      <c r="AU248" s="227" t="s">
        <v>85</v>
      </c>
      <c r="AV248" s="14" t="s">
        <v>85</v>
      </c>
      <c r="AW248" s="14" t="s">
        <v>37</v>
      </c>
      <c r="AX248" s="14" t="s">
        <v>75</v>
      </c>
      <c r="AY248" s="227" t="s">
        <v>175</v>
      </c>
    </row>
    <row r="249" spans="2:51" s="14" customFormat="1" ht="11.25">
      <c r="B249" s="217"/>
      <c r="C249" s="218"/>
      <c r="D249" s="203" t="s">
        <v>186</v>
      </c>
      <c r="E249" s="219" t="s">
        <v>19</v>
      </c>
      <c r="F249" s="220" t="s">
        <v>4025</v>
      </c>
      <c r="G249" s="218"/>
      <c r="H249" s="221">
        <v>2.784</v>
      </c>
      <c r="I249" s="222"/>
      <c r="J249" s="218"/>
      <c r="K249" s="218"/>
      <c r="L249" s="223"/>
      <c r="M249" s="224"/>
      <c r="N249" s="225"/>
      <c r="O249" s="225"/>
      <c r="P249" s="225"/>
      <c r="Q249" s="225"/>
      <c r="R249" s="225"/>
      <c r="S249" s="225"/>
      <c r="T249" s="226"/>
      <c r="AT249" s="227" t="s">
        <v>186</v>
      </c>
      <c r="AU249" s="227" t="s">
        <v>85</v>
      </c>
      <c r="AV249" s="14" t="s">
        <v>85</v>
      </c>
      <c r="AW249" s="14" t="s">
        <v>37</v>
      </c>
      <c r="AX249" s="14" t="s">
        <v>75</v>
      </c>
      <c r="AY249" s="227" t="s">
        <v>175</v>
      </c>
    </row>
    <row r="250" spans="2:51" s="13" customFormat="1" ht="11.25">
      <c r="B250" s="207"/>
      <c r="C250" s="208"/>
      <c r="D250" s="203" t="s">
        <v>186</v>
      </c>
      <c r="E250" s="209" t="s">
        <v>19</v>
      </c>
      <c r="F250" s="210" t="s">
        <v>1227</v>
      </c>
      <c r="G250" s="208"/>
      <c r="H250" s="209" t="s">
        <v>19</v>
      </c>
      <c r="I250" s="211"/>
      <c r="J250" s="208"/>
      <c r="K250" s="208"/>
      <c r="L250" s="212"/>
      <c r="M250" s="213"/>
      <c r="N250" s="214"/>
      <c r="O250" s="214"/>
      <c r="P250" s="214"/>
      <c r="Q250" s="214"/>
      <c r="R250" s="214"/>
      <c r="S250" s="214"/>
      <c r="T250" s="215"/>
      <c r="AT250" s="216" t="s">
        <v>186</v>
      </c>
      <c r="AU250" s="216" t="s">
        <v>85</v>
      </c>
      <c r="AV250" s="13" t="s">
        <v>83</v>
      </c>
      <c r="AW250" s="13" t="s">
        <v>37</v>
      </c>
      <c r="AX250" s="13" t="s">
        <v>75</v>
      </c>
      <c r="AY250" s="216" t="s">
        <v>175</v>
      </c>
    </row>
    <row r="251" spans="2:51" s="14" customFormat="1" ht="11.25">
      <c r="B251" s="217"/>
      <c r="C251" s="218"/>
      <c r="D251" s="203" t="s">
        <v>186</v>
      </c>
      <c r="E251" s="219" t="s">
        <v>19</v>
      </c>
      <c r="F251" s="220" t="s">
        <v>4026</v>
      </c>
      <c r="G251" s="218"/>
      <c r="H251" s="221">
        <v>7.434</v>
      </c>
      <c r="I251" s="222"/>
      <c r="J251" s="218"/>
      <c r="K251" s="218"/>
      <c r="L251" s="223"/>
      <c r="M251" s="224"/>
      <c r="N251" s="225"/>
      <c r="O251" s="225"/>
      <c r="P251" s="225"/>
      <c r="Q251" s="225"/>
      <c r="R251" s="225"/>
      <c r="S251" s="225"/>
      <c r="T251" s="226"/>
      <c r="AT251" s="227" t="s">
        <v>186</v>
      </c>
      <c r="AU251" s="227" t="s">
        <v>85</v>
      </c>
      <c r="AV251" s="14" t="s">
        <v>85</v>
      </c>
      <c r="AW251" s="14" t="s">
        <v>37</v>
      </c>
      <c r="AX251" s="14" t="s">
        <v>75</v>
      </c>
      <c r="AY251" s="227" t="s">
        <v>175</v>
      </c>
    </row>
    <row r="252" spans="2:51" s="14" customFormat="1" ht="11.25">
      <c r="B252" s="217"/>
      <c r="C252" s="218"/>
      <c r="D252" s="203" t="s">
        <v>186</v>
      </c>
      <c r="E252" s="219" t="s">
        <v>19</v>
      </c>
      <c r="F252" s="220" t="s">
        <v>4027</v>
      </c>
      <c r="G252" s="218"/>
      <c r="H252" s="221">
        <v>3.612</v>
      </c>
      <c r="I252" s="222"/>
      <c r="J252" s="218"/>
      <c r="K252" s="218"/>
      <c r="L252" s="223"/>
      <c r="M252" s="224"/>
      <c r="N252" s="225"/>
      <c r="O252" s="225"/>
      <c r="P252" s="225"/>
      <c r="Q252" s="225"/>
      <c r="R252" s="225"/>
      <c r="S252" s="225"/>
      <c r="T252" s="226"/>
      <c r="AT252" s="227" t="s">
        <v>186</v>
      </c>
      <c r="AU252" s="227" t="s">
        <v>85</v>
      </c>
      <c r="AV252" s="14" t="s">
        <v>85</v>
      </c>
      <c r="AW252" s="14" t="s">
        <v>37</v>
      </c>
      <c r="AX252" s="14" t="s">
        <v>75</v>
      </c>
      <c r="AY252" s="227" t="s">
        <v>175</v>
      </c>
    </row>
    <row r="253" spans="2:51" s="14" customFormat="1" ht="11.25">
      <c r="B253" s="217"/>
      <c r="C253" s="218"/>
      <c r="D253" s="203" t="s">
        <v>186</v>
      </c>
      <c r="E253" s="219" t="s">
        <v>19</v>
      </c>
      <c r="F253" s="220" t="s">
        <v>4028</v>
      </c>
      <c r="G253" s="218"/>
      <c r="H253" s="221">
        <v>0.981</v>
      </c>
      <c r="I253" s="222"/>
      <c r="J253" s="218"/>
      <c r="K253" s="218"/>
      <c r="L253" s="223"/>
      <c r="M253" s="224"/>
      <c r="N253" s="225"/>
      <c r="O253" s="225"/>
      <c r="P253" s="225"/>
      <c r="Q253" s="225"/>
      <c r="R253" s="225"/>
      <c r="S253" s="225"/>
      <c r="T253" s="226"/>
      <c r="AT253" s="227" t="s">
        <v>186</v>
      </c>
      <c r="AU253" s="227" t="s">
        <v>85</v>
      </c>
      <c r="AV253" s="14" t="s">
        <v>85</v>
      </c>
      <c r="AW253" s="14" t="s">
        <v>37</v>
      </c>
      <c r="AX253" s="14" t="s">
        <v>75</v>
      </c>
      <c r="AY253" s="227" t="s">
        <v>175</v>
      </c>
    </row>
    <row r="254" spans="2:51" s="14" customFormat="1" ht="11.25">
      <c r="B254" s="217"/>
      <c r="C254" s="218"/>
      <c r="D254" s="203" t="s">
        <v>186</v>
      </c>
      <c r="E254" s="219" t="s">
        <v>19</v>
      </c>
      <c r="F254" s="220" t="s">
        <v>4029</v>
      </c>
      <c r="G254" s="218"/>
      <c r="H254" s="221">
        <v>3.808</v>
      </c>
      <c r="I254" s="222"/>
      <c r="J254" s="218"/>
      <c r="K254" s="218"/>
      <c r="L254" s="223"/>
      <c r="M254" s="224"/>
      <c r="N254" s="225"/>
      <c r="O254" s="225"/>
      <c r="P254" s="225"/>
      <c r="Q254" s="225"/>
      <c r="R254" s="225"/>
      <c r="S254" s="225"/>
      <c r="T254" s="226"/>
      <c r="AT254" s="227" t="s">
        <v>186</v>
      </c>
      <c r="AU254" s="227" t="s">
        <v>85</v>
      </c>
      <c r="AV254" s="14" t="s">
        <v>85</v>
      </c>
      <c r="AW254" s="14" t="s">
        <v>37</v>
      </c>
      <c r="AX254" s="14" t="s">
        <v>75</v>
      </c>
      <c r="AY254" s="227" t="s">
        <v>175</v>
      </c>
    </row>
    <row r="255" spans="2:51" s="13" customFormat="1" ht="11.25">
      <c r="B255" s="207"/>
      <c r="C255" s="208"/>
      <c r="D255" s="203" t="s">
        <v>186</v>
      </c>
      <c r="E255" s="209" t="s">
        <v>19</v>
      </c>
      <c r="F255" s="210" t="s">
        <v>1174</v>
      </c>
      <c r="G255" s="208"/>
      <c r="H255" s="209" t="s">
        <v>19</v>
      </c>
      <c r="I255" s="211"/>
      <c r="J255" s="208"/>
      <c r="K255" s="208"/>
      <c r="L255" s="212"/>
      <c r="M255" s="213"/>
      <c r="N255" s="214"/>
      <c r="O255" s="214"/>
      <c r="P255" s="214"/>
      <c r="Q255" s="214"/>
      <c r="R255" s="214"/>
      <c r="S255" s="214"/>
      <c r="T255" s="215"/>
      <c r="AT255" s="216" t="s">
        <v>186</v>
      </c>
      <c r="AU255" s="216" t="s">
        <v>85</v>
      </c>
      <c r="AV255" s="13" t="s">
        <v>83</v>
      </c>
      <c r="AW255" s="13" t="s">
        <v>37</v>
      </c>
      <c r="AX255" s="13" t="s">
        <v>75</v>
      </c>
      <c r="AY255" s="216" t="s">
        <v>175</v>
      </c>
    </row>
    <row r="256" spans="2:51" s="14" customFormat="1" ht="11.25">
      <c r="B256" s="217"/>
      <c r="C256" s="218"/>
      <c r="D256" s="203" t="s">
        <v>186</v>
      </c>
      <c r="E256" s="219" t="s">
        <v>19</v>
      </c>
      <c r="F256" s="220" t="s">
        <v>4030</v>
      </c>
      <c r="G256" s="218"/>
      <c r="H256" s="221">
        <v>2.1</v>
      </c>
      <c r="I256" s="222"/>
      <c r="J256" s="218"/>
      <c r="K256" s="218"/>
      <c r="L256" s="223"/>
      <c r="M256" s="224"/>
      <c r="N256" s="225"/>
      <c r="O256" s="225"/>
      <c r="P256" s="225"/>
      <c r="Q256" s="225"/>
      <c r="R256" s="225"/>
      <c r="S256" s="225"/>
      <c r="T256" s="226"/>
      <c r="AT256" s="227" t="s">
        <v>186</v>
      </c>
      <c r="AU256" s="227" t="s">
        <v>85</v>
      </c>
      <c r="AV256" s="14" t="s">
        <v>85</v>
      </c>
      <c r="AW256" s="14" t="s">
        <v>37</v>
      </c>
      <c r="AX256" s="14" t="s">
        <v>75</v>
      </c>
      <c r="AY256" s="227" t="s">
        <v>175</v>
      </c>
    </row>
    <row r="257" spans="2:51" s="14" customFormat="1" ht="11.25">
      <c r="B257" s="217"/>
      <c r="C257" s="218"/>
      <c r="D257" s="203" t="s">
        <v>186</v>
      </c>
      <c r="E257" s="219" t="s">
        <v>19</v>
      </c>
      <c r="F257" s="220" t="s">
        <v>4031</v>
      </c>
      <c r="G257" s="218"/>
      <c r="H257" s="221">
        <v>0.105</v>
      </c>
      <c r="I257" s="222"/>
      <c r="J257" s="218"/>
      <c r="K257" s="218"/>
      <c r="L257" s="223"/>
      <c r="M257" s="224"/>
      <c r="N257" s="225"/>
      <c r="O257" s="225"/>
      <c r="P257" s="225"/>
      <c r="Q257" s="225"/>
      <c r="R257" s="225"/>
      <c r="S257" s="225"/>
      <c r="T257" s="226"/>
      <c r="AT257" s="227" t="s">
        <v>186</v>
      </c>
      <c r="AU257" s="227" t="s">
        <v>85</v>
      </c>
      <c r="AV257" s="14" t="s">
        <v>85</v>
      </c>
      <c r="AW257" s="14" t="s">
        <v>37</v>
      </c>
      <c r="AX257" s="14" t="s">
        <v>75</v>
      </c>
      <c r="AY257" s="227" t="s">
        <v>175</v>
      </c>
    </row>
    <row r="258" spans="2:51" s="14" customFormat="1" ht="11.25">
      <c r="B258" s="217"/>
      <c r="C258" s="218"/>
      <c r="D258" s="203" t="s">
        <v>186</v>
      </c>
      <c r="E258" s="219" t="s">
        <v>19</v>
      </c>
      <c r="F258" s="220" t="s">
        <v>4032</v>
      </c>
      <c r="G258" s="218"/>
      <c r="H258" s="221">
        <v>11.78</v>
      </c>
      <c r="I258" s="222"/>
      <c r="J258" s="218"/>
      <c r="K258" s="218"/>
      <c r="L258" s="223"/>
      <c r="M258" s="224"/>
      <c r="N258" s="225"/>
      <c r="O258" s="225"/>
      <c r="P258" s="225"/>
      <c r="Q258" s="225"/>
      <c r="R258" s="225"/>
      <c r="S258" s="225"/>
      <c r="T258" s="226"/>
      <c r="AT258" s="227" t="s">
        <v>186</v>
      </c>
      <c r="AU258" s="227" t="s">
        <v>85</v>
      </c>
      <c r="AV258" s="14" t="s">
        <v>85</v>
      </c>
      <c r="AW258" s="14" t="s">
        <v>37</v>
      </c>
      <c r="AX258" s="14" t="s">
        <v>75</v>
      </c>
      <c r="AY258" s="227" t="s">
        <v>175</v>
      </c>
    </row>
    <row r="259" spans="2:51" s="15" customFormat="1" ht="11.25">
      <c r="B259" s="228"/>
      <c r="C259" s="229"/>
      <c r="D259" s="203" t="s">
        <v>186</v>
      </c>
      <c r="E259" s="230" t="s">
        <v>19</v>
      </c>
      <c r="F259" s="231" t="s">
        <v>204</v>
      </c>
      <c r="G259" s="229"/>
      <c r="H259" s="232">
        <v>91.06599999999999</v>
      </c>
      <c r="I259" s="233"/>
      <c r="J259" s="229"/>
      <c r="K259" s="229"/>
      <c r="L259" s="234"/>
      <c r="M259" s="235"/>
      <c r="N259" s="236"/>
      <c r="O259" s="236"/>
      <c r="P259" s="236"/>
      <c r="Q259" s="236"/>
      <c r="R259" s="236"/>
      <c r="S259" s="236"/>
      <c r="T259" s="237"/>
      <c r="AT259" s="238" t="s">
        <v>186</v>
      </c>
      <c r="AU259" s="238" t="s">
        <v>85</v>
      </c>
      <c r="AV259" s="15" t="s">
        <v>182</v>
      </c>
      <c r="AW259" s="15" t="s">
        <v>37</v>
      </c>
      <c r="AX259" s="15" t="s">
        <v>83</v>
      </c>
      <c r="AY259" s="238" t="s">
        <v>175</v>
      </c>
    </row>
    <row r="260" spans="1:65" s="2" customFormat="1" ht="16.5" customHeight="1">
      <c r="A260" s="36"/>
      <c r="B260" s="37"/>
      <c r="C260" s="190" t="s">
        <v>265</v>
      </c>
      <c r="D260" s="190" t="s">
        <v>177</v>
      </c>
      <c r="E260" s="191" t="s">
        <v>4033</v>
      </c>
      <c r="F260" s="192" t="s">
        <v>4034</v>
      </c>
      <c r="G260" s="193" t="s">
        <v>180</v>
      </c>
      <c r="H260" s="194">
        <v>444.735</v>
      </c>
      <c r="I260" s="195"/>
      <c r="J260" s="196">
        <f>ROUND(I260*H260,2)</f>
        <v>0</v>
      </c>
      <c r="K260" s="192" t="s">
        <v>19</v>
      </c>
      <c r="L260" s="41"/>
      <c r="M260" s="197" t="s">
        <v>19</v>
      </c>
      <c r="N260" s="198" t="s">
        <v>48</v>
      </c>
      <c r="O260" s="67"/>
      <c r="P260" s="199">
        <f>O260*H260</f>
        <v>0</v>
      </c>
      <c r="Q260" s="199">
        <v>0</v>
      </c>
      <c r="R260" s="199">
        <f>Q260*H260</f>
        <v>0</v>
      </c>
      <c r="S260" s="199">
        <v>0</v>
      </c>
      <c r="T260" s="200">
        <f>S260*H260</f>
        <v>0</v>
      </c>
      <c r="U260" s="36"/>
      <c r="V260" s="36"/>
      <c r="W260" s="36"/>
      <c r="X260" s="36"/>
      <c r="Y260" s="36"/>
      <c r="Z260" s="36"/>
      <c r="AA260" s="36"/>
      <c r="AB260" s="36"/>
      <c r="AC260" s="36"/>
      <c r="AD260" s="36"/>
      <c r="AE260" s="36"/>
      <c r="AR260" s="201" t="s">
        <v>182</v>
      </c>
      <c r="AT260" s="201" t="s">
        <v>177</v>
      </c>
      <c r="AU260" s="201" t="s">
        <v>85</v>
      </c>
      <c r="AY260" s="19" t="s">
        <v>175</v>
      </c>
      <c r="BE260" s="202">
        <f>IF(N260="základní",J260,0)</f>
        <v>0</v>
      </c>
      <c r="BF260" s="202">
        <f>IF(N260="snížená",J260,0)</f>
        <v>0</v>
      </c>
      <c r="BG260" s="202">
        <f>IF(N260="zákl. přenesená",J260,0)</f>
        <v>0</v>
      </c>
      <c r="BH260" s="202">
        <f>IF(N260="sníž. přenesená",J260,0)</f>
        <v>0</v>
      </c>
      <c r="BI260" s="202">
        <f>IF(N260="nulová",J260,0)</f>
        <v>0</v>
      </c>
      <c r="BJ260" s="19" t="s">
        <v>182</v>
      </c>
      <c r="BK260" s="202">
        <f>ROUND(I260*H260,2)</f>
        <v>0</v>
      </c>
      <c r="BL260" s="19" t="s">
        <v>182</v>
      </c>
      <c r="BM260" s="201" t="s">
        <v>4035</v>
      </c>
    </row>
    <row r="261" spans="2:51" s="13" customFormat="1" ht="11.25">
      <c r="B261" s="207"/>
      <c r="C261" s="208"/>
      <c r="D261" s="203" t="s">
        <v>186</v>
      </c>
      <c r="E261" s="209" t="s">
        <v>19</v>
      </c>
      <c r="F261" s="210" t="s">
        <v>3970</v>
      </c>
      <c r="G261" s="208"/>
      <c r="H261" s="209" t="s">
        <v>19</v>
      </c>
      <c r="I261" s="211"/>
      <c r="J261" s="208"/>
      <c r="K261" s="208"/>
      <c r="L261" s="212"/>
      <c r="M261" s="213"/>
      <c r="N261" s="214"/>
      <c r="O261" s="214"/>
      <c r="P261" s="214"/>
      <c r="Q261" s="214"/>
      <c r="R261" s="214"/>
      <c r="S261" s="214"/>
      <c r="T261" s="215"/>
      <c r="AT261" s="216" t="s">
        <v>186</v>
      </c>
      <c r="AU261" s="216" t="s">
        <v>85</v>
      </c>
      <c r="AV261" s="13" t="s">
        <v>83</v>
      </c>
      <c r="AW261" s="13" t="s">
        <v>37</v>
      </c>
      <c r="AX261" s="13" t="s">
        <v>75</v>
      </c>
      <c r="AY261" s="216" t="s">
        <v>175</v>
      </c>
    </row>
    <row r="262" spans="2:51" s="14" customFormat="1" ht="11.25">
      <c r="B262" s="217"/>
      <c r="C262" s="218"/>
      <c r="D262" s="203" t="s">
        <v>186</v>
      </c>
      <c r="E262" s="219" t="s">
        <v>19</v>
      </c>
      <c r="F262" s="220" t="s">
        <v>3971</v>
      </c>
      <c r="G262" s="218"/>
      <c r="H262" s="221">
        <v>103.153</v>
      </c>
      <c r="I262" s="222"/>
      <c r="J262" s="218"/>
      <c r="K262" s="218"/>
      <c r="L262" s="223"/>
      <c r="M262" s="224"/>
      <c r="N262" s="225"/>
      <c r="O262" s="225"/>
      <c r="P262" s="225"/>
      <c r="Q262" s="225"/>
      <c r="R262" s="225"/>
      <c r="S262" s="225"/>
      <c r="T262" s="226"/>
      <c r="AT262" s="227" t="s">
        <v>186</v>
      </c>
      <c r="AU262" s="227" t="s">
        <v>85</v>
      </c>
      <c r="AV262" s="14" t="s">
        <v>85</v>
      </c>
      <c r="AW262" s="14" t="s">
        <v>37</v>
      </c>
      <c r="AX262" s="14" t="s">
        <v>75</v>
      </c>
      <c r="AY262" s="227" t="s">
        <v>175</v>
      </c>
    </row>
    <row r="263" spans="2:51" s="14" customFormat="1" ht="11.25">
      <c r="B263" s="217"/>
      <c r="C263" s="218"/>
      <c r="D263" s="203" t="s">
        <v>186</v>
      </c>
      <c r="E263" s="219" t="s">
        <v>19</v>
      </c>
      <c r="F263" s="220" t="s">
        <v>3972</v>
      </c>
      <c r="G263" s="218"/>
      <c r="H263" s="221">
        <v>11.55</v>
      </c>
      <c r="I263" s="222"/>
      <c r="J263" s="218"/>
      <c r="K263" s="218"/>
      <c r="L263" s="223"/>
      <c r="M263" s="224"/>
      <c r="N263" s="225"/>
      <c r="O263" s="225"/>
      <c r="P263" s="225"/>
      <c r="Q263" s="225"/>
      <c r="R263" s="225"/>
      <c r="S263" s="225"/>
      <c r="T263" s="226"/>
      <c r="AT263" s="227" t="s">
        <v>186</v>
      </c>
      <c r="AU263" s="227" t="s">
        <v>85</v>
      </c>
      <c r="AV263" s="14" t="s">
        <v>85</v>
      </c>
      <c r="AW263" s="14" t="s">
        <v>37</v>
      </c>
      <c r="AX263" s="14" t="s">
        <v>75</v>
      </c>
      <c r="AY263" s="227" t="s">
        <v>175</v>
      </c>
    </row>
    <row r="264" spans="2:51" s="14" customFormat="1" ht="11.25">
      <c r="B264" s="217"/>
      <c r="C264" s="218"/>
      <c r="D264" s="203" t="s">
        <v>186</v>
      </c>
      <c r="E264" s="219" t="s">
        <v>19</v>
      </c>
      <c r="F264" s="220" t="s">
        <v>3973</v>
      </c>
      <c r="G264" s="218"/>
      <c r="H264" s="221">
        <v>10.432</v>
      </c>
      <c r="I264" s="222"/>
      <c r="J264" s="218"/>
      <c r="K264" s="218"/>
      <c r="L264" s="223"/>
      <c r="M264" s="224"/>
      <c r="N264" s="225"/>
      <c r="O264" s="225"/>
      <c r="P264" s="225"/>
      <c r="Q264" s="225"/>
      <c r="R264" s="225"/>
      <c r="S264" s="225"/>
      <c r="T264" s="226"/>
      <c r="AT264" s="227" t="s">
        <v>186</v>
      </c>
      <c r="AU264" s="227" t="s">
        <v>85</v>
      </c>
      <c r="AV264" s="14" t="s">
        <v>85</v>
      </c>
      <c r="AW264" s="14" t="s">
        <v>37</v>
      </c>
      <c r="AX264" s="14" t="s">
        <v>75</v>
      </c>
      <c r="AY264" s="227" t="s">
        <v>175</v>
      </c>
    </row>
    <row r="265" spans="2:51" s="14" customFormat="1" ht="11.25">
      <c r="B265" s="217"/>
      <c r="C265" s="218"/>
      <c r="D265" s="203" t="s">
        <v>186</v>
      </c>
      <c r="E265" s="219" t="s">
        <v>19</v>
      </c>
      <c r="F265" s="220" t="s">
        <v>3974</v>
      </c>
      <c r="G265" s="218"/>
      <c r="H265" s="221">
        <v>18.488</v>
      </c>
      <c r="I265" s="222"/>
      <c r="J265" s="218"/>
      <c r="K265" s="218"/>
      <c r="L265" s="223"/>
      <c r="M265" s="224"/>
      <c r="N265" s="225"/>
      <c r="O265" s="225"/>
      <c r="P265" s="225"/>
      <c r="Q265" s="225"/>
      <c r="R265" s="225"/>
      <c r="S265" s="225"/>
      <c r="T265" s="226"/>
      <c r="AT265" s="227" t="s">
        <v>186</v>
      </c>
      <c r="AU265" s="227" t="s">
        <v>85</v>
      </c>
      <c r="AV265" s="14" t="s">
        <v>85</v>
      </c>
      <c r="AW265" s="14" t="s">
        <v>37</v>
      </c>
      <c r="AX265" s="14" t="s">
        <v>75</v>
      </c>
      <c r="AY265" s="227" t="s">
        <v>175</v>
      </c>
    </row>
    <row r="266" spans="2:51" s="14" customFormat="1" ht="11.25">
      <c r="B266" s="217"/>
      <c r="C266" s="218"/>
      <c r="D266" s="203" t="s">
        <v>186</v>
      </c>
      <c r="E266" s="219" t="s">
        <v>19</v>
      </c>
      <c r="F266" s="220" t="s">
        <v>3975</v>
      </c>
      <c r="G266" s="218"/>
      <c r="H266" s="221">
        <v>15.538</v>
      </c>
      <c r="I266" s="222"/>
      <c r="J266" s="218"/>
      <c r="K266" s="218"/>
      <c r="L266" s="223"/>
      <c r="M266" s="224"/>
      <c r="N266" s="225"/>
      <c r="O266" s="225"/>
      <c r="P266" s="225"/>
      <c r="Q266" s="225"/>
      <c r="R266" s="225"/>
      <c r="S266" s="225"/>
      <c r="T266" s="226"/>
      <c r="AT266" s="227" t="s">
        <v>186</v>
      </c>
      <c r="AU266" s="227" t="s">
        <v>85</v>
      </c>
      <c r="AV266" s="14" t="s">
        <v>85</v>
      </c>
      <c r="AW266" s="14" t="s">
        <v>37</v>
      </c>
      <c r="AX266" s="14" t="s">
        <v>75</v>
      </c>
      <c r="AY266" s="227" t="s">
        <v>175</v>
      </c>
    </row>
    <row r="267" spans="2:51" s="14" customFormat="1" ht="11.25">
      <c r="B267" s="217"/>
      <c r="C267" s="218"/>
      <c r="D267" s="203" t="s">
        <v>186</v>
      </c>
      <c r="E267" s="219" t="s">
        <v>19</v>
      </c>
      <c r="F267" s="220" t="s">
        <v>3976</v>
      </c>
      <c r="G267" s="218"/>
      <c r="H267" s="221">
        <v>27.633</v>
      </c>
      <c r="I267" s="222"/>
      <c r="J267" s="218"/>
      <c r="K267" s="218"/>
      <c r="L267" s="223"/>
      <c r="M267" s="224"/>
      <c r="N267" s="225"/>
      <c r="O267" s="225"/>
      <c r="P267" s="225"/>
      <c r="Q267" s="225"/>
      <c r="R267" s="225"/>
      <c r="S267" s="225"/>
      <c r="T267" s="226"/>
      <c r="AT267" s="227" t="s">
        <v>186</v>
      </c>
      <c r="AU267" s="227" t="s">
        <v>85</v>
      </c>
      <c r="AV267" s="14" t="s">
        <v>85</v>
      </c>
      <c r="AW267" s="14" t="s">
        <v>37</v>
      </c>
      <c r="AX267" s="14" t="s">
        <v>75</v>
      </c>
      <c r="AY267" s="227" t="s">
        <v>175</v>
      </c>
    </row>
    <row r="268" spans="2:51" s="14" customFormat="1" ht="11.25">
      <c r="B268" s="217"/>
      <c r="C268" s="218"/>
      <c r="D268" s="203" t="s">
        <v>186</v>
      </c>
      <c r="E268" s="219" t="s">
        <v>19</v>
      </c>
      <c r="F268" s="220" t="s">
        <v>3977</v>
      </c>
      <c r="G268" s="218"/>
      <c r="H268" s="221">
        <v>292.456</v>
      </c>
      <c r="I268" s="222"/>
      <c r="J268" s="218"/>
      <c r="K268" s="218"/>
      <c r="L268" s="223"/>
      <c r="M268" s="224"/>
      <c r="N268" s="225"/>
      <c r="O268" s="225"/>
      <c r="P268" s="225"/>
      <c r="Q268" s="225"/>
      <c r="R268" s="225"/>
      <c r="S268" s="225"/>
      <c r="T268" s="226"/>
      <c r="AT268" s="227" t="s">
        <v>186</v>
      </c>
      <c r="AU268" s="227" t="s">
        <v>85</v>
      </c>
      <c r="AV268" s="14" t="s">
        <v>85</v>
      </c>
      <c r="AW268" s="14" t="s">
        <v>37</v>
      </c>
      <c r="AX268" s="14" t="s">
        <v>75</v>
      </c>
      <c r="AY268" s="227" t="s">
        <v>175</v>
      </c>
    </row>
    <row r="269" spans="2:51" s="14" customFormat="1" ht="11.25">
      <c r="B269" s="217"/>
      <c r="C269" s="218"/>
      <c r="D269" s="203" t="s">
        <v>186</v>
      </c>
      <c r="E269" s="219" t="s">
        <v>19</v>
      </c>
      <c r="F269" s="220" t="s">
        <v>3978</v>
      </c>
      <c r="G269" s="218"/>
      <c r="H269" s="221">
        <v>19.139</v>
      </c>
      <c r="I269" s="222"/>
      <c r="J269" s="218"/>
      <c r="K269" s="218"/>
      <c r="L269" s="223"/>
      <c r="M269" s="224"/>
      <c r="N269" s="225"/>
      <c r="O269" s="225"/>
      <c r="P269" s="225"/>
      <c r="Q269" s="225"/>
      <c r="R269" s="225"/>
      <c r="S269" s="225"/>
      <c r="T269" s="226"/>
      <c r="AT269" s="227" t="s">
        <v>186</v>
      </c>
      <c r="AU269" s="227" t="s">
        <v>85</v>
      </c>
      <c r="AV269" s="14" t="s">
        <v>85</v>
      </c>
      <c r="AW269" s="14" t="s">
        <v>37</v>
      </c>
      <c r="AX269" s="14" t="s">
        <v>75</v>
      </c>
      <c r="AY269" s="227" t="s">
        <v>175</v>
      </c>
    </row>
    <row r="270" spans="2:51" s="14" customFormat="1" ht="11.25">
      <c r="B270" s="217"/>
      <c r="C270" s="218"/>
      <c r="D270" s="203" t="s">
        <v>186</v>
      </c>
      <c r="E270" s="219" t="s">
        <v>19</v>
      </c>
      <c r="F270" s="220" t="s">
        <v>3979</v>
      </c>
      <c r="G270" s="218"/>
      <c r="H270" s="221">
        <v>13.817</v>
      </c>
      <c r="I270" s="222"/>
      <c r="J270" s="218"/>
      <c r="K270" s="218"/>
      <c r="L270" s="223"/>
      <c r="M270" s="224"/>
      <c r="N270" s="225"/>
      <c r="O270" s="225"/>
      <c r="P270" s="225"/>
      <c r="Q270" s="225"/>
      <c r="R270" s="225"/>
      <c r="S270" s="225"/>
      <c r="T270" s="226"/>
      <c r="AT270" s="227" t="s">
        <v>186</v>
      </c>
      <c r="AU270" s="227" t="s">
        <v>85</v>
      </c>
      <c r="AV270" s="14" t="s">
        <v>85</v>
      </c>
      <c r="AW270" s="14" t="s">
        <v>37</v>
      </c>
      <c r="AX270" s="14" t="s">
        <v>75</v>
      </c>
      <c r="AY270" s="227" t="s">
        <v>175</v>
      </c>
    </row>
    <row r="271" spans="2:51" s="14" customFormat="1" ht="11.25">
      <c r="B271" s="217"/>
      <c r="C271" s="218"/>
      <c r="D271" s="203" t="s">
        <v>186</v>
      </c>
      <c r="E271" s="219" t="s">
        <v>19</v>
      </c>
      <c r="F271" s="220" t="s">
        <v>3980</v>
      </c>
      <c r="G271" s="218"/>
      <c r="H271" s="221">
        <v>40.032</v>
      </c>
      <c r="I271" s="222"/>
      <c r="J271" s="218"/>
      <c r="K271" s="218"/>
      <c r="L271" s="223"/>
      <c r="M271" s="224"/>
      <c r="N271" s="225"/>
      <c r="O271" s="225"/>
      <c r="P271" s="225"/>
      <c r="Q271" s="225"/>
      <c r="R271" s="225"/>
      <c r="S271" s="225"/>
      <c r="T271" s="226"/>
      <c r="AT271" s="227" t="s">
        <v>186</v>
      </c>
      <c r="AU271" s="227" t="s">
        <v>85</v>
      </c>
      <c r="AV271" s="14" t="s">
        <v>85</v>
      </c>
      <c r="AW271" s="14" t="s">
        <v>37</v>
      </c>
      <c r="AX271" s="14" t="s">
        <v>75</v>
      </c>
      <c r="AY271" s="227" t="s">
        <v>175</v>
      </c>
    </row>
    <row r="272" spans="2:51" s="14" customFormat="1" ht="11.25">
      <c r="B272" s="217"/>
      <c r="C272" s="218"/>
      <c r="D272" s="203" t="s">
        <v>186</v>
      </c>
      <c r="E272" s="219" t="s">
        <v>19</v>
      </c>
      <c r="F272" s="220" t="s">
        <v>3981</v>
      </c>
      <c r="G272" s="218"/>
      <c r="H272" s="221">
        <v>15.25</v>
      </c>
      <c r="I272" s="222"/>
      <c r="J272" s="218"/>
      <c r="K272" s="218"/>
      <c r="L272" s="223"/>
      <c r="M272" s="224"/>
      <c r="N272" s="225"/>
      <c r="O272" s="225"/>
      <c r="P272" s="225"/>
      <c r="Q272" s="225"/>
      <c r="R272" s="225"/>
      <c r="S272" s="225"/>
      <c r="T272" s="226"/>
      <c r="AT272" s="227" t="s">
        <v>186</v>
      </c>
      <c r="AU272" s="227" t="s">
        <v>85</v>
      </c>
      <c r="AV272" s="14" t="s">
        <v>85</v>
      </c>
      <c r="AW272" s="14" t="s">
        <v>37</v>
      </c>
      <c r="AX272" s="14" t="s">
        <v>75</v>
      </c>
      <c r="AY272" s="227" t="s">
        <v>175</v>
      </c>
    </row>
    <row r="273" spans="2:51" s="14" customFormat="1" ht="11.25">
      <c r="B273" s="217"/>
      <c r="C273" s="218"/>
      <c r="D273" s="203" t="s">
        <v>186</v>
      </c>
      <c r="E273" s="219" t="s">
        <v>19</v>
      </c>
      <c r="F273" s="220" t="s">
        <v>3982</v>
      </c>
      <c r="G273" s="218"/>
      <c r="H273" s="221">
        <v>12.843</v>
      </c>
      <c r="I273" s="222"/>
      <c r="J273" s="218"/>
      <c r="K273" s="218"/>
      <c r="L273" s="223"/>
      <c r="M273" s="224"/>
      <c r="N273" s="225"/>
      <c r="O273" s="225"/>
      <c r="P273" s="225"/>
      <c r="Q273" s="225"/>
      <c r="R273" s="225"/>
      <c r="S273" s="225"/>
      <c r="T273" s="226"/>
      <c r="AT273" s="227" t="s">
        <v>186</v>
      </c>
      <c r="AU273" s="227" t="s">
        <v>85</v>
      </c>
      <c r="AV273" s="14" t="s">
        <v>85</v>
      </c>
      <c r="AW273" s="14" t="s">
        <v>37</v>
      </c>
      <c r="AX273" s="14" t="s">
        <v>75</v>
      </c>
      <c r="AY273" s="227" t="s">
        <v>175</v>
      </c>
    </row>
    <row r="274" spans="2:51" s="14" customFormat="1" ht="11.25">
      <c r="B274" s="217"/>
      <c r="C274" s="218"/>
      <c r="D274" s="203" t="s">
        <v>186</v>
      </c>
      <c r="E274" s="219" t="s">
        <v>19</v>
      </c>
      <c r="F274" s="220" t="s">
        <v>3983</v>
      </c>
      <c r="G274" s="218"/>
      <c r="H274" s="221">
        <v>1.445</v>
      </c>
      <c r="I274" s="222"/>
      <c r="J274" s="218"/>
      <c r="K274" s="218"/>
      <c r="L274" s="223"/>
      <c r="M274" s="224"/>
      <c r="N274" s="225"/>
      <c r="O274" s="225"/>
      <c r="P274" s="225"/>
      <c r="Q274" s="225"/>
      <c r="R274" s="225"/>
      <c r="S274" s="225"/>
      <c r="T274" s="226"/>
      <c r="AT274" s="227" t="s">
        <v>186</v>
      </c>
      <c r="AU274" s="227" t="s">
        <v>85</v>
      </c>
      <c r="AV274" s="14" t="s">
        <v>85</v>
      </c>
      <c r="AW274" s="14" t="s">
        <v>37</v>
      </c>
      <c r="AX274" s="14" t="s">
        <v>75</v>
      </c>
      <c r="AY274" s="227" t="s">
        <v>175</v>
      </c>
    </row>
    <row r="275" spans="2:51" s="14" customFormat="1" ht="11.25">
      <c r="B275" s="217"/>
      <c r="C275" s="218"/>
      <c r="D275" s="203" t="s">
        <v>186</v>
      </c>
      <c r="E275" s="219" t="s">
        <v>19</v>
      </c>
      <c r="F275" s="220" t="s">
        <v>3984</v>
      </c>
      <c r="G275" s="218"/>
      <c r="H275" s="221">
        <v>80.565</v>
      </c>
      <c r="I275" s="222"/>
      <c r="J275" s="218"/>
      <c r="K275" s="218"/>
      <c r="L275" s="223"/>
      <c r="M275" s="224"/>
      <c r="N275" s="225"/>
      <c r="O275" s="225"/>
      <c r="P275" s="225"/>
      <c r="Q275" s="225"/>
      <c r="R275" s="225"/>
      <c r="S275" s="225"/>
      <c r="T275" s="226"/>
      <c r="AT275" s="227" t="s">
        <v>186</v>
      </c>
      <c r="AU275" s="227" t="s">
        <v>85</v>
      </c>
      <c r="AV275" s="14" t="s">
        <v>85</v>
      </c>
      <c r="AW275" s="14" t="s">
        <v>37</v>
      </c>
      <c r="AX275" s="14" t="s">
        <v>75</v>
      </c>
      <c r="AY275" s="227" t="s">
        <v>175</v>
      </c>
    </row>
    <row r="276" spans="2:51" s="14" customFormat="1" ht="11.25">
      <c r="B276" s="217"/>
      <c r="C276" s="218"/>
      <c r="D276" s="203" t="s">
        <v>186</v>
      </c>
      <c r="E276" s="219" t="s">
        <v>19</v>
      </c>
      <c r="F276" s="220" t="s">
        <v>3985</v>
      </c>
      <c r="G276" s="218"/>
      <c r="H276" s="221">
        <v>10.34</v>
      </c>
      <c r="I276" s="222"/>
      <c r="J276" s="218"/>
      <c r="K276" s="218"/>
      <c r="L276" s="223"/>
      <c r="M276" s="224"/>
      <c r="N276" s="225"/>
      <c r="O276" s="225"/>
      <c r="P276" s="225"/>
      <c r="Q276" s="225"/>
      <c r="R276" s="225"/>
      <c r="S276" s="225"/>
      <c r="T276" s="226"/>
      <c r="AT276" s="227" t="s">
        <v>186</v>
      </c>
      <c r="AU276" s="227" t="s">
        <v>85</v>
      </c>
      <c r="AV276" s="14" t="s">
        <v>85</v>
      </c>
      <c r="AW276" s="14" t="s">
        <v>37</v>
      </c>
      <c r="AX276" s="14" t="s">
        <v>75</v>
      </c>
      <c r="AY276" s="227" t="s">
        <v>175</v>
      </c>
    </row>
    <row r="277" spans="2:51" s="14" customFormat="1" ht="11.25">
      <c r="B277" s="217"/>
      <c r="C277" s="218"/>
      <c r="D277" s="203" t="s">
        <v>186</v>
      </c>
      <c r="E277" s="219" t="s">
        <v>19</v>
      </c>
      <c r="F277" s="220" t="s">
        <v>3986</v>
      </c>
      <c r="G277" s="218"/>
      <c r="H277" s="221">
        <v>17.71</v>
      </c>
      <c r="I277" s="222"/>
      <c r="J277" s="218"/>
      <c r="K277" s="218"/>
      <c r="L277" s="223"/>
      <c r="M277" s="224"/>
      <c r="N277" s="225"/>
      <c r="O277" s="225"/>
      <c r="P277" s="225"/>
      <c r="Q277" s="225"/>
      <c r="R277" s="225"/>
      <c r="S277" s="225"/>
      <c r="T277" s="226"/>
      <c r="AT277" s="227" t="s">
        <v>186</v>
      </c>
      <c r="AU277" s="227" t="s">
        <v>85</v>
      </c>
      <c r="AV277" s="14" t="s">
        <v>85</v>
      </c>
      <c r="AW277" s="14" t="s">
        <v>37</v>
      </c>
      <c r="AX277" s="14" t="s">
        <v>75</v>
      </c>
      <c r="AY277" s="227" t="s">
        <v>175</v>
      </c>
    </row>
    <row r="278" spans="2:51" s="14" customFormat="1" ht="11.25">
      <c r="B278" s="217"/>
      <c r="C278" s="218"/>
      <c r="D278" s="203" t="s">
        <v>186</v>
      </c>
      <c r="E278" s="219" t="s">
        <v>19</v>
      </c>
      <c r="F278" s="220" t="s">
        <v>3987</v>
      </c>
      <c r="G278" s="218"/>
      <c r="H278" s="221">
        <v>80.315</v>
      </c>
      <c r="I278" s="222"/>
      <c r="J278" s="218"/>
      <c r="K278" s="218"/>
      <c r="L278" s="223"/>
      <c r="M278" s="224"/>
      <c r="N278" s="225"/>
      <c r="O278" s="225"/>
      <c r="P278" s="225"/>
      <c r="Q278" s="225"/>
      <c r="R278" s="225"/>
      <c r="S278" s="225"/>
      <c r="T278" s="226"/>
      <c r="AT278" s="227" t="s">
        <v>186</v>
      </c>
      <c r="AU278" s="227" t="s">
        <v>85</v>
      </c>
      <c r="AV278" s="14" t="s">
        <v>85</v>
      </c>
      <c r="AW278" s="14" t="s">
        <v>37</v>
      </c>
      <c r="AX278" s="14" t="s">
        <v>75</v>
      </c>
      <c r="AY278" s="227" t="s">
        <v>175</v>
      </c>
    </row>
    <row r="279" spans="2:51" s="14" customFormat="1" ht="11.25">
      <c r="B279" s="217"/>
      <c r="C279" s="218"/>
      <c r="D279" s="203" t="s">
        <v>186</v>
      </c>
      <c r="E279" s="219" t="s">
        <v>19</v>
      </c>
      <c r="F279" s="220" t="s">
        <v>3985</v>
      </c>
      <c r="G279" s="218"/>
      <c r="H279" s="221">
        <v>10.34</v>
      </c>
      <c r="I279" s="222"/>
      <c r="J279" s="218"/>
      <c r="K279" s="218"/>
      <c r="L279" s="223"/>
      <c r="M279" s="224"/>
      <c r="N279" s="225"/>
      <c r="O279" s="225"/>
      <c r="P279" s="225"/>
      <c r="Q279" s="225"/>
      <c r="R279" s="225"/>
      <c r="S279" s="225"/>
      <c r="T279" s="226"/>
      <c r="AT279" s="227" t="s">
        <v>186</v>
      </c>
      <c r="AU279" s="227" t="s">
        <v>85</v>
      </c>
      <c r="AV279" s="14" t="s">
        <v>85</v>
      </c>
      <c r="AW279" s="14" t="s">
        <v>37</v>
      </c>
      <c r="AX279" s="14" t="s">
        <v>75</v>
      </c>
      <c r="AY279" s="227" t="s">
        <v>175</v>
      </c>
    </row>
    <row r="280" spans="2:51" s="14" customFormat="1" ht="11.25">
      <c r="B280" s="217"/>
      <c r="C280" s="218"/>
      <c r="D280" s="203" t="s">
        <v>186</v>
      </c>
      <c r="E280" s="219" t="s">
        <v>19</v>
      </c>
      <c r="F280" s="220" t="s">
        <v>3986</v>
      </c>
      <c r="G280" s="218"/>
      <c r="H280" s="221">
        <v>17.71</v>
      </c>
      <c r="I280" s="222"/>
      <c r="J280" s="218"/>
      <c r="K280" s="218"/>
      <c r="L280" s="223"/>
      <c r="M280" s="224"/>
      <c r="N280" s="225"/>
      <c r="O280" s="225"/>
      <c r="P280" s="225"/>
      <c r="Q280" s="225"/>
      <c r="R280" s="225"/>
      <c r="S280" s="225"/>
      <c r="T280" s="226"/>
      <c r="AT280" s="227" t="s">
        <v>186</v>
      </c>
      <c r="AU280" s="227" t="s">
        <v>85</v>
      </c>
      <c r="AV280" s="14" t="s">
        <v>85</v>
      </c>
      <c r="AW280" s="14" t="s">
        <v>37</v>
      </c>
      <c r="AX280" s="14" t="s">
        <v>75</v>
      </c>
      <c r="AY280" s="227" t="s">
        <v>175</v>
      </c>
    </row>
    <row r="281" spans="2:51" s="16" customFormat="1" ht="11.25">
      <c r="B281" s="253"/>
      <c r="C281" s="254"/>
      <c r="D281" s="203" t="s">
        <v>186</v>
      </c>
      <c r="E281" s="255" t="s">
        <v>19</v>
      </c>
      <c r="F281" s="256" t="s">
        <v>365</v>
      </c>
      <c r="G281" s="254"/>
      <c r="H281" s="257">
        <v>798.7560000000002</v>
      </c>
      <c r="I281" s="258"/>
      <c r="J281" s="254"/>
      <c r="K281" s="254"/>
      <c r="L281" s="259"/>
      <c r="M281" s="260"/>
      <c r="N281" s="261"/>
      <c r="O281" s="261"/>
      <c r="P281" s="261"/>
      <c r="Q281" s="261"/>
      <c r="R281" s="261"/>
      <c r="S281" s="261"/>
      <c r="T281" s="262"/>
      <c r="AT281" s="263" t="s">
        <v>186</v>
      </c>
      <c r="AU281" s="263" t="s">
        <v>85</v>
      </c>
      <c r="AV281" s="16" t="s">
        <v>195</v>
      </c>
      <c r="AW281" s="16" t="s">
        <v>37</v>
      </c>
      <c r="AX281" s="16" t="s">
        <v>75</v>
      </c>
      <c r="AY281" s="263" t="s">
        <v>175</v>
      </c>
    </row>
    <row r="282" spans="2:51" s="13" customFormat="1" ht="11.25">
      <c r="B282" s="207"/>
      <c r="C282" s="208"/>
      <c r="D282" s="203" t="s">
        <v>186</v>
      </c>
      <c r="E282" s="209" t="s">
        <v>19</v>
      </c>
      <c r="F282" s="210" t="s">
        <v>3988</v>
      </c>
      <c r="G282" s="208"/>
      <c r="H282" s="209" t="s">
        <v>19</v>
      </c>
      <c r="I282" s="211"/>
      <c r="J282" s="208"/>
      <c r="K282" s="208"/>
      <c r="L282" s="212"/>
      <c r="M282" s="213"/>
      <c r="N282" s="214"/>
      <c r="O282" s="214"/>
      <c r="P282" s="214"/>
      <c r="Q282" s="214"/>
      <c r="R282" s="214"/>
      <c r="S282" s="214"/>
      <c r="T282" s="215"/>
      <c r="AT282" s="216" t="s">
        <v>186</v>
      </c>
      <c r="AU282" s="216" t="s">
        <v>85</v>
      </c>
      <c r="AV282" s="13" t="s">
        <v>83</v>
      </c>
      <c r="AW282" s="13" t="s">
        <v>37</v>
      </c>
      <c r="AX282" s="13" t="s">
        <v>75</v>
      </c>
      <c r="AY282" s="216" t="s">
        <v>175</v>
      </c>
    </row>
    <row r="283" spans="2:51" s="14" customFormat="1" ht="11.25">
      <c r="B283" s="217"/>
      <c r="C283" s="218"/>
      <c r="D283" s="203" t="s">
        <v>186</v>
      </c>
      <c r="E283" s="219" t="s">
        <v>19</v>
      </c>
      <c r="F283" s="220" t="s">
        <v>3989</v>
      </c>
      <c r="G283" s="218"/>
      <c r="H283" s="221">
        <v>-91.006</v>
      </c>
      <c r="I283" s="222"/>
      <c r="J283" s="218"/>
      <c r="K283" s="218"/>
      <c r="L283" s="223"/>
      <c r="M283" s="224"/>
      <c r="N283" s="225"/>
      <c r="O283" s="225"/>
      <c r="P283" s="225"/>
      <c r="Q283" s="225"/>
      <c r="R283" s="225"/>
      <c r="S283" s="225"/>
      <c r="T283" s="226"/>
      <c r="AT283" s="227" t="s">
        <v>186</v>
      </c>
      <c r="AU283" s="227" t="s">
        <v>85</v>
      </c>
      <c r="AV283" s="14" t="s">
        <v>85</v>
      </c>
      <c r="AW283" s="14" t="s">
        <v>37</v>
      </c>
      <c r="AX283" s="14" t="s">
        <v>75</v>
      </c>
      <c r="AY283" s="227" t="s">
        <v>175</v>
      </c>
    </row>
    <row r="284" spans="2:51" s="13" customFormat="1" ht="11.25">
      <c r="B284" s="207"/>
      <c r="C284" s="208"/>
      <c r="D284" s="203" t="s">
        <v>186</v>
      </c>
      <c r="E284" s="209" t="s">
        <v>19</v>
      </c>
      <c r="F284" s="210" t="s">
        <v>3990</v>
      </c>
      <c r="G284" s="208"/>
      <c r="H284" s="209" t="s">
        <v>19</v>
      </c>
      <c r="I284" s="211"/>
      <c r="J284" s="208"/>
      <c r="K284" s="208"/>
      <c r="L284" s="212"/>
      <c r="M284" s="213"/>
      <c r="N284" s="214"/>
      <c r="O284" s="214"/>
      <c r="P284" s="214"/>
      <c r="Q284" s="214"/>
      <c r="R284" s="214"/>
      <c r="S284" s="214"/>
      <c r="T284" s="215"/>
      <c r="AT284" s="216" t="s">
        <v>186</v>
      </c>
      <c r="AU284" s="216" t="s">
        <v>85</v>
      </c>
      <c r="AV284" s="13" t="s">
        <v>83</v>
      </c>
      <c r="AW284" s="13" t="s">
        <v>37</v>
      </c>
      <c r="AX284" s="13" t="s">
        <v>75</v>
      </c>
      <c r="AY284" s="216" t="s">
        <v>175</v>
      </c>
    </row>
    <row r="285" spans="2:51" s="14" customFormat="1" ht="11.25">
      <c r="B285" s="217"/>
      <c r="C285" s="218"/>
      <c r="D285" s="203" t="s">
        <v>186</v>
      </c>
      <c r="E285" s="219" t="s">
        <v>19</v>
      </c>
      <c r="F285" s="220" t="s">
        <v>3991</v>
      </c>
      <c r="G285" s="218"/>
      <c r="H285" s="221">
        <v>-263.015</v>
      </c>
      <c r="I285" s="222"/>
      <c r="J285" s="218"/>
      <c r="K285" s="218"/>
      <c r="L285" s="223"/>
      <c r="M285" s="224"/>
      <c r="N285" s="225"/>
      <c r="O285" s="225"/>
      <c r="P285" s="225"/>
      <c r="Q285" s="225"/>
      <c r="R285" s="225"/>
      <c r="S285" s="225"/>
      <c r="T285" s="226"/>
      <c r="AT285" s="227" t="s">
        <v>186</v>
      </c>
      <c r="AU285" s="227" t="s">
        <v>85</v>
      </c>
      <c r="AV285" s="14" t="s">
        <v>85</v>
      </c>
      <c r="AW285" s="14" t="s">
        <v>37</v>
      </c>
      <c r="AX285" s="14" t="s">
        <v>75</v>
      </c>
      <c r="AY285" s="227" t="s">
        <v>175</v>
      </c>
    </row>
    <row r="286" spans="2:51" s="15" customFormat="1" ht="11.25">
      <c r="B286" s="228"/>
      <c r="C286" s="229"/>
      <c r="D286" s="203" t="s">
        <v>186</v>
      </c>
      <c r="E286" s="230" t="s">
        <v>19</v>
      </c>
      <c r="F286" s="231" t="s">
        <v>204</v>
      </c>
      <c r="G286" s="229"/>
      <c r="H286" s="232">
        <v>444.73500000000024</v>
      </c>
      <c r="I286" s="233"/>
      <c r="J286" s="229"/>
      <c r="K286" s="229"/>
      <c r="L286" s="234"/>
      <c r="M286" s="235"/>
      <c r="N286" s="236"/>
      <c r="O286" s="236"/>
      <c r="P286" s="236"/>
      <c r="Q286" s="236"/>
      <c r="R286" s="236"/>
      <c r="S286" s="236"/>
      <c r="T286" s="237"/>
      <c r="AT286" s="238" t="s">
        <v>186</v>
      </c>
      <c r="AU286" s="238" t="s">
        <v>85</v>
      </c>
      <c r="AV286" s="15" t="s">
        <v>182</v>
      </c>
      <c r="AW286" s="15" t="s">
        <v>37</v>
      </c>
      <c r="AX286" s="15" t="s">
        <v>83</v>
      </c>
      <c r="AY286" s="238" t="s">
        <v>175</v>
      </c>
    </row>
    <row r="287" spans="1:65" s="2" customFormat="1" ht="16.5" customHeight="1">
      <c r="A287" s="36"/>
      <c r="B287" s="37"/>
      <c r="C287" s="190" t="s">
        <v>273</v>
      </c>
      <c r="D287" s="190" t="s">
        <v>177</v>
      </c>
      <c r="E287" s="191" t="s">
        <v>4036</v>
      </c>
      <c r="F287" s="192" t="s">
        <v>4037</v>
      </c>
      <c r="G287" s="193" t="s">
        <v>180</v>
      </c>
      <c r="H287" s="194">
        <v>15.938</v>
      </c>
      <c r="I287" s="195"/>
      <c r="J287" s="196">
        <f>ROUND(I287*H287,2)</f>
        <v>0</v>
      </c>
      <c r="K287" s="192" t="s">
        <v>181</v>
      </c>
      <c r="L287" s="41"/>
      <c r="M287" s="197" t="s">
        <v>19</v>
      </c>
      <c r="N287" s="198" t="s">
        <v>48</v>
      </c>
      <c r="O287" s="67"/>
      <c r="P287" s="199">
        <f>O287*H287</f>
        <v>0</v>
      </c>
      <c r="Q287" s="199">
        <v>0.024</v>
      </c>
      <c r="R287" s="199">
        <f>Q287*H287</f>
        <v>0.382512</v>
      </c>
      <c r="S287" s="199">
        <v>0.024</v>
      </c>
      <c r="T287" s="200">
        <f>S287*H287</f>
        <v>0.382512</v>
      </c>
      <c r="U287" s="36"/>
      <c r="V287" s="36"/>
      <c r="W287" s="36"/>
      <c r="X287" s="36"/>
      <c r="Y287" s="36"/>
      <c r="Z287" s="36"/>
      <c r="AA287" s="36"/>
      <c r="AB287" s="36"/>
      <c r="AC287" s="36"/>
      <c r="AD287" s="36"/>
      <c r="AE287" s="36"/>
      <c r="AR287" s="201" t="s">
        <v>182</v>
      </c>
      <c r="AT287" s="201" t="s">
        <v>177</v>
      </c>
      <c r="AU287" s="201" t="s">
        <v>85</v>
      </c>
      <c r="AY287" s="19" t="s">
        <v>175</v>
      </c>
      <c r="BE287" s="202">
        <f>IF(N287="základní",J287,0)</f>
        <v>0</v>
      </c>
      <c r="BF287" s="202">
        <f>IF(N287="snížená",J287,0)</f>
        <v>0</v>
      </c>
      <c r="BG287" s="202">
        <f>IF(N287="zákl. přenesená",J287,0)</f>
        <v>0</v>
      </c>
      <c r="BH287" s="202">
        <f>IF(N287="sníž. přenesená",J287,0)</f>
        <v>0</v>
      </c>
      <c r="BI287" s="202">
        <f>IF(N287="nulová",J287,0)</f>
        <v>0</v>
      </c>
      <c r="BJ287" s="19" t="s">
        <v>182</v>
      </c>
      <c r="BK287" s="202">
        <f>ROUND(I287*H287,2)</f>
        <v>0</v>
      </c>
      <c r="BL287" s="19" t="s">
        <v>182</v>
      </c>
      <c r="BM287" s="201" t="s">
        <v>4038</v>
      </c>
    </row>
    <row r="288" spans="1:47" s="2" customFormat="1" ht="39">
      <c r="A288" s="36"/>
      <c r="B288" s="37"/>
      <c r="C288" s="38"/>
      <c r="D288" s="203" t="s">
        <v>184</v>
      </c>
      <c r="E288" s="38"/>
      <c r="F288" s="204" t="s">
        <v>4039</v>
      </c>
      <c r="G288" s="38"/>
      <c r="H288" s="38"/>
      <c r="I288" s="111"/>
      <c r="J288" s="38"/>
      <c r="K288" s="38"/>
      <c r="L288" s="41"/>
      <c r="M288" s="205"/>
      <c r="N288" s="206"/>
      <c r="O288" s="67"/>
      <c r="P288" s="67"/>
      <c r="Q288" s="67"/>
      <c r="R288" s="67"/>
      <c r="S288" s="67"/>
      <c r="T288" s="68"/>
      <c r="U288" s="36"/>
      <c r="V288" s="36"/>
      <c r="W288" s="36"/>
      <c r="X288" s="36"/>
      <c r="Y288" s="36"/>
      <c r="Z288" s="36"/>
      <c r="AA288" s="36"/>
      <c r="AB288" s="36"/>
      <c r="AC288" s="36"/>
      <c r="AD288" s="36"/>
      <c r="AE288" s="36"/>
      <c r="AT288" s="19" t="s">
        <v>184</v>
      </c>
      <c r="AU288" s="19" t="s">
        <v>85</v>
      </c>
    </row>
    <row r="289" spans="2:51" s="13" customFormat="1" ht="11.25">
      <c r="B289" s="207"/>
      <c r="C289" s="208"/>
      <c r="D289" s="203" t="s">
        <v>186</v>
      </c>
      <c r="E289" s="209" t="s">
        <v>19</v>
      </c>
      <c r="F289" s="210" t="s">
        <v>4040</v>
      </c>
      <c r="G289" s="208"/>
      <c r="H289" s="209" t="s">
        <v>19</v>
      </c>
      <c r="I289" s="211"/>
      <c r="J289" s="208"/>
      <c r="K289" s="208"/>
      <c r="L289" s="212"/>
      <c r="M289" s="213"/>
      <c r="N289" s="214"/>
      <c r="O289" s="214"/>
      <c r="P289" s="214"/>
      <c r="Q289" s="214"/>
      <c r="R289" s="214"/>
      <c r="S289" s="214"/>
      <c r="T289" s="215"/>
      <c r="AT289" s="216" t="s">
        <v>186</v>
      </c>
      <c r="AU289" s="216" t="s">
        <v>85</v>
      </c>
      <c r="AV289" s="13" t="s">
        <v>83</v>
      </c>
      <c r="AW289" s="13" t="s">
        <v>37</v>
      </c>
      <c r="AX289" s="13" t="s">
        <v>75</v>
      </c>
      <c r="AY289" s="216" t="s">
        <v>175</v>
      </c>
    </row>
    <row r="290" spans="2:51" s="14" customFormat="1" ht="11.25">
      <c r="B290" s="217"/>
      <c r="C290" s="218"/>
      <c r="D290" s="203" t="s">
        <v>186</v>
      </c>
      <c r="E290" s="219" t="s">
        <v>19</v>
      </c>
      <c r="F290" s="220" t="s">
        <v>4041</v>
      </c>
      <c r="G290" s="218"/>
      <c r="H290" s="221">
        <v>4.069</v>
      </c>
      <c r="I290" s="222"/>
      <c r="J290" s="218"/>
      <c r="K290" s="218"/>
      <c r="L290" s="223"/>
      <c r="M290" s="224"/>
      <c r="N290" s="225"/>
      <c r="O290" s="225"/>
      <c r="P290" s="225"/>
      <c r="Q290" s="225"/>
      <c r="R290" s="225"/>
      <c r="S290" s="225"/>
      <c r="T290" s="226"/>
      <c r="AT290" s="227" t="s">
        <v>186</v>
      </c>
      <c r="AU290" s="227" t="s">
        <v>85</v>
      </c>
      <c r="AV290" s="14" t="s">
        <v>85</v>
      </c>
      <c r="AW290" s="14" t="s">
        <v>37</v>
      </c>
      <c r="AX290" s="14" t="s">
        <v>75</v>
      </c>
      <c r="AY290" s="227" t="s">
        <v>175</v>
      </c>
    </row>
    <row r="291" spans="2:51" s="14" customFormat="1" ht="11.25">
      <c r="B291" s="217"/>
      <c r="C291" s="218"/>
      <c r="D291" s="203" t="s">
        <v>186</v>
      </c>
      <c r="E291" s="219" t="s">
        <v>19</v>
      </c>
      <c r="F291" s="220" t="s">
        <v>4042</v>
      </c>
      <c r="G291" s="218"/>
      <c r="H291" s="221">
        <v>0.829</v>
      </c>
      <c r="I291" s="222"/>
      <c r="J291" s="218"/>
      <c r="K291" s="218"/>
      <c r="L291" s="223"/>
      <c r="M291" s="224"/>
      <c r="N291" s="225"/>
      <c r="O291" s="225"/>
      <c r="P291" s="225"/>
      <c r="Q291" s="225"/>
      <c r="R291" s="225"/>
      <c r="S291" s="225"/>
      <c r="T291" s="226"/>
      <c r="AT291" s="227" t="s">
        <v>186</v>
      </c>
      <c r="AU291" s="227" t="s">
        <v>85</v>
      </c>
      <c r="AV291" s="14" t="s">
        <v>85</v>
      </c>
      <c r="AW291" s="14" t="s">
        <v>37</v>
      </c>
      <c r="AX291" s="14" t="s">
        <v>75</v>
      </c>
      <c r="AY291" s="227" t="s">
        <v>175</v>
      </c>
    </row>
    <row r="292" spans="2:51" s="14" customFormat="1" ht="11.25">
      <c r="B292" s="217"/>
      <c r="C292" s="218"/>
      <c r="D292" s="203" t="s">
        <v>186</v>
      </c>
      <c r="E292" s="219" t="s">
        <v>19</v>
      </c>
      <c r="F292" s="220" t="s">
        <v>4043</v>
      </c>
      <c r="G292" s="218"/>
      <c r="H292" s="221">
        <v>5.98</v>
      </c>
      <c r="I292" s="222"/>
      <c r="J292" s="218"/>
      <c r="K292" s="218"/>
      <c r="L292" s="223"/>
      <c r="M292" s="224"/>
      <c r="N292" s="225"/>
      <c r="O292" s="225"/>
      <c r="P292" s="225"/>
      <c r="Q292" s="225"/>
      <c r="R292" s="225"/>
      <c r="S292" s="225"/>
      <c r="T292" s="226"/>
      <c r="AT292" s="227" t="s">
        <v>186</v>
      </c>
      <c r="AU292" s="227" t="s">
        <v>85</v>
      </c>
      <c r="AV292" s="14" t="s">
        <v>85</v>
      </c>
      <c r="AW292" s="14" t="s">
        <v>37</v>
      </c>
      <c r="AX292" s="14" t="s">
        <v>75</v>
      </c>
      <c r="AY292" s="227" t="s">
        <v>175</v>
      </c>
    </row>
    <row r="293" spans="2:51" s="14" customFormat="1" ht="11.25">
      <c r="B293" s="217"/>
      <c r="C293" s="218"/>
      <c r="D293" s="203" t="s">
        <v>186</v>
      </c>
      <c r="E293" s="219" t="s">
        <v>19</v>
      </c>
      <c r="F293" s="220" t="s">
        <v>4044</v>
      </c>
      <c r="G293" s="218"/>
      <c r="H293" s="221">
        <v>5.06</v>
      </c>
      <c r="I293" s="222"/>
      <c r="J293" s="218"/>
      <c r="K293" s="218"/>
      <c r="L293" s="223"/>
      <c r="M293" s="224"/>
      <c r="N293" s="225"/>
      <c r="O293" s="225"/>
      <c r="P293" s="225"/>
      <c r="Q293" s="225"/>
      <c r="R293" s="225"/>
      <c r="S293" s="225"/>
      <c r="T293" s="226"/>
      <c r="AT293" s="227" t="s">
        <v>186</v>
      </c>
      <c r="AU293" s="227" t="s">
        <v>85</v>
      </c>
      <c r="AV293" s="14" t="s">
        <v>85</v>
      </c>
      <c r="AW293" s="14" t="s">
        <v>37</v>
      </c>
      <c r="AX293" s="14" t="s">
        <v>75</v>
      </c>
      <c r="AY293" s="227" t="s">
        <v>175</v>
      </c>
    </row>
    <row r="294" spans="2:51" s="15" customFormat="1" ht="11.25">
      <c r="B294" s="228"/>
      <c r="C294" s="229"/>
      <c r="D294" s="203" t="s">
        <v>186</v>
      </c>
      <c r="E294" s="230" t="s">
        <v>19</v>
      </c>
      <c r="F294" s="231" t="s">
        <v>204</v>
      </c>
      <c r="G294" s="229"/>
      <c r="H294" s="232">
        <v>15.937999999999999</v>
      </c>
      <c r="I294" s="233"/>
      <c r="J294" s="229"/>
      <c r="K294" s="229"/>
      <c r="L294" s="234"/>
      <c r="M294" s="235"/>
      <c r="N294" s="236"/>
      <c r="O294" s="236"/>
      <c r="P294" s="236"/>
      <c r="Q294" s="236"/>
      <c r="R294" s="236"/>
      <c r="S294" s="236"/>
      <c r="T294" s="237"/>
      <c r="AT294" s="238" t="s">
        <v>186</v>
      </c>
      <c r="AU294" s="238" t="s">
        <v>85</v>
      </c>
      <c r="AV294" s="15" t="s">
        <v>182</v>
      </c>
      <c r="AW294" s="15" t="s">
        <v>37</v>
      </c>
      <c r="AX294" s="15" t="s">
        <v>83</v>
      </c>
      <c r="AY294" s="238" t="s">
        <v>175</v>
      </c>
    </row>
    <row r="295" spans="1:65" s="2" customFormat="1" ht="21.75" customHeight="1">
      <c r="A295" s="36"/>
      <c r="B295" s="37"/>
      <c r="C295" s="190" t="s">
        <v>281</v>
      </c>
      <c r="D295" s="190" t="s">
        <v>177</v>
      </c>
      <c r="E295" s="191" t="s">
        <v>4045</v>
      </c>
      <c r="F295" s="192" t="s">
        <v>4046</v>
      </c>
      <c r="G295" s="193" t="s">
        <v>180</v>
      </c>
      <c r="H295" s="194">
        <v>358.539</v>
      </c>
      <c r="I295" s="195"/>
      <c r="J295" s="196">
        <f>ROUND(I295*H295,2)</f>
        <v>0</v>
      </c>
      <c r="K295" s="192" t="s">
        <v>181</v>
      </c>
      <c r="L295" s="41"/>
      <c r="M295" s="197" t="s">
        <v>19</v>
      </c>
      <c r="N295" s="198" t="s">
        <v>48</v>
      </c>
      <c r="O295" s="67"/>
      <c r="P295" s="199">
        <f>O295*H295</f>
        <v>0</v>
      </c>
      <c r="Q295" s="199">
        <v>0.00607</v>
      </c>
      <c r="R295" s="199">
        <f>Q295*H295</f>
        <v>2.17633173</v>
      </c>
      <c r="S295" s="199">
        <v>0.006</v>
      </c>
      <c r="T295" s="200">
        <f>S295*H295</f>
        <v>2.151234</v>
      </c>
      <c r="U295" s="36"/>
      <c r="V295" s="36"/>
      <c r="W295" s="36"/>
      <c r="X295" s="36"/>
      <c r="Y295" s="36"/>
      <c r="Z295" s="36"/>
      <c r="AA295" s="36"/>
      <c r="AB295" s="36"/>
      <c r="AC295" s="36"/>
      <c r="AD295" s="36"/>
      <c r="AE295" s="36"/>
      <c r="AR295" s="201" t="s">
        <v>182</v>
      </c>
      <c r="AT295" s="201" t="s">
        <v>177</v>
      </c>
      <c r="AU295" s="201" t="s">
        <v>85</v>
      </c>
      <c r="AY295" s="19" t="s">
        <v>175</v>
      </c>
      <c r="BE295" s="202">
        <f>IF(N295="základní",J295,0)</f>
        <v>0</v>
      </c>
      <c r="BF295" s="202">
        <f>IF(N295="snížená",J295,0)</f>
        <v>0</v>
      </c>
      <c r="BG295" s="202">
        <f>IF(N295="zákl. přenesená",J295,0)</f>
        <v>0</v>
      </c>
      <c r="BH295" s="202">
        <f>IF(N295="sníž. přenesená",J295,0)</f>
        <v>0</v>
      </c>
      <c r="BI295" s="202">
        <f>IF(N295="nulová",J295,0)</f>
        <v>0</v>
      </c>
      <c r="BJ295" s="19" t="s">
        <v>182</v>
      </c>
      <c r="BK295" s="202">
        <f>ROUND(I295*H295,2)</f>
        <v>0</v>
      </c>
      <c r="BL295" s="19" t="s">
        <v>182</v>
      </c>
      <c r="BM295" s="201" t="s">
        <v>4047</v>
      </c>
    </row>
    <row r="296" spans="1:47" s="2" customFormat="1" ht="39">
      <c r="A296" s="36"/>
      <c r="B296" s="37"/>
      <c r="C296" s="38"/>
      <c r="D296" s="203" t="s">
        <v>184</v>
      </c>
      <c r="E296" s="38"/>
      <c r="F296" s="204" t="s">
        <v>4039</v>
      </c>
      <c r="G296" s="38"/>
      <c r="H296" s="38"/>
      <c r="I296" s="111"/>
      <c r="J296" s="38"/>
      <c r="K296" s="38"/>
      <c r="L296" s="41"/>
      <c r="M296" s="205"/>
      <c r="N296" s="206"/>
      <c r="O296" s="67"/>
      <c r="P296" s="67"/>
      <c r="Q296" s="67"/>
      <c r="R296" s="67"/>
      <c r="S296" s="67"/>
      <c r="T296" s="68"/>
      <c r="U296" s="36"/>
      <c r="V296" s="36"/>
      <c r="W296" s="36"/>
      <c r="X296" s="36"/>
      <c r="Y296" s="36"/>
      <c r="Z296" s="36"/>
      <c r="AA296" s="36"/>
      <c r="AB296" s="36"/>
      <c r="AC296" s="36"/>
      <c r="AD296" s="36"/>
      <c r="AE296" s="36"/>
      <c r="AT296" s="19" t="s">
        <v>184</v>
      </c>
      <c r="AU296" s="19" t="s">
        <v>85</v>
      </c>
    </row>
    <row r="297" spans="2:51" s="13" customFormat="1" ht="11.25">
      <c r="B297" s="207"/>
      <c r="C297" s="208"/>
      <c r="D297" s="203" t="s">
        <v>186</v>
      </c>
      <c r="E297" s="209" t="s">
        <v>19</v>
      </c>
      <c r="F297" s="210" t="s">
        <v>3970</v>
      </c>
      <c r="G297" s="208"/>
      <c r="H297" s="209" t="s">
        <v>19</v>
      </c>
      <c r="I297" s="211"/>
      <c r="J297" s="208"/>
      <c r="K297" s="208"/>
      <c r="L297" s="212"/>
      <c r="M297" s="213"/>
      <c r="N297" s="214"/>
      <c r="O297" s="214"/>
      <c r="P297" s="214"/>
      <c r="Q297" s="214"/>
      <c r="R297" s="214"/>
      <c r="S297" s="214"/>
      <c r="T297" s="215"/>
      <c r="AT297" s="216" t="s">
        <v>186</v>
      </c>
      <c r="AU297" s="216" t="s">
        <v>85</v>
      </c>
      <c r="AV297" s="13" t="s">
        <v>83</v>
      </c>
      <c r="AW297" s="13" t="s">
        <v>37</v>
      </c>
      <c r="AX297" s="13" t="s">
        <v>75</v>
      </c>
      <c r="AY297" s="216" t="s">
        <v>175</v>
      </c>
    </row>
    <row r="298" spans="2:51" s="14" customFormat="1" ht="11.25">
      <c r="B298" s="217"/>
      <c r="C298" s="218"/>
      <c r="D298" s="203" t="s">
        <v>186</v>
      </c>
      <c r="E298" s="219" t="s">
        <v>19</v>
      </c>
      <c r="F298" s="220" t="s">
        <v>3971</v>
      </c>
      <c r="G298" s="218"/>
      <c r="H298" s="221">
        <v>103.153</v>
      </c>
      <c r="I298" s="222"/>
      <c r="J298" s="218"/>
      <c r="K298" s="218"/>
      <c r="L298" s="223"/>
      <c r="M298" s="224"/>
      <c r="N298" s="225"/>
      <c r="O298" s="225"/>
      <c r="P298" s="225"/>
      <c r="Q298" s="225"/>
      <c r="R298" s="225"/>
      <c r="S298" s="225"/>
      <c r="T298" s="226"/>
      <c r="AT298" s="227" t="s">
        <v>186</v>
      </c>
      <c r="AU298" s="227" t="s">
        <v>85</v>
      </c>
      <c r="AV298" s="14" t="s">
        <v>85</v>
      </c>
      <c r="AW298" s="14" t="s">
        <v>37</v>
      </c>
      <c r="AX298" s="14" t="s">
        <v>75</v>
      </c>
      <c r="AY298" s="227" t="s">
        <v>175</v>
      </c>
    </row>
    <row r="299" spans="2:51" s="14" customFormat="1" ht="11.25">
      <c r="B299" s="217"/>
      <c r="C299" s="218"/>
      <c r="D299" s="203" t="s">
        <v>186</v>
      </c>
      <c r="E299" s="219" t="s">
        <v>19</v>
      </c>
      <c r="F299" s="220" t="s">
        <v>3972</v>
      </c>
      <c r="G299" s="218"/>
      <c r="H299" s="221">
        <v>11.55</v>
      </c>
      <c r="I299" s="222"/>
      <c r="J299" s="218"/>
      <c r="K299" s="218"/>
      <c r="L299" s="223"/>
      <c r="M299" s="224"/>
      <c r="N299" s="225"/>
      <c r="O299" s="225"/>
      <c r="P299" s="225"/>
      <c r="Q299" s="225"/>
      <c r="R299" s="225"/>
      <c r="S299" s="225"/>
      <c r="T299" s="226"/>
      <c r="AT299" s="227" t="s">
        <v>186</v>
      </c>
      <c r="AU299" s="227" t="s">
        <v>85</v>
      </c>
      <c r="AV299" s="14" t="s">
        <v>85</v>
      </c>
      <c r="AW299" s="14" t="s">
        <v>37</v>
      </c>
      <c r="AX299" s="14" t="s">
        <v>75</v>
      </c>
      <c r="AY299" s="227" t="s">
        <v>175</v>
      </c>
    </row>
    <row r="300" spans="2:51" s="14" customFormat="1" ht="11.25">
      <c r="B300" s="217"/>
      <c r="C300" s="218"/>
      <c r="D300" s="203" t="s">
        <v>186</v>
      </c>
      <c r="E300" s="219" t="s">
        <v>19</v>
      </c>
      <c r="F300" s="220" t="s">
        <v>3973</v>
      </c>
      <c r="G300" s="218"/>
      <c r="H300" s="221">
        <v>10.432</v>
      </c>
      <c r="I300" s="222"/>
      <c r="J300" s="218"/>
      <c r="K300" s="218"/>
      <c r="L300" s="223"/>
      <c r="M300" s="224"/>
      <c r="N300" s="225"/>
      <c r="O300" s="225"/>
      <c r="P300" s="225"/>
      <c r="Q300" s="225"/>
      <c r="R300" s="225"/>
      <c r="S300" s="225"/>
      <c r="T300" s="226"/>
      <c r="AT300" s="227" t="s">
        <v>186</v>
      </c>
      <c r="AU300" s="227" t="s">
        <v>85</v>
      </c>
      <c r="AV300" s="14" t="s">
        <v>85</v>
      </c>
      <c r="AW300" s="14" t="s">
        <v>37</v>
      </c>
      <c r="AX300" s="14" t="s">
        <v>75</v>
      </c>
      <c r="AY300" s="227" t="s">
        <v>175</v>
      </c>
    </row>
    <row r="301" spans="2:51" s="14" customFormat="1" ht="11.25">
      <c r="B301" s="217"/>
      <c r="C301" s="218"/>
      <c r="D301" s="203" t="s">
        <v>186</v>
      </c>
      <c r="E301" s="219" t="s">
        <v>19</v>
      </c>
      <c r="F301" s="220" t="s">
        <v>3974</v>
      </c>
      <c r="G301" s="218"/>
      <c r="H301" s="221">
        <v>18.488</v>
      </c>
      <c r="I301" s="222"/>
      <c r="J301" s="218"/>
      <c r="K301" s="218"/>
      <c r="L301" s="223"/>
      <c r="M301" s="224"/>
      <c r="N301" s="225"/>
      <c r="O301" s="225"/>
      <c r="P301" s="225"/>
      <c r="Q301" s="225"/>
      <c r="R301" s="225"/>
      <c r="S301" s="225"/>
      <c r="T301" s="226"/>
      <c r="AT301" s="227" t="s">
        <v>186</v>
      </c>
      <c r="AU301" s="227" t="s">
        <v>85</v>
      </c>
      <c r="AV301" s="14" t="s">
        <v>85</v>
      </c>
      <c r="AW301" s="14" t="s">
        <v>37</v>
      </c>
      <c r="AX301" s="14" t="s">
        <v>75</v>
      </c>
      <c r="AY301" s="227" t="s">
        <v>175</v>
      </c>
    </row>
    <row r="302" spans="2:51" s="14" customFormat="1" ht="11.25">
      <c r="B302" s="217"/>
      <c r="C302" s="218"/>
      <c r="D302" s="203" t="s">
        <v>186</v>
      </c>
      <c r="E302" s="219" t="s">
        <v>19</v>
      </c>
      <c r="F302" s="220" t="s">
        <v>3975</v>
      </c>
      <c r="G302" s="218"/>
      <c r="H302" s="221">
        <v>15.538</v>
      </c>
      <c r="I302" s="222"/>
      <c r="J302" s="218"/>
      <c r="K302" s="218"/>
      <c r="L302" s="223"/>
      <c r="M302" s="224"/>
      <c r="N302" s="225"/>
      <c r="O302" s="225"/>
      <c r="P302" s="225"/>
      <c r="Q302" s="225"/>
      <c r="R302" s="225"/>
      <c r="S302" s="225"/>
      <c r="T302" s="226"/>
      <c r="AT302" s="227" t="s">
        <v>186</v>
      </c>
      <c r="AU302" s="227" t="s">
        <v>85</v>
      </c>
      <c r="AV302" s="14" t="s">
        <v>85</v>
      </c>
      <c r="AW302" s="14" t="s">
        <v>37</v>
      </c>
      <c r="AX302" s="14" t="s">
        <v>75</v>
      </c>
      <c r="AY302" s="227" t="s">
        <v>175</v>
      </c>
    </row>
    <row r="303" spans="2:51" s="14" customFormat="1" ht="11.25">
      <c r="B303" s="217"/>
      <c r="C303" s="218"/>
      <c r="D303" s="203" t="s">
        <v>186</v>
      </c>
      <c r="E303" s="219" t="s">
        <v>19</v>
      </c>
      <c r="F303" s="220" t="s">
        <v>3976</v>
      </c>
      <c r="G303" s="218"/>
      <c r="H303" s="221">
        <v>27.633</v>
      </c>
      <c r="I303" s="222"/>
      <c r="J303" s="218"/>
      <c r="K303" s="218"/>
      <c r="L303" s="223"/>
      <c r="M303" s="224"/>
      <c r="N303" s="225"/>
      <c r="O303" s="225"/>
      <c r="P303" s="225"/>
      <c r="Q303" s="225"/>
      <c r="R303" s="225"/>
      <c r="S303" s="225"/>
      <c r="T303" s="226"/>
      <c r="AT303" s="227" t="s">
        <v>186</v>
      </c>
      <c r="AU303" s="227" t="s">
        <v>85</v>
      </c>
      <c r="AV303" s="14" t="s">
        <v>85</v>
      </c>
      <c r="AW303" s="14" t="s">
        <v>37</v>
      </c>
      <c r="AX303" s="14" t="s">
        <v>75</v>
      </c>
      <c r="AY303" s="227" t="s">
        <v>175</v>
      </c>
    </row>
    <row r="304" spans="2:51" s="14" customFormat="1" ht="11.25">
      <c r="B304" s="217"/>
      <c r="C304" s="218"/>
      <c r="D304" s="203" t="s">
        <v>186</v>
      </c>
      <c r="E304" s="219" t="s">
        <v>19</v>
      </c>
      <c r="F304" s="220" t="s">
        <v>3977</v>
      </c>
      <c r="G304" s="218"/>
      <c r="H304" s="221">
        <v>292.456</v>
      </c>
      <c r="I304" s="222"/>
      <c r="J304" s="218"/>
      <c r="K304" s="218"/>
      <c r="L304" s="223"/>
      <c r="M304" s="224"/>
      <c r="N304" s="225"/>
      <c r="O304" s="225"/>
      <c r="P304" s="225"/>
      <c r="Q304" s="225"/>
      <c r="R304" s="225"/>
      <c r="S304" s="225"/>
      <c r="T304" s="226"/>
      <c r="AT304" s="227" t="s">
        <v>186</v>
      </c>
      <c r="AU304" s="227" t="s">
        <v>85</v>
      </c>
      <c r="AV304" s="14" t="s">
        <v>85</v>
      </c>
      <c r="AW304" s="14" t="s">
        <v>37</v>
      </c>
      <c r="AX304" s="14" t="s">
        <v>75</v>
      </c>
      <c r="AY304" s="227" t="s">
        <v>175</v>
      </c>
    </row>
    <row r="305" spans="2:51" s="14" customFormat="1" ht="11.25">
      <c r="B305" s="217"/>
      <c r="C305" s="218"/>
      <c r="D305" s="203" t="s">
        <v>186</v>
      </c>
      <c r="E305" s="219" t="s">
        <v>19</v>
      </c>
      <c r="F305" s="220" t="s">
        <v>3978</v>
      </c>
      <c r="G305" s="218"/>
      <c r="H305" s="221">
        <v>19.139</v>
      </c>
      <c r="I305" s="222"/>
      <c r="J305" s="218"/>
      <c r="K305" s="218"/>
      <c r="L305" s="223"/>
      <c r="M305" s="224"/>
      <c r="N305" s="225"/>
      <c r="O305" s="225"/>
      <c r="P305" s="225"/>
      <c r="Q305" s="225"/>
      <c r="R305" s="225"/>
      <c r="S305" s="225"/>
      <c r="T305" s="226"/>
      <c r="AT305" s="227" t="s">
        <v>186</v>
      </c>
      <c r="AU305" s="227" t="s">
        <v>85</v>
      </c>
      <c r="AV305" s="14" t="s">
        <v>85</v>
      </c>
      <c r="AW305" s="14" t="s">
        <v>37</v>
      </c>
      <c r="AX305" s="14" t="s">
        <v>75</v>
      </c>
      <c r="AY305" s="227" t="s">
        <v>175</v>
      </c>
    </row>
    <row r="306" spans="2:51" s="14" customFormat="1" ht="11.25">
      <c r="B306" s="217"/>
      <c r="C306" s="218"/>
      <c r="D306" s="203" t="s">
        <v>186</v>
      </c>
      <c r="E306" s="219" t="s">
        <v>19</v>
      </c>
      <c r="F306" s="220" t="s">
        <v>3979</v>
      </c>
      <c r="G306" s="218"/>
      <c r="H306" s="221">
        <v>13.817</v>
      </c>
      <c r="I306" s="222"/>
      <c r="J306" s="218"/>
      <c r="K306" s="218"/>
      <c r="L306" s="223"/>
      <c r="M306" s="224"/>
      <c r="N306" s="225"/>
      <c r="O306" s="225"/>
      <c r="P306" s="225"/>
      <c r="Q306" s="225"/>
      <c r="R306" s="225"/>
      <c r="S306" s="225"/>
      <c r="T306" s="226"/>
      <c r="AT306" s="227" t="s">
        <v>186</v>
      </c>
      <c r="AU306" s="227" t="s">
        <v>85</v>
      </c>
      <c r="AV306" s="14" t="s">
        <v>85</v>
      </c>
      <c r="AW306" s="14" t="s">
        <v>37</v>
      </c>
      <c r="AX306" s="14" t="s">
        <v>75</v>
      </c>
      <c r="AY306" s="227" t="s">
        <v>175</v>
      </c>
    </row>
    <row r="307" spans="2:51" s="14" customFormat="1" ht="11.25">
      <c r="B307" s="217"/>
      <c r="C307" s="218"/>
      <c r="D307" s="203" t="s">
        <v>186</v>
      </c>
      <c r="E307" s="219" t="s">
        <v>19</v>
      </c>
      <c r="F307" s="220" t="s">
        <v>3980</v>
      </c>
      <c r="G307" s="218"/>
      <c r="H307" s="221">
        <v>40.032</v>
      </c>
      <c r="I307" s="222"/>
      <c r="J307" s="218"/>
      <c r="K307" s="218"/>
      <c r="L307" s="223"/>
      <c r="M307" s="224"/>
      <c r="N307" s="225"/>
      <c r="O307" s="225"/>
      <c r="P307" s="225"/>
      <c r="Q307" s="225"/>
      <c r="R307" s="225"/>
      <c r="S307" s="225"/>
      <c r="T307" s="226"/>
      <c r="AT307" s="227" t="s">
        <v>186</v>
      </c>
      <c r="AU307" s="227" t="s">
        <v>85</v>
      </c>
      <c r="AV307" s="14" t="s">
        <v>85</v>
      </c>
      <c r="AW307" s="14" t="s">
        <v>37</v>
      </c>
      <c r="AX307" s="14" t="s">
        <v>75</v>
      </c>
      <c r="AY307" s="227" t="s">
        <v>175</v>
      </c>
    </row>
    <row r="308" spans="2:51" s="14" customFormat="1" ht="11.25">
      <c r="B308" s="217"/>
      <c r="C308" s="218"/>
      <c r="D308" s="203" t="s">
        <v>186</v>
      </c>
      <c r="E308" s="219" t="s">
        <v>19</v>
      </c>
      <c r="F308" s="220" t="s">
        <v>3981</v>
      </c>
      <c r="G308" s="218"/>
      <c r="H308" s="221">
        <v>15.25</v>
      </c>
      <c r="I308" s="222"/>
      <c r="J308" s="218"/>
      <c r="K308" s="218"/>
      <c r="L308" s="223"/>
      <c r="M308" s="224"/>
      <c r="N308" s="225"/>
      <c r="O308" s="225"/>
      <c r="P308" s="225"/>
      <c r="Q308" s="225"/>
      <c r="R308" s="225"/>
      <c r="S308" s="225"/>
      <c r="T308" s="226"/>
      <c r="AT308" s="227" t="s">
        <v>186</v>
      </c>
      <c r="AU308" s="227" t="s">
        <v>85</v>
      </c>
      <c r="AV308" s="14" t="s">
        <v>85</v>
      </c>
      <c r="AW308" s="14" t="s">
        <v>37</v>
      </c>
      <c r="AX308" s="14" t="s">
        <v>75</v>
      </c>
      <c r="AY308" s="227" t="s">
        <v>175</v>
      </c>
    </row>
    <row r="309" spans="2:51" s="14" customFormat="1" ht="11.25">
      <c r="B309" s="217"/>
      <c r="C309" s="218"/>
      <c r="D309" s="203" t="s">
        <v>186</v>
      </c>
      <c r="E309" s="219" t="s">
        <v>19</v>
      </c>
      <c r="F309" s="220" t="s">
        <v>3982</v>
      </c>
      <c r="G309" s="218"/>
      <c r="H309" s="221">
        <v>12.843</v>
      </c>
      <c r="I309" s="222"/>
      <c r="J309" s="218"/>
      <c r="K309" s="218"/>
      <c r="L309" s="223"/>
      <c r="M309" s="224"/>
      <c r="N309" s="225"/>
      <c r="O309" s="225"/>
      <c r="P309" s="225"/>
      <c r="Q309" s="225"/>
      <c r="R309" s="225"/>
      <c r="S309" s="225"/>
      <c r="T309" s="226"/>
      <c r="AT309" s="227" t="s">
        <v>186</v>
      </c>
      <c r="AU309" s="227" t="s">
        <v>85</v>
      </c>
      <c r="AV309" s="14" t="s">
        <v>85</v>
      </c>
      <c r="AW309" s="14" t="s">
        <v>37</v>
      </c>
      <c r="AX309" s="14" t="s">
        <v>75</v>
      </c>
      <c r="AY309" s="227" t="s">
        <v>175</v>
      </c>
    </row>
    <row r="310" spans="2:51" s="14" customFormat="1" ht="11.25">
      <c r="B310" s="217"/>
      <c r="C310" s="218"/>
      <c r="D310" s="203" t="s">
        <v>186</v>
      </c>
      <c r="E310" s="219" t="s">
        <v>19</v>
      </c>
      <c r="F310" s="220" t="s">
        <v>3983</v>
      </c>
      <c r="G310" s="218"/>
      <c r="H310" s="221">
        <v>1.445</v>
      </c>
      <c r="I310" s="222"/>
      <c r="J310" s="218"/>
      <c r="K310" s="218"/>
      <c r="L310" s="223"/>
      <c r="M310" s="224"/>
      <c r="N310" s="225"/>
      <c r="O310" s="225"/>
      <c r="P310" s="225"/>
      <c r="Q310" s="225"/>
      <c r="R310" s="225"/>
      <c r="S310" s="225"/>
      <c r="T310" s="226"/>
      <c r="AT310" s="227" t="s">
        <v>186</v>
      </c>
      <c r="AU310" s="227" t="s">
        <v>85</v>
      </c>
      <c r="AV310" s="14" t="s">
        <v>85</v>
      </c>
      <c r="AW310" s="14" t="s">
        <v>37</v>
      </c>
      <c r="AX310" s="14" t="s">
        <v>75</v>
      </c>
      <c r="AY310" s="227" t="s">
        <v>175</v>
      </c>
    </row>
    <row r="311" spans="2:51" s="14" customFormat="1" ht="11.25">
      <c r="B311" s="217"/>
      <c r="C311" s="218"/>
      <c r="D311" s="203" t="s">
        <v>186</v>
      </c>
      <c r="E311" s="219" t="s">
        <v>19</v>
      </c>
      <c r="F311" s="220" t="s">
        <v>3984</v>
      </c>
      <c r="G311" s="218"/>
      <c r="H311" s="221">
        <v>80.565</v>
      </c>
      <c r="I311" s="222"/>
      <c r="J311" s="218"/>
      <c r="K311" s="218"/>
      <c r="L311" s="223"/>
      <c r="M311" s="224"/>
      <c r="N311" s="225"/>
      <c r="O311" s="225"/>
      <c r="P311" s="225"/>
      <c r="Q311" s="225"/>
      <c r="R311" s="225"/>
      <c r="S311" s="225"/>
      <c r="T311" s="226"/>
      <c r="AT311" s="227" t="s">
        <v>186</v>
      </c>
      <c r="AU311" s="227" t="s">
        <v>85</v>
      </c>
      <c r="AV311" s="14" t="s">
        <v>85</v>
      </c>
      <c r="AW311" s="14" t="s">
        <v>37</v>
      </c>
      <c r="AX311" s="14" t="s">
        <v>75</v>
      </c>
      <c r="AY311" s="227" t="s">
        <v>175</v>
      </c>
    </row>
    <row r="312" spans="2:51" s="14" customFormat="1" ht="11.25">
      <c r="B312" s="217"/>
      <c r="C312" s="218"/>
      <c r="D312" s="203" t="s">
        <v>186</v>
      </c>
      <c r="E312" s="219" t="s">
        <v>19</v>
      </c>
      <c r="F312" s="220" t="s">
        <v>3985</v>
      </c>
      <c r="G312" s="218"/>
      <c r="H312" s="221">
        <v>10.34</v>
      </c>
      <c r="I312" s="222"/>
      <c r="J312" s="218"/>
      <c r="K312" s="218"/>
      <c r="L312" s="223"/>
      <c r="M312" s="224"/>
      <c r="N312" s="225"/>
      <c r="O312" s="225"/>
      <c r="P312" s="225"/>
      <c r="Q312" s="225"/>
      <c r="R312" s="225"/>
      <c r="S312" s="225"/>
      <c r="T312" s="226"/>
      <c r="AT312" s="227" t="s">
        <v>186</v>
      </c>
      <c r="AU312" s="227" t="s">
        <v>85</v>
      </c>
      <c r="AV312" s="14" t="s">
        <v>85</v>
      </c>
      <c r="AW312" s="14" t="s">
        <v>37</v>
      </c>
      <c r="AX312" s="14" t="s">
        <v>75</v>
      </c>
      <c r="AY312" s="227" t="s">
        <v>175</v>
      </c>
    </row>
    <row r="313" spans="2:51" s="14" customFormat="1" ht="11.25">
      <c r="B313" s="217"/>
      <c r="C313" s="218"/>
      <c r="D313" s="203" t="s">
        <v>186</v>
      </c>
      <c r="E313" s="219" t="s">
        <v>19</v>
      </c>
      <c r="F313" s="220" t="s">
        <v>3986</v>
      </c>
      <c r="G313" s="218"/>
      <c r="H313" s="221">
        <v>17.71</v>
      </c>
      <c r="I313" s="222"/>
      <c r="J313" s="218"/>
      <c r="K313" s="218"/>
      <c r="L313" s="223"/>
      <c r="M313" s="224"/>
      <c r="N313" s="225"/>
      <c r="O313" s="225"/>
      <c r="P313" s="225"/>
      <c r="Q313" s="225"/>
      <c r="R313" s="225"/>
      <c r="S313" s="225"/>
      <c r="T313" s="226"/>
      <c r="AT313" s="227" t="s">
        <v>186</v>
      </c>
      <c r="AU313" s="227" t="s">
        <v>85</v>
      </c>
      <c r="AV313" s="14" t="s">
        <v>85</v>
      </c>
      <c r="AW313" s="14" t="s">
        <v>37</v>
      </c>
      <c r="AX313" s="14" t="s">
        <v>75</v>
      </c>
      <c r="AY313" s="227" t="s">
        <v>175</v>
      </c>
    </row>
    <row r="314" spans="2:51" s="14" customFormat="1" ht="11.25">
      <c r="B314" s="217"/>
      <c r="C314" s="218"/>
      <c r="D314" s="203" t="s">
        <v>186</v>
      </c>
      <c r="E314" s="219" t="s">
        <v>19</v>
      </c>
      <c r="F314" s="220" t="s">
        <v>3987</v>
      </c>
      <c r="G314" s="218"/>
      <c r="H314" s="221">
        <v>80.315</v>
      </c>
      <c r="I314" s="222"/>
      <c r="J314" s="218"/>
      <c r="K314" s="218"/>
      <c r="L314" s="223"/>
      <c r="M314" s="224"/>
      <c r="N314" s="225"/>
      <c r="O314" s="225"/>
      <c r="P314" s="225"/>
      <c r="Q314" s="225"/>
      <c r="R314" s="225"/>
      <c r="S314" s="225"/>
      <c r="T314" s="226"/>
      <c r="AT314" s="227" t="s">
        <v>186</v>
      </c>
      <c r="AU314" s="227" t="s">
        <v>85</v>
      </c>
      <c r="AV314" s="14" t="s">
        <v>85</v>
      </c>
      <c r="AW314" s="14" t="s">
        <v>37</v>
      </c>
      <c r="AX314" s="14" t="s">
        <v>75</v>
      </c>
      <c r="AY314" s="227" t="s">
        <v>175</v>
      </c>
    </row>
    <row r="315" spans="2:51" s="14" customFormat="1" ht="11.25">
      <c r="B315" s="217"/>
      <c r="C315" s="218"/>
      <c r="D315" s="203" t="s">
        <v>186</v>
      </c>
      <c r="E315" s="219" t="s">
        <v>19</v>
      </c>
      <c r="F315" s="220" t="s">
        <v>3985</v>
      </c>
      <c r="G315" s="218"/>
      <c r="H315" s="221">
        <v>10.34</v>
      </c>
      <c r="I315" s="222"/>
      <c r="J315" s="218"/>
      <c r="K315" s="218"/>
      <c r="L315" s="223"/>
      <c r="M315" s="224"/>
      <c r="N315" s="225"/>
      <c r="O315" s="225"/>
      <c r="P315" s="225"/>
      <c r="Q315" s="225"/>
      <c r="R315" s="225"/>
      <c r="S315" s="225"/>
      <c r="T315" s="226"/>
      <c r="AT315" s="227" t="s">
        <v>186</v>
      </c>
      <c r="AU315" s="227" t="s">
        <v>85</v>
      </c>
      <c r="AV315" s="14" t="s">
        <v>85</v>
      </c>
      <c r="AW315" s="14" t="s">
        <v>37</v>
      </c>
      <c r="AX315" s="14" t="s">
        <v>75</v>
      </c>
      <c r="AY315" s="227" t="s">
        <v>175</v>
      </c>
    </row>
    <row r="316" spans="2:51" s="14" customFormat="1" ht="11.25">
      <c r="B316" s="217"/>
      <c r="C316" s="218"/>
      <c r="D316" s="203" t="s">
        <v>186</v>
      </c>
      <c r="E316" s="219" t="s">
        <v>19</v>
      </c>
      <c r="F316" s="220" t="s">
        <v>3986</v>
      </c>
      <c r="G316" s="218"/>
      <c r="H316" s="221">
        <v>17.71</v>
      </c>
      <c r="I316" s="222"/>
      <c r="J316" s="218"/>
      <c r="K316" s="218"/>
      <c r="L316" s="223"/>
      <c r="M316" s="224"/>
      <c r="N316" s="225"/>
      <c r="O316" s="225"/>
      <c r="P316" s="225"/>
      <c r="Q316" s="225"/>
      <c r="R316" s="225"/>
      <c r="S316" s="225"/>
      <c r="T316" s="226"/>
      <c r="AT316" s="227" t="s">
        <v>186</v>
      </c>
      <c r="AU316" s="227" t="s">
        <v>85</v>
      </c>
      <c r="AV316" s="14" t="s">
        <v>85</v>
      </c>
      <c r="AW316" s="14" t="s">
        <v>37</v>
      </c>
      <c r="AX316" s="14" t="s">
        <v>75</v>
      </c>
      <c r="AY316" s="227" t="s">
        <v>175</v>
      </c>
    </row>
    <row r="317" spans="2:51" s="16" customFormat="1" ht="11.25">
      <c r="B317" s="253"/>
      <c r="C317" s="254"/>
      <c r="D317" s="203" t="s">
        <v>186</v>
      </c>
      <c r="E317" s="255" t="s">
        <v>19</v>
      </c>
      <c r="F317" s="256" t="s">
        <v>365</v>
      </c>
      <c r="G317" s="254"/>
      <c r="H317" s="257">
        <v>798.7560000000002</v>
      </c>
      <c r="I317" s="258"/>
      <c r="J317" s="254"/>
      <c r="K317" s="254"/>
      <c r="L317" s="259"/>
      <c r="M317" s="260"/>
      <c r="N317" s="261"/>
      <c r="O317" s="261"/>
      <c r="P317" s="261"/>
      <c r="Q317" s="261"/>
      <c r="R317" s="261"/>
      <c r="S317" s="261"/>
      <c r="T317" s="262"/>
      <c r="AT317" s="263" t="s">
        <v>186</v>
      </c>
      <c r="AU317" s="263" t="s">
        <v>85</v>
      </c>
      <c r="AV317" s="16" t="s">
        <v>195</v>
      </c>
      <c r="AW317" s="16" t="s">
        <v>37</v>
      </c>
      <c r="AX317" s="16" t="s">
        <v>75</v>
      </c>
      <c r="AY317" s="263" t="s">
        <v>175</v>
      </c>
    </row>
    <row r="318" spans="2:51" s="13" customFormat="1" ht="11.25">
      <c r="B318" s="207"/>
      <c r="C318" s="208"/>
      <c r="D318" s="203" t="s">
        <v>186</v>
      </c>
      <c r="E318" s="209" t="s">
        <v>19</v>
      </c>
      <c r="F318" s="210" t="s">
        <v>3988</v>
      </c>
      <c r="G318" s="208"/>
      <c r="H318" s="209" t="s">
        <v>19</v>
      </c>
      <c r="I318" s="211"/>
      <c r="J318" s="208"/>
      <c r="K318" s="208"/>
      <c r="L318" s="212"/>
      <c r="M318" s="213"/>
      <c r="N318" s="214"/>
      <c r="O318" s="214"/>
      <c r="P318" s="214"/>
      <c r="Q318" s="214"/>
      <c r="R318" s="214"/>
      <c r="S318" s="214"/>
      <c r="T318" s="215"/>
      <c r="AT318" s="216" t="s">
        <v>186</v>
      </c>
      <c r="AU318" s="216" t="s">
        <v>85</v>
      </c>
      <c r="AV318" s="13" t="s">
        <v>83</v>
      </c>
      <c r="AW318" s="13" t="s">
        <v>37</v>
      </c>
      <c r="AX318" s="13" t="s">
        <v>75</v>
      </c>
      <c r="AY318" s="216" t="s">
        <v>175</v>
      </c>
    </row>
    <row r="319" spans="2:51" s="14" customFormat="1" ht="11.25">
      <c r="B319" s="217"/>
      <c r="C319" s="218"/>
      <c r="D319" s="203" t="s">
        <v>186</v>
      </c>
      <c r="E319" s="219" t="s">
        <v>19</v>
      </c>
      <c r="F319" s="220" t="s">
        <v>3989</v>
      </c>
      <c r="G319" s="218"/>
      <c r="H319" s="221">
        <v>-91.006</v>
      </c>
      <c r="I319" s="222"/>
      <c r="J319" s="218"/>
      <c r="K319" s="218"/>
      <c r="L319" s="223"/>
      <c r="M319" s="224"/>
      <c r="N319" s="225"/>
      <c r="O319" s="225"/>
      <c r="P319" s="225"/>
      <c r="Q319" s="225"/>
      <c r="R319" s="225"/>
      <c r="S319" s="225"/>
      <c r="T319" s="226"/>
      <c r="AT319" s="227" t="s">
        <v>186</v>
      </c>
      <c r="AU319" s="227" t="s">
        <v>85</v>
      </c>
      <c r="AV319" s="14" t="s">
        <v>85</v>
      </c>
      <c r="AW319" s="14" t="s">
        <v>37</v>
      </c>
      <c r="AX319" s="14" t="s">
        <v>75</v>
      </c>
      <c r="AY319" s="227" t="s">
        <v>175</v>
      </c>
    </row>
    <row r="320" spans="2:51" s="13" customFormat="1" ht="11.25">
      <c r="B320" s="207"/>
      <c r="C320" s="208"/>
      <c r="D320" s="203" t="s">
        <v>186</v>
      </c>
      <c r="E320" s="209" t="s">
        <v>19</v>
      </c>
      <c r="F320" s="210" t="s">
        <v>3990</v>
      </c>
      <c r="G320" s="208"/>
      <c r="H320" s="209" t="s">
        <v>19</v>
      </c>
      <c r="I320" s="211"/>
      <c r="J320" s="208"/>
      <c r="K320" s="208"/>
      <c r="L320" s="212"/>
      <c r="M320" s="213"/>
      <c r="N320" s="214"/>
      <c r="O320" s="214"/>
      <c r="P320" s="214"/>
      <c r="Q320" s="214"/>
      <c r="R320" s="214"/>
      <c r="S320" s="214"/>
      <c r="T320" s="215"/>
      <c r="AT320" s="216" t="s">
        <v>186</v>
      </c>
      <c r="AU320" s="216" t="s">
        <v>85</v>
      </c>
      <c r="AV320" s="13" t="s">
        <v>83</v>
      </c>
      <c r="AW320" s="13" t="s">
        <v>37</v>
      </c>
      <c r="AX320" s="13" t="s">
        <v>75</v>
      </c>
      <c r="AY320" s="216" t="s">
        <v>175</v>
      </c>
    </row>
    <row r="321" spans="2:51" s="14" customFormat="1" ht="11.25">
      <c r="B321" s="217"/>
      <c r="C321" s="218"/>
      <c r="D321" s="203" t="s">
        <v>186</v>
      </c>
      <c r="E321" s="219" t="s">
        <v>19</v>
      </c>
      <c r="F321" s="220" t="s">
        <v>3991</v>
      </c>
      <c r="G321" s="218"/>
      <c r="H321" s="221">
        <v>-263.015</v>
      </c>
      <c r="I321" s="222"/>
      <c r="J321" s="218"/>
      <c r="K321" s="218"/>
      <c r="L321" s="223"/>
      <c r="M321" s="224"/>
      <c r="N321" s="225"/>
      <c r="O321" s="225"/>
      <c r="P321" s="225"/>
      <c r="Q321" s="225"/>
      <c r="R321" s="225"/>
      <c r="S321" s="225"/>
      <c r="T321" s="226"/>
      <c r="AT321" s="227" t="s">
        <v>186</v>
      </c>
      <c r="AU321" s="227" t="s">
        <v>85</v>
      </c>
      <c r="AV321" s="14" t="s">
        <v>85</v>
      </c>
      <c r="AW321" s="14" t="s">
        <v>37</v>
      </c>
      <c r="AX321" s="14" t="s">
        <v>75</v>
      </c>
      <c r="AY321" s="227" t="s">
        <v>175</v>
      </c>
    </row>
    <row r="322" spans="2:51" s="13" customFormat="1" ht="11.25">
      <c r="B322" s="207"/>
      <c r="C322" s="208"/>
      <c r="D322" s="203" t="s">
        <v>186</v>
      </c>
      <c r="E322" s="209" t="s">
        <v>19</v>
      </c>
      <c r="F322" s="210" t="s">
        <v>3992</v>
      </c>
      <c r="G322" s="208"/>
      <c r="H322" s="209" t="s">
        <v>19</v>
      </c>
      <c r="I322" s="211"/>
      <c r="J322" s="208"/>
      <c r="K322" s="208"/>
      <c r="L322" s="212"/>
      <c r="M322" s="213"/>
      <c r="N322" s="214"/>
      <c r="O322" s="214"/>
      <c r="P322" s="214"/>
      <c r="Q322" s="214"/>
      <c r="R322" s="214"/>
      <c r="S322" s="214"/>
      <c r="T322" s="215"/>
      <c r="AT322" s="216" t="s">
        <v>186</v>
      </c>
      <c r="AU322" s="216" t="s">
        <v>85</v>
      </c>
      <c r="AV322" s="13" t="s">
        <v>83</v>
      </c>
      <c r="AW322" s="13" t="s">
        <v>37</v>
      </c>
      <c r="AX322" s="13" t="s">
        <v>75</v>
      </c>
      <c r="AY322" s="216" t="s">
        <v>175</v>
      </c>
    </row>
    <row r="323" spans="2:51" s="14" customFormat="1" ht="11.25">
      <c r="B323" s="217"/>
      <c r="C323" s="218"/>
      <c r="D323" s="203" t="s">
        <v>186</v>
      </c>
      <c r="E323" s="219" t="s">
        <v>19</v>
      </c>
      <c r="F323" s="220" t="s">
        <v>3993</v>
      </c>
      <c r="G323" s="218"/>
      <c r="H323" s="221">
        <v>-86.196</v>
      </c>
      <c r="I323" s="222"/>
      <c r="J323" s="218"/>
      <c r="K323" s="218"/>
      <c r="L323" s="223"/>
      <c r="M323" s="224"/>
      <c r="N323" s="225"/>
      <c r="O323" s="225"/>
      <c r="P323" s="225"/>
      <c r="Q323" s="225"/>
      <c r="R323" s="225"/>
      <c r="S323" s="225"/>
      <c r="T323" s="226"/>
      <c r="AT323" s="227" t="s">
        <v>186</v>
      </c>
      <c r="AU323" s="227" t="s">
        <v>85</v>
      </c>
      <c r="AV323" s="14" t="s">
        <v>85</v>
      </c>
      <c r="AW323" s="14" t="s">
        <v>37</v>
      </c>
      <c r="AX323" s="14" t="s">
        <v>75</v>
      </c>
      <c r="AY323" s="227" t="s">
        <v>175</v>
      </c>
    </row>
    <row r="324" spans="2:51" s="15" customFormat="1" ht="11.25">
      <c r="B324" s="228"/>
      <c r="C324" s="229"/>
      <c r="D324" s="203" t="s">
        <v>186</v>
      </c>
      <c r="E324" s="230" t="s">
        <v>19</v>
      </c>
      <c r="F324" s="231" t="s">
        <v>204</v>
      </c>
      <c r="G324" s="229"/>
      <c r="H324" s="232">
        <v>358.5390000000002</v>
      </c>
      <c r="I324" s="233"/>
      <c r="J324" s="229"/>
      <c r="K324" s="229"/>
      <c r="L324" s="234"/>
      <c r="M324" s="235"/>
      <c r="N324" s="236"/>
      <c r="O324" s="236"/>
      <c r="P324" s="236"/>
      <c r="Q324" s="236"/>
      <c r="R324" s="236"/>
      <c r="S324" s="236"/>
      <c r="T324" s="237"/>
      <c r="AT324" s="238" t="s">
        <v>186</v>
      </c>
      <c r="AU324" s="238" t="s">
        <v>85</v>
      </c>
      <c r="AV324" s="15" t="s">
        <v>182</v>
      </c>
      <c r="AW324" s="15" t="s">
        <v>37</v>
      </c>
      <c r="AX324" s="15" t="s">
        <v>83</v>
      </c>
      <c r="AY324" s="238" t="s">
        <v>175</v>
      </c>
    </row>
    <row r="325" spans="2:63" s="12" customFormat="1" ht="22.9" customHeight="1">
      <c r="B325" s="174"/>
      <c r="C325" s="175"/>
      <c r="D325" s="176" t="s">
        <v>74</v>
      </c>
      <c r="E325" s="188" t="s">
        <v>237</v>
      </c>
      <c r="F325" s="188" t="s">
        <v>358</v>
      </c>
      <c r="G325" s="175"/>
      <c r="H325" s="175"/>
      <c r="I325" s="178"/>
      <c r="J325" s="189">
        <f>BK325</f>
        <v>0</v>
      </c>
      <c r="K325" s="175"/>
      <c r="L325" s="180"/>
      <c r="M325" s="181"/>
      <c r="N325" s="182"/>
      <c r="O325" s="182"/>
      <c r="P325" s="183">
        <f>SUM(P326:P392)</f>
        <v>0</v>
      </c>
      <c r="Q325" s="182"/>
      <c r="R325" s="183">
        <f>SUM(R326:R392)</f>
        <v>13.92924015</v>
      </c>
      <c r="S325" s="182"/>
      <c r="T325" s="184">
        <f>SUM(T326:T392)</f>
        <v>0.031692</v>
      </c>
      <c r="AR325" s="185" t="s">
        <v>83</v>
      </c>
      <c r="AT325" s="186" t="s">
        <v>74</v>
      </c>
      <c r="AU325" s="186" t="s">
        <v>83</v>
      </c>
      <c r="AY325" s="185" t="s">
        <v>175</v>
      </c>
      <c r="BK325" s="187">
        <f>SUM(BK326:BK392)</f>
        <v>0</v>
      </c>
    </row>
    <row r="326" spans="1:65" s="2" customFormat="1" ht="21.75" customHeight="1">
      <c r="A326" s="36"/>
      <c r="B326" s="37"/>
      <c r="C326" s="190" t="s">
        <v>8</v>
      </c>
      <c r="D326" s="190" t="s">
        <v>177</v>
      </c>
      <c r="E326" s="191" t="s">
        <v>4048</v>
      </c>
      <c r="F326" s="192" t="s">
        <v>4049</v>
      </c>
      <c r="G326" s="193" t="s">
        <v>180</v>
      </c>
      <c r="H326" s="194">
        <v>15.846</v>
      </c>
      <c r="I326" s="195"/>
      <c r="J326" s="196">
        <f>ROUND(I326*H326,2)</f>
        <v>0</v>
      </c>
      <c r="K326" s="192" t="s">
        <v>181</v>
      </c>
      <c r="L326" s="41"/>
      <c r="M326" s="197" t="s">
        <v>19</v>
      </c>
      <c r="N326" s="198" t="s">
        <v>48</v>
      </c>
      <c r="O326" s="67"/>
      <c r="P326" s="199">
        <f>O326*H326</f>
        <v>0</v>
      </c>
      <c r="Q326" s="199">
        <v>0</v>
      </c>
      <c r="R326" s="199">
        <f>Q326*H326</f>
        <v>0</v>
      </c>
      <c r="S326" s="199">
        <v>0.002</v>
      </c>
      <c r="T326" s="200">
        <f>S326*H326</f>
        <v>0.031692</v>
      </c>
      <c r="U326" s="36"/>
      <c r="V326" s="36"/>
      <c r="W326" s="36"/>
      <c r="X326" s="36"/>
      <c r="Y326" s="36"/>
      <c r="Z326" s="36"/>
      <c r="AA326" s="36"/>
      <c r="AB326" s="36"/>
      <c r="AC326" s="36"/>
      <c r="AD326" s="36"/>
      <c r="AE326" s="36"/>
      <c r="AR326" s="201" t="s">
        <v>182</v>
      </c>
      <c r="AT326" s="201" t="s">
        <v>177</v>
      </c>
      <c r="AU326" s="201" t="s">
        <v>85</v>
      </c>
      <c r="AY326" s="19" t="s">
        <v>175</v>
      </c>
      <c r="BE326" s="202">
        <f>IF(N326="základní",J326,0)</f>
        <v>0</v>
      </c>
      <c r="BF326" s="202">
        <f>IF(N326="snížená",J326,0)</f>
        <v>0</v>
      </c>
      <c r="BG326" s="202">
        <f>IF(N326="zákl. přenesená",J326,0)</f>
        <v>0</v>
      </c>
      <c r="BH326" s="202">
        <f>IF(N326="sníž. přenesená",J326,0)</f>
        <v>0</v>
      </c>
      <c r="BI326" s="202">
        <f>IF(N326="nulová",J326,0)</f>
        <v>0</v>
      </c>
      <c r="BJ326" s="19" t="s">
        <v>182</v>
      </c>
      <c r="BK326" s="202">
        <f>ROUND(I326*H326,2)</f>
        <v>0</v>
      </c>
      <c r="BL326" s="19" t="s">
        <v>182</v>
      </c>
      <c r="BM326" s="201" t="s">
        <v>4050</v>
      </c>
    </row>
    <row r="327" spans="1:47" s="2" customFormat="1" ht="39">
      <c r="A327" s="36"/>
      <c r="B327" s="37"/>
      <c r="C327" s="38"/>
      <c r="D327" s="203" t="s">
        <v>184</v>
      </c>
      <c r="E327" s="38"/>
      <c r="F327" s="204" t="s">
        <v>1630</v>
      </c>
      <c r="G327" s="38"/>
      <c r="H327" s="38"/>
      <c r="I327" s="111"/>
      <c r="J327" s="38"/>
      <c r="K327" s="38"/>
      <c r="L327" s="41"/>
      <c r="M327" s="205"/>
      <c r="N327" s="206"/>
      <c r="O327" s="67"/>
      <c r="P327" s="67"/>
      <c r="Q327" s="67"/>
      <c r="R327" s="67"/>
      <c r="S327" s="67"/>
      <c r="T327" s="68"/>
      <c r="U327" s="36"/>
      <c r="V327" s="36"/>
      <c r="W327" s="36"/>
      <c r="X327" s="36"/>
      <c r="Y327" s="36"/>
      <c r="Z327" s="36"/>
      <c r="AA327" s="36"/>
      <c r="AB327" s="36"/>
      <c r="AC327" s="36"/>
      <c r="AD327" s="36"/>
      <c r="AE327" s="36"/>
      <c r="AT327" s="19" t="s">
        <v>184</v>
      </c>
      <c r="AU327" s="19" t="s">
        <v>85</v>
      </c>
    </row>
    <row r="328" spans="1:65" s="2" customFormat="1" ht="16.5" customHeight="1">
      <c r="A328" s="36"/>
      <c r="B328" s="37"/>
      <c r="C328" s="190" t="s">
        <v>293</v>
      </c>
      <c r="D328" s="190" t="s">
        <v>177</v>
      </c>
      <c r="E328" s="191" t="s">
        <v>318</v>
      </c>
      <c r="F328" s="192" t="s">
        <v>4051</v>
      </c>
      <c r="G328" s="193" t="s">
        <v>180</v>
      </c>
      <c r="H328" s="194">
        <v>35.854</v>
      </c>
      <c r="I328" s="195"/>
      <c r="J328" s="196">
        <f>ROUND(I328*H328,2)</f>
        <v>0</v>
      </c>
      <c r="K328" s="192" t="s">
        <v>181</v>
      </c>
      <c r="L328" s="41"/>
      <c r="M328" s="197" t="s">
        <v>19</v>
      </c>
      <c r="N328" s="198" t="s">
        <v>48</v>
      </c>
      <c r="O328" s="67"/>
      <c r="P328" s="199">
        <f>O328*H328</f>
        <v>0</v>
      </c>
      <c r="Q328" s="199">
        <v>0</v>
      </c>
      <c r="R328" s="199">
        <f>Q328*H328</f>
        <v>0</v>
      </c>
      <c r="S328" s="199">
        <v>0</v>
      </c>
      <c r="T328" s="200">
        <f>S328*H328</f>
        <v>0</v>
      </c>
      <c r="U328" s="36"/>
      <c r="V328" s="36"/>
      <c r="W328" s="36"/>
      <c r="X328" s="36"/>
      <c r="Y328" s="36"/>
      <c r="Z328" s="36"/>
      <c r="AA328" s="36"/>
      <c r="AB328" s="36"/>
      <c r="AC328" s="36"/>
      <c r="AD328" s="36"/>
      <c r="AE328" s="36"/>
      <c r="AR328" s="201" t="s">
        <v>182</v>
      </c>
      <c r="AT328" s="201" t="s">
        <v>177</v>
      </c>
      <c r="AU328" s="201" t="s">
        <v>85</v>
      </c>
      <c r="AY328" s="19" t="s">
        <v>175</v>
      </c>
      <c r="BE328" s="202">
        <f>IF(N328="základní",J328,0)</f>
        <v>0</v>
      </c>
      <c r="BF328" s="202">
        <f>IF(N328="snížená",J328,0)</f>
        <v>0</v>
      </c>
      <c r="BG328" s="202">
        <f>IF(N328="zákl. přenesená",J328,0)</f>
        <v>0</v>
      </c>
      <c r="BH328" s="202">
        <f>IF(N328="sníž. přenesená",J328,0)</f>
        <v>0</v>
      </c>
      <c r="BI328" s="202">
        <f>IF(N328="nulová",J328,0)</f>
        <v>0</v>
      </c>
      <c r="BJ328" s="19" t="s">
        <v>182</v>
      </c>
      <c r="BK328" s="202">
        <f>ROUND(I328*H328,2)</f>
        <v>0</v>
      </c>
      <c r="BL328" s="19" t="s">
        <v>182</v>
      </c>
      <c r="BM328" s="201" t="s">
        <v>4052</v>
      </c>
    </row>
    <row r="329" spans="1:47" s="2" customFormat="1" ht="58.5">
      <c r="A329" s="36"/>
      <c r="B329" s="37"/>
      <c r="C329" s="38"/>
      <c r="D329" s="203" t="s">
        <v>184</v>
      </c>
      <c r="E329" s="38"/>
      <c r="F329" s="204" t="s">
        <v>321</v>
      </c>
      <c r="G329" s="38"/>
      <c r="H329" s="38"/>
      <c r="I329" s="111"/>
      <c r="J329" s="38"/>
      <c r="K329" s="38"/>
      <c r="L329" s="41"/>
      <c r="M329" s="205"/>
      <c r="N329" s="206"/>
      <c r="O329" s="67"/>
      <c r="P329" s="67"/>
      <c r="Q329" s="67"/>
      <c r="R329" s="67"/>
      <c r="S329" s="67"/>
      <c r="T329" s="68"/>
      <c r="U329" s="36"/>
      <c r="V329" s="36"/>
      <c r="W329" s="36"/>
      <c r="X329" s="36"/>
      <c r="Y329" s="36"/>
      <c r="Z329" s="36"/>
      <c r="AA329" s="36"/>
      <c r="AB329" s="36"/>
      <c r="AC329" s="36"/>
      <c r="AD329" s="36"/>
      <c r="AE329" s="36"/>
      <c r="AT329" s="19" t="s">
        <v>184</v>
      </c>
      <c r="AU329" s="19" t="s">
        <v>85</v>
      </c>
    </row>
    <row r="330" spans="1:47" s="2" customFormat="1" ht="19.5">
      <c r="A330" s="36"/>
      <c r="B330" s="37"/>
      <c r="C330" s="38"/>
      <c r="D330" s="203" t="s">
        <v>255</v>
      </c>
      <c r="E330" s="38"/>
      <c r="F330" s="204" t="s">
        <v>4053</v>
      </c>
      <c r="G330" s="38"/>
      <c r="H330" s="38"/>
      <c r="I330" s="111"/>
      <c r="J330" s="38"/>
      <c r="K330" s="38"/>
      <c r="L330" s="41"/>
      <c r="M330" s="205"/>
      <c r="N330" s="206"/>
      <c r="O330" s="67"/>
      <c r="P330" s="67"/>
      <c r="Q330" s="67"/>
      <c r="R330" s="67"/>
      <c r="S330" s="67"/>
      <c r="T330" s="68"/>
      <c r="U330" s="36"/>
      <c r="V330" s="36"/>
      <c r="W330" s="36"/>
      <c r="X330" s="36"/>
      <c r="Y330" s="36"/>
      <c r="Z330" s="36"/>
      <c r="AA330" s="36"/>
      <c r="AB330" s="36"/>
      <c r="AC330" s="36"/>
      <c r="AD330" s="36"/>
      <c r="AE330" s="36"/>
      <c r="AT330" s="19" t="s">
        <v>255</v>
      </c>
      <c r="AU330" s="19" t="s">
        <v>85</v>
      </c>
    </row>
    <row r="331" spans="2:51" s="14" customFormat="1" ht="11.25">
      <c r="B331" s="217"/>
      <c r="C331" s="218"/>
      <c r="D331" s="203" t="s">
        <v>186</v>
      </c>
      <c r="E331" s="219" t="s">
        <v>19</v>
      </c>
      <c r="F331" s="220" t="s">
        <v>4054</v>
      </c>
      <c r="G331" s="218"/>
      <c r="H331" s="221">
        <v>35.854</v>
      </c>
      <c r="I331" s="222"/>
      <c r="J331" s="218"/>
      <c r="K331" s="218"/>
      <c r="L331" s="223"/>
      <c r="M331" s="224"/>
      <c r="N331" s="225"/>
      <c r="O331" s="225"/>
      <c r="P331" s="225"/>
      <c r="Q331" s="225"/>
      <c r="R331" s="225"/>
      <c r="S331" s="225"/>
      <c r="T331" s="226"/>
      <c r="AT331" s="227" t="s">
        <v>186</v>
      </c>
      <c r="AU331" s="227" t="s">
        <v>85</v>
      </c>
      <c r="AV331" s="14" t="s">
        <v>85</v>
      </c>
      <c r="AW331" s="14" t="s">
        <v>37</v>
      </c>
      <c r="AX331" s="14" t="s">
        <v>83</v>
      </c>
      <c r="AY331" s="227" t="s">
        <v>175</v>
      </c>
    </row>
    <row r="332" spans="1:65" s="2" customFormat="1" ht="16.5" customHeight="1">
      <c r="A332" s="36"/>
      <c r="B332" s="37"/>
      <c r="C332" s="190" t="s">
        <v>298</v>
      </c>
      <c r="D332" s="190" t="s">
        <v>177</v>
      </c>
      <c r="E332" s="191" t="s">
        <v>318</v>
      </c>
      <c r="F332" s="192" t="s">
        <v>4051</v>
      </c>
      <c r="G332" s="193" t="s">
        <v>180</v>
      </c>
      <c r="H332" s="194">
        <v>358.539</v>
      </c>
      <c r="I332" s="195"/>
      <c r="J332" s="196">
        <f>ROUND(I332*H332,2)</f>
        <v>0</v>
      </c>
      <c r="K332" s="192" t="s">
        <v>181</v>
      </c>
      <c r="L332" s="41"/>
      <c r="M332" s="197" t="s">
        <v>19</v>
      </c>
      <c r="N332" s="198" t="s">
        <v>48</v>
      </c>
      <c r="O332" s="67"/>
      <c r="P332" s="199">
        <f>O332*H332</f>
        <v>0</v>
      </c>
      <c r="Q332" s="199">
        <v>0</v>
      </c>
      <c r="R332" s="199">
        <f>Q332*H332</f>
        <v>0</v>
      </c>
      <c r="S332" s="199">
        <v>0</v>
      </c>
      <c r="T332" s="200">
        <f>S332*H332</f>
        <v>0</v>
      </c>
      <c r="U332" s="36"/>
      <c r="V332" s="36"/>
      <c r="W332" s="36"/>
      <c r="X332" s="36"/>
      <c r="Y332" s="36"/>
      <c r="Z332" s="36"/>
      <c r="AA332" s="36"/>
      <c r="AB332" s="36"/>
      <c r="AC332" s="36"/>
      <c r="AD332" s="36"/>
      <c r="AE332" s="36"/>
      <c r="AR332" s="201" t="s">
        <v>182</v>
      </c>
      <c r="AT332" s="201" t="s">
        <v>177</v>
      </c>
      <c r="AU332" s="201" t="s">
        <v>85</v>
      </c>
      <c r="AY332" s="19" t="s">
        <v>175</v>
      </c>
      <c r="BE332" s="202">
        <f>IF(N332="základní",J332,0)</f>
        <v>0</v>
      </c>
      <c r="BF332" s="202">
        <f>IF(N332="snížená",J332,0)</f>
        <v>0</v>
      </c>
      <c r="BG332" s="202">
        <f>IF(N332="zákl. přenesená",J332,0)</f>
        <v>0</v>
      </c>
      <c r="BH332" s="202">
        <f>IF(N332="sníž. přenesená",J332,0)</f>
        <v>0</v>
      </c>
      <c r="BI332" s="202">
        <f>IF(N332="nulová",J332,0)</f>
        <v>0</v>
      </c>
      <c r="BJ332" s="19" t="s">
        <v>182</v>
      </c>
      <c r="BK332" s="202">
        <f>ROUND(I332*H332,2)</f>
        <v>0</v>
      </c>
      <c r="BL332" s="19" t="s">
        <v>182</v>
      </c>
      <c r="BM332" s="201" t="s">
        <v>4055</v>
      </c>
    </row>
    <row r="333" spans="1:47" s="2" customFormat="1" ht="58.5">
      <c r="A333" s="36"/>
      <c r="B333" s="37"/>
      <c r="C333" s="38"/>
      <c r="D333" s="203" t="s">
        <v>184</v>
      </c>
      <c r="E333" s="38"/>
      <c r="F333" s="204" t="s">
        <v>321</v>
      </c>
      <c r="G333" s="38"/>
      <c r="H333" s="38"/>
      <c r="I333" s="111"/>
      <c r="J333" s="38"/>
      <c r="K333" s="38"/>
      <c r="L333" s="41"/>
      <c r="M333" s="205"/>
      <c r="N333" s="206"/>
      <c r="O333" s="67"/>
      <c r="P333" s="67"/>
      <c r="Q333" s="67"/>
      <c r="R333" s="67"/>
      <c r="S333" s="67"/>
      <c r="T333" s="68"/>
      <c r="U333" s="36"/>
      <c r="V333" s="36"/>
      <c r="W333" s="36"/>
      <c r="X333" s="36"/>
      <c r="Y333" s="36"/>
      <c r="Z333" s="36"/>
      <c r="AA333" s="36"/>
      <c r="AB333" s="36"/>
      <c r="AC333" s="36"/>
      <c r="AD333" s="36"/>
      <c r="AE333" s="36"/>
      <c r="AT333" s="19" t="s">
        <v>184</v>
      </c>
      <c r="AU333" s="19" t="s">
        <v>85</v>
      </c>
    </row>
    <row r="334" spans="2:51" s="13" customFormat="1" ht="11.25">
      <c r="B334" s="207"/>
      <c r="C334" s="208"/>
      <c r="D334" s="203" t="s">
        <v>186</v>
      </c>
      <c r="E334" s="209" t="s">
        <v>19</v>
      </c>
      <c r="F334" s="210" t="s">
        <v>3970</v>
      </c>
      <c r="G334" s="208"/>
      <c r="H334" s="209" t="s">
        <v>19</v>
      </c>
      <c r="I334" s="211"/>
      <c r="J334" s="208"/>
      <c r="K334" s="208"/>
      <c r="L334" s="212"/>
      <c r="M334" s="213"/>
      <c r="N334" s="214"/>
      <c r="O334" s="214"/>
      <c r="P334" s="214"/>
      <c r="Q334" s="214"/>
      <c r="R334" s="214"/>
      <c r="S334" s="214"/>
      <c r="T334" s="215"/>
      <c r="AT334" s="216" t="s">
        <v>186</v>
      </c>
      <c r="AU334" s="216" t="s">
        <v>85</v>
      </c>
      <c r="AV334" s="13" t="s">
        <v>83</v>
      </c>
      <c r="AW334" s="13" t="s">
        <v>37</v>
      </c>
      <c r="AX334" s="13" t="s">
        <v>75</v>
      </c>
      <c r="AY334" s="216" t="s">
        <v>175</v>
      </c>
    </row>
    <row r="335" spans="2:51" s="14" customFormat="1" ht="11.25">
      <c r="B335" s="217"/>
      <c r="C335" s="218"/>
      <c r="D335" s="203" t="s">
        <v>186</v>
      </c>
      <c r="E335" s="219" t="s">
        <v>19</v>
      </c>
      <c r="F335" s="220" t="s">
        <v>3971</v>
      </c>
      <c r="G335" s="218"/>
      <c r="H335" s="221">
        <v>103.153</v>
      </c>
      <c r="I335" s="222"/>
      <c r="J335" s="218"/>
      <c r="K335" s="218"/>
      <c r="L335" s="223"/>
      <c r="M335" s="224"/>
      <c r="N335" s="225"/>
      <c r="O335" s="225"/>
      <c r="P335" s="225"/>
      <c r="Q335" s="225"/>
      <c r="R335" s="225"/>
      <c r="S335" s="225"/>
      <c r="T335" s="226"/>
      <c r="AT335" s="227" t="s">
        <v>186</v>
      </c>
      <c r="AU335" s="227" t="s">
        <v>85</v>
      </c>
      <c r="AV335" s="14" t="s">
        <v>85</v>
      </c>
      <c r="AW335" s="14" t="s">
        <v>37</v>
      </c>
      <c r="AX335" s="14" t="s">
        <v>75</v>
      </c>
      <c r="AY335" s="227" t="s">
        <v>175</v>
      </c>
    </row>
    <row r="336" spans="2:51" s="14" customFormat="1" ht="11.25">
      <c r="B336" s="217"/>
      <c r="C336" s="218"/>
      <c r="D336" s="203" t="s">
        <v>186</v>
      </c>
      <c r="E336" s="219" t="s">
        <v>19</v>
      </c>
      <c r="F336" s="220" t="s">
        <v>3972</v>
      </c>
      <c r="G336" s="218"/>
      <c r="H336" s="221">
        <v>11.55</v>
      </c>
      <c r="I336" s="222"/>
      <c r="J336" s="218"/>
      <c r="K336" s="218"/>
      <c r="L336" s="223"/>
      <c r="M336" s="224"/>
      <c r="N336" s="225"/>
      <c r="O336" s="225"/>
      <c r="P336" s="225"/>
      <c r="Q336" s="225"/>
      <c r="R336" s="225"/>
      <c r="S336" s="225"/>
      <c r="T336" s="226"/>
      <c r="AT336" s="227" t="s">
        <v>186</v>
      </c>
      <c r="AU336" s="227" t="s">
        <v>85</v>
      </c>
      <c r="AV336" s="14" t="s">
        <v>85</v>
      </c>
      <c r="AW336" s="14" t="s">
        <v>37</v>
      </c>
      <c r="AX336" s="14" t="s">
        <v>75</v>
      </c>
      <c r="AY336" s="227" t="s">
        <v>175</v>
      </c>
    </row>
    <row r="337" spans="2:51" s="14" customFormat="1" ht="11.25">
      <c r="B337" s="217"/>
      <c r="C337" s="218"/>
      <c r="D337" s="203" t="s">
        <v>186</v>
      </c>
      <c r="E337" s="219" t="s">
        <v>19</v>
      </c>
      <c r="F337" s="220" t="s">
        <v>3973</v>
      </c>
      <c r="G337" s="218"/>
      <c r="H337" s="221">
        <v>10.432</v>
      </c>
      <c r="I337" s="222"/>
      <c r="J337" s="218"/>
      <c r="K337" s="218"/>
      <c r="L337" s="223"/>
      <c r="M337" s="224"/>
      <c r="N337" s="225"/>
      <c r="O337" s="225"/>
      <c r="P337" s="225"/>
      <c r="Q337" s="225"/>
      <c r="R337" s="225"/>
      <c r="S337" s="225"/>
      <c r="T337" s="226"/>
      <c r="AT337" s="227" t="s">
        <v>186</v>
      </c>
      <c r="AU337" s="227" t="s">
        <v>85</v>
      </c>
      <c r="AV337" s="14" t="s">
        <v>85</v>
      </c>
      <c r="AW337" s="14" t="s">
        <v>37</v>
      </c>
      <c r="AX337" s="14" t="s">
        <v>75</v>
      </c>
      <c r="AY337" s="227" t="s">
        <v>175</v>
      </c>
    </row>
    <row r="338" spans="2:51" s="14" customFormat="1" ht="11.25">
      <c r="B338" s="217"/>
      <c r="C338" s="218"/>
      <c r="D338" s="203" t="s">
        <v>186</v>
      </c>
      <c r="E338" s="219" t="s">
        <v>19</v>
      </c>
      <c r="F338" s="220" t="s">
        <v>3974</v>
      </c>
      <c r="G338" s="218"/>
      <c r="H338" s="221">
        <v>18.488</v>
      </c>
      <c r="I338" s="222"/>
      <c r="J338" s="218"/>
      <c r="K338" s="218"/>
      <c r="L338" s="223"/>
      <c r="M338" s="224"/>
      <c r="N338" s="225"/>
      <c r="O338" s="225"/>
      <c r="P338" s="225"/>
      <c r="Q338" s="225"/>
      <c r="R338" s="225"/>
      <c r="S338" s="225"/>
      <c r="T338" s="226"/>
      <c r="AT338" s="227" t="s">
        <v>186</v>
      </c>
      <c r="AU338" s="227" t="s">
        <v>85</v>
      </c>
      <c r="AV338" s="14" t="s">
        <v>85</v>
      </c>
      <c r="AW338" s="14" t="s">
        <v>37</v>
      </c>
      <c r="AX338" s="14" t="s">
        <v>75</v>
      </c>
      <c r="AY338" s="227" t="s">
        <v>175</v>
      </c>
    </row>
    <row r="339" spans="2:51" s="14" customFormat="1" ht="11.25">
      <c r="B339" s="217"/>
      <c r="C339" s="218"/>
      <c r="D339" s="203" t="s">
        <v>186</v>
      </c>
      <c r="E339" s="219" t="s">
        <v>19</v>
      </c>
      <c r="F339" s="220" t="s">
        <v>3975</v>
      </c>
      <c r="G339" s="218"/>
      <c r="H339" s="221">
        <v>15.538</v>
      </c>
      <c r="I339" s="222"/>
      <c r="J339" s="218"/>
      <c r="K339" s="218"/>
      <c r="L339" s="223"/>
      <c r="M339" s="224"/>
      <c r="N339" s="225"/>
      <c r="O339" s="225"/>
      <c r="P339" s="225"/>
      <c r="Q339" s="225"/>
      <c r="R339" s="225"/>
      <c r="S339" s="225"/>
      <c r="T339" s="226"/>
      <c r="AT339" s="227" t="s">
        <v>186</v>
      </c>
      <c r="AU339" s="227" t="s">
        <v>85</v>
      </c>
      <c r="AV339" s="14" t="s">
        <v>85</v>
      </c>
      <c r="AW339" s="14" t="s">
        <v>37</v>
      </c>
      <c r="AX339" s="14" t="s">
        <v>75</v>
      </c>
      <c r="AY339" s="227" t="s">
        <v>175</v>
      </c>
    </row>
    <row r="340" spans="2:51" s="14" customFormat="1" ht="11.25">
      <c r="B340" s="217"/>
      <c r="C340" s="218"/>
      <c r="D340" s="203" t="s">
        <v>186</v>
      </c>
      <c r="E340" s="219" t="s">
        <v>19</v>
      </c>
      <c r="F340" s="220" t="s">
        <v>3976</v>
      </c>
      <c r="G340" s="218"/>
      <c r="H340" s="221">
        <v>27.633</v>
      </c>
      <c r="I340" s="222"/>
      <c r="J340" s="218"/>
      <c r="K340" s="218"/>
      <c r="L340" s="223"/>
      <c r="M340" s="224"/>
      <c r="N340" s="225"/>
      <c r="O340" s="225"/>
      <c r="P340" s="225"/>
      <c r="Q340" s="225"/>
      <c r="R340" s="225"/>
      <c r="S340" s="225"/>
      <c r="T340" s="226"/>
      <c r="AT340" s="227" t="s">
        <v>186</v>
      </c>
      <c r="AU340" s="227" t="s">
        <v>85</v>
      </c>
      <c r="AV340" s="14" t="s">
        <v>85</v>
      </c>
      <c r="AW340" s="14" t="s">
        <v>37</v>
      </c>
      <c r="AX340" s="14" t="s">
        <v>75</v>
      </c>
      <c r="AY340" s="227" t="s">
        <v>175</v>
      </c>
    </row>
    <row r="341" spans="2:51" s="14" customFormat="1" ht="11.25">
      <c r="B341" s="217"/>
      <c r="C341" s="218"/>
      <c r="D341" s="203" t="s">
        <v>186</v>
      </c>
      <c r="E341" s="219" t="s">
        <v>19</v>
      </c>
      <c r="F341" s="220" t="s">
        <v>3977</v>
      </c>
      <c r="G341" s="218"/>
      <c r="H341" s="221">
        <v>292.456</v>
      </c>
      <c r="I341" s="222"/>
      <c r="J341" s="218"/>
      <c r="K341" s="218"/>
      <c r="L341" s="223"/>
      <c r="M341" s="224"/>
      <c r="N341" s="225"/>
      <c r="O341" s="225"/>
      <c r="P341" s="225"/>
      <c r="Q341" s="225"/>
      <c r="R341" s="225"/>
      <c r="S341" s="225"/>
      <c r="T341" s="226"/>
      <c r="AT341" s="227" t="s">
        <v>186</v>
      </c>
      <c r="AU341" s="227" t="s">
        <v>85</v>
      </c>
      <c r="AV341" s="14" t="s">
        <v>85</v>
      </c>
      <c r="AW341" s="14" t="s">
        <v>37</v>
      </c>
      <c r="AX341" s="14" t="s">
        <v>75</v>
      </c>
      <c r="AY341" s="227" t="s">
        <v>175</v>
      </c>
    </row>
    <row r="342" spans="2:51" s="14" customFormat="1" ht="11.25">
      <c r="B342" s="217"/>
      <c r="C342" s="218"/>
      <c r="D342" s="203" t="s">
        <v>186</v>
      </c>
      <c r="E342" s="219" t="s">
        <v>19</v>
      </c>
      <c r="F342" s="220" t="s">
        <v>3978</v>
      </c>
      <c r="G342" s="218"/>
      <c r="H342" s="221">
        <v>19.139</v>
      </c>
      <c r="I342" s="222"/>
      <c r="J342" s="218"/>
      <c r="K342" s="218"/>
      <c r="L342" s="223"/>
      <c r="M342" s="224"/>
      <c r="N342" s="225"/>
      <c r="O342" s="225"/>
      <c r="P342" s="225"/>
      <c r="Q342" s="225"/>
      <c r="R342" s="225"/>
      <c r="S342" s="225"/>
      <c r="T342" s="226"/>
      <c r="AT342" s="227" t="s">
        <v>186</v>
      </c>
      <c r="AU342" s="227" t="s">
        <v>85</v>
      </c>
      <c r="AV342" s="14" t="s">
        <v>85</v>
      </c>
      <c r="AW342" s="14" t="s">
        <v>37</v>
      </c>
      <c r="AX342" s="14" t="s">
        <v>75</v>
      </c>
      <c r="AY342" s="227" t="s">
        <v>175</v>
      </c>
    </row>
    <row r="343" spans="2:51" s="14" customFormat="1" ht="11.25">
      <c r="B343" s="217"/>
      <c r="C343" s="218"/>
      <c r="D343" s="203" t="s">
        <v>186</v>
      </c>
      <c r="E343" s="219" t="s">
        <v>19</v>
      </c>
      <c r="F343" s="220" t="s">
        <v>3979</v>
      </c>
      <c r="G343" s="218"/>
      <c r="H343" s="221">
        <v>13.817</v>
      </c>
      <c r="I343" s="222"/>
      <c r="J343" s="218"/>
      <c r="K343" s="218"/>
      <c r="L343" s="223"/>
      <c r="M343" s="224"/>
      <c r="N343" s="225"/>
      <c r="O343" s="225"/>
      <c r="P343" s="225"/>
      <c r="Q343" s="225"/>
      <c r="R343" s="225"/>
      <c r="S343" s="225"/>
      <c r="T343" s="226"/>
      <c r="AT343" s="227" t="s">
        <v>186</v>
      </c>
      <c r="AU343" s="227" t="s">
        <v>85</v>
      </c>
      <c r="AV343" s="14" t="s">
        <v>85</v>
      </c>
      <c r="AW343" s="14" t="s">
        <v>37</v>
      </c>
      <c r="AX343" s="14" t="s">
        <v>75</v>
      </c>
      <c r="AY343" s="227" t="s">
        <v>175</v>
      </c>
    </row>
    <row r="344" spans="2:51" s="14" customFormat="1" ht="11.25">
      <c r="B344" s="217"/>
      <c r="C344" s="218"/>
      <c r="D344" s="203" t="s">
        <v>186</v>
      </c>
      <c r="E344" s="219" t="s">
        <v>19</v>
      </c>
      <c r="F344" s="220" t="s">
        <v>3980</v>
      </c>
      <c r="G344" s="218"/>
      <c r="H344" s="221">
        <v>40.032</v>
      </c>
      <c r="I344" s="222"/>
      <c r="J344" s="218"/>
      <c r="K344" s="218"/>
      <c r="L344" s="223"/>
      <c r="M344" s="224"/>
      <c r="N344" s="225"/>
      <c r="O344" s="225"/>
      <c r="P344" s="225"/>
      <c r="Q344" s="225"/>
      <c r="R344" s="225"/>
      <c r="S344" s="225"/>
      <c r="T344" s="226"/>
      <c r="AT344" s="227" t="s">
        <v>186</v>
      </c>
      <c r="AU344" s="227" t="s">
        <v>85</v>
      </c>
      <c r="AV344" s="14" t="s">
        <v>85</v>
      </c>
      <c r="AW344" s="14" t="s">
        <v>37</v>
      </c>
      <c r="AX344" s="14" t="s">
        <v>75</v>
      </c>
      <c r="AY344" s="227" t="s">
        <v>175</v>
      </c>
    </row>
    <row r="345" spans="2:51" s="14" customFormat="1" ht="11.25">
      <c r="B345" s="217"/>
      <c r="C345" s="218"/>
      <c r="D345" s="203" t="s">
        <v>186</v>
      </c>
      <c r="E345" s="219" t="s">
        <v>19</v>
      </c>
      <c r="F345" s="220" t="s">
        <v>3981</v>
      </c>
      <c r="G345" s="218"/>
      <c r="H345" s="221">
        <v>15.25</v>
      </c>
      <c r="I345" s="222"/>
      <c r="J345" s="218"/>
      <c r="K345" s="218"/>
      <c r="L345" s="223"/>
      <c r="M345" s="224"/>
      <c r="N345" s="225"/>
      <c r="O345" s="225"/>
      <c r="P345" s="225"/>
      <c r="Q345" s="225"/>
      <c r="R345" s="225"/>
      <c r="S345" s="225"/>
      <c r="T345" s="226"/>
      <c r="AT345" s="227" t="s">
        <v>186</v>
      </c>
      <c r="AU345" s="227" t="s">
        <v>85</v>
      </c>
      <c r="AV345" s="14" t="s">
        <v>85</v>
      </c>
      <c r="AW345" s="14" t="s">
        <v>37</v>
      </c>
      <c r="AX345" s="14" t="s">
        <v>75</v>
      </c>
      <c r="AY345" s="227" t="s">
        <v>175</v>
      </c>
    </row>
    <row r="346" spans="2:51" s="14" customFormat="1" ht="11.25">
      <c r="B346" s="217"/>
      <c r="C346" s="218"/>
      <c r="D346" s="203" t="s">
        <v>186</v>
      </c>
      <c r="E346" s="219" t="s">
        <v>19</v>
      </c>
      <c r="F346" s="220" t="s">
        <v>3982</v>
      </c>
      <c r="G346" s="218"/>
      <c r="H346" s="221">
        <v>12.843</v>
      </c>
      <c r="I346" s="222"/>
      <c r="J346" s="218"/>
      <c r="K346" s="218"/>
      <c r="L346" s="223"/>
      <c r="M346" s="224"/>
      <c r="N346" s="225"/>
      <c r="O346" s="225"/>
      <c r="P346" s="225"/>
      <c r="Q346" s="225"/>
      <c r="R346" s="225"/>
      <c r="S346" s="225"/>
      <c r="T346" s="226"/>
      <c r="AT346" s="227" t="s">
        <v>186</v>
      </c>
      <c r="AU346" s="227" t="s">
        <v>85</v>
      </c>
      <c r="AV346" s="14" t="s">
        <v>85</v>
      </c>
      <c r="AW346" s="14" t="s">
        <v>37</v>
      </c>
      <c r="AX346" s="14" t="s">
        <v>75</v>
      </c>
      <c r="AY346" s="227" t="s">
        <v>175</v>
      </c>
    </row>
    <row r="347" spans="2:51" s="14" customFormat="1" ht="11.25">
      <c r="B347" s="217"/>
      <c r="C347" s="218"/>
      <c r="D347" s="203" t="s">
        <v>186</v>
      </c>
      <c r="E347" s="219" t="s">
        <v>19</v>
      </c>
      <c r="F347" s="220" t="s">
        <v>3983</v>
      </c>
      <c r="G347" s="218"/>
      <c r="H347" s="221">
        <v>1.445</v>
      </c>
      <c r="I347" s="222"/>
      <c r="J347" s="218"/>
      <c r="K347" s="218"/>
      <c r="L347" s="223"/>
      <c r="M347" s="224"/>
      <c r="N347" s="225"/>
      <c r="O347" s="225"/>
      <c r="P347" s="225"/>
      <c r="Q347" s="225"/>
      <c r="R347" s="225"/>
      <c r="S347" s="225"/>
      <c r="T347" s="226"/>
      <c r="AT347" s="227" t="s">
        <v>186</v>
      </c>
      <c r="AU347" s="227" t="s">
        <v>85</v>
      </c>
      <c r="AV347" s="14" t="s">
        <v>85</v>
      </c>
      <c r="AW347" s="14" t="s">
        <v>37</v>
      </c>
      <c r="AX347" s="14" t="s">
        <v>75</v>
      </c>
      <c r="AY347" s="227" t="s">
        <v>175</v>
      </c>
    </row>
    <row r="348" spans="2:51" s="14" customFormat="1" ht="11.25">
      <c r="B348" s="217"/>
      <c r="C348" s="218"/>
      <c r="D348" s="203" t="s">
        <v>186</v>
      </c>
      <c r="E348" s="219" t="s">
        <v>19</v>
      </c>
      <c r="F348" s="220" t="s">
        <v>3984</v>
      </c>
      <c r="G348" s="218"/>
      <c r="H348" s="221">
        <v>80.565</v>
      </c>
      <c r="I348" s="222"/>
      <c r="J348" s="218"/>
      <c r="K348" s="218"/>
      <c r="L348" s="223"/>
      <c r="M348" s="224"/>
      <c r="N348" s="225"/>
      <c r="O348" s="225"/>
      <c r="P348" s="225"/>
      <c r="Q348" s="225"/>
      <c r="R348" s="225"/>
      <c r="S348" s="225"/>
      <c r="T348" s="226"/>
      <c r="AT348" s="227" t="s">
        <v>186</v>
      </c>
      <c r="AU348" s="227" t="s">
        <v>85</v>
      </c>
      <c r="AV348" s="14" t="s">
        <v>85</v>
      </c>
      <c r="AW348" s="14" t="s">
        <v>37</v>
      </c>
      <c r="AX348" s="14" t="s">
        <v>75</v>
      </c>
      <c r="AY348" s="227" t="s">
        <v>175</v>
      </c>
    </row>
    <row r="349" spans="2:51" s="14" customFormat="1" ht="11.25">
      <c r="B349" s="217"/>
      <c r="C349" s="218"/>
      <c r="D349" s="203" t="s">
        <v>186</v>
      </c>
      <c r="E349" s="219" t="s">
        <v>19</v>
      </c>
      <c r="F349" s="220" t="s">
        <v>3985</v>
      </c>
      <c r="G349" s="218"/>
      <c r="H349" s="221">
        <v>10.34</v>
      </c>
      <c r="I349" s="222"/>
      <c r="J349" s="218"/>
      <c r="K349" s="218"/>
      <c r="L349" s="223"/>
      <c r="M349" s="224"/>
      <c r="N349" s="225"/>
      <c r="O349" s="225"/>
      <c r="P349" s="225"/>
      <c r="Q349" s="225"/>
      <c r="R349" s="225"/>
      <c r="S349" s="225"/>
      <c r="T349" s="226"/>
      <c r="AT349" s="227" t="s">
        <v>186</v>
      </c>
      <c r="AU349" s="227" t="s">
        <v>85</v>
      </c>
      <c r="AV349" s="14" t="s">
        <v>85</v>
      </c>
      <c r="AW349" s="14" t="s">
        <v>37</v>
      </c>
      <c r="AX349" s="14" t="s">
        <v>75</v>
      </c>
      <c r="AY349" s="227" t="s">
        <v>175</v>
      </c>
    </row>
    <row r="350" spans="2:51" s="14" customFormat="1" ht="11.25">
      <c r="B350" s="217"/>
      <c r="C350" s="218"/>
      <c r="D350" s="203" t="s">
        <v>186</v>
      </c>
      <c r="E350" s="219" t="s">
        <v>19</v>
      </c>
      <c r="F350" s="220" t="s">
        <v>3986</v>
      </c>
      <c r="G350" s="218"/>
      <c r="H350" s="221">
        <v>17.71</v>
      </c>
      <c r="I350" s="222"/>
      <c r="J350" s="218"/>
      <c r="K350" s="218"/>
      <c r="L350" s="223"/>
      <c r="M350" s="224"/>
      <c r="N350" s="225"/>
      <c r="O350" s="225"/>
      <c r="P350" s="225"/>
      <c r="Q350" s="225"/>
      <c r="R350" s="225"/>
      <c r="S350" s="225"/>
      <c r="T350" s="226"/>
      <c r="AT350" s="227" t="s">
        <v>186</v>
      </c>
      <c r="AU350" s="227" t="s">
        <v>85</v>
      </c>
      <c r="AV350" s="14" t="s">
        <v>85</v>
      </c>
      <c r="AW350" s="14" t="s">
        <v>37</v>
      </c>
      <c r="AX350" s="14" t="s">
        <v>75</v>
      </c>
      <c r="AY350" s="227" t="s">
        <v>175</v>
      </c>
    </row>
    <row r="351" spans="2:51" s="14" customFormat="1" ht="11.25">
      <c r="B351" s="217"/>
      <c r="C351" s="218"/>
      <c r="D351" s="203" t="s">
        <v>186</v>
      </c>
      <c r="E351" s="219" t="s">
        <v>19</v>
      </c>
      <c r="F351" s="220" t="s">
        <v>3987</v>
      </c>
      <c r="G351" s="218"/>
      <c r="H351" s="221">
        <v>80.315</v>
      </c>
      <c r="I351" s="222"/>
      <c r="J351" s="218"/>
      <c r="K351" s="218"/>
      <c r="L351" s="223"/>
      <c r="M351" s="224"/>
      <c r="N351" s="225"/>
      <c r="O351" s="225"/>
      <c r="P351" s="225"/>
      <c r="Q351" s="225"/>
      <c r="R351" s="225"/>
      <c r="S351" s="225"/>
      <c r="T351" s="226"/>
      <c r="AT351" s="227" t="s">
        <v>186</v>
      </c>
      <c r="AU351" s="227" t="s">
        <v>85</v>
      </c>
      <c r="AV351" s="14" t="s">
        <v>85</v>
      </c>
      <c r="AW351" s="14" t="s">
        <v>37</v>
      </c>
      <c r="AX351" s="14" t="s">
        <v>75</v>
      </c>
      <c r="AY351" s="227" t="s">
        <v>175</v>
      </c>
    </row>
    <row r="352" spans="2:51" s="14" customFormat="1" ht="11.25">
      <c r="B352" s="217"/>
      <c r="C352" s="218"/>
      <c r="D352" s="203" t="s">
        <v>186</v>
      </c>
      <c r="E352" s="219" t="s">
        <v>19</v>
      </c>
      <c r="F352" s="220" t="s">
        <v>3985</v>
      </c>
      <c r="G352" s="218"/>
      <c r="H352" s="221">
        <v>10.34</v>
      </c>
      <c r="I352" s="222"/>
      <c r="J352" s="218"/>
      <c r="K352" s="218"/>
      <c r="L352" s="223"/>
      <c r="M352" s="224"/>
      <c r="N352" s="225"/>
      <c r="O352" s="225"/>
      <c r="P352" s="225"/>
      <c r="Q352" s="225"/>
      <c r="R352" s="225"/>
      <c r="S352" s="225"/>
      <c r="T352" s="226"/>
      <c r="AT352" s="227" t="s">
        <v>186</v>
      </c>
      <c r="AU352" s="227" t="s">
        <v>85</v>
      </c>
      <c r="AV352" s="14" t="s">
        <v>85</v>
      </c>
      <c r="AW352" s="14" t="s">
        <v>37</v>
      </c>
      <c r="AX352" s="14" t="s">
        <v>75</v>
      </c>
      <c r="AY352" s="227" t="s">
        <v>175</v>
      </c>
    </row>
    <row r="353" spans="2:51" s="14" customFormat="1" ht="11.25">
      <c r="B353" s="217"/>
      <c r="C353" s="218"/>
      <c r="D353" s="203" t="s">
        <v>186</v>
      </c>
      <c r="E353" s="219" t="s">
        <v>19</v>
      </c>
      <c r="F353" s="220" t="s">
        <v>3986</v>
      </c>
      <c r="G353" s="218"/>
      <c r="H353" s="221">
        <v>17.71</v>
      </c>
      <c r="I353" s="222"/>
      <c r="J353" s="218"/>
      <c r="K353" s="218"/>
      <c r="L353" s="223"/>
      <c r="M353" s="224"/>
      <c r="N353" s="225"/>
      <c r="O353" s="225"/>
      <c r="P353" s="225"/>
      <c r="Q353" s="225"/>
      <c r="R353" s="225"/>
      <c r="S353" s="225"/>
      <c r="T353" s="226"/>
      <c r="AT353" s="227" t="s">
        <v>186</v>
      </c>
      <c r="AU353" s="227" t="s">
        <v>85</v>
      </c>
      <c r="AV353" s="14" t="s">
        <v>85</v>
      </c>
      <c r="AW353" s="14" t="s">
        <v>37</v>
      </c>
      <c r="AX353" s="14" t="s">
        <v>75</v>
      </c>
      <c r="AY353" s="227" t="s">
        <v>175</v>
      </c>
    </row>
    <row r="354" spans="2:51" s="16" customFormat="1" ht="11.25">
      <c r="B354" s="253"/>
      <c r="C354" s="254"/>
      <c r="D354" s="203" t="s">
        <v>186</v>
      </c>
      <c r="E354" s="255" t="s">
        <v>19</v>
      </c>
      <c r="F354" s="256" t="s">
        <v>365</v>
      </c>
      <c r="G354" s="254"/>
      <c r="H354" s="257">
        <v>798.7560000000002</v>
      </c>
      <c r="I354" s="258"/>
      <c r="J354" s="254"/>
      <c r="K354" s="254"/>
      <c r="L354" s="259"/>
      <c r="M354" s="260"/>
      <c r="N354" s="261"/>
      <c r="O354" s="261"/>
      <c r="P354" s="261"/>
      <c r="Q354" s="261"/>
      <c r="R354" s="261"/>
      <c r="S354" s="261"/>
      <c r="T354" s="262"/>
      <c r="AT354" s="263" t="s">
        <v>186</v>
      </c>
      <c r="AU354" s="263" t="s">
        <v>85</v>
      </c>
      <c r="AV354" s="16" t="s">
        <v>195</v>
      </c>
      <c r="AW354" s="16" t="s">
        <v>37</v>
      </c>
      <c r="AX354" s="16" t="s">
        <v>75</v>
      </c>
      <c r="AY354" s="263" t="s">
        <v>175</v>
      </c>
    </row>
    <row r="355" spans="2:51" s="13" customFormat="1" ht="11.25">
      <c r="B355" s="207"/>
      <c r="C355" s="208"/>
      <c r="D355" s="203" t="s">
        <v>186</v>
      </c>
      <c r="E355" s="209" t="s">
        <v>19</v>
      </c>
      <c r="F355" s="210" t="s">
        <v>3988</v>
      </c>
      <c r="G355" s="208"/>
      <c r="H355" s="209" t="s">
        <v>19</v>
      </c>
      <c r="I355" s="211"/>
      <c r="J355" s="208"/>
      <c r="K355" s="208"/>
      <c r="L355" s="212"/>
      <c r="M355" s="213"/>
      <c r="N355" s="214"/>
      <c r="O355" s="214"/>
      <c r="P355" s="214"/>
      <c r="Q355" s="214"/>
      <c r="R355" s="214"/>
      <c r="S355" s="214"/>
      <c r="T355" s="215"/>
      <c r="AT355" s="216" t="s">
        <v>186</v>
      </c>
      <c r="AU355" s="216" t="s">
        <v>85</v>
      </c>
      <c r="AV355" s="13" t="s">
        <v>83</v>
      </c>
      <c r="AW355" s="13" t="s">
        <v>37</v>
      </c>
      <c r="AX355" s="13" t="s">
        <v>75</v>
      </c>
      <c r="AY355" s="216" t="s">
        <v>175</v>
      </c>
    </row>
    <row r="356" spans="2:51" s="14" customFormat="1" ht="11.25">
      <c r="B356" s="217"/>
      <c r="C356" s="218"/>
      <c r="D356" s="203" t="s">
        <v>186</v>
      </c>
      <c r="E356" s="219" t="s">
        <v>19</v>
      </c>
      <c r="F356" s="220" t="s">
        <v>3989</v>
      </c>
      <c r="G356" s="218"/>
      <c r="H356" s="221">
        <v>-91.006</v>
      </c>
      <c r="I356" s="222"/>
      <c r="J356" s="218"/>
      <c r="K356" s="218"/>
      <c r="L356" s="223"/>
      <c r="M356" s="224"/>
      <c r="N356" s="225"/>
      <c r="O356" s="225"/>
      <c r="P356" s="225"/>
      <c r="Q356" s="225"/>
      <c r="R356" s="225"/>
      <c r="S356" s="225"/>
      <c r="T356" s="226"/>
      <c r="AT356" s="227" t="s">
        <v>186</v>
      </c>
      <c r="AU356" s="227" t="s">
        <v>85</v>
      </c>
      <c r="AV356" s="14" t="s">
        <v>85</v>
      </c>
      <c r="AW356" s="14" t="s">
        <v>37</v>
      </c>
      <c r="AX356" s="14" t="s">
        <v>75</v>
      </c>
      <c r="AY356" s="227" t="s">
        <v>175</v>
      </c>
    </row>
    <row r="357" spans="2:51" s="13" customFormat="1" ht="11.25">
      <c r="B357" s="207"/>
      <c r="C357" s="208"/>
      <c r="D357" s="203" t="s">
        <v>186</v>
      </c>
      <c r="E357" s="209" t="s">
        <v>19</v>
      </c>
      <c r="F357" s="210" t="s">
        <v>3990</v>
      </c>
      <c r="G357" s="208"/>
      <c r="H357" s="209" t="s">
        <v>19</v>
      </c>
      <c r="I357" s="211"/>
      <c r="J357" s="208"/>
      <c r="K357" s="208"/>
      <c r="L357" s="212"/>
      <c r="M357" s="213"/>
      <c r="N357" s="214"/>
      <c r="O357" s="214"/>
      <c r="P357" s="214"/>
      <c r="Q357" s="214"/>
      <c r="R357" s="214"/>
      <c r="S357" s="214"/>
      <c r="T357" s="215"/>
      <c r="AT357" s="216" t="s">
        <v>186</v>
      </c>
      <c r="AU357" s="216" t="s">
        <v>85</v>
      </c>
      <c r="AV357" s="13" t="s">
        <v>83</v>
      </c>
      <c r="AW357" s="13" t="s">
        <v>37</v>
      </c>
      <c r="AX357" s="13" t="s">
        <v>75</v>
      </c>
      <c r="AY357" s="216" t="s">
        <v>175</v>
      </c>
    </row>
    <row r="358" spans="2:51" s="14" customFormat="1" ht="11.25">
      <c r="B358" s="217"/>
      <c r="C358" s="218"/>
      <c r="D358" s="203" t="s">
        <v>186</v>
      </c>
      <c r="E358" s="219" t="s">
        <v>19</v>
      </c>
      <c r="F358" s="220" t="s">
        <v>3991</v>
      </c>
      <c r="G358" s="218"/>
      <c r="H358" s="221">
        <v>-263.015</v>
      </c>
      <c r="I358" s="222"/>
      <c r="J358" s="218"/>
      <c r="K358" s="218"/>
      <c r="L358" s="223"/>
      <c r="M358" s="224"/>
      <c r="N358" s="225"/>
      <c r="O358" s="225"/>
      <c r="P358" s="225"/>
      <c r="Q358" s="225"/>
      <c r="R358" s="225"/>
      <c r="S358" s="225"/>
      <c r="T358" s="226"/>
      <c r="AT358" s="227" t="s">
        <v>186</v>
      </c>
      <c r="AU358" s="227" t="s">
        <v>85</v>
      </c>
      <c r="AV358" s="14" t="s">
        <v>85</v>
      </c>
      <c r="AW358" s="14" t="s">
        <v>37</v>
      </c>
      <c r="AX358" s="14" t="s">
        <v>75</v>
      </c>
      <c r="AY358" s="227" t="s">
        <v>175</v>
      </c>
    </row>
    <row r="359" spans="2:51" s="13" customFormat="1" ht="11.25">
      <c r="B359" s="207"/>
      <c r="C359" s="208"/>
      <c r="D359" s="203" t="s">
        <v>186</v>
      </c>
      <c r="E359" s="209" t="s">
        <v>19</v>
      </c>
      <c r="F359" s="210" t="s">
        <v>3992</v>
      </c>
      <c r="G359" s="208"/>
      <c r="H359" s="209" t="s">
        <v>19</v>
      </c>
      <c r="I359" s="211"/>
      <c r="J359" s="208"/>
      <c r="K359" s="208"/>
      <c r="L359" s="212"/>
      <c r="M359" s="213"/>
      <c r="N359" s="214"/>
      <c r="O359" s="214"/>
      <c r="P359" s="214"/>
      <c r="Q359" s="214"/>
      <c r="R359" s="214"/>
      <c r="S359" s="214"/>
      <c r="T359" s="215"/>
      <c r="AT359" s="216" t="s">
        <v>186</v>
      </c>
      <c r="AU359" s="216" t="s">
        <v>85</v>
      </c>
      <c r="AV359" s="13" t="s">
        <v>83</v>
      </c>
      <c r="AW359" s="13" t="s">
        <v>37</v>
      </c>
      <c r="AX359" s="13" t="s">
        <v>75</v>
      </c>
      <c r="AY359" s="216" t="s">
        <v>175</v>
      </c>
    </row>
    <row r="360" spans="2:51" s="14" customFormat="1" ht="11.25">
      <c r="B360" s="217"/>
      <c r="C360" s="218"/>
      <c r="D360" s="203" t="s">
        <v>186</v>
      </c>
      <c r="E360" s="219" t="s">
        <v>19</v>
      </c>
      <c r="F360" s="220" t="s">
        <v>3993</v>
      </c>
      <c r="G360" s="218"/>
      <c r="H360" s="221">
        <v>-86.196</v>
      </c>
      <c r="I360" s="222"/>
      <c r="J360" s="218"/>
      <c r="K360" s="218"/>
      <c r="L360" s="223"/>
      <c r="M360" s="224"/>
      <c r="N360" s="225"/>
      <c r="O360" s="225"/>
      <c r="P360" s="225"/>
      <c r="Q360" s="225"/>
      <c r="R360" s="225"/>
      <c r="S360" s="225"/>
      <c r="T360" s="226"/>
      <c r="AT360" s="227" t="s">
        <v>186</v>
      </c>
      <c r="AU360" s="227" t="s">
        <v>85</v>
      </c>
      <c r="AV360" s="14" t="s">
        <v>85</v>
      </c>
      <c r="AW360" s="14" t="s">
        <v>37</v>
      </c>
      <c r="AX360" s="14" t="s">
        <v>75</v>
      </c>
      <c r="AY360" s="227" t="s">
        <v>175</v>
      </c>
    </row>
    <row r="361" spans="2:51" s="15" customFormat="1" ht="11.25">
      <c r="B361" s="228"/>
      <c r="C361" s="229"/>
      <c r="D361" s="203" t="s">
        <v>186</v>
      </c>
      <c r="E361" s="230" t="s">
        <v>19</v>
      </c>
      <c r="F361" s="231" t="s">
        <v>204</v>
      </c>
      <c r="G361" s="229"/>
      <c r="H361" s="232">
        <v>358.5390000000002</v>
      </c>
      <c r="I361" s="233"/>
      <c r="J361" s="229"/>
      <c r="K361" s="229"/>
      <c r="L361" s="234"/>
      <c r="M361" s="235"/>
      <c r="N361" s="236"/>
      <c r="O361" s="236"/>
      <c r="P361" s="236"/>
      <c r="Q361" s="236"/>
      <c r="R361" s="236"/>
      <c r="S361" s="236"/>
      <c r="T361" s="237"/>
      <c r="AT361" s="238" t="s">
        <v>186</v>
      </c>
      <c r="AU361" s="238" t="s">
        <v>85</v>
      </c>
      <c r="AV361" s="15" t="s">
        <v>182</v>
      </c>
      <c r="AW361" s="15" t="s">
        <v>37</v>
      </c>
      <c r="AX361" s="15" t="s">
        <v>83</v>
      </c>
      <c r="AY361" s="238" t="s">
        <v>175</v>
      </c>
    </row>
    <row r="362" spans="1:65" s="2" customFormat="1" ht="16.5" customHeight="1">
      <c r="A362" s="36"/>
      <c r="B362" s="37"/>
      <c r="C362" s="190" t="s">
        <v>304</v>
      </c>
      <c r="D362" s="190" t="s">
        <v>177</v>
      </c>
      <c r="E362" s="191" t="s">
        <v>4056</v>
      </c>
      <c r="F362" s="192" t="s">
        <v>4057</v>
      </c>
      <c r="G362" s="193" t="s">
        <v>180</v>
      </c>
      <c r="H362" s="194">
        <v>358.539</v>
      </c>
      <c r="I362" s="195"/>
      <c r="J362" s="196">
        <f>ROUND(I362*H362,2)</f>
        <v>0</v>
      </c>
      <c r="K362" s="192" t="s">
        <v>181</v>
      </c>
      <c r="L362" s="41"/>
      <c r="M362" s="197" t="s">
        <v>19</v>
      </c>
      <c r="N362" s="198" t="s">
        <v>48</v>
      </c>
      <c r="O362" s="67"/>
      <c r="P362" s="199">
        <f>O362*H362</f>
        <v>0</v>
      </c>
      <c r="Q362" s="199">
        <v>0.03885</v>
      </c>
      <c r="R362" s="199">
        <f>Q362*H362</f>
        <v>13.92924015</v>
      </c>
      <c r="S362" s="199">
        <v>0</v>
      </c>
      <c r="T362" s="200">
        <f>S362*H362</f>
        <v>0</v>
      </c>
      <c r="U362" s="36"/>
      <c r="V362" s="36"/>
      <c r="W362" s="36"/>
      <c r="X362" s="36"/>
      <c r="Y362" s="36"/>
      <c r="Z362" s="36"/>
      <c r="AA362" s="36"/>
      <c r="AB362" s="36"/>
      <c r="AC362" s="36"/>
      <c r="AD362" s="36"/>
      <c r="AE362" s="36"/>
      <c r="AR362" s="201" t="s">
        <v>182</v>
      </c>
      <c r="AT362" s="201" t="s">
        <v>177</v>
      </c>
      <c r="AU362" s="201" t="s">
        <v>85</v>
      </c>
      <c r="AY362" s="19" t="s">
        <v>175</v>
      </c>
      <c r="BE362" s="202">
        <f>IF(N362="základní",J362,0)</f>
        <v>0</v>
      </c>
      <c r="BF362" s="202">
        <f>IF(N362="snížená",J362,0)</f>
        <v>0</v>
      </c>
      <c r="BG362" s="202">
        <f>IF(N362="zákl. přenesená",J362,0)</f>
        <v>0</v>
      </c>
      <c r="BH362" s="202">
        <f>IF(N362="sníž. přenesená",J362,0)</f>
        <v>0</v>
      </c>
      <c r="BI362" s="202">
        <f>IF(N362="nulová",J362,0)</f>
        <v>0</v>
      </c>
      <c r="BJ362" s="19" t="s">
        <v>182</v>
      </c>
      <c r="BK362" s="202">
        <f>ROUND(I362*H362,2)</f>
        <v>0</v>
      </c>
      <c r="BL362" s="19" t="s">
        <v>182</v>
      </c>
      <c r="BM362" s="201" t="s">
        <v>4058</v>
      </c>
    </row>
    <row r="363" spans="1:47" s="2" customFormat="1" ht="107.25">
      <c r="A363" s="36"/>
      <c r="B363" s="37"/>
      <c r="C363" s="38"/>
      <c r="D363" s="203" t="s">
        <v>184</v>
      </c>
      <c r="E363" s="38"/>
      <c r="F363" s="204" t="s">
        <v>4059</v>
      </c>
      <c r="G363" s="38"/>
      <c r="H363" s="38"/>
      <c r="I363" s="111"/>
      <c r="J363" s="38"/>
      <c r="K363" s="38"/>
      <c r="L363" s="41"/>
      <c r="M363" s="205"/>
      <c r="N363" s="206"/>
      <c r="O363" s="67"/>
      <c r="P363" s="67"/>
      <c r="Q363" s="67"/>
      <c r="R363" s="67"/>
      <c r="S363" s="67"/>
      <c r="T363" s="68"/>
      <c r="U363" s="36"/>
      <c r="V363" s="36"/>
      <c r="W363" s="36"/>
      <c r="X363" s="36"/>
      <c r="Y363" s="36"/>
      <c r="Z363" s="36"/>
      <c r="AA363" s="36"/>
      <c r="AB363" s="36"/>
      <c r="AC363" s="36"/>
      <c r="AD363" s="36"/>
      <c r="AE363" s="36"/>
      <c r="AT363" s="19" t="s">
        <v>184</v>
      </c>
      <c r="AU363" s="19" t="s">
        <v>85</v>
      </c>
    </row>
    <row r="364" spans="1:47" s="2" customFormat="1" ht="29.25">
      <c r="A364" s="36"/>
      <c r="B364" s="37"/>
      <c r="C364" s="38"/>
      <c r="D364" s="203" t="s">
        <v>255</v>
      </c>
      <c r="E364" s="38"/>
      <c r="F364" s="204" t="s">
        <v>4060</v>
      </c>
      <c r="G364" s="38"/>
      <c r="H364" s="38"/>
      <c r="I364" s="111"/>
      <c r="J364" s="38"/>
      <c r="K364" s="38"/>
      <c r="L364" s="41"/>
      <c r="M364" s="205"/>
      <c r="N364" s="206"/>
      <c r="O364" s="67"/>
      <c r="P364" s="67"/>
      <c r="Q364" s="67"/>
      <c r="R364" s="67"/>
      <c r="S364" s="67"/>
      <c r="T364" s="68"/>
      <c r="U364" s="36"/>
      <c r="V364" s="36"/>
      <c r="W364" s="36"/>
      <c r="X364" s="36"/>
      <c r="Y364" s="36"/>
      <c r="Z364" s="36"/>
      <c r="AA364" s="36"/>
      <c r="AB364" s="36"/>
      <c r="AC364" s="36"/>
      <c r="AD364" s="36"/>
      <c r="AE364" s="36"/>
      <c r="AT364" s="19" t="s">
        <v>255</v>
      </c>
      <c r="AU364" s="19" t="s">
        <v>85</v>
      </c>
    </row>
    <row r="365" spans="2:51" s="13" customFormat="1" ht="11.25">
      <c r="B365" s="207"/>
      <c r="C365" s="208"/>
      <c r="D365" s="203" t="s">
        <v>186</v>
      </c>
      <c r="E365" s="209" t="s">
        <v>19</v>
      </c>
      <c r="F365" s="210" t="s">
        <v>3970</v>
      </c>
      <c r="G365" s="208"/>
      <c r="H365" s="209" t="s">
        <v>19</v>
      </c>
      <c r="I365" s="211"/>
      <c r="J365" s="208"/>
      <c r="K365" s="208"/>
      <c r="L365" s="212"/>
      <c r="M365" s="213"/>
      <c r="N365" s="214"/>
      <c r="O365" s="214"/>
      <c r="P365" s="214"/>
      <c r="Q365" s="214"/>
      <c r="R365" s="214"/>
      <c r="S365" s="214"/>
      <c r="T365" s="215"/>
      <c r="AT365" s="216" t="s">
        <v>186</v>
      </c>
      <c r="AU365" s="216" t="s">
        <v>85</v>
      </c>
      <c r="AV365" s="13" t="s">
        <v>83</v>
      </c>
      <c r="AW365" s="13" t="s">
        <v>37</v>
      </c>
      <c r="AX365" s="13" t="s">
        <v>75</v>
      </c>
      <c r="AY365" s="216" t="s">
        <v>175</v>
      </c>
    </row>
    <row r="366" spans="2:51" s="14" customFormat="1" ht="11.25">
      <c r="B366" s="217"/>
      <c r="C366" s="218"/>
      <c r="D366" s="203" t="s">
        <v>186</v>
      </c>
      <c r="E366" s="219" t="s">
        <v>19</v>
      </c>
      <c r="F366" s="220" t="s">
        <v>3971</v>
      </c>
      <c r="G366" s="218"/>
      <c r="H366" s="221">
        <v>103.153</v>
      </c>
      <c r="I366" s="222"/>
      <c r="J366" s="218"/>
      <c r="K366" s="218"/>
      <c r="L366" s="223"/>
      <c r="M366" s="224"/>
      <c r="N366" s="225"/>
      <c r="O366" s="225"/>
      <c r="P366" s="225"/>
      <c r="Q366" s="225"/>
      <c r="R366" s="225"/>
      <c r="S366" s="225"/>
      <c r="T366" s="226"/>
      <c r="AT366" s="227" t="s">
        <v>186</v>
      </c>
      <c r="AU366" s="227" t="s">
        <v>85</v>
      </c>
      <c r="AV366" s="14" t="s">
        <v>85</v>
      </c>
      <c r="AW366" s="14" t="s">
        <v>37</v>
      </c>
      <c r="AX366" s="14" t="s">
        <v>75</v>
      </c>
      <c r="AY366" s="227" t="s">
        <v>175</v>
      </c>
    </row>
    <row r="367" spans="2:51" s="14" customFormat="1" ht="11.25">
      <c r="B367" s="217"/>
      <c r="C367" s="218"/>
      <c r="D367" s="203" t="s">
        <v>186</v>
      </c>
      <c r="E367" s="219" t="s">
        <v>19</v>
      </c>
      <c r="F367" s="220" t="s">
        <v>3972</v>
      </c>
      <c r="G367" s="218"/>
      <c r="H367" s="221">
        <v>11.55</v>
      </c>
      <c r="I367" s="222"/>
      <c r="J367" s="218"/>
      <c r="K367" s="218"/>
      <c r="L367" s="223"/>
      <c r="M367" s="224"/>
      <c r="N367" s="225"/>
      <c r="O367" s="225"/>
      <c r="P367" s="225"/>
      <c r="Q367" s="225"/>
      <c r="R367" s="225"/>
      <c r="S367" s="225"/>
      <c r="T367" s="226"/>
      <c r="AT367" s="227" t="s">
        <v>186</v>
      </c>
      <c r="AU367" s="227" t="s">
        <v>85</v>
      </c>
      <c r="AV367" s="14" t="s">
        <v>85</v>
      </c>
      <c r="AW367" s="14" t="s">
        <v>37</v>
      </c>
      <c r="AX367" s="14" t="s">
        <v>75</v>
      </c>
      <c r="AY367" s="227" t="s">
        <v>175</v>
      </c>
    </row>
    <row r="368" spans="2:51" s="14" customFormat="1" ht="11.25">
      <c r="B368" s="217"/>
      <c r="C368" s="218"/>
      <c r="D368" s="203" t="s">
        <v>186</v>
      </c>
      <c r="E368" s="219" t="s">
        <v>19</v>
      </c>
      <c r="F368" s="220" t="s">
        <v>3973</v>
      </c>
      <c r="G368" s="218"/>
      <c r="H368" s="221">
        <v>10.432</v>
      </c>
      <c r="I368" s="222"/>
      <c r="J368" s="218"/>
      <c r="K368" s="218"/>
      <c r="L368" s="223"/>
      <c r="M368" s="224"/>
      <c r="N368" s="225"/>
      <c r="O368" s="225"/>
      <c r="P368" s="225"/>
      <c r="Q368" s="225"/>
      <c r="R368" s="225"/>
      <c r="S368" s="225"/>
      <c r="T368" s="226"/>
      <c r="AT368" s="227" t="s">
        <v>186</v>
      </c>
      <c r="AU368" s="227" t="s">
        <v>85</v>
      </c>
      <c r="AV368" s="14" t="s">
        <v>85</v>
      </c>
      <c r="AW368" s="14" t="s">
        <v>37</v>
      </c>
      <c r="AX368" s="14" t="s">
        <v>75</v>
      </c>
      <c r="AY368" s="227" t="s">
        <v>175</v>
      </c>
    </row>
    <row r="369" spans="2:51" s="14" customFormat="1" ht="11.25">
      <c r="B369" s="217"/>
      <c r="C369" s="218"/>
      <c r="D369" s="203" t="s">
        <v>186</v>
      </c>
      <c r="E369" s="219" t="s">
        <v>19</v>
      </c>
      <c r="F369" s="220" t="s">
        <v>3974</v>
      </c>
      <c r="G369" s="218"/>
      <c r="H369" s="221">
        <v>18.488</v>
      </c>
      <c r="I369" s="222"/>
      <c r="J369" s="218"/>
      <c r="K369" s="218"/>
      <c r="L369" s="223"/>
      <c r="M369" s="224"/>
      <c r="N369" s="225"/>
      <c r="O369" s="225"/>
      <c r="P369" s="225"/>
      <c r="Q369" s="225"/>
      <c r="R369" s="225"/>
      <c r="S369" s="225"/>
      <c r="T369" s="226"/>
      <c r="AT369" s="227" t="s">
        <v>186</v>
      </c>
      <c r="AU369" s="227" t="s">
        <v>85</v>
      </c>
      <c r="AV369" s="14" t="s">
        <v>85</v>
      </c>
      <c r="AW369" s="14" t="s">
        <v>37</v>
      </c>
      <c r="AX369" s="14" t="s">
        <v>75</v>
      </c>
      <c r="AY369" s="227" t="s">
        <v>175</v>
      </c>
    </row>
    <row r="370" spans="2:51" s="14" customFormat="1" ht="11.25">
      <c r="B370" s="217"/>
      <c r="C370" s="218"/>
      <c r="D370" s="203" t="s">
        <v>186</v>
      </c>
      <c r="E370" s="219" t="s">
        <v>19</v>
      </c>
      <c r="F370" s="220" t="s">
        <v>3975</v>
      </c>
      <c r="G370" s="218"/>
      <c r="H370" s="221">
        <v>15.538</v>
      </c>
      <c r="I370" s="222"/>
      <c r="J370" s="218"/>
      <c r="K370" s="218"/>
      <c r="L370" s="223"/>
      <c r="M370" s="224"/>
      <c r="N370" s="225"/>
      <c r="O370" s="225"/>
      <c r="P370" s="225"/>
      <c r="Q370" s="225"/>
      <c r="R370" s="225"/>
      <c r="S370" s="225"/>
      <c r="T370" s="226"/>
      <c r="AT370" s="227" t="s">
        <v>186</v>
      </c>
      <c r="AU370" s="227" t="s">
        <v>85</v>
      </c>
      <c r="AV370" s="14" t="s">
        <v>85</v>
      </c>
      <c r="AW370" s="14" t="s">
        <v>37</v>
      </c>
      <c r="AX370" s="14" t="s">
        <v>75</v>
      </c>
      <c r="AY370" s="227" t="s">
        <v>175</v>
      </c>
    </row>
    <row r="371" spans="2:51" s="14" customFormat="1" ht="11.25">
      <c r="B371" s="217"/>
      <c r="C371" s="218"/>
      <c r="D371" s="203" t="s">
        <v>186</v>
      </c>
      <c r="E371" s="219" t="s">
        <v>19</v>
      </c>
      <c r="F371" s="220" t="s">
        <v>3976</v>
      </c>
      <c r="G371" s="218"/>
      <c r="H371" s="221">
        <v>27.633</v>
      </c>
      <c r="I371" s="222"/>
      <c r="J371" s="218"/>
      <c r="K371" s="218"/>
      <c r="L371" s="223"/>
      <c r="M371" s="224"/>
      <c r="N371" s="225"/>
      <c r="O371" s="225"/>
      <c r="P371" s="225"/>
      <c r="Q371" s="225"/>
      <c r="R371" s="225"/>
      <c r="S371" s="225"/>
      <c r="T371" s="226"/>
      <c r="AT371" s="227" t="s">
        <v>186</v>
      </c>
      <c r="AU371" s="227" t="s">
        <v>85</v>
      </c>
      <c r="AV371" s="14" t="s">
        <v>85</v>
      </c>
      <c r="AW371" s="14" t="s">
        <v>37</v>
      </c>
      <c r="AX371" s="14" t="s">
        <v>75</v>
      </c>
      <c r="AY371" s="227" t="s">
        <v>175</v>
      </c>
    </row>
    <row r="372" spans="2:51" s="14" customFormat="1" ht="11.25">
      <c r="B372" s="217"/>
      <c r="C372" s="218"/>
      <c r="D372" s="203" t="s">
        <v>186</v>
      </c>
      <c r="E372" s="219" t="s">
        <v>19</v>
      </c>
      <c r="F372" s="220" t="s">
        <v>3977</v>
      </c>
      <c r="G372" s="218"/>
      <c r="H372" s="221">
        <v>292.456</v>
      </c>
      <c r="I372" s="222"/>
      <c r="J372" s="218"/>
      <c r="K372" s="218"/>
      <c r="L372" s="223"/>
      <c r="M372" s="224"/>
      <c r="N372" s="225"/>
      <c r="O372" s="225"/>
      <c r="P372" s="225"/>
      <c r="Q372" s="225"/>
      <c r="R372" s="225"/>
      <c r="S372" s="225"/>
      <c r="T372" s="226"/>
      <c r="AT372" s="227" t="s">
        <v>186</v>
      </c>
      <c r="AU372" s="227" t="s">
        <v>85</v>
      </c>
      <c r="AV372" s="14" t="s">
        <v>85</v>
      </c>
      <c r="AW372" s="14" t="s">
        <v>37</v>
      </c>
      <c r="AX372" s="14" t="s">
        <v>75</v>
      </c>
      <c r="AY372" s="227" t="s">
        <v>175</v>
      </c>
    </row>
    <row r="373" spans="2:51" s="14" customFormat="1" ht="11.25">
      <c r="B373" s="217"/>
      <c r="C373" s="218"/>
      <c r="D373" s="203" t="s">
        <v>186</v>
      </c>
      <c r="E373" s="219" t="s">
        <v>19</v>
      </c>
      <c r="F373" s="220" t="s">
        <v>3978</v>
      </c>
      <c r="G373" s="218"/>
      <c r="H373" s="221">
        <v>19.139</v>
      </c>
      <c r="I373" s="222"/>
      <c r="J373" s="218"/>
      <c r="K373" s="218"/>
      <c r="L373" s="223"/>
      <c r="M373" s="224"/>
      <c r="N373" s="225"/>
      <c r="O373" s="225"/>
      <c r="P373" s="225"/>
      <c r="Q373" s="225"/>
      <c r="R373" s="225"/>
      <c r="S373" s="225"/>
      <c r="T373" s="226"/>
      <c r="AT373" s="227" t="s">
        <v>186</v>
      </c>
      <c r="AU373" s="227" t="s">
        <v>85</v>
      </c>
      <c r="AV373" s="14" t="s">
        <v>85</v>
      </c>
      <c r="AW373" s="14" t="s">
        <v>37</v>
      </c>
      <c r="AX373" s="14" t="s">
        <v>75</v>
      </c>
      <c r="AY373" s="227" t="s">
        <v>175</v>
      </c>
    </row>
    <row r="374" spans="2:51" s="14" customFormat="1" ht="11.25">
      <c r="B374" s="217"/>
      <c r="C374" s="218"/>
      <c r="D374" s="203" t="s">
        <v>186</v>
      </c>
      <c r="E374" s="219" t="s">
        <v>19</v>
      </c>
      <c r="F374" s="220" t="s">
        <v>3979</v>
      </c>
      <c r="G374" s="218"/>
      <c r="H374" s="221">
        <v>13.817</v>
      </c>
      <c r="I374" s="222"/>
      <c r="J374" s="218"/>
      <c r="K374" s="218"/>
      <c r="L374" s="223"/>
      <c r="M374" s="224"/>
      <c r="N374" s="225"/>
      <c r="O374" s="225"/>
      <c r="P374" s="225"/>
      <c r="Q374" s="225"/>
      <c r="R374" s="225"/>
      <c r="S374" s="225"/>
      <c r="T374" s="226"/>
      <c r="AT374" s="227" t="s">
        <v>186</v>
      </c>
      <c r="AU374" s="227" t="s">
        <v>85</v>
      </c>
      <c r="AV374" s="14" t="s">
        <v>85</v>
      </c>
      <c r="AW374" s="14" t="s">
        <v>37</v>
      </c>
      <c r="AX374" s="14" t="s">
        <v>75</v>
      </c>
      <c r="AY374" s="227" t="s">
        <v>175</v>
      </c>
    </row>
    <row r="375" spans="2:51" s="14" customFormat="1" ht="11.25">
      <c r="B375" s="217"/>
      <c r="C375" s="218"/>
      <c r="D375" s="203" t="s">
        <v>186</v>
      </c>
      <c r="E375" s="219" t="s">
        <v>19</v>
      </c>
      <c r="F375" s="220" t="s">
        <v>3980</v>
      </c>
      <c r="G375" s="218"/>
      <c r="H375" s="221">
        <v>40.032</v>
      </c>
      <c r="I375" s="222"/>
      <c r="J375" s="218"/>
      <c r="K375" s="218"/>
      <c r="L375" s="223"/>
      <c r="M375" s="224"/>
      <c r="N375" s="225"/>
      <c r="O375" s="225"/>
      <c r="P375" s="225"/>
      <c r="Q375" s="225"/>
      <c r="R375" s="225"/>
      <c r="S375" s="225"/>
      <c r="T375" s="226"/>
      <c r="AT375" s="227" t="s">
        <v>186</v>
      </c>
      <c r="AU375" s="227" t="s">
        <v>85</v>
      </c>
      <c r="AV375" s="14" t="s">
        <v>85</v>
      </c>
      <c r="AW375" s="14" t="s">
        <v>37</v>
      </c>
      <c r="AX375" s="14" t="s">
        <v>75</v>
      </c>
      <c r="AY375" s="227" t="s">
        <v>175</v>
      </c>
    </row>
    <row r="376" spans="2:51" s="14" customFormat="1" ht="11.25">
      <c r="B376" s="217"/>
      <c r="C376" s="218"/>
      <c r="D376" s="203" t="s">
        <v>186</v>
      </c>
      <c r="E376" s="219" t="s">
        <v>19</v>
      </c>
      <c r="F376" s="220" t="s">
        <v>3981</v>
      </c>
      <c r="G376" s="218"/>
      <c r="H376" s="221">
        <v>15.25</v>
      </c>
      <c r="I376" s="222"/>
      <c r="J376" s="218"/>
      <c r="K376" s="218"/>
      <c r="L376" s="223"/>
      <c r="M376" s="224"/>
      <c r="N376" s="225"/>
      <c r="O376" s="225"/>
      <c r="P376" s="225"/>
      <c r="Q376" s="225"/>
      <c r="R376" s="225"/>
      <c r="S376" s="225"/>
      <c r="T376" s="226"/>
      <c r="AT376" s="227" t="s">
        <v>186</v>
      </c>
      <c r="AU376" s="227" t="s">
        <v>85</v>
      </c>
      <c r="AV376" s="14" t="s">
        <v>85</v>
      </c>
      <c r="AW376" s="14" t="s">
        <v>37</v>
      </c>
      <c r="AX376" s="14" t="s">
        <v>75</v>
      </c>
      <c r="AY376" s="227" t="s">
        <v>175</v>
      </c>
    </row>
    <row r="377" spans="2:51" s="14" customFormat="1" ht="11.25">
      <c r="B377" s="217"/>
      <c r="C377" s="218"/>
      <c r="D377" s="203" t="s">
        <v>186</v>
      </c>
      <c r="E377" s="219" t="s">
        <v>19</v>
      </c>
      <c r="F377" s="220" t="s">
        <v>3982</v>
      </c>
      <c r="G377" s="218"/>
      <c r="H377" s="221">
        <v>12.843</v>
      </c>
      <c r="I377" s="222"/>
      <c r="J377" s="218"/>
      <c r="K377" s="218"/>
      <c r="L377" s="223"/>
      <c r="M377" s="224"/>
      <c r="N377" s="225"/>
      <c r="O377" s="225"/>
      <c r="P377" s="225"/>
      <c r="Q377" s="225"/>
      <c r="R377" s="225"/>
      <c r="S377" s="225"/>
      <c r="T377" s="226"/>
      <c r="AT377" s="227" t="s">
        <v>186</v>
      </c>
      <c r="AU377" s="227" t="s">
        <v>85</v>
      </c>
      <c r="AV377" s="14" t="s">
        <v>85</v>
      </c>
      <c r="AW377" s="14" t="s">
        <v>37</v>
      </c>
      <c r="AX377" s="14" t="s">
        <v>75</v>
      </c>
      <c r="AY377" s="227" t="s">
        <v>175</v>
      </c>
    </row>
    <row r="378" spans="2:51" s="14" customFormat="1" ht="11.25">
      <c r="B378" s="217"/>
      <c r="C378" s="218"/>
      <c r="D378" s="203" t="s">
        <v>186</v>
      </c>
      <c r="E378" s="219" t="s">
        <v>19</v>
      </c>
      <c r="F378" s="220" t="s">
        <v>3983</v>
      </c>
      <c r="G378" s="218"/>
      <c r="H378" s="221">
        <v>1.445</v>
      </c>
      <c r="I378" s="222"/>
      <c r="J378" s="218"/>
      <c r="K378" s="218"/>
      <c r="L378" s="223"/>
      <c r="M378" s="224"/>
      <c r="N378" s="225"/>
      <c r="O378" s="225"/>
      <c r="P378" s="225"/>
      <c r="Q378" s="225"/>
      <c r="R378" s="225"/>
      <c r="S378" s="225"/>
      <c r="T378" s="226"/>
      <c r="AT378" s="227" t="s">
        <v>186</v>
      </c>
      <c r="AU378" s="227" t="s">
        <v>85</v>
      </c>
      <c r="AV378" s="14" t="s">
        <v>85</v>
      </c>
      <c r="AW378" s="14" t="s">
        <v>37</v>
      </c>
      <c r="AX378" s="14" t="s">
        <v>75</v>
      </c>
      <c r="AY378" s="227" t="s">
        <v>175</v>
      </c>
    </row>
    <row r="379" spans="2:51" s="14" customFormat="1" ht="11.25">
      <c r="B379" s="217"/>
      <c r="C379" s="218"/>
      <c r="D379" s="203" t="s">
        <v>186</v>
      </c>
      <c r="E379" s="219" t="s">
        <v>19</v>
      </c>
      <c r="F379" s="220" t="s">
        <v>3984</v>
      </c>
      <c r="G379" s="218"/>
      <c r="H379" s="221">
        <v>80.565</v>
      </c>
      <c r="I379" s="222"/>
      <c r="J379" s="218"/>
      <c r="K379" s="218"/>
      <c r="L379" s="223"/>
      <c r="M379" s="224"/>
      <c r="N379" s="225"/>
      <c r="O379" s="225"/>
      <c r="P379" s="225"/>
      <c r="Q379" s="225"/>
      <c r="R379" s="225"/>
      <c r="S379" s="225"/>
      <c r="T379" s="226"/>
      <c r="AT379" s="227" t="s">
        <v>186</v>
      </c>
      <c r="AU379" s="227" t="s">
        <v>85</v>
      </c>
      <c r="AV379" s="14" t="s">
        <v>85</v>
      </c>
      <c r="AW379" s="14" t="s">
        <v>37</v>
      </c>
      <c r="AX379" s="14" t="s">
        <v>75</v>
      </c>
      <c r="AY379" s="227" t="s">
        <v>175</v>
      </c>
    </row>
    <row r="380" spans="2:51" s="14" customFormat="1" ht="11.25">
      <c r="B380" s="217"/>
      <c r="C380" s="218"/>
      <c r="D380" s="203" t="s">
        <v>186</v>
      </c>
      <c r="E380" s="219" t="s">
        <v>19</v>
      </c>
      <c r="F380" s="220" t="s">
        <v>3985</v>
      </c>
      <c r="G380" s="218"/>
      <c r="H380" s="221">
        <v>10.34</v>
      </c>
      <c r="I380" s="222"/>
      <c r="J380" s="218"/>
      <c r="K380" s="218"/>
      <c r="L380" s="223"/>
      <c r="M380" s="224"/>
      <c r="N380" s="225"/>
      <c r="O380" s="225"/>
      <c r="P380" s="225"/>
      <c r="Q380" s="225"/>
      <c r="R380" s="225"/>
      <c r="S380" s="225"/>
      <c r="T380" s="226"/>
      <c r="AT380" s="227" t="s">
        <v>186</v>
      </c>
      <c r="AU380" s="227" t="s">
        <v>85</v>
      </c>
      <c r="AV380" s="14" t="s">
        <v>85</v>
      </c>
      <c r="AW380" s="14" t="s">
        <v>37</v>
      </c>
      <c r="AX380" s="14" t="s">
        <v>75</v>
      </c>
      <c r="AY380" s="227" t="s">
        <v>175</v>
      </c>
    </row>
    <row r="381" spans="2:51" s="14" customFormat="1" ht="11.25">
      <c r="B381" s="217"/>
      <c r="C381" s="218"/>
      <c r="D381" s="203" t="s">
        <v>186</v>
      </c>
      <c r="E381" s="219" t="s">
        <v>19</v>
      </c>
      <c r="F381" s="220" t="s">
        <v>3986</v>
      </c>
      <c r="G381" s="218"/>
      <c r="H381" s="221">
        <v>17.71</v>
      </c>
      <c r="I381" s="222"/>
      <c r="J381" s="218"/>
      <c r="K381" s="218"/>
      <c r="L381" s="223"/>
      <c r="M381" s="224"/>
      <c r="N381" s="225"/>
      <c r="O381" s="225"/>
      <c r="P381" s="225"/>
      <c r="Q381" s="225"/>
      <c r="R381" s="225"/>
      <c r="S381" s="225"/>
      <c r="T381" s="226"/>
      <c r="AT381" s="227" t="s">
        <v>186</v>
      </c>
      <c r="AU381" s="227" t="s">
        <v>85</v>
      </c>
      <c r="AV381" s="14" t="s">
        <v>85</v>
      </c>
      <c r="AW381" s="14" t="s">
        <v>37</v>
      </c>
      <c r="AX381" s="14" t="s">
        <v>75</v>
      </c>
      <c r="AY381" s="227" t="s">
        <v>175</v>
      </c>
    </row>
    <row r="382" spans="2:51" s="14" customFormat="1" ht="11.25">
      <c r="B382" s="217"/>
      <c r="C382" s="218"/>
      <c r="D382" s="203" t="s">
        <v>186</v>
      </c>
      <c r="E382" s="219" t="s">
        <v>19</v>
      </c>
      <c r="F382" s="220" t="s">
        <v>3987</v>
      </c>
      <c r="G382" s="218"/>
      <c r="H382" s="221">
        <v>80.315</v>
      </c>
      <c r="I382" s="222"/>
      <c r="J382" s="218"/>
      <c r="K382" s="218"/>
      <c r="L382" s="223"/>
      <c r="M382" s="224"/>
      <c r="N382" s="225"/>
      <c r="O382" s="225"/>
      <c r="P382" s="225"/>
      <c r="Q382" s="225"/>
      <c r="R382" s="225"/>
      <c r="S382" s="225"/>
      <c r="T382" s="226"/>
      <c r="AT382" s="227" t="s">
        <v>186</v>
      </c>
      <c r="AU382" s="227" t="s">
        <v>85</v>
      </c>
      <c r="AV382" s="14" t="s">
        <v>85</v>
      </c>
      <c r="AW382" s="14" t="s">
        <v>37</v>
      </c>
      <c r="AX382" s="14" t="s">
        <v>75</v>
      </c>
      <c r="AY382" s="227" t="s">
        <v>175</v>
      </c>
    </row>
    <row r="383" spans="2:51" s="14" customFormat="1" ht="11.25">
      <c r="B383" s="217"/>
      <c r="C383" s="218"/>
      <c r="D383" s="203" t="s">
        <v>186</v>
      </c>
      <c r="E383" s="219" t="s">
        <v>19</v>
      </c>
      <c r="F383" s="220" t="s">
        <v>3985</v>
      </c>
      <c r="G383" s="218"/>
      <c r="H383" s="221">
        <v>10.34</v>
      </c>
      <c r="I383" s="222"/>
      <c r="J383" s="218"/>
      <c r="K383" s="218"/>
      <c r="L383" s="223"/>
      <c r="M383" s="224"/>
      <c r="N383" s="225"/>
      <c r="O383" s="225"/>
      <c r="P383" s="225"/>
      <c r="Q383" s="225"/>
      <c r="R383" s="225"/>
      <c r="S383" s="225"/>
      <c r="T383" s="226"/>
      <c r="AT383" s="227" t="s">
        <v>186</v>
      </c>
      <c r="AU383" s="227" t="s">
        <v>85</v>
      </c>
      <c r="AV383" s="14" t="s">
        <v>85</v>
      </c>
      <c r="AW383" s="14" t="s">
        <v>37</v>
      </c>
      <c r="AX383" s="14" t="s">
        <v>75</v>
      </c>
      <c r="AY383" s="227" t="s">
        <v>175</v>
      </c>
    </row>
    <row r="384" spans="2:51" s="14" customFormat="1" ht="11.25">
      <c r="B384" s="217"/>
      <c r="C384" s="218"/>
      <c r="D384" s="203" t="s">
        <v>186</v>
      </c>
      <c r="E384" s="219" t="s">
        <v>19</v>
      </c>
      <c r="F384" s="220" t="s">
        <v>3986</v>
      </c>
      <c r="G384" s="218"/>
      <c r="H384" s="221">
        <v>17.71</v>
      </c>
      <c r="I384" s="222"/>
      <c r="J384" s="218"/>
      <c r="K384" s="218"/>
      <c r="L384" s="223"/>
      <c r="M384" s="224"/>
      <c r="N384" s="225"/>
      <c r="O384" s="225"/>
      <c r="P384" s="225"/>
      <c r="Q384" s="225"/>
      <c r="R384" s="225"/>
      <c r="S384" s="225"/>
      <c r="T384" s="226"/>
      <c r="AT384" s="227" t="s">
        <v>186</v>
      </c>
      <c r="AU384" s="227" t="s">
        <v>85</v>
      </c>
      <c r="AV384" s="14" t="s">
        <v>85</v>
      </c>
      <c r="AW384" s="14" t="s">
        <v>37</v>
      </c>
      <c r="AX384" s="14" t="s">
        <v>75</v>
      </c>
      <c r="AY384" s="227" t="s">
        <v>175</v>
      </c>
    </row>
    <row r="385" spans="2:51" s="16" customFormat="1" ht="11.25">
      <c r="B385" s="253"/>
      <c r="C385" s="254"/>
      <c r="D385" s="203" t="s">
        <v>186</v>
      </c>
      <c r="E385" s="255" t="s">
        <v>19</v>
      </c>
      <c r="F385" s="256" t="s">
        <v>365</v>
      </c>
      <c r="G385" s="254"/>
      <c r="H385" s="257">
        <v>798.7560000000002</v>
      </c>
      <c r="I385" s="258"/>
      <c r="J385" s="254"/>
      <c r="K385" s="254"/>
      <c r="L385" s="259"/>
      <c r="M385" s="260"/>
      <c r="N385" s="261"/>
      <c r="O385" s="261"/>
      <c r="P385" s="261"/>
      <c r="Q385" s="261"/>
      <c r="R385" s="261"/>
      <c r="S385" s="261"/>
      <c r="T385" s="262"/>
      <c r="AT385" s="263" t="s">
        <v>186</v>
      </c>
      <c r="AU385" s="263" t="s">
        <v>85</v>
      </c>
      <c r="AV385" s="16" t="s">
        <v>195</v>
      </c>
      <c r="AW385" s="16" t="s">
        <v>37</v>
      </c>
      <c r="AX385" s="16" t="s">
        <v>75</v>
      </c>
      <c r="AY385" s="263" t="s">
        <v>175</v>
      </c>
    </row>
    <row r="386" spans="2:51" s="13" customFormat="1" ht="11.25">
      <c r="B386" s="207"/>
      <c r="C386" s="208"/>
      <c r="D386" s="203" t="s">
        <v>186</v>
      </c>
      <c r="E386" s="209" t="s">
        <v>19</v>
      </c>
      <c r="F386" s="210" t="s">
        <v>3988</v>
      </c>
      <c r="G386" s="208"/>
      <c r="H386" s="209" t="s">
        <v>19</v>
      </c>
      <c r="I386" s="211"/>
      <c r="J386" s="208"/>
      <c r="K386" s="208"/>
      <c r="L386" s="212"/>
      <c r="M386" s="213"/>
      <c r="N386" s="214"/>
      <c r="O386" s="214"/>
      <c r="P386" s="214"/>
      <c r="Q386" s="214"/>
      <c r="R386" s="214"/>
      <c r="S386" s="214"/>
      <c r="T386" s="215"/>
      <c r="AT386" s="216" t="s">
        <v>186</v>
      </c>
      <c r="AU386" s="216" t="s">
        <v>85</v>
      </c>
      <c r="AV386" s="13" t="s">
        <v>83</v>
      </c>
      <c r="AW386" s="13" t="s">
        <v>37</v>
      </c>
      <c r="AX386" s="13" t="s">
        <v>75</v>
      </c>
      <c r="AY386" s="216" t="s">
        <v>175</v>
      </c>
    </row>
    <row r="387" spans="2:51" s="14" customFormat="1" ht="11.25">
      <c r="B387" s="217"/>
      <c r="C387" s="218"/>
      <c r="D387" s="203" t="s">
        <v>186</v>
      </c>
      <c r="E387" s="219" t="s">
        <v>19</v>
      </c>
      <c r="F387" s="220" t="s">
        <v>3989</v>
      </c>
      <c r="G387" s="218"/>
      <c r="H387" s="221">
        <v>-91.006</v>
      </c>
      <c r="I387" s="222"/>
      <c r="J387" s="218"/>
      <c r="K387" s="218"/>
      <c r="L387" s="223"/>
      <c r="M387" s="224"/>
      <c r="N387" s="225"/>
      <c r="O387" s="225"/>
      <c r="P387" s="225"/>
      <c r="Q387" s="225"/>
      <c r="R387" s="225"/>
      <c r="S387" s="225"/>
      <c r="T387" s="226"/>
      <c r="AT387" s="227" t="s">
        <v>186</v>
      </c>
      <c r="AU387" s="227" t="s">
        <v>85</v>
      </c>
      <c r="AV387" s="14" t="s">
        <v>85</v>
      </c>
      <c r="AW387" s="14" t="s">
        <v>37</v>
      </c>
      <c r="AX387" s="14" t="s">
        <v>75</v>
      </c>
      <c r="AY387" s="227" t="s">
        <v>175</v>
      </c>
    </row>
    <row r="388" spans="2:51" s="13" customFormat="1" ht="11.25">
      <c r="B388" s="207"/>
      <c r="C388" s="208"/>
      <c r="D388" s="203" t="s">
        <v>186</v>
      </c>
      <c r="E388" s="209" t="s">
        <v>19</v>
      </c>
      <c r="F388" s="210" t="s">
        <v>3990</v>
      </c>
      <c r="G388" s="208"/>
      <c r="H388" s="209" t="s">
        <v>19</v>
      </c>
      <c r="I388" s="211"/>
      <c r="J388" s="208"/>
      <c r="K388" s="208"/>
      <c r="L388" s="212"/>
      <c r="M388" s="213"/>
      <c r="N388" s="214"/>
      <c r="O388" s="214"/>
      <c r="P388" s="214"/>
      <c r="Q388" s="214"/>
      <c r="R388" s="214"/>
      <c r="S388" s="214"/>
      <c r="T388" s="215"/>
      <c r="AT388" s="216" t="s">
        <v>186</v>
      </c>
      <c r="AU388" s="216" t="s">
        <v>85</v>
      </c>
      <c r="AV388" s="13" t="s">
        <v>83</v>
      </c>
      <c r="AW388" s="13" t="s">
        <v>37</v>
      </c>
      <c r="AX388" s="13" t="s">
        <v>75</v>
      </c>
      <c r="AY388" s="216" t="s">
        <v>175</v>
      </c>
    </row>
    <row r="389" spans="2:51" s="14" customFormat="1" ht="11.25">
      <c r="B389" s="217"/>
      <c r="C389" s="218"/>
      <c r="D389" s="203" t="s">
        <v>186</v>
      </c>
      <c r="E389" s="219" t="s">
        <v>19</v>
      </c>
      <c r="F389" s="220" t="s">
        <v>3991</v>
      </c>
      <c r="G389" s="218"/>
      <c r="H389" s="221">
        <v>-263.015</v>
      </c>
      <c r="I389" s="222"/>
      <c r="J389" s="218"/>
      <c r="K389" s="218"/>
      <c r="L389" s="223"/>
      <c r="M389" s="224"/>
      <c r="N389" s="225"/>
      <c r="O389" s="225"/>
      <c r="P389" s="225"/>
      <c r="Q389" s="225"/>
      <c r="R389" s="225"/>
      <c r="S389" s="225"/>
      <c r="T389" s="226"/>
      <c r="AT389" s="227" t="s">
        <v>186</v>
      </c>
      <c r="AU389" s="227" t="s">
        <v>85</v>
      </c>
      <c r="AV389" s="14" t="s">
        <v>85</v>
      </c>
      <c r="AW389" s="14" t="s">
        <v>37</v>
      </c>
      <c r="AX389" s="14" t="s">
        <v>75</v>
      </c>
      <c r="AY389" s="227" t="s">
        <v>175</v>
      </c>
    </row>
    <row r="390" spans="2:51" s="13" customFormat="1" ht="11.25">
      <c r="B390" s="207"/>
      <c r="C390" s="208"/>
      <c r="D390" s="203" t="s">
        <v>186</v>
      </c>
      <c r="E390" s="209" t="s">
        <v>19</v>
      </c>
      <c r="F390" s="210" t="s">
        <v>3992</v>
      </c>
      <c r="G390" s="208"/>
      <c r="H390" s="209" t="s">
        <v>19</v>
      </c>
      <c r="I390" s="211"/>
      <c r="J390" s="208"/>
      <c r="K390" s="208"/>
      <c r="L390" s="212"/>
      <c r="M390" s="213"/>
      <c r="N390" s="214"/>
      <c r="O390" s="214"/>
      <c r="P390" s="214"/>
      <c r="Q390" s="214"/>
      <c r="R390" s="214"/>
      <c r="S390" s="214"/>
      <c r="T390" s="215"/>
      <c r="AT390" s="216" t="s">
        <v>186</v>
      </c>
      <c r="AU390" s="216" t="s">
        <v>85</v>
      </c>
      <c r="AV390" s="13" t="s">
        <v>83</v>
      </c>
      <c r="AW390" s="13" t="s">
        <v>37</v>
      </c>
      <c r="AX390" s="13" t="s">
        <v>75</v>
      </c>
      <c r="AY390" s="216" t="s">
        <v>175</v>
      </c>
    </row>
    <row r="391" spans="2:51" s="14" customFormat="1" ht="11.25">
      <c r="B391" s="217"/>
      <c r="C391" s="218"/>
      <c r="D391" s="203" t="s">
        <v>186</v>
      </c>
      <c r="E391" s="219" t="s">
        <v>19</v>
      </c>
      <c r="F391" s="220" t="s">
        <v>3993</v>
      </c>
      <c r="G391" s="218"/>
      <c r="H391" s="221">
        <v>-86.196</v>
      </c>
      <c r="I391" s="222"/>
      <c r="J391" s="218"/>
      <c r="K391" s="218"/>
      <c r="L391" s="223"/>
      <c r="M391" s="224"/>
      <c r="N391" s="225"/>
      <c r="O391" s="225"/>
      <c r="P391" s="225"/>
      <c r="Q391" s="225"/>
      <c r="R391" s="225"/>
      <c r="S391" s="225"/>
      <c r="T391" s="226"/>
      <c r="AT391" s="227" t="s">
        <v>186</v>
      </c>
      <c r="AU391" s="227" t="s">
        <v>85</v>
      </c>
      <c r="AV391" s="14" t="s">
        <v>85</v>
      </c>
      <c r="AW391" s="14" t="s">
        <v>37</v>
      </c>
      <c r="AX391" s="14" t="s">
        <v>75</v>
      </c>
      <c r="AY391" s="227" t="s">
        <v>175</v>
      </c>
    </row>
    <row r="392" spans="2:51" s="15" customFormat="1" ht="11.25">
      <c r="B392" s="228"/>
      <c r="C392" s="229"/>
      <c r="D392" s="203" t="s">
        <v>186</v>
      </c>
      <c r="E392" s="230" t="s">
        <v>19</v>
      </c>
      <c r="F392" s="231" t="s">
        <v>204</v>
      </c>
      <c r="G392" s="229"/>
      <c r="H392" s="232">
        <v>358.5390000000002</v>
      </c>
      <c r="I392" s="233"/>
      <c r="J392" s="229"/>
      <c r="K392" s="229"/>
      <c r="L392" s="234"/>
      <c r="M392" s="235"/>
      <c r="N392" s="236"/>
      <c r="O392" s="236"/>
      <c r="P392" s="236"/>
      <c r="Q392" s="236"/>
      <c r="R392" s="236"/>
      <c r="S392" s="236"/>
      <c r="T392" s="237"/>
      <c r="AT392" s="238" t="s">
        <v>186</v>
      </c>
      <c r="AU392" s="238" t="s">
        <v>85</v>
      </c>
      <c r="AV392" s="15" t="s">
        <v>182</v>
      </c>
      <c r="AW392" s="15" t="s">
        <v>37</v>
      </c>
      <c r="AX392" s="15" t="s">
        <v>83</v>
      </c>
      <c r="AY392" s="238" t="s">
        <v>175</v>
      </c>
    </row>
    <row r="393" spans="2:63" s="12" customFormat="1" ht="22.9" customHeight="1">
      <c r="B393" s="174"/>
      <c r="C393" s="175"/>
      <c r="D393" s="176" t="s">
        <v>74</v>
      </c>
      <c r="E393" s="188" t="s">
        <v>2000</v>
      </c>
      <c r="F393" s="188" t="s">
        <v>2672</v>
      </c>
      <c r="G393" s="175"/>
      <c r="H393" s="175"/>
      <c r="I393" s="178"/>
      <c r="J393" s="189">
        <f>BK393</f>
        <v>0</v>
      </c>
      <c r="K393" s="175"/>
      <c r="L393" s="180"/>
      <c r="M393" s="181"/>
      <c r="N393" s="182"/>
      <c r="O393" s="182"/>
      <c r="P393" s="183">
        <f>SUM(P394:P432)</f>
        <v>0</v>
      </c>
      <c r="Q393" s="182"/>
      <c r="R393" s="183">
        <f>SUM(R394:R432)</f>
        <v>0.010334999999999999</v>
      </c>
      <c r="S393" s="182"/>
      <c r="T393" s="184">
        <f>SUM(T394:T432)</f>
        <v>0</v>
      </c>
      <c r="AR393" s="185" t="s">
        <v>83</v>
      </c>
      <c r="AT393" s="186" t="s">
        <v>74</v>
      </c>
      <c r="AU393" s="186" t="s">
        <v>83</v>
      </c>
      <c r="AY393" s="185" t="s">
        <v>175</v>
      </c>
      <c r="BK393" s="187">
        <f>SUM(BK394:BK432)</f>
        <v>0</v>
      </c>
    </row>
    <row r="394" spans="1:65" s="2" customFormat="1" ht="21.75" customHeight="1">
      <c r="A394" s="36"/>
      <c r="B394" s="37"/>
      <c r="C394" s="190" t="s">
        <v>313</v>
      </c>
      <c r="D394" s="190" t="s">
        <v>177</v>
      </c>
      <c r="E394" s="191" t="s">
        <v>4061</v>
      </c>
      <c r="F394" s="192" t="s">
        <v>4062</v>
      </c>
      <c r="G394" s="193" t="s">
        <v>180</v>
      </c>
      <c r="H394" s="194">
        <v>798.756</v>
      </c>
      <c r="I394" s="195"/>
      <c r="J394" s="196">
        <f>ROUND(I394*H394,2)</f>
        <v>0</v>
      </c>
      <c r="K394" s="192" t="s">
        <v>181</v>
      </c>
      <c r="L394" s="41"/>
      <c r="M394" s="197" t="s">
        <v>19</v>
      </c>
      <c r="N394" s="198" t="s">
        <v>48</v>
      </c>
      <c r="O394" s="67"/>
      <c r="P394" s="199">
        <f>O394*H394</f>
        <v>0</v>
      </c>
      <c r="Q394" s="199">
        <v>0</v>
      </c>
      <c r="R394" s="199">
        <f>Q394*H394</f>
        <v>0</v>
      </c>
      <c r="S394" s="199">
        <v>0</v>
      </c>
      <c r="T394" s="200">
        <f>S394*H394</f>
        <v>0</v>
      </c>
      <c r="U394" s="36"/>
      <c r="V394" s="36"/>
      <c r="W394" s="36"/>
      <c r="X394" s="36"/>
      <c r="Y394" s="36"/>
      <c r="Z394" s="36"/>
      <c r="AA394" s="36"/>
      <c r="AB394" s="36"/>
      <c r="AC394" s="36"/>
      <c r="AD394" s="36"/>
      <c r="AE394" s="36"/>
      <c r="AR394" s="201" t="s">
        <v>182</v>
      </c>
      <c r="AT394" s="201" t="s">
        <v>177</v>
      </c>
      <c r="AU394" s="201" t="s">
        <v>85</v>
      </c>
      <c r="AY394" s="19" t="s">
        <v>175</v>
      </c>
      <c r="BE394" s="202">
        <f>IF(N394="základní",J394,0)</f>
        <v>0</v>
      </c>
      <c r="BF394" s="202">
        <f>IF(N394="snížená",J394,0)</f>
        <v>0</v>
      </c>
      <c r="BG394" s="202">
        <f>IF(N394="zákl. přenesená",J394,0)</f>
        <v>0</v>
      </c>
      <c r="BH394" s="202">
        <f>IF(N394="sníž. přenesená",J394,0)</f>
        <v>0</v>
      </c>
      <c r="BI394" s="202">
        <f>IF(N394="nulová",J394,0)</f>
        <v>0</v>
      </c>
      <c r="BJ394" s="19" t="s">
        <v>182</v>
      </c>
      <c r="BK394" s="202">
        <f>ROUND(I394*H394,2)</f>
        <v>0</v>
      </c>
      <c r="BL394" s="19" t="s">
        <v>182</v>
      </c>
      <c r="BM394" s="201" t="s">
        <v>4063</v>
      </c>
    </row>
    <row r="395" spans="1:47" s="2" customFormat="1" ht="58.5">
      <c r="A395" s="36"/>
      <c r="B395" s="37"/>
      <c r="C395" s="38"/>
      <c r="D395" s="203" t="s">
        <v>184</v>
      </c>
      <c r="E395" s="38"/>
      <c r="F395" s="204" t="s">
        <v>4064</v>
      </c>
      <c r="G395" s="38"/>
      <c r="H395" s="38"/>
      <c r="I395" s="111"/>
      <c r="J395" s="38"/>
      <c r="K395" s="38"/>
      <c r="L395" s="41"/>
      <c r="M395" s="205"/>
      <c r="N395" s="206"/>
      <c r="O395" s="67"/>
      <c r="P395" s="67"/>
      <c r="Q395" s="67"/>
      <c r="R395" s="67"/>
      <c r="S395" s="67"/>
      <c r="T395" s="68"/>
      <c r="U395" s="36"/>
      <c r="V395" s="36"/>
      <c r="W395" s="36"/>
      <c r="X395" s="36"/>
      <c r="Y395" s="36"/>
      <c r="Z395" s="36"/>
      <c r="AA395" s="36"/>
      <c r="AB395" s="36"/>
      <c r="AC395" s="36"/>
      <c r="AD395" s="36"/>
      <c r="AE395" s="36"/>
      <c r="AT395" s="19" t="s">
        <v>184</v>
      </c>
      <c r="AU395" s="19" t="s">
        <v>85</v>
      </c>
    </row>
    <row r="396" spans="2:51" s="14" customFormat="1" ht="11.25">
      <c r="B396" s="217"/>
      <c r="C396" s="218"/>
      <c r="D396" s="203" t="s">
        <v>186</v>
      </c>
      <c r="E396" s="219" t="s">
        <v>19</v>
      </c>
      <c r="F396" s="220" t="s">
        <v>4065</v>
      </c>
      <c r="G396" s="218"/>
      <c r="H396" s="221">
        <v>103.153</v>
      </c>
      <c r="I396" s="222"/>
      <c r="J396" s="218"/>
      <c r="K396" s="218"/>
      <c r="L396" s="223"/>
      <c r="M396" s="224"/>
      <c r="N396" s="225"/>
      <c r="O396" s="225"/>
      <c r="P396" s="225"/>
      <c r="Q396" s="225"/>
      <c r="R396" s="225"/>
      <c r="S396" s="225"/>
      <c r="T396" s="226"/>
      <c r="AT396" s="227" t="s">
        <v>186</v>
      </c>
      <c r="AU396" s="227" t="s">
        <v>85</v>
      </c>
      <c r="AV396" s="14" t="s">
        <v>85</v>
      </c>
      <c r="AW396" s="14" t="s">
        <v>37</v>
      </c>
      <c r="AX396" s="14" t="s">
        <v>75</v>
      </c>
      <c r="AY396" s="227" t="s">
        <v>175</v>
      </c>
    </row>
    <row r="397" spans="2:51" s="14" customFormat="1" ht="11.25">
      <c r="B397" s="217"/>
      <c r="C397" s="218"/>
      <c r="D397" s="203" t="s">
        <v>186</v>
      </c>
      <c r="E397" s="219" t="s">
        <v>19</v>
      </c>
      <c r="F397" s="220" t="s">
        <v>4066</v>
      </c>
      <c r="G397" s="218"/>
      <c r="H397" s="221">
        <v>11.55</v>
      </c>
      <c r="I397" s="222"/>
      <c r="J397" s="218"/>
      <c r="K397" s="218"/>
      <c r="L397" s="223"/>
      <c r="M397" s="224"/>
      <c r="N397" s="225"/>
      <c r="O397" s="225"/>
      <c r="P397" s="225"/>
      <c r="Q397" s="225"/>
      <c r="R397" s="225"/>
      <c r="S397" s="225"/>
      <c r="T397" s="226"/>
      <c r="AT397" s="227" t="s">
        <v>186</v>
      </c>
      <c r="AU397" s="227" t="s">
        <v>85</v>
      </c>
      <c r="AV397" s="14" t="s">
        <v>85</v>
      </c>
      <c r="AW397" s="14" t="s">
        <v>37</v>
      </c>
      <c r="AX397" s="14" t="s">
        <v>75</v>
      </c>
      <c r="AY397" s="227" t="s">
        <v>175</v>
      </c>
    </row>
    <row r="398" spans="2:51" s="14" customFormat="1" ht="11.25">
      <c r="B398" s="217"/>
      <c r="C398" s="218"/>
      <c r="D398" s="203" t="s">
        <v>186</v>
      </c>
      <c r="E398" s="219" t="s">
        <v>19</v>
      </c>
      <c r="F398" s="220" t="s">
        <v>4067</v>
      </c>
      <c r="G398" s="218"/>
      <c r="H398" s="221">
        <v>10.432</v>
      </c>
      <c r="I398" s="222"/>
      <c r="J398" s="218"/>
      <c r="K398" s="218"/>
      <c r="L398" s="223"/>
      <c r="M398" s="224"/>
      <c r="N398" s="225"/>
      <c r="O398" s="225"/>
      <c r="P398" s="225"/>
      <c r="Q398" s="225"/>
      <c r="R398" s="225"/>
      <c r="S398" s="225"/>
      <c r="T398" s="226"/>
      <c r="AT398" s="227" t="s">
        <v>186</v>
      </c>
      <c r="AU398" s="227" t="s">
        <v>85</v>
      </c>
      <c r="AV398" s="14" t="s">
        <v>85</v>
      </c>
      <c r="AW398" s="14" t="s">
        <v>37</v>
      </c>
      <c r="AX398" s="14" t="s">
        <v>75</v>
      </c>
      <c r="AY398" s="227" t="s">
        <v>175</v>
      </c>
    </row>
    <row r="399" spans="2:51" s="14" customFormat="1" ht="11.25">
      <c r="B399" s="217"/>
      <c r="C399" s="218"/>
      <c r="D399" s="203" t="s">
        <v>186</v>
      </c>
      <c r="E399" s="219" t="s">
        <v>19</v>
      </c>
      <c r="F399" s="220" t="s">
        <v>4068</v>
      </c>
      <c r="G399" s="218"/>
      <c r="H399" s="221">
        <v>18.488</v>
      </c>
      <c r="I399" s="222"/>
      <c r="J399" s="218"/>
      <c r="K399" s="218"/>
      <c r="L399" s="223"/>
      <c r="M399" s="224"/>
      <c r="N399" s="225"/>
      <c r="O399" s="225"/>
      <c r="P399" s="225"/>
      <c r="Q399" s="225"/>
      <c r="R399" s="225"/>
      <c r="S399" s="225"/>
      <c r="T399" s="226"/>
      <c r="AT399" s="227" t="s">
        <v>186</v>
      </c>
      <c r="AU399" s="227" t="s">
        <v>85</v>
      </c>
      <c r="AV399" s="14" t="s">
        <v>85</v>
      </c>
      <c r="AW399" s="14" t="s">
        <v>37</v>
      </c>
      <c r="AX399" s="14" t="s">
        <v>75</v>
      </c>
      <c r="AY399" s="227" t="s">
        <v>175</v>
      </c>
    </row>
    <row r="400" spans="2:51" s="14" customFormat="1" ht="11.25">
      <c r="B400" s="217"/>
      <c r="C400" s="218"/>
      <c r="D400" s="203" t="s">
        <v>186</v>
      </c>
      <c r="E400" s="219" t="s">
        <v>19</v>
      </c>
      <c r="F400" s="220" t="s">
        <v>4069</v>
      </c>
      <c r="G400" s="218"/>
      <c r="H400" s="221">
        <v>15.538</v>
      </c>
      <c r="I400" s="222"/>
      <c r="J400" s="218"/>
      <c r="K400" s="218"/>
      <c r="L400" s="223"/>
      <c r="M400" s="224"/>
      <c r="N400" s="225"/>
      <c r="O400" s="225"/>
      <c r="P400" s="225"/>
      <c r="Q400" s="225"/>
      <c r="R400" s="225"/>
      <c r="S400" s="225"/>
      <c r="T400" s="226"/>
      <c r="AT400" s="227" t="s">
        <v>186</v>
      </c>
      <c r="AU400" s="227" t="s">
        <v>85</v>
      </c>
      <c r="AV400" s="14" t="s">
        <v>85</v>
      </c>
      <c r="AW400" s="14" t="s">
        <v>37</v>
      </c>
      <c r="AX400" s="14" t="s">
        <v>75</v>
      </c>
      <c r="AY400" s="227" t="s">
        <v>175</v>
      </c>
    </row>
    <row r="401" spans="2:51" s="14" customFormat="1" ht="11.25">
      <c r="B401" s="217"/>
      <c r="C401" s="218"/>
      <c r="D401" s="203" t="s">
        <v>186</v>
      </c>
      <c r="E401" s="219" t="s">
        <v>19</v>
      </c>
      <c r="F401" s="220" t="s">
        <v>4070</v>
      </c>
      <c r="G401" s="218"/>
      <c r="H401" s="221">
        <v>27.633</v>
      </c>
      <c r="I401" s="222"/>
      <c r="J401" s="218"/>
      <c r="K401" s="218"/>
      <c r="L401" s="223"/>
      <c r="M401" s="224"/>
      <c r="N401" s="225"/>
      <c r="O401" s="225"/>
      <c r="P401" s="225"/>
      <c r="Q401" s="225"/>
      <c r="R401" s="225"/>
      <c r="S401" s="225"/>
      <c r="T401" s="226"/>
      <c r="AT401" s="227" t="s">
        <v>186</v>
      </c>
      <c r="AU401" s="227" t="s">
        <v>85</v>
      </c>
      <c r="AV401" s="14" t="s">
        <v>85</v>
      </c>
      <c r="AW401" s="14" t="s">
        <v>37</v>
      </c>
      <c r="AX401" s="14" t="s">
        <v>75</v>
      </c>
      <c r="AY401" s="227" t="s">
        <v>175</v>
      </c>
    </row>
    <row r="402" spans="2:51" s="14" customFormat="1" ht="11.25">
      <c r="B402" s="217"/>
      <c r="C402" s="218"/>
      <c r="D402" s="203" t="s">
        <v>186</v>
      </c>
      <c r="E402" s="219" t="s">
        <v>19</v>
      </c>
      <c r="F402" s="220" t="s">
        <v>4071</v>
      </c>
      <c r="G402" s="218"/>
      <c r="H402" s="221">
        <v>292.456</v>
      </c>
      <c r="I402" s="222"/>
      <c r="J402" s="218"/>
      <c r="K402" s="218"/>
      <c r="L402" s="223"/>
      <c r="M402" s="224"/>
      <c r="N402" s="225"/>
      <c r="O402" s="225"/>
      <c r="P402" s="225"/>
      <c r="Q402" s="225"/>
      <c r="R402" s="225"/>
      <c r="S402" s="225"/>
      <c r="T402" s="226"/>
      <c r="AT402" s="227" t="s">
        <v>186</v>
      </c>
      <c r="AU402" s="227" t="s">
        <v>85</v>
      </c>
      <c r="AV402" s="14" t="s">
        <v>85</v>
      </c>
      <c r="AW402" s="14" t="s">
        <v>37</v>
      </c>
      <c r="AX402" s="14" t="s">
        <v>75</v>
      </c>
      <c r="AY402" s="227" t="s">
        <v>175</v>
      </c>
    </row>
    <row r="403" spans="2:51" s="14" customFormat="1" ht="11.25">
      <c r="B403" s="217"/>
      <c r="C403" s="218"/>
      <c r="D403" s="203" t="s">
        <v>186</v>
      </c>
      <c r="E403" s="219" t="s">
        <v>19</v>
      </c>
      <c r="F403" s="220" t="s">
        <v>4072</v>
      </c>
      <c r="G403" s="218"/>
      <c r="H403" s="221">
        <v>19.139</v>
      </c>
      <c r="I403" s="222"/>
      <c r="J403" s="218"/>
      <c r="K403" s="218"/>
      <c r="L403" s="223"/>
      <c r="M403" s="224"/>
      <c r="N403" s="225"/>
      <c r="O403" s="225"/>
      <c r="P403" s="225"/>
      <c r="Q403" s="225"/>
      <c r="R403" s="225"/>
      <c r="S403" s="225"/>
      <c r="T403" s="226"/>
      <c r="AT403" s="227" t="s">
        <v>186</v>
      </c>
      <c r="AU403" s="227" t="s">
        <v>85</v>
      </c>
      <c r="AV403" s="14" t="s">
        <v>85</v>
      </c>
      <c r="AW403" s="14" t="s">
        <v>37</v>
      </c>
      <c r="AX403" s="14" t="s">
        <v>75</v>
      </c>
      <c r="AY403" s="227" t="s">
        <v>175</v>
      </c>
    </row>
    <row r="404" spans="2:51" s="14" customFormat="1" ht="11.25">
      <c r="B404" s="217"/>
      <c r="C404" s="218"/>
      <c r="D404" s="203" t="s">
        <v>186</v>
      </c>
      <c r="E404" s="219" t="s">
        <v>19</v>
      </c>
      <c r="F404" s="220" t="s">
        <v>4073</v>
      </c>
      <c r="G404" s="218"/>
      <c r="H404" s="221">
        <v>13.817</v>
      </c>
      <c r="I404" s="222"/>
      <c r="J404" s="218"/>
      <c r="K404" s="218"/>
      <c r="L404" s="223"/>
      <c r="M404" s="224"/>
      <c r="N404" s="225"/>
      <c r="O404" s="225"/>
      <c r="P404" s="225"/>
      <c r="Q404" s="225"/>
      <c r="R404" s="225"/>
      <c r="S404" s="225"/>
      <c r="T404" s="226"/>
      <c r="AT404" s="227" t="s">
        <v>186</v>
      </c>
      <c r="AU404" s="227" t="s">
        <v>85</v>
      </c>
      <c r="AV404" s="14" t="s">
        <v>85</v>
      </c>
      <c r="AW404" s="14" t="s">
        <v>37</v>
      </c>
      <c r="AX404" s="14" t="s">
        <v>75</v>
      </c>
      <c r="AY404" s="227" t="s">
        <v>175</v>
      </c>
    </row>
    <row r="405" spans="2:51" s="14" customFormat="1" ht="11.25">
      <c r="B405" s="217"/>
      <c r="C405" s="218"/>
      <c r="D405" s="203" t="s">
        <v>186</v>
      </c>
      <c r="E405" s="219" t="s">
        <v>19</v>
      </c>
      <c r="F405" s="220" t="s">
        <v>4074</v>
      </c>
      <c r="G405" s="218"/>
      <c r="H405" s="221">
        <v>40.032</v>
      </c>
      <c r="I405" s="222"/>
      <c r="J405" s="218"/>
      <c r="K405" s="218"/>
      <c r="L405" s="223"/>
      <c r="M405" s="224"/>
      <c r="N405" s="225"/>
      <c r="O405" s="225"/>
      <c r="P405" s="225"/>
      <c r="Q405" s="225"/>
      <c r="R405" s="225"/>
      <c r="S405" s="225"/>
      <c r="T405" s="226"/>
      <c r="AT405" s="227" t="s">
        <v>186</v>
      </c>
      <c r="AU405" s="227" t="s">
        <v>85</v>
      </c>
      <c r="AV405" s="14" t="s">
        <v>85</v>
      </c>
      <c r="AW405" s="14" t="s">
        <v>37</v>
      </c>
      <c r="AX405" s="14" t="s">
        <v>75</v>
      </c>
      <c r="AY405" s="227" t="s">
        <v>175</v>
      </c>
    </row>
    <row r="406" spans="2:51" s="14" customFormat="1" ht="11.25">
      <c r="B406" s="217"/>
      <c r="C406" s="218"/>
      <c r="D406" s="203" t="s">
        <v>186</v>
      </c>
      <c r="E406" s="219" t="s">
        <v>19</v>
      </c>
      <c r="F406" s="220" t="s">
        <v>4075</v>
      </c>
      <c r="G406" s="218"/>
      <c r="H406" s="221">
        <v>15.25</v>
      </c>
      <c r="I406" s="222"/>
      <c r="J406" s="218"/>
      <c r="K406" s="218"/>
      <c r="L406" s="223"/>
      <c r="M406" s="224"/>
      <c r="N406" s="225"/>
      <c r="O406" s="225"/>
      <c r="P406" s="225"/>
      <c r="Q406" s="225"/>
      <c r="R406" s="225"/>
      <c r="S406" s="225"/>
      <c r="T406" s="226"/>
      <c r="AT406" s="227" t="s">
        <v>186</v>
      </c>
      <c r="AU406" s="227" t="s">
        <v>85</v>
      </c>
      <c r="AV406" s="14" t="s">
        <v>85</v>
      </c>
      <c r="AW406" s="14" t="s">
        <v>37</v>
      </c>
      <c r="AX406" s="14" t="s">
        <v>75</v>
      </c>
      <c r="AY406" s="227" t="s">
        <v>175</v>
      </c>
    </row>
    <row r="407" spans="2:51" s="14" customFormat="1" ht="11.25">
      <c r="B407" s="217"/>
      <c r="C407" s="218"/>
      <c r="D407" s="203" t="s">
        <v>186</v>
      </c>
      <c r="E407" s="219" t="s">
        <v>19</v>
      </c>
      <c r="F407" s="220" t="s">
        <v>4076</v>
      </c>
      <c r="G407" s="218"/>
      <c r="H407" s="221">
        <v>12.843</v>
      </c>
      <c r="I407" s="222"/>
      <c r="J407" s="218"/>
      <c r="K407" s="218"/>
      <c r="L407" s="223"/>
      <c r="M407" s="224"/>
      <c r="N407" s="225"/>
      <c r="O407" s="225"/>
      <c r="P407" s="225"/>
      <c r="Q407" s="225"/>
      <c r="R407" s="225"/>
      <c r="S407" s="225"/>
      <c r="T407" s="226"/>
      <c r="AT407" s="227" t="s">
        <v>186</v>
      </c>
      <c r="AU407" s="227" t="s">
        <v>85</v>
      </c>
      <c r="AV407" s="14" t="s">
        <v>85</v>
      </c>
      <c r="AW407" s="14" t="s">
        <v>37</v>
      </c>
      <c r="AX407" s="14" t="s">
        <v>75</v>
      </c>
      <c r="AY407" s="227" t="s">
        <v>175</v>
      </c>
    </row>
    <row r="408" spans="2:51" s="14" customFormat="1" ht="11.25">
      <c r="B408" s="217"/>
      <c r="C408" s="218"/>
      <c r="D408" s="203" t="s">
        <v>186</v>
      </c>
      <c r="E408" s="219" t="s">
        <v>19</v>
      </c>
      <c r="F408" s="220" t="s">
        <v>4077</v>
      </c>
      <c r="G408" s="218"/>
      <c r="H408" s="221">
        <v>1.445</v>
      </c>
      <c r="I408" s="222"/>
      <c r="J408" s="218"/>
      <c r="K408" s="218"/>
      <c r="L408" s="223"/>
      <c r="M408" s="224"/>
      <c r="N408" s="225"/>
      <c r="O408" s="225"/>
      <c r="P408" s="225"/>
      <c r="Q408" s="225"/>
      <c r="R408" s="225"/>
      <c r="S408" s="225"/>
      <c r="T408" s="226"/>
      <c r="AT408" s="227" t="s">
        <v>186</v>
      </c>
      <c r="AU408" s="227" t="s">
        <v>85</v>
      </c>
      <c r="AV408" s="14" t="s">
        <v>85</v>
      </c>
      <c r="AW408" s="14" t="s">
        <v>37</v>
      </c>
      <c r="AX408" s="14" t="s">
        <v>75</v>
      </c>
      <c r="AY408" s="227" t="s">
        <v>175</v>
      </c>
    </row>
    <row r="409" spans="2:51" s="14" customFormat="1" ht="11.25">
      <c r="B409" s="217"/>
      <c r="C409" s="218"/>
      <c r="D409" s="203" t="s">
        <v>186</v>
      </c>
      <c r="E409" s="219" t="s">
        <v>19</v>
      </c>
      <c r="F409" s="220" t="s">
        <v>4078</v>
      </c>
      <c r="G409" s="218"/>
      <c r="H409" s="221">
        <v>80.565</v>
      </c>
      <c r="I409" s="222"/>
      <c r="J409" s="218"/>
      <c r="K409" s="218"/>
      <c r="L409" s="223"/>
      <c r="M409" s="224"/>
      <c r="N409" s="225"/>
      <c r="O409" s="225"/>
      <c r="P409" s="225"/>
      <c r="Q409" s="225"/>
      <c r="R409" s="225"/>
      <c r="S409" s="225"/>
      <c r="T409" s="226"/>
      <c r="AT409" s="227" t="s">
        <v>186</v>
      </c>
      <c r="AU409" s="227" t="s">
        <v>85</v>
      </c>
      <c r="AV409" s="14" t="s">
        <v>85</v>
      </c>
      <c r="AW409" s="14" t="s">
        <v>37</v>
      </c>
      <c r="AX409" s="14" t="s">
        <v>75</v>
      </c>
      <c r="AY409" s="227" t="s">
        <v>175</v>
      </c>
    </row>
    <row r="410" spans="2:51" s="14" customFormat="1" ht="11.25">
      <c r="B410" s="217"/>
      <c r="C410" s="218"/>
      <c r="D410" s="203" t="s">
        <v>186</v>
      </c>
      <c r="E410" s="219" t="s">
        <v>19</v>
      </c>
      <c r="F410" s="220" t="s">
        <v>4079</v>
      </c>
      <c r="G410" s="218"/>
      <c r="H410" s="221">
        <v>10.34</v>
      </c>
      <c r="I410" s="222"/>
      <c r="J410" s="218"/>
      <c r="K410" s="218"/>
      <c r="L410" s="223"/>
      <c r="M410" s="224"/>
      <c r="N410" s="225"/>
      <c r="O410" s="225"/>
      <c r="P410" s="225"/>
      <c r="Q410" s="225"/>
      <c r="R410" s="225"/>
      <c r="S410" s="225"/>
      <c r="T410" s="226"/>
      <c r="AT410" s="227" t="s">
        <v>186</v>
      </c>
      <c r="AU410" s="227" t="s">
        <v>85</v>
      </c>
      <c r="AV410" s="14" t="s">
        <v>85</v>
      </c>
      <c r="AW410" s="14" t="s">
        <v>37</v>
      </c>
      <c r="AX410" s="14" t="s">
        <v>75</v>
      </c>
      <c r="AY410" s="227" t="s">
        <v>175</v>
      </c>
    </row>
    <row r="411" spans="2:51" s="14" customFormat="1" ht="11.25">
      <c r="B411" s="217"/>
      <c r="C411" s="218"/>
      <c r="D411" s="203" t="s">
        <v>186</v>
      </c>
      <c r="E411" s="219" t="s">
        <v>19</v>
      </c>
      <c r="F411" s="220" t="s">
        <v>4080</v>
      </c>
      <c r="G411" s="218"/>
      <c r="H411" s="221">
        <v>17.71</v>
      </c>
      <c r="I411" s="222"/>
      <c r="J411" s="218"/>
      <c r="K411" s="218"/>
      <c r="L411" s="223"/>
      <c r="M411" s="224"/>
      <c r="N411" s="225"/>
      <c r="O411" s="225"/>
      <c r="P411" s="225"/>
      <c r="Q411" s="225"/>
      <c r="R411" s="225"/>
      <c r="S411" s="225"/>
      <c r="T411" s="226"/>
      <c r="AT411" s="227" t="s">
        <v>186</v>
      </c>
      <c r="AU411" s="227" t="s">
        <v>85</v>
      </c>
      <c r="AV411" s="14" t="s">
        <v>85</v>
      </c>
      <c r="AW411" s="14" t="s">
        <v>37</v>
      </c>
      <c r="AX411" s="14" t="s">
        <v>75</v>
      </c>
      <c r="AY411" s="227" t="s">
        <v>175</v>
      </c>
    </row>
    <row r="412" spans="2:51" s="14" customFormat="1" ht="11.25">
      <c r="B412" s="217"/>
      <c r="C412" s="218"/>
      <c r="D412" s="203" t="s">
        <v>186</v>
      </c>
      <c r="E412" s="219" t="s">
        <v>19</v>
      </c>
      <c r="F412" s="220" t="s">
        <v>4081</v>
      </c>
      <c r="G412" s="218"/>
      <c r="H412" s="221">
        <v>80.315</v>
      </c>
      <c r="I412" s="222"/>
      <c r="J412" s="218"/>
      <c r="K412" s="218"/>
      <c r="L412" s="223"/>
      <c r="M412" s="224"/>
      <c r="N412" s="225"/>
      <c r="O412" s="225"/>
      <c r="P412" s="225"/>
      <c r="Q412" s="225"/>
      <c r="R412" s="225"/>
      <c r="S412" s="225"/>
      <c r="T412" s="226"/>
      <c r="AT412" s="227" t="s">
        <v>186</v>
      </c>
      <c r="AU412" s="227" t="s">
        <v>85</v>
      </c>
      <c r="AV412" s="14" t="s">
        <v>85</v>
      </c>
      <c r="AW412" s="14" t="s">
        <v>37</v>
      </c>
      <c r="AX412" s="14" t="s">
        <v>75</v>
      </c>
      <c r="AY412" s="227" t="s">
        <v>175</v>
      </c>
    </row>
    <row r="413" spans="2:51" s="14" customFormat="1" ht="11.25">
      <c r="B413" s="217"/>
      <c r="C413" s="218"/>
      <c r="D413" s="203" t="s">
        <v>186</v>
      </c>
      <c r="E413" s="219" t="s">
        <v>19</v>
      </c>
      <c r="F413" s="220" t="s">
        <v>4079</v>
      </c>
      <c r="G413" s="218"/>
      <c r="H413" s="221">
        <v>10.34</v>
      </c>
      <c r="I413" s="222"/>
      <c r="J413" s="218"/>
      <c r="K413" s="218"/>
      <c r="L413" s="223"/>
      <c r="M413" s="224"/>
      <c r="N413" s="225"/>
      <c r="O413" s="225"/>
      <c r="P413" s="225"/>
      <c r="Q413" s="225"/>
      <c r="R413" s="225"/>
      <c r="S413" s="225"/>
      <c r="T413" s="226"/>
      <c r="AT413" s="227" t="s">
        <v>186</v>
      </c>
      <c r="AU413" s="227" t="s">
        <v>85</v>
      </c>
      <c r="AV413" s="14" t="s">
        <v>85</v>
      </c>
      <c r="AW413" s="14" t="s">
        <v>37</v>
      </c>
      <c r="AX413" s="14" t="s">
        <v>75</v>
      </c>
      <c r="AY413" s="227" t="s">
        <v>175</v>
      </c>
    </row>
    <row r="414" spans="2:51" s="14" customFormat="1" ht="11.25">
      <c r="B414" s="217"/>
      <c r="C414" s="218"/>
      <c r="D414" s="203" t="s">
        <v>186</v>
      </c>
      <c r="E414" s="219" t="s">
        <v>19</v>
      </c>
      <c r="F414" s="220" t="s">
        <v>4080</v>
      </c>
      <c r="G414" s="218"/>
      <c r="H414" s="221">
        <v>17.71</v>
      </c>
      <c r="I414" s="222"/>
      <c r="J414" s="218"/>
      <c r="K414" s="218"/>
      <c r="L414" s="223"/>
      <c r="M414" s="224"/>
      <c r="N414" s="225"/>
      <c r="O414" s="225"/>
      <c r="P414" s="225"/>
      <c r="Q414" s="225"/>
      <c r="R414" s="225"/>
      <c r="S414" s="225"/>
      <c r="T414" s="226"/>
      <c r="AT414" s="227" t="s">
        <v>186</v>
      </c>
      <c r="AU414" s="227" t="s">
        <v>85</v>
      </c>
      <c r="AV414" s="14" t="s">
        <v>85</v>
      </c>
      <c r="AW414" s="14" t="s">
        <v>37</v>
      </c>
      <c r="AX414" s="14" t="s">
        <v>75</v>
      </c>
      <c r="AY414" s="227" t="s">
        <v>175</v>
      </c>
    </row>
    <row r="415" spans="2:51" s="15" customFormat="1" ht="11.25">
      <c r="B415" s="228"/>
      <c r="C415" s="229"/>
      <c r="D415" s="203" t="s">
        <v>186</v>
      </c>
      <c r="E415" s="230" t="s">
        <v>19</v>
      </c>
      <c r="F415" s="231" t="s">
        <v>204</v>
      </c>
      <c r="G415" s="229"/>
      <c r="H415" s="232">
        <v>798.7560000000002</v>
      </c>
      <c r="I415" s="233"/>
      <c r="J415" s="229"/>
      <c r="K415" s="229"/>
      <c r="L415" s="234"/>
      <c r="M415" s="235"/>
      <c r="N415" s="236"/>
      <c r="O415" s="236"/>
      <c r="P415" s="236"/>
      <c r="Q415" s="236"/>
      <c r="R415" s="236"/>
      <c r="S415" s="236"/>
      <c r="T415" s="237"/>
      <c r="AT415" s="238" t="s">
        <v>186</v>
      </c>
      <c r="AU415" s="238" t="s">
        <v>85</v>
      </c>
      <c r="AV415" s="15" t="s">
        <v>182</v>
      </c>
      <c r="AW415" s="15" t="s">
        <v>37</v>
      </c>
      <c r="AX415" s="15" t="s">
        <v>83</v>
      </c>
      <c r="AY415" s="238" t="s">
        <v>175</v>
      </c>
    </row>
    <row r="416" spans="1:65" s="2" customFormat="1" ht="21.75" customHeight="1">
      <c r="A416" s="36"/>
      <c r="B416" s="37"/>
      <c r="C416" s="190" t="s">
        <v>317</v>
      </c>
      <c r="D416" s="190" t="s">
        <v>177</v>
      </c>
      <c r="E416" s="191" t="s">
        <v>4082</v>
      </c>
      <c r="F416" s="192" t="s">
        <v>4083</v>
      </c>
      <c r="G416" s="193" t="s">
        <v>180</v>
      </c>
      <c r="H416" s="194">
        <v>47925.36</v>
      </c>
      <c r="I416" s="195"/>
      <c r="J416" s="196">
        <f>ROUND(I416*H416,2)</f>
        <v>0</v>
      </c>
      <c r="K416" s="192" t="s">
        <v>181</v>
      </c>
      <c r="L416" s="41"/>
      <c r="M416" s="197" t="s">
        <v>19</v>
      </c>
      <c r="N416" s="198" t="s">
        <v>48</v>
      </c>
      <c r="O416" s="67"/>
      <c r="P416" s="199">
        <f>O416*H416</f>
        <v>0</v>
      </c>
      <c r="Q416" s="199">
        <v>0</v>
      </c>
      <c r="R416" s="199">
        <f>Q416*H416</f>
        <v>0</v>
      </c>
      <c r="S416" s="199">
        <v>0</v>
      </c>
      <c r="T416" s="200">
        <f>S416*H416</f>
        <v>0</v>
      </c>
      <c r="U416" s="36"/>
      <c r="V416" s="36"/>
      <c r="W416" s="36"/>
      <c r="X416" s="36"/>
      <c r="Y416" s="36"/>
      <c r="Z416" s="36"/>
      <c r="AA416" s="36"/>
      <c r="AB416" s="36"/>
      <c r="AC416" s="36"/>
      <c r="AD416" s="36"/>
      <c r="AE416" s="36"/>
      <c r="AR416" s="201" t="s">
        <v>182</v>
      </c>
      <c r="AT416" s="201" t="s">
        <v>177</v>
      </c>
      <c r="AU416" s="201" t="s">
        <v>85</v>
      </c>
      <c r="AY416" s="19" t="s">
        <v>175</v>
      </c>
      <c r="BE416" s="202">
        <f>IF(N416="základní",J416,0)</f>
        <v>0</v>
      </c>
      <c r="BF416" s="202">
        <f>IF(N416="snížená",J416,0)</f>
        <v>0</v>
      </c>
      <c r="BG416" s="202">
        <f>IF(N416="zákl. přenesená",J416,0)</f>
        <v>0</v>
      </c>
      <c r="BH416" s="202">
        <f>IF(N416="sníž. přenesená",J416,0)</f>
        <v>0</v>
      </c>
      <c r="BI416" s="202">
        <f>IF(N416="nulová",J416,0)</f>
        <v>0</v>
      </c>
      <c r="BJ416" s="19" t="s">
        <v>182</v>
      </c>
      <c r="BK416" s="202">
        <f>ROUND(I416*H416,2)</f>
        <v>0</v>
      </c>
      <c r="BL416" s="19" t="s">
        <v>182</v>
      </c>
      <c r="BM416" s="201" t="s">
        <v>4084</v>
      </c>
    </row>
    <row r="417" spans="1:47" s="2" customFormat="1" ht="58.5">
      <c r="A417" s="36"/>
      <c r="B417" s="37"/>
      <c r="C417" s="38"/>
      <c r="D417" s="203" t="s">
        <v>184</v>
      </c>
      <c r="E417" s="38"/>
      <c r="F417" s="204" t="s">
        <v>4064</v>
      </c>
      <c r="G417" s="38"/>
      <c r="H417" s="38"/>
      <c r="I417" s="111"/>
      <c r="J417" s="38"/>
      <c r="K417" s="38"/>
      <c r="L417" s="41"/>
      <c r="M417" s="205"/>
      <c r="N417" s="206"/>
      <c r="O417" s="67"/>
      <c r="P417" s="67"/>
      <c r="Q417" s="67"/>
      <c r="R417" s="67"/>
      <c r="S417" s="67"/>
      <c r="T417" s="68"/>
      <c r="U417" s="36"/>
      <c r="V417" s="36"/>
      <c r="W417" s="36"/>
      <c r="X417" s="36"/>
      <c r="Y417" s="36"/>
      <c r="Z417" s="36"/>
      <c r="AA417" s="36"/>
      <c r="AB417" s="36"/>
      <c r="AC417" s="36"/>
      <c r="AD417" s="36"/>
      <c r="AE417" s="36"/>
      <c r="AT417" s="19" t="s">
        <v>184</v>
      </c>
      <c r="AU417" s="19" t="s">
        <v>85</v>
      </c>
    </row>
    <row r="418" spans="2:51" s="14" customFormat="1" ht="11.25">
      <c r="B418" s="217"/>
      <c r="C418" s="218"/>
      <c r="D418" s="203" t="s">
        <v>186</v>
      </c>
      <c r="E418" s="219" t="s">
        <v>19</v>
      </c>
      <c r="F418" s="220" t="s">
        <v>4085</v>
      </c>
      <c r="G418" s="218"/>
      <c r="H418" s="221">
        <v>47925.36</v>
      </c>
      <c r="I418" s="222"/>
      <c r="J418" s="218"/>
      <c r="K418" s="218"/>
      <c r="L418" s="223"/>
      <c r="M418" s="224"/>
      <c r="N418" s="225"/>
      <c r="O418" s="225"/>
      <c r="P418" s="225"/>
      <c r="Q418" s="225"/>
      <c r="R418" s="225"/>
      <c r="S418" s="225"/>
      <c r="T418" s="226"/>
      <c r="AT418" s="227" t="s">
        <v>186</v>
      </c>
      <c r="AU418" s="227" t="s">
        <v>85</v>
      </c>
      <c r="AV418" s="14" t="s">
        <v>85</v>
      </c>
      <c r="AW418" s="14" t="s">
        <v>37</v>
      </c>
      <c r="AX418" s="14" t="s">
        <v>83</v>
      </c>
      <c r="AY418" s="227" t="s">
        <v>175</v>
      </c>
    </row>
    <row r="419" spans="1:65" s="2" customFormat="1" ht="21.75" customHeight="1">
      <c r="A419" s="36"/>
      <c r="B419" s="37"/>
      <c r="C419" s="190" t="s">
        <v>7</v>
      </c>
      <c r="D419" s="190" t="s">
        <v>177</v>
      </c>
      <c r="E419" s="191" t="s">
        <v>4086</v>
      </c>
      <c r="F419" s="192" t="s">
        <v>4087</v>
      </c>
      <c r="G419" s="193" t="s">
        <v>180</v>
      </c>
      <c r="H419" s="194">
        <v>798.756</v>
      </c>
      <c r="I419" s="195"/>
      <c r="J419" s="196">
        <f>ROUND(I419*H419,2)</f>
        <v>0</v>
      </c>
      <c r="K419" s="192" t="s">
        <v>181</v>
      </c>
      <c r="L419" s="41"/>
      <c r="M419" s="197" t="s">
        <v>19</v>
      </c>
      <c r="N419" s="198" t="s">
        <v>48</v>
      </c>
      <c r="O419" s="67"/>
      <c r="P419" s="199">
        <f>O419*H419</f>
        <v>0</v>
      </c>
      <c r="Q419" s="199">
        <v>0</v>
      </c>
      <c r="R419" s="199">
        <f>Q419*H419</f>
        <v>0</v>
      </c>
      <c r="S419" s="199">
        <v>0</v>
      </c>
      <c r="T419" s="200">
        <f>S419*H419</f>
        <v>0</v>
      </c>
      <c r="U419" s="36"/>
      <c r="V419" s="36"/>
      <c r="W419" s="36"/>
      <c r="X419" s="36"/>
      <c r="Y419" s="36"/>
      <c r="Z419" s="36"/>
      <c r="AA419" s="36"/>
      <c r="AB419" s="36"/>
      <c r="AC419" s="36"/>
      <c r="AD419" s="36"/>
      <c r="AE419" s="36"/>
      <c r="AR419" s="201" t="s">
        <v>182</v>
      </c>
      <c r="AT419" s="201" t="s">
        <v>177</v>
      </c>
      <c r="AU419" s="201" t="s">
        <v>85</v>
      </c>
      <c r="AY419" s="19" t="s">
        <v>175</v>
      </c>
      <c r="BE419" s="202">
        <f>IF(N419="základní",J419,0)</f>
        <v>0</v>
      </c>
      <c r="BF419" s="202">
        <f>IF(N419="snížená",J419,0)</f>
        <v>0</v>
      </c>
      <c r="BG419" s="202">
        <f>IF(N419="zákl. přenesená",J419,0)</f>
        <v>0</v>
      </c>
      <c r="BH419" s="202">
        <f>IF(N419="sníž. přenesená",J419,0)</f>
        <v>0</v>
      </c>
      <c r="BI419" s="202">
        <f>IF(N419="nulová",J419,0)</f>
        <v>0</v>
      </c>
      <c r="BJ419" s="19" t="s">
        <v>182</v>
      </c>
      <c r="BK419" s="202">
        <f>ROUND(I419*H419,2)</f>
        <v>0</v>
      </c>
      <c r="BL419" s="19" t="s">
        <v>182</v>
      </c>
      <c r="BM419" s="201" t="s">
        <v>4088</v>
      </c>
    </row>
    <row r="420" spans="1:47" s="2" customFormat="1" ht="29.25">
      <c r="A420" s="36"/>
      <c r="B420" s="37"/>
      <c r="C420" s="38"/>
      <c r="D420" s="203" t="s">
        <v>184</v>
      </c>
      <c r="E420" s="38"/>
      <c r="F420" s="204" t="s">
        <v>4089</v>
      </c>
      <c r="G420" s="38"/>
      <c r="H420" s="38"/>
      <c r="I420" s="111"/>
      <c r="J420" s="38"/>
      <c r="K420" s="38"/>
      <c r="L420" s="41"/>
      <c r="M420" s="205"/>
      <c r="N420" s="206"/>
      <c r="O420" s="67"/>
      <c r="P420" s="67"/>
      <c r="Q420" s="67"/>
      <c r="R420" s="67"/>
      <c r="S420" s="67"/>
      <c r="T420" s="68"/>
      <c r="U420" s="36"/>
      <c r="V420" s="36"/>
      <c r="W420" s="36"/>
      <c r="X420" s="36"/>
      <c r="Y420" s="36"/>
      <c r="Z420" s="36"/>
      <c r="AA420" s="36"/>
      <c r="AB420" s="36"/>
      <c r="AC420" s="36"/>
      <c r="AD420" s="36"/>
      <c r="AE420" s="36"/>
      <c r="AT420" s="19" t="s">
        <v>184</v>
      </c>
      <c r="AU420" s="19" t="s">
        <v>85</v>
      </c>
    </row>
    <row r="421" spans="1:65" s="2" customFormat="1" ht="16.5" customHeight="1">
      <c r="A421" s="36"/>
      <c r="B421" s="37"/>
      <c r="C421" s="190" t="s">
        <v>327</v>
      </c>
      <c r="D421" s="190" t="s">
        <v>177</v>
      </c>
      <c r="E421" s="191" t="s">
        <v>4090</v>
      </c>
      <c r="F421" s="192" t="s">
        <v>4091</v>
      </c>
      <c r="G421" s="193" t="s">
        <v>247</v>
      </c>
      <c r="H421" s="194">
        <v>399.378</v>
      </c>
      <c r="I421" s="195"/>
      <c r="J421" s="196">
        <f>ROUND(I421*H421,2)</f>
        <v>0</v>
      </c>
      <c r="K421" s="192" t="s">
        <v>181</v>
      </c>
      <c r="L421" s="41"/>
      <c r="M421" s="197" t="s">
        <v>19</v>
      </c>
      <c r="N421" s="198" t="s">
        <v>48</v>
      </c>
      <c r="O421" s="67"/>
      <c r="P421" s="199">
        <f>O421*H421</f>
        <v>0</v>
      </c>
      <c r="Q421" s="199">
        <v>0</v>
      </c>
      <c r="R421" s="199">
        <f>Q421*H421</f>
        <v>0</v>
      </c>
      <c r="S421" s="199">
        <v>0</v>
      </c>
      <c r="T421" s="200">
        <f>S421*H421</f>
        <v>0</v>
      </c>
      <c r="U421" s="36"/>
      <c r="V421" s="36"/>
      <c r="W421" s="36"/>
      <c r="X421" s="36"/>
      <c r="Y421" s="36"/>
      <c r="Z421" s="36"/>
      <c r="AA421" s="36"/>
      <c r="AB421" s="36"/>
      <c r="AC421" s="36"/>
      <c r="AD421" s="36"/>
      <c r="AE421" s="36"/>
      <c r="AR421" s="201" t="s">
        <v>182</v>
      </c>
      <c r="AT421" s="201" t="s">
        <v>177</v>
      </c>
      <c r="AU421" s="201" t="s">
        <v>85</v>
      </c>
      <c r="AY421" s="19" t="s">
        <v>175</v>
      </c>
      <c r="BE421" s="202">
        <f>IF(N421="základní",J421,0)</f>
        <v>0</v>
      </c>
      <c r="BF421" s="202">
        <f>IF(N421="snížená",J421,0)</f>
        <v>0</v>
      </c>
      <c r="BG421" s="202">
        <f>IF(N421="zákl. přenesená",J421,0)</f>
        <v>0</v>
      </c>
      <c r="BH421" s="202">
        <f>IF(N421="sníž. přenesená",J421,0)</f>
        <v>0</v>
      </c>
      <c r="BI421" s="202">
        <f>IF(N421="nulová",J421,0)</f>
        <v>0</v>
      </c>
      <c r="BJ421" s="19" t="s">
        <v>182</v>
      </c>
      <c r="BK421" s="202">
        <f>ROUND(I421*H421,2)</f>
        <v>0</v>
      </c>
      <c r="BL421" s="19" t="s">
        <v>182</v>
      </c>
      <c r="BM421" s="201" t="s">
        <v>4092</v>
      </c>
    </row>
    <row r="422" spans="1:47" s="2" customFormat="1" ht="68.25">
      <c r="A422" s="36"/>
      <c r="B422" s="37"/>
      <c r="C422" s="38"/>
      <c r="D422" s="203" t="s">
        <v>184</v>
      </c>
      <c r="E422" s="38"/>
      <c r="F422" s="204" t="s">
        <v>4093</v>
      </c>
      <c r="G422" s="38"/>
      <c r="H422" s="38"/>
      <c r="I422" s="111"/>
      <c r="J422" s="38"/>
      <c r="K422" s="38"/>
      <c r="L422" s="41"/>
      <c r="M422" s="205"/>
      <c r="N422" s="206"/>
      <c r="O422" s="67"/>
      <c r="P422" s="67"/>
      <c r="Q422" s="67"/>
      <c r="R422" s="67"/>
      <c r="S422" s="67"/>
      <c r="T422" s="68"/>
      <c r="U422" s="36"/>
      <c r="V422" s="36"/>
      <c r="W422" s="36"/>
      <c r="X422" s="36"/>
      <c r="Y422" s="36"/>
      <c r="Z422" s="36"/>
      <c r="AA422" s="36"/>
      <c r="AB422" s="36"/>
      <c r="AC422" s="36"/>
      <c r="AD422" s="36"/>
      <c r="AE422" s="36"/>
      <c r="AT422" s="19" t="s">
        <v>184</v>
      </c>
      <c r="AU422" s="19" t="s">
        <v>85</v>
      </c>
    </row>
    <row r="423" spans="2:51" s="14" customFormat="1" ht="11.25">
      <c r="B423" s="217"/>
      <c r="C423" s="218"/>
      <c r="D423" s="203" t="s">
        <v>186</v>
      </c>
      <c r="E423" s="219" t="s">
        <v>19</v>
      </c>
      <c r="F423" s="220" t="s">
        <v>4094</v>
      </c>
      <c r="G423" s="218"/>
      <c r="H423" s="221">
        <v>399.378</v>
      </c>
      <c r="I423" s="222"/>
      <c r="J423" s="218"/>
      <c r="K423" s="218"/>
      <c r="L423" s="223"/>
      <c r="M423" s="224"/>
      <c r="N423" s="225"/>
      <c r="O423" s="225"/>
      <c r="P423" s="225"/>
      <c r="Q423" s="225"/>
      <c r="R423" s="225"/>
      <c r="S423" s="225"/>
      <c r="T423" s="226"/>
      <c r="AT423" s="227" t="s">
        <v>186</v>
      </c>
      <c r="AU423" s="227" t="s">
        <v>85</v>
      </c>
      <c r="AV423" s="14" t="s">
        <v>85</v>
      </c>
      <c r="AW423" s="14" t="s">
        <v>37</v>
      </c>
      <c r="AX423" s="14" t="s">
        <v>83</v>
      </c>
      <c r="AY423" s="227" t="s">
        <v>175</v>
      </c>
    </row>
    <row r="424" spans="1:65" s="2" customFormat="1" ht="16.5" customHeight="1">
      <c r="A424" s="36"/>
      <c r="B424" s="37"/>
      <c r="C424" s="190" t="s">
        <v>332</v>
      </c>
      <c r="D424" s="190" t="s">
        <v>177</v>
      </c>
      <c r="E424" s="191" t="s">
        <v>4095</v>
      </c>
      <c r="F424" s="192" t="s">
        <v>4096</v>
      </c>
      <c r="G424" s="193" t="s">
        <v>180</v>
      </c>
      <c r="H424" s="194">
        <v>798.756</v>
      </c>
      <c r="I424" s="195"/>
      <c r="J424" s="196">
        <f>ROUND(I424*H424,2)</f>
        <v>0</v>
      </c>
      <c r="K424" s="192" t="s">
        <v>181</v>
      </c>
      <c r="L424" s="41"/>
      <c r="M424" s="197" t="s">
        <v>19</v>
      </c>
      <c r="N424" s="198" t="s">
        <v>48</v>
      </c>
      <c r="O424" s="67"/>
      <c r="P424" s="199">
        <f>O424*H424</f>
        <v>0</v>
      </c>
      <c r="Q424" s="199">
        <v>0</v>
      </c>
      <c r="R424" s="199">
        <f>Q424*H424</f>
        <v>0</v>
      </c>
      <c r="S424" s="199">
        <v>0</v>
      </c>
      <c r="T424" s="200">
        <f>S424*H424</f>
        <v>0</v>
      </c>
      <c r="U424" s="36"/>
      <c r="V424" s="36"/>
      <c r="W424" s="36"/>
      <c r="X424" s="36"/>
      <c r="Y424" s="36"/>
      <c r="Z424" s="36"/>
      <c r="AA424" s="36"/>
      <c r="AB424" s="36"/>
      <c r="AC424" s="36"/>
      <c r="AD424" s="36"/>
      <c r="AE424" s="36"/>
      <c r="AR424" s="201" t="s">
        <v>182</v>
      </c>
      <c r="AT424" s="201" t="s">
        <v>177</v>
      </c>
      <c r="AU424" s="201" t="s">
        <v>85</v>
      </c>
      <c r="AY424" s="19" t="s">
        <v>175</v>
      </c>
      <c r="BE424" s="202">
        <f>IF(N424="základní",J424,0)</f>
        <v>0</v>
      </c>
      <c r="BF424" s="202">
        <f>IF(N424="snížená",J424,0)</f>
        <v>0</v>
      </c>
      <c r="BG424" s="202">
        <f>IF(N424="zákl. přenesená",J424,0)</f>
        <v>0</v>
      </c>
      <c r="BH424" s="202">
        <f>IF(N424="sníž. přenesená",J424,0)</f>
        <v>0</v>
      </c>
      <c r="BI424" s="202">
        <f>IF(N424="nulová",J424,0)</f>
        <v>0</v>
      </c>
      <c r="BJ424" s="19" t="s">
        <v>182</v>
      </c>
      <c r="BK424" s="202">
        <f>ROUND(I424*H424,2)</f>
        <v>0</v>
      </c>
      <c r="BL424" s="19" t="s">
        <v>182</v>
      </c>
      <c r="BM424" s="201" t="s">
        <v>4097</v>
      </c>
    </row>
    <row r="425" spans="1:47" s="2" customFormat="1" ht="29.25">
      <c r="A425" s="36"/>
      <c r="B425" s="37"/>
      <c r="C425" s="38"/>
      <c r="D425" s="203" t="s">
        <v>184</v>
      </c>
      <c r="E425" s="38"/>
      <c r="F425" s="204" t="s">
        <v>4098</v>
      </c>
      <c r="G425" s="38"/>
      <c r="H425" s="38"/>
      <c r="I425" s="111"/>
      <c r="J425" s="38"/>
      <c r="K425" s="38"/>
      <c r="L425" s="41"/>
      <c r="M425" s="205"/>
      <c r="N425" s="206"/>
      <c r="O425" s="67"/>
      <c r="P425" s="67"/>
      <c r="Q425" s="67"/>
      <c r="R425" s="67"/>
      <c r="S425" s="67"/>
      <c r="T425" s="68"/>
      <c r="U425" s="36"/>
      <c r="V425" s="36"/>
      <c r="W425" s="36"/>
      <c r="X425" s="36"/>
      <c r="Y425" s="36"/>
      <c r="Z425" s="36"/>
      <c r="AA425" s="36"/>
      <c r="AB425" s="36"/>
      <c r="AC425" s="36"/>
      <c r="AD425" s="36"/>
      <c r="AE425" s="36"/>
      <c r="AT425" s="19" t="s">
        <v>184</v>
      </c>
      <c r="AU425" s="19" t="s">
        <v>85</v>
      </c>
    </row>
    <row r="426" spans="1:65" s="2" customFormat="1" ht="16.5" customHeight="1">
      <c r="A426" s="36"/>
      <c r="B426" s="37"/>
      <c r="C426" s="190" t="s">
        <v>336</v>
      </c>
      <c r="D426" s="190" t="s">
        <v>177</v>
      </c>
      <c r="E426" s="191" t="s">
        <v>4099</v>
      </c>
      <c r="F426" s="192" t="s">
        <v>4100</v>
      </c>
      <c r="G426" s="193" t="s">
        <v>180</v>
      </c>
      <c r="H426" s="194">
        <v>23962.68</v>
      </c>
      <c r="I426" s="195"/>
      <c r="J426" s="196">
        <f>ROUND(I426*H426,2)</f>
        <v>0</v>
      </c>
      <c r="K426" s="192" t="s">
        <v>181</v>
      </c>
      <c r="L426" s="41"/>
      <c r="M426" s="197" t="s">
        <v>19</v>
      </c>
      <c r="N426" s="198" t="s">
        <v>48</v>
      </c>
      <c r="O426" s="67"/>
      <c r="P426" s="199">
        <f>O426*H426</f>
        <v>0</v>
      </c>
      <c r="Q426" s="199">
        <v>0</v>
      </c>
      <c r="R426" s="199">
        <f>Q426*H426</f>
        <v>0</v>
      </c>
      <c r="S426" s="199">
        <v>0</v>
      </c>
      <c r="T426" s="200">
        <f>S426*H426</f>
        <v>0</v>
      </c>
      <c r="U426" s="36"/>
      <c r="V426" s="36"/>
      <c r="W426" s="36"/>
      <c r="X426" s="36"/>
      <c r="Y426" s="36"/>
      <c r="Z426" s="36"/>
      <c r="AA426" s="36"/>
      <c r="AB426" s="36"/>
      <c r="AC426" s="36"/>
      <c r="AD426" s="36"/>
      <c r="AE426" s="36"/>
      <c r="AR426" s="201" t="s">
        <v>182</v>
      </c>
      <c r="AT426" s="201" t="s">
        <v>177</v>
      </c>
      <c r="AU426" s="201" t="s">
        <v>85</v>
      </c>
      <c r="AY426" s="19" t="s">
        <v>175</v>
      </c>
      <c r="BE426" s="202">
        <f>IF(N426="základní",J426,0)</f>
        <v>0</v>
      </c>
      <c r="BF426" s="202">
        <f>IF(N426="snížená",J426,0)</f>
        <v>0</v>
      </c>
      <c r="BG426" s="202">
        <f>IF(N426="zákl. přenesená",J426,0)</f>
        <v>0</v>
      </c>
      <c r="BH426" s="202">
        <f>IF(N426="sníž. přenesená",J426,0)</f>
        <v>0</v>
      </c>
      <c r="BI426" s="202">
        <f>IF(N426="nulová",J426,0)</f>
        <v>0</v>
      </c>
      <c r="BJ426" s="19" t="s">
        <v>182</v>
      </c>
      <c r="BK426" s="202">
        <f>ROUND(I426*H426,2)</f>
        <v>0</v>
      </c>
      <c r="BL426" s="19" t="s">
        <v>182</v>
      </c>
      <c r="BM426" s="201" t="s">
        <v>4101</v>
      </c>
    </row>
    <row r="427" spans="1:47" s="2" customFormat="1" ht="29.25">
      <c r="A427" s="36"/>
      <c r="B427" s="37"/>
      <c r="C427" s="38"/>
      <c r="D427" s="203" t="s">
        <v>184</v>
      </c>
      <c r="E427" s="38"/>
      <c r="F427" s="204" t="s">
        <v>4098</v>
      </c>
      <c r="G427" s="38"/>
      <c r="H427" s="38"/>
      <c r="I427" s="111"/>
      <c r="J427" s="38"/>
      <c r="K427" s="38"/>
      <c r="L427" s="41"/>
      <c r="M427" s="205"/>
      <c r="N427" s="206"/>
      <c r="O427" s="67"/>
      <c r="P427" s="67"/>
      <c r="Q427" s="67"/>
      <c r="R427" s="67"/>
      <c r="S427" s="67"/>
      <c r="T427" s="68"/>
      <c r="U427" s="36"/>
      <c r="V427" s="36"/>
      <c r="W427" s="36"/>
      <c r="X427" s="36"/>
      <c r="Y427" s="36"/>
      <c r="Z427" s="36"/>
      <c r="AA427" s="36"/>
      <c r="AB427" s="36"/>
      <c r="AC427" s="36"/>
      <c r="AD427" s="36"/>
      <c r="AE427" s="36"/>
      <c r="AT427" s="19" t="s">
        <v>184</v>
      </c>
      <c r="AU427" s="19" t="s">
        <v>85</v>
      </c>
    </row>
    <row r="428" spans="2:51" s="14" customFormat="1" ht="11.25">
      <c r="B428" s="217"/>
      <c r="C428" s="218"/>
      <c r="D428" s="203" t="s">
        <v>186</v>
      </c>
      <c r="E428" s="219" t="s">
        <v>19</v>
      </c>
      <c r="F428" s="220" t="s">
        <v>4102</v>
      </c>
      <c r="G428" s="218"/>
      <c r="H428" s="221">
        <v>23962.68</v>
      </c>
      <c r="I428" s="222"/>
      <c r="J428" s="218"/>
      <c r="K428" s="218"/>
      <c r="L428" s="223"/>
      <c r="M428" s="224"/>
      <c r="N428" s="225"/>
      <c r="O428" s="225"/>
      <c r="P428" s="225"/>
      <c r="Q428" s="225"/>
      <c r="R428" s="225"/>
      <c r="S428" s="225"/>
      <c r="T428" s="226"/>
      <c r="AT428" s="227" t="s">
        <v>186</v>
      </c>
      <c r="AU428" s="227" t="s">
        <v>85</v>
      </c>
      <c r="AV428" s="14" t="s">
        <v>85</v>
      </c>
      <c r="AW428" s="14" t="s">
        <v>37</v>
      </c>
      <c r="AX428" s="14" t="s">
        <v>83</v>
      </c>
      <c r="AY428" s="227" t="s">
        <v>175</v>
      </c>
    </row>
    <row r="429" spans="1:65" s="2" customFormat="1" ht="16.5" customHeight="1">
      <c r="A429" s="36"/>
      <c r="B429" s="37"/>
      <c r="C429" s="190" t="s">
        <v>341</v>
      </c>
      <c r="D429" s="190" t="s">
        <v>177</v>
      </c>
      <c r="E429" s="191" t="s">
        <v>4103</v>
      </c>
      <c r="F429" s="192" t="s">
        <v>4104</v>
      </c>
      <c r="G429" s="193" t="s">
        <v>180</v>
      </c>
      <c r="H429" s="194">
        <v>798.756</v>
      </c>
      <c r="I429" s="195"/>
      <c r="J429" s="196">
        <f>ROUND(I429*H429,2)</f>
        <v>0</v>
      </c>
      <c r="K429" s="192" t="s">
        <v>181</v>
      </c>
      <c r="L429" s="41"/>
      <c r="M429" s="197" t="s">
        <v>19</v>
      </c>
      <c r="N429" s="198" t="s">
        <v>48</v>
      </c>
      <c r="O429" s="67"/>
      <c r="P429" s="199">
        <f>O429*H429</f>
        <v>0</v>
      </c>
      <c r="Q429" s="199">
        <v>0</v>
      </c>
      <c r="R429" s="199">
        <f>Q429*H429</f>
        <v>0</v>
      </c>
      <c r="S429" s="199">
        <v>0</v>
      </c>
      <c r="T429" s="200">
        <f>S429*H429</f>
        <v>0</v>
      </c>
      <c r="U429" s="36"/>
      <c r="V429" s="36"/>
      <c r="W429" s="36"/>
      <c r="X429" s="36"/>
      <c r="Y429" s="36"/>
      <c r="Z429" s="36"/>
      <c r="AA429" s="36"/>
      <c r="AB429" s="36"/>
      <c r="AC429" s="36"/>
      <c r="AD429" s="36"/>
      <c r="AE429" s="36"/>
      <c r="AR429" s="201" t="s">
        <v>182</v>
      </c>
      <c r="AT429" s="201" t="s">
        <v>177</v>
      </c>
      <c r="AU429" s="201" t="s">
        <v>85</v>
      </c>
      <c r="AY429" s="19" t="s">
        <v>175</v>
      </c>
      <c r="BE429" s="202">
        <f>IF(N429="základní",J429,0)</f>
        <v>0</v>
      </c>
      <c r="BF429" s="202">
        <f>IF(N429="snížená",J429,0)</f>
        <v>0</v>
      </c>
      <c r="BG429" s="202">
        <f>IF(N429="zákl. přenesená",J429,0)</f>
        <v>0</v>
      </c>
      <c r="BH429" s="202">
        <f>IF(N429="sníž. přenesená",J429,0)</f>
        <v>0</v>
      </c>
      <c r="BI429" s="202">
        <f>IF(N429="nulová",J429,0)</f>
        <v>0</v>
      </c>
      <c r="BJ429" s="19" t="s">
        <v>182</v>
      </c>
      <c r="BK429" s="202">
        <f>ROUND(I429*H429,2)</f>
        <v>0</v>
      </c>
      <c r="BL429" s="19" t="s">
        <v>182</v>
      </c>
      <c r="BM429" s="201" t="s">
        <v>4105</v>
      </c>
    </row>
    <row r="430" spans="1:65" s="2" customFormat="1" ht="21.75" customHeight="1">
      <c r="A430" s="36"/>
      <c r="B430" s="37"/>
      <c r="C430" s="190" t="s">
        <v>345</v>
      </c>
      <c r="D430" s="190" t="s">
        <v>177</v>
      </c>
      <c r="E430" s="191" t="s">
        <v>939</v>
      </c>
      <c r="F430" s="192" t="s">
        <v>940</v>
      </c>
      <c r="G430" s="193" t="s">
        <v>180</v>
      </c>
      <c r="H430" s="194">
        <v>79.5</v>
      </c>
      <c r="I430" s="195"/>
      <c r="J430" s="196">
        <f>ROUND(I430*H430,2)</f>
        <v>0</v>
      </c>
      <c r="K430" s="192" t="s">
        <v>181</v>
      </c>
      <c r="L430" s="41"/>
      <c r="M430" s="197" t="s">
        <v>19</v>
      </c>
      <c r="N430" s="198" t="s">
        <v>48</v>
      </c>
      <c r="O430" s="67"/>
      <c r="P430" s="199">
        <f>O430*H430</f>
        <v>0</v>
      </c>
      <c r="Q430" s="199">
        <v>0.00013</v>
      </c>
      <c r="R430" s="199">
        <f>Q430*H430</f>
        <v>0.010334999999999999</v>
      </c>
      <c r="S430" s="199">
        <v>0</v>
      </c>
      <c r="T430" s="200">
        <f>S430*H430</f>
        <v>0</v>
      </c>
      <c r="U430" s="36"/>
      <c r="V430" s="36"/>
      <c r="W430" s="36"/>
      <c r="X430" s="36"/>
      <c r="Y430" s="36"/>
      <c r="Z430" s="36"/>
      <c r="AA430" s="36"/>
      <c r="AB430" s="36"/>
      <c r="AC430" s="36"/>
      <c r="AD430" s="36"/>
      <c r="AE430" s="36"/>
      <c r="AR430" s="201" t="s">
        <v>182</v>
      </c>
      <c r="AT430" s="201" t="s">
        <v>177</v>
      </c>
      <c r="AU430" s="201" t="s">
        <v>85</v>
      </c>
      <c r="AY430" s="19" t="s">
        <v>175</v>
      </c>
      <c r="BE430" s="202">
        <f>IF(N430="základní",J430,0)</f>
        <v>0</v>
      </c>
      <c r="BF430" s="202">
        <f>IF(N430="snížená",J430,0)</f>
        <v>0</v>
      </c>
      <c r="BG430" s="202">
        <f>IF(N430="zákl. přenesená",J430,0)</f>
        <v>0</v>
      </c>
      <c r="BH430" s="202">
        <f>IF(N430="sníž. přenesená",J430,0)</f>
        <v>0</v>
      </c>
      <c r="BI430" s="202">
        <f>IF(N430="nulová",J430,0)</f>
        <v>0</v>
      </c>
      <c r="BJ430" s="19" t="s">
        <v>182</v>
      </c>
      <c r="BK430" s="202">
        <f>ROUND(I430*H430,2)</f>
        <v>0</v>
      </c>
      <c r="BL430" s="19" t="s">
        <v>182</v>
      </c>
      <c r="BM430" s="201" t="s">
        <v>4106</v>
      </c>
    </row>
    <row r="431" spans="1:47" s="2" customFormat="1" ht="48.75">
      <c r="A431" s="36"/>
      <c r="B431" s="37"/>
      <c r="C431" s="38"/>
      <c r="D431" s="203" t="s">
        <v>184</v>
      </c>
      <c r="E431" s="38"/>
      <c r="F431" s="204" t="s">
        <v>942</v>
      </c>
      <c r="G431" s="38"/>
      <c r="H431" s="38"/>
      <c r="I431" s="111"/>
      <c r="J431" s="38"/>
      <c r="K431" s="38"/>
      <c r="L431" s="41"/>
      <c r="M431" s="205"/>
      <c r="N431" s="206"/>
      <c r="O431" s="67"/>
      <c r="P431" s="67"/>
      <c r="Q431" s="67"/>
      <c r="R431" s="67"/>
      <c r="S431" s="67"/>
      <c r="T431" s="68"/>
      <c r="U431" s="36"/>
      <c r="V431" s="36"/>
      <c r="W431" s="36"/>
      <c r="X431" s="36"/>
      <c r="Y431" s="36"/>
      <c r="Z431" s="36"/>
      <c r="AA431" s="36"/>
      <c r="AB431" s="36"/>
      <c r="AC431" s="36"/>
      <c r="AD431" s="36"/>
      <c r="AE431" s="36"/>
      <c r="AT431" s="19" t="s">
        <v>184</v>
      </c>
      <c r="AU431" s="19" t="s">
        <v>85</v>
      </c>
    </row>
    <row r="432" spans="2:51" s="14" customFormat="1" ht="11.25">
      <c r="B432" s="217"/>
      <c r="C432" s="218"/>
      <c r="D432" s="203" t="s">
        <v>186</v>
      </c>
      <c r="E432" s="219" t="s">
        <v>19</v>
      </c>
      <c r="F432" s="220" t="s">
        <v>4107</v>
      </c>
      <c r="G432" s="218"/>
      <c r="H432" s="221">
        <v>79.5</v>
      </c>
      <c r="I432" s="222"/>
      <c r="J432" s="218"/>
      <c r="K432" s="218"/>
      <c r="L432" s="223"/>
      <c r="M432" s="224"/>
      <c r="N432" s="225"/>
      <c r="O432" s="225"/>
      <c r="P432" s="225"/>
      <c r="Q432" s="225"/>
      <c r="R432" s="225"/>
      <c r="S432" s="225"/>
      <c r="T432" s="226"/>
      <c r="AT432" s="227" t="s">
        <v>186</v>
      </c>
      <c r="AU432" s="227" t="s">
        <v>85</v>
      </c>
      <c r="AV432" s="14" t="s">
        <v>85</v>
      </c>
      <c r="AW432" s="14" t="s">
        <v>37</v>
      </c>
      <c r="AX432" s="14" t="s">
        <v>83</v>
      </c>
      <c r="AY432" s="227" t="s">
        <v>175</v>
      </c>
    </row>
    <row r="433" spans="2:63" s="12" customFormat="1" ht="22.9" customHeight="1">
      <c r="B433" s="174"/>
      <c r="C433" s="175"/>
      <c r="D433" s="176" t="s">
        <v>74</v>
      </c>
      <c r="E433" s="188" t="s">
        <v>1561</v>
      </c>
      <c r="F433" s="188" t="s">
        <v>1562</v>
      </c>
      <c r="G433" s="175"/>
      <c r="H433" s="175"/>
      <c r="I433" s="178"/>
      <c r="J433" s="189">
        <f>BK433</f>
        <v>0</v>
      </c>
      <c r="K433" s="175"/>
      <c r="L433" s="180"/>
      <c r="M433" s="181"/>
      <c r="N433" s="182"/>
      <c r="O433" s="182"/>
      <c r="P433" s="183">
        <f>SUM(P434:P507)</f>
        <v>0</v>
      </c>
      <c r="Q433" s="182"/>
      <c r="R433" s="183">
        <f>SUM(R434:R507)</f>
        <v>0</v>
      </c>
      <c r="S433" s="182"/>
      <c r="T433" s="184">
        <f>SUM(T434:T507)</f>
        <v>25.844619</v>
      </c>
      <c r="AR433" s="185" t="s">
        <v>83</v>
      </c>
      <c r="AT433" s="186" t="s">
        <v>74</v>
      </c>
      <c r="AU433" s="186" t="s">
        <v>83</v>
      </c>
      <c r="AY433" s="185" t="s">
        <v>175</v>
      </c>
      <c r="BK433" s="187">
        <f>SUM(BK434:BK507)</f>
        <v>0</v>
      </c>
    </row>
    <row r="434" spans="1:65" s="2" customFormat="1" ht="21.75" customHeight="1">
      <c r="A434" s="36"/>
      <c r="B434" s="37"/>
      <c r="C434" s="190" t="s">
        <v>349</v>
      </c>
      <c r="D434" s="190" t="s">
        <v>177</v>
      </c>
      <c r="E434" s="191" t="s">
        <v>4108</v>
      </c>
      <c r="F434" s="192" t="s">
        <v>4109</v>
      </c>
      <c r="G434" s="193" t="s">
        <v>191</v>
      </c>
      <c r="H434" s="194">
        <v>2.901</v>
      </c>
      <c r="I434" s="195"/>
      <c r="J434" s="196">
        <f>ROUND(I434*H434,2)</f>
        <v>0</v>
      </c>
      <c r="K434" s="192" t="s">
        <v>181</v>
      </c>
      <c r="L434" s="41"/>
      <c r="M434" s="197" t="s">
        <v>19</v>
      </c>
      <c r="N434" s="198" t="s">
        <v>48</v>
      </c>
      <c r="O434" s="67"/>
      <c r="P434" s="199">
        <f>O434*H434</f>
        <v>0</v>
      </c>
      <c r="Q434" s="199">
        <v>0</v>
      </c>
      <c r="R434" s="199">
        <f>Q434*H434</f>
        <v>0</v>
      </c>
      <c r="S434" s="199">
        <v>1.594</v>
      </c>
      <c r="T434" s="200">
        <f>S434*H434</f>
        <v>4.624194</v>
      </c>
      <c r="U434" s="36"/>
      <c r="V434" s="36"/>
      <c r="W434" s="36"/>
      <c r="X434" s="36"/>
      <c r="Y434" s="36"/>
      <c r="Z434" s="36"/>
      <c r="AA434" s="36"/>
      <c r="AB434" s="36"/>
      <c r="AC434" s="36"/>
      <c r="AD434" s="36"/>
      <c r="AE434" s="36"/>
      <c r="AR434" s="201" t="s">
        <v>182</v>
      </c>
      <c r="AT434" s="201" t="s">
        <v>177</v>
      </c>
      <c r="AU434" s="201" t="s">
        <v>85</v>
      </c>
      <c r="AY434" s="19" t="s">
        <v>175</v>
      </c>
      <c r="BE434" s="202">
        <f>IF(N434="základní",J434,0)</f>
        <v>0</v>
      </c>
      <c r="BF434" s="202">
        <f>IF(N434="snížená",J434,0)</f>
        <v>0</v>
      </c>
      <c r="BG434" s="202">
        <f>IF(N434="zákl. přenesená",J434,0)</f>
        <v>0</v>
      </c>
      <c r="BH434" s="202">
        <f>IF(N434="sníž. přenesená",J434,0)</f>
        <v>0</v>
      </c>
      <c r="BI434" s="202">
        <f>IF(N434="nulová",J434,0)</f>
        <v>0</v>
      </c>
      <c r="BJ434" s="19" t="s">
        <v>182</v>
      </c>
      <c r="BK434" s="202">
        <f>ROUND(I434*H434,2)</f>
        <v>0</v>
      </c>
      <c r="BL434" s="19" t="s">
        <v>182</v>
      </c>
      <c r="BM434" s="201" t="s">
        <v>4110</v>
      </c>
    </row>
    <row r="435" spans="1:47" s="2" customFormat="1" ht="39">
      <c r="A435" s="36"/>
      <c r="B435" s="37"/>
      <c r="C435" s="38"/>
      <c r="D435" s="203" t="s">
        <v>184</v>
      </c>
      <c r="E435" s="38"/>
      <c r="F435" s="204" t="s">
        <v>4111</v>
      </c>
      <c r="G435" s="38"/>
      <c r="H435" s="38"/>
      <c r="I435" s="111"/>
      <c r="J435" s="38"/>
      <c r="K435" s="38"/>
      <c r="L435" s="41"/>
      <c r="M435" s="205"/>
      <c r="N435" s="206"/>
      <c r="O435" s="67"/>
      <c r="P435" s="67"/>
      <c r="Q435" s="67"/>
      <c r="R435" s="67"/>
      <c r="S435" s="67"/>
      <c r="T435" s="68"/>
      <c r="U435" s="36"/>
      <c r="V435" s="36"/>
      <c r="W435" s="36"/>
      <c r="X435" s="36"/>
      <c r="Y435" s="36"/>
      <c r="Z435" s="36"/>
      <c r="AA435" s="36"/>
      <c r="AB435" s="36"/>
      <c r="AC435" s="36"/>
      <c r="AD435" s="36"/>
      <c r="AE435" s="36"/>
      <c r="AT435" s="19" t="s">
        <v>184</v>
      </c>
      <c r="AU435" s="19" t="s">
        <v>85</v>
      </c>
    </row>
    <row r="436" spans="2:51" s="14" customFormat="1" ht="11.25">
      <c r="B436" s="217"/>
      <c r="C436" s="218"/>
      <c r="D436" s="203" t="s">
        <v>186</v>
      </c>
      <c r="E436" s="219" t="s">
        <v>19</v>
      </c>
      <c r="F436" s="220" t="s">
        <v>4112</v>
      </c>
      <c r="G436" s="218"/>
      <c r="H436" s="221">
        <v>1.35</v>
      </c>
      <c r="I436" s="222"/>
      <c r="J436" s="218"/>
      <c r="K436" s="218"/>
      <c r="L436" s="223"/>
      <c r="M436" s="224"/>
      <c r="N436" s="225"/>
      <c r="O436" s="225"/>
      <c r="P436" s="225"/>
      <c r="Q436" s="225"/>
      <c r="R436" s="225"/>
      <c r="S436" s="225"/>
      <c r="T436" s="226"/>
      <c r="AT436" s="227" t="s">
        <v>186</v>
      </c>
      <c r="AU436" s="227" t="s">
        <v>85</v>
      </c>
      <c r="AV436" s="14" t="s">
        <v>85</v>
      </c>
      <c r="AW436" s="14" t="s">
        <v>37</v>
      </c>
      <c r="AX436" s="14" t="s">
        <v>75</v>
      </c>
      <c r="AY436" s="227" t="s">
        <v>175</v>
      </c>
    </row>
    <row r="437" spans="2:51" s="14" customFormat="1" ht="11.25">
      <c r="B437" s="217"/>
      <c r="C437" s="218"/>
      <c r="D437" s="203" t="s">
        <v>186</v>
      </c>
      <c r="E437" s="219" t="s">
        <v>19</v>
      </c>
      <c r="F437" s="220" t="s">
        <v>3922</v>
      </c>
      <c r="G437" s="218"/>
      <c r="H437" s="221">
        <v>0.96</v>
      </c>
      <c r="I437" s="222"/>
      <c r="J437" s="218"/>
      <c r="K437" s="218"/>
      <c r="L437" s="223"/>
      <c r="M437" s="224"/>
      <c r="N437" s="225"/>
      <c r="O437" s="225"/>
      <c r="P437" s="225"/>
      <c r="Q437" s="225"/>
      <c r="R437" s="225"/>
      <c r="S437" s="225"/>
      <c r="T437" s="226"/>
      <c r="AT437" s="227" t="s">
        <v>186</v>
      </c>
      <c r="AU437" s="227" t="s">
        <v>85</v>
      </c>
      <c r="AV437" s="14" t="s">
        <v>85</v>
      </c>
      <c r="AW437" s="14" t="s">
        <v>37</v>
      </c>
      <c r="AX437" s="14" t="s">
        <v>75</v>
      </c>
      <c r="AY437" s="227" t="s">
        <v>175</v>
      </c>
    </row>
    <row r="438" spans="2:51" s="14" customFormat="1" ht="11.25">
      <c r="B438" s="217"/>
      <c r="C438" s="218"/>
      <c r="D438" s="203" t="s">
        <v>186</v>
      </c>
      <c r="E438" s="219" t="s">
        <v>19</v>
      </c>
      <c r="F438" s="220" t="s">
        <v>3923</v>
      </c>
      <c r="G438" s="218"/>
      <c r="H438" s="221">
        <v>0.338</v>
      </c>
      <c r="I438" s="222"/>
      <c r="J438" s="218"/>
      <c r="K438" s="218"/>
      <c r="L438" s="223"/>
      <c r="M438" s="224"/>
      <c r="N438" s="225"/>
      <c r="O438" s="225"/>
      <c r="P438" s="225"/>
      <c r="Q438" s="225"/>
      <c r="R438" s="225"/>
      <c r="S438" s="225"/>
      <c r="T438" s="226"/>
      <c r="AT438" s="227" t="s">
        <v>186</v>
      </c>
      <c r="AU438" s="227" t="s">
        <v>85</v>
      </c>
      <c r="AV438" s="14" t="s">
        <v>85</v>
      </c>
      <c r="AW438" s="14" t="s">
        <v>37</v>
      </c>
      <c r="AX438" s="14" t="s">
        <v>75</v>
      </c>
      <c r="AY438" s="227" t="s">
        <v>175</v>
      </c>
    </row>
    <row r="439" spans="2:51" s="14" customFormat="1" ht="11.25">
      <c r="B439" s="217"/>
      <c r="C439" s="218"/>
      <c r="D439" s="203" t="s">
        <v>186</v>
      </c>
      <c r="E439" s="219" t="s">
        <v>19</v>
      </c>
      <c r="F439" s="220" t="s">
        <v>4113</v>
      </c>
      <c r="G439" s="218"/>
      <c r="H439" s="221">
        <v>0.253</v>
      </c>
      <c r="I439" s="222"/>
      <c r="J439" s="218"/>
      <c r="K439" s="218"/>
      <c r="L439" s="223"/>
      <c r="M439" s="224"/>
      <c r="N439" s="225"/>
      <c r="O439" s="225"/>
      <c r="P439" s="225"/>
      <c r="Q439" s="225"/>
      <c r="R439" s="225"/>
      <c r="S439" s="225"/>
      <c r="T439" s="226"/>
      <c r="AT439" s="227" t="s">
        <v>186</v>
      </c>
      <c r="AU439" s="227" t="s">
        <v>85</v>
      </c>
      <c r="AV439" s="14" t="s">
        <v>85</v>
      </c>
      <c r="AW439" s="14" t="s">
        <v>37</v>
      </c>
      <c r="AX439" s="14" t="s">
        <v>75</v>
      </c>
      <c r="AY439" s="227" t="s">
        <v>175</v>
      </c>
    </row>
    <row r="440" spans="2:51" s="15" customFormat="1" ht="11.25">
      <c r="B440" s="228"/>
      <c r="C440" s="229"/>
      <c r="D440" s="203" t="s">
        <v>186</v>
      </c>
      <c r="E440" s="230" t="s">
        <v>19</v>
      </c>
      <c r="F440" s="231" t="s">
        <v>204</v>
      </c>
      <c r="G440" s="229"/>
      <c r="H440" s="232">
        <v>2.9010000000000002</v>
      </c>
      <c r="I440" s="233"/>
      <c r="J440" s="229"/>
      <c r="K440" s="229"/>
      <c r="L440" s="234"/>
      <c r="M440" s="235"/>
      <c r="N440" s="236"/>
      <c r="O440" s="236"/>
      <c r="P440" s="236"/>
      <c r="Q440" s="236"/>
      <c r="R440" s="236"/>
      <c r="S440" s="236"/>
      <c r="T440" s="237"/>
      <c r="AT440" s="238" t="s">
        <v>186</v>
      </c>
      <c r="AU440" s="238" t="s">
        <v>85</v>
      </c>
      <c r="AV440" s="15" t="s">
        <v>182</v>
      </c>
      <c r="AW440" s="15" t="s">
        <v>37</v>
      </c>
      <c r="AX440" s="15" t="s">
        <v>83</v>
      </c>
      <c r="AY440" s="238" t="s">
        <v>175</v>
      </c>
    </row>
    <row r="441" spans="1:65" s="2" customFormat="1" ht="16.5" customHeight="1">
      <c r="A441" s="36"/>
      <c r="B441" s="37"/>
      <c r="C441" s="190" t="s">
        <v>504</v>
      </c>
      <c r="D441" s="190" t="s">
        <v>177</v>
      </c>
      <c r="E441" s="191" t="s">
        <v>1619</v>
      </c>
      <c r="F441" s="192" t="s">
        <v>1620</v>
      </c>
      <c r="G441" s="193" t="s">
        <v>180</v>
      </c>
      <c r="H441" s="194">
        <v>1.49</v>
      </c>
      <c r="I441" s="195"/>
      <c r="J441" s="196">
        <f>ROUND(I441*H441,2)</f>
        <v>0</v>
      </c>
      <c r="K441" s="192" t="s">
        <v>181</v>
      </c>
      <c r="L441" s="41"/>
      <c r="M441" s="197" t="s">
        <v>19</v>
      </c>
      <c r="N441" s="198" t="s">
        <v>48</v>
      </c>
      <c r="O441" s="67"/>
      <c r="P441" s="199">
        <f>O441*H441</f>
        <v>0</v>
      </c>
      <c r="Q441" s="199">
        <v>0</v>
      </c>
      <c r="R441" s="199">
        <f>Q441*H441</f>
        <v>0</v>
      </c>
      <c r="S441" s="199">
        <v>0.055</v>
      </c>
      <c r="T441" s="200">
        <f>S441*H441</f>
        <v>0.08195</v>
      </c>
      <c r="U441" s="36"/>
      <c r="V441" s="36"/>
      <c r="W441" s="36"/>
      <c r="X441" s="36"/>
      <c r="Y441" s="36"/>
      <c r="Z441" s="36"/>
      <c r="AA441" s="36"/>
      <c r="AB441" s="36"/>
      <c r="AC441" s="36"/>
      <c r="AD441" s="36"/>
      <c r="AE441" s="36"/>
      <c r="AR441" s="201" t="s">
        <v>182</v>
      </c>
      <c r="AT441" s="201" t="s">
        <v>177</v>
      </c>
      <c r="AU441" s="201" t="s">
        <v>85</v>
      </c>
      <c r="AY441" s="19" t="s">
        <v>175</v>
      </c>
      <c r="BE441" s="202">
        <f>IF(N441="základní",J441,0)</f>
        <v>0</v>
      </c>
      <c r="BF441" s="202">
        <f>IF(N441="snížená",J441,0)</f>
        <v>0</v>
      </c>
      <c r="BG441" s="202">
        <f>IF(N441="zákl. přenesená",J441,0)</f>
        <v>0</v>
      </c>
      <c r="BH441" s="202">
        <f>IF(N441="sníž. přenesená",J441,0)</f>
        <v>0</v>
      </c>
      <c r="BI441" s="202">
        <f>IF(N441="nulová",J441,0)</f>
        <v>0</v>
      </c>
      <c r="BJ441" s="19" t="s">
        <v>182</v>
      </c>
      <c r="BK441" s="202">
        <f>ROUND(I441*H441,2)</f>
        <v>0</v>
      </c>
      <c r="BL441" s="19" t="s">
        <v>182</v>
      </c>
      <c r="BM441" s="201" t="s">
        <v>4114</v>
      </c>
    </row>
    <row r="442" spans="2:51" s="13" customFormat="1" ht="11.25">
      <c r="B442" s="207"/>
      <c r="C442" s="208"/>
      <c r="D442" s="203" t="s">
        <v>186</v>
      </c>
      <c r="E442" s="209" t="s">
        <v>19</v>
      </c>
      <c r="F442" s="210" t="s">
        <v>4115</v>
      </c>
      <c r="G442" s="208"/>
      <c r="H442" s="209" t="s">
        <v>19</v>
      </c>
      <c r="I442" s="211"/>
      <c r="J442" s="208"/>
      <c r="K442" s="208"/>
      <c r="L442" s="212"/>
      <c r="M442" s="213"/>
      <c r="N442" s="214"/>
      <c r="O442" s="214"/>
      <c r="P442" s="214"/>
      <c r="Q442" s="214"/>
      <c r="R442" s="214"/>
      <c r="S442" s="214"/>
      <c r="T442" s="215"/>
      <c r="AT442" s="216" t="s">
        <v>186</v>
      </c>
      <c r="AU442" s="216" t="s">
        <v>85</v>
      </c>
      <c r="AV442" s="13" t="s">
        <v>83</v>
      </c>
      <c r="AW442" s="13" t="s">
        <v>37</v>
      </c>
      <c r="AX442" s="13" t="s">
        <v>75</v>
      </c>
      <c r="AY442" s="216" t="s">
        <v>175</v>
      </c>
    </row>
    <row r="443" spans="2:51" s="14" customFormat="1" ht="11.25">
      <c r="B443" s="217"/>
      <c r="C443" s="218"/>
      <c r="D443" s="203" t="s">
        <v>186</v>
      </c>
      <c r="E443" s="219" t="s">
        <v>19</v>
      </c>
      <c r="F443" s="220" t="s">
        <v>4116</v>
      </c>
      <c r="G443" s="218"/>
      <c r="H443" s="221">
        <v>1.49</v>
      </c>
      <c r="I443" s="222"/>
      <c r="J443" s="218"/>
      <c r="K443" s="218"/>
      <c r="L443" s="223"/>
      <c r="M443" s="224"/>
      <c r="N443" s="225"/>
      <c r="O443" s="225"/>
      <c r="P443" s="225"/>
      <c r="Q443" s="225"/>
      <c r="R443" s="225"/>
      <c r="S443" s="225"/>
      <c r="T443" s="226"/>
      <c r="AT443" s="227" t="s">
        <v>186</v>
      </c>
      <c r="AU443" s="227" t="s">
        <v>85</v>
      </c>
      <c r="AV443" s="14" t="s">
        <v>85</v>
      </c>
      <c r="AW443" s="14" t="s">
        <v>37</v>
      </c>
      <c r="AX443" s="14" t="s">
        <v>83</v>
      </c>
      <c r="AY443" s="227" t="s">
        <v>175</v>
      </c>
    </row>
    <row r="444" spans="1:65" s="2" customFormat="1" ht="21.75" customHeight="1">
      <c r="A444" s="36"/>
      <c r="B444" s="37"/>
      <c r="C444" s="190" t="s">
        <v>509</v>
      </c>
      <c r="D444" s="190" t="s">
        <v>177</v>
      </c>
      <c r="E444" s="191" t="s">
        <v>4117</v>
      </c>
      <c r="F444" s="192" t="s">
        <v>4118</v>
      </c>
      <c r="G444" s="193" t="s">
        <v>180</v>
      </c>
      <c r="H444" s="194">
        <v>6.416</v>
      </c>
      <c r="I444" s="195"/>
      <c r="J444" s="196">
        <f>ROUND(I444*H444,2)</f>
        <v>0</v>
      </c>
      <c r="K444" s="192" t="s">
        <v>181</v>
      </c>
      <c r="L444" s="41"/>
      <c r="M444" s="197" t="s">
        <v>19</v>
      </c>
      <c r="N444" s="198" t="s">
        <v>48</v>
      </c>
      <c r="O444" s="67"/>
      <c r="P444" s="199">
        <f>O444*H444</f>
        <v>0</v>
      </c>
      <c r="Q444" s="199">
        <v>0</v>
      </c>
      <c r="R444" s="199">
        <f>Q444*H444</f>
        <v>0</v>
      </c>
      <c r="S444" s="199">
        <v>0.075</v>
      </c>
      <c r="T444" s="200">
        <f>S444*H444</f>
        <v>0.4812</v>
      </c>
      <c r="U444" s="36"/>
      <c r="V444" s="36"/>
      <c r="W444" s="36"/>
      <c r="X444" s="36"/>
      <c r="Y444" s="36"/>
      <c r="Z444" s="36"/>
      <c r="AA444" s="36"/>
      <c r="AB444" s="36"/>
      <c r="AC444" s="36"/>
      <c r="AD444" s="36"/>
      <c r="AE444" s="36"/>
      <c r="AR444" s="201" t="s">
        <v>182</v>
      </c>
      <c r="AT444" s="201" t="s">
        <v>177</v>
      </c>
      <c r="AU444" s="201" t="s">
        <v>85</v>
      </c>
      <c r="AY444" s="19" t="s">
        <v>175</v>
      </c>
      <c r="BE444" s="202">
        <f>IF(N444="základní",J444,0)</f>
        <v>0</v>
      </c>
      <c r="BF444" s="202">
        <f>IF(N444="snížená",J444,0)</f>
        <v>0</v>
      </c>
      <c r="BG444" s="202">
        <f>IF(N444="zákl. přenesená",J444,0)</f>
        <v>0</v>
      </c>
      <c r="BH444" s="202">
        <f>IF(N444="sníž. přenesená",J444,0)</f>
        <v>0</v>
      </c>
      <c r="BI444" s="202">
        <f>IF(N444="nulová",J444,0)</f>
        <v>0</v>
      </c>
      <c r="BJ444" s="19" t="s">
        <v>182</v>
      </c>
      <c r="BK444" s="202">
        <f>ROUND(I444*H444,2)</f>
        <v>0</v>
      </c>
      <c r="BL444" s="19" t="s">
        <v>182</v>
      </c>
      <c r="BM444" s="201" t="s">
        <v>4119</v>
      </c>
    </row>
    <row r="445" spans="1:47" s="2" customFormat="1" ht="29.25">
      <c r="A445" s="36"/>
      <c r="B445" s="37"/>
      <c r="C445" s="38"/>
      <c r="D445" s="203" t="s">
        <v>184</v>
      </c>
      <c r="E445" s="38"/>
      <c r="F445" s="204" t="s">
        <v>4120</v>
      </c>
      <c r="G445" s="38"/>
      <c r="H445" s="38"/>
      <c r="I445" s="111"/>
      <c r="J445" s="38"/>
      <c r="K445" s="38"/>
      <c r="L445" s="41"/>
      <c r="M445" s="205"/>
      <c r="N445" s="206"/>
      <c r="O445" s="67"/>
      <c r="P445" s="67"/>
      <c r="Q445" s="67"/>
      <c r="R445" s="67"/>
      <c r="S445" s="67"/>
      <c r="T445" s="68"/>
      <c r="U445" s="36"/>
      <c r="V445" s="36"/>
      <c r="W445" s="36"/>
      <c r="X445" s="36"/>
      <c r="Y445" s="36"/>
      <c r="Z445" s="36"/>
      <c r="AA445" s="36"/>
      <c r="AB445" s="36"/>
      <c r="AC445" s="36"/>
      <c r="AD445" s="36"/>
      <c r="AE445" s="36"/>
      <c r="AT445" s="19" t="s">
        <v>184</v>
      </c>
      <c r="AU445" s="19" t="s">
        <v>85</v>
      </c>
    </row>
    <row r="446" spans="2:51" s="13" customFormat="1" ht="11.25">
      <c r="B446" s="207"/>
      <c r="C446" s="208"/>
      <c r="D446" s="203" t="s">
        <v>186</v>
      </c>
      <c r="E446" s="209" t="s">
        <v>19</v>
      </c>
      <c r="F446" s="210" t="s">
        <v>4121</v>
      </c>
      <c r="G446" s="208"/>
      <c r="H446" s="209" t="s">
        <v>19</v>
      </c>
      <c r="I446" s="211"/>
      <c r="J446" s="208"/>
      <c r="K446" s="208"/>
      <c r="L446" s="212"/>
      <c r="M446" s="213"/>
      <c r="N446" s="214"/>
      <c r="O446" s="214"/>
      <c r="P446" s="214"/>
      <c r="Q446" s="214"/>
      <c r="R446" s="214"/>
      <c r="S446" s="214"/>
      <c r="T446" s="215"/>
      <c r="AT446" s="216" t="s">
        <v>186</v>
      </c>
      <c r="AU446" s="216" t="s">
        <v>85</v>
      </c>
      <c r="AV446" s="13" t="s">
        <v>83</v>
      </c>
      <c r="AW446" s="13" t="s">
        <v>37</v>
      </c>
      <c r="AX446" s="13" t="s">
        <v>75</v>
      </c>
      <c r="AY446" s="216" t="s">
        <v>175</v>
      </c>
    </row>
    <row r="447" spans="2:51" s="14" customFormat="1" ht="11.25">
      <c r="B447" s="217"/>
      <c r="C447" s="218"/>
      <c r="D447" s="203" t="s">
        <v>186</v>
      </c>
      <c r="E447" s="219" t="s">
        <v>19</v>
      </c>
      <c r="F447" s="220" t="s">
        <v>4122</v>
      </c>
      <c r="G447" s="218"/>
      <c r="H447" s="221">
        <v>0.482</v>
      </c>
      <c r="I447" s="222"/>
      <c r="J447" s="218"/>
      <c r="K447" s="218"/>
      <c r="L447" s="223"/>
      <c r="M447" s="224"/>
      <c r="N447" s="225"/>
      <c r="O447" s="225"/>
      <c r="P447" s="225"/>
      <c r="Q447" s="225"/>
      <c r="R447" s="225"/>
      <c r="S447" s="225"/>
      <c r="T447" s="226"/>
      <c r="AT447" s="227" t="s">
        <v>186</v>
      </c>
      <c r="AU447" s="227" t="s">
        <v>85</v>
      </c>
      <c r="AV447" s="14" t="s">
        <v>85</v>
      </c>
      <c r="AW447" s="14" t="s">
        <v>37</v>
      </c>
      <c r="AX447" s="14" t="s">
        <v>75</v>
      </c>
      <c r="AY447" s="227" t="s">
        <v>175</v>
      </c>
    </row>
    <row r="448" spans="2:51" s="14" customFormat="1" ht="11.25">
      <c r="B448" s="217"/>
      <c r="C448" s="218"/>
      <c r="D448" s="203" t="s">
        <v>186</v>
      </c>
      <c r="E448" s="219" t="s">
        <v>19</v>
      </c>
      <c r="F448" s="220" t="s">
        <v>4123</v>
      </c>
      <c r="G448" s="218"/>
      <c r="H448" s="221">
        <v>2.784</v>
      </c>
      <c r="I448" s="222"/>
      <c r="J448" s="218"/>
      <c r="K448" s="218"/>
      <c r="L448" s="223"/>
      <c r="M448" s="224"/>
      <c r="N448" s="225"/>
      <c r="O448" s="225"/>
      <c r="P448" s="225"/>
      <c r="Q448" s="225"/>
      <c r="R448" s="225"/>
      <c r="S448" s="225"/>
      <c r="T448" s="226"/>
      <c r="AT448" s="227" t="s">
        <v>186</v>
      </c>
      <c r="AU448" s="227" t="s">
        <v>85</v>
      </c>
      <c r="AV448" s="14" t="s">
        <v>85</v>
      </c>
      <c r="AW448" s="14" t="s">
        <v>37</v>
      </c>
      <c r="AX448" s="14" t="s">
        <v>75</v>
      </c>
      <c r="AY448" s="227" t="s">
        <v>175</v>
      </c>
    </row>
    <row r="449" spans="2:51" s="13" customFormat="1" ht="11.25">
      <c r="B449" s="207"/>
      <c r="C449" s="208"/>
      <c r="D449" s="203" t="s">
        <v>186</v>
      </c>
      <c r="E449" s="209" t="s">
        <v>19</v>
      </c>
      <c r="F449" s="210" t="s">
        <v>1227</v>
      </c>
      <c r="G449" s="208"/>
      <c r="H449" s="209" t="s">
        <v>19</v>
      </c>
      <c r="I449" s="211"/>
      <c r="J449" s="208"/>
      <c r="K449" s="208"/>
      <c r="L449" s="212"/>
      <c r="M449" s="213"/>
      <c r="N449" s="214"/>
      <c r="O449" s="214"/>
      <c r="P449" s="214"/>
      <c r="Q449" s="214"/>
      <c r="R449" s="214"/>
      <c r="S449" s="214"/>
      <c r="T449" s="215"/>
      <c r="AT449" s="216" t="s">
        <v>186</v>
      </c>
      <c r="AU449" s="216" t="s">
        <v>85</v>
      </c>
      <c r="AV449" s="13" t="s">
        <v>83</v>
      </c>
      <c r="AW449" s="13" t="s">
        <v>37</v>
      </c>
      <c r="AX449" s="13" t="s">
        <v>75</v>
      </c>
      <c r="AY449" s="216" t="s">
        <v>175</v>
      </c>
    </row>
    <row r="450" spans="2:51" s="14" customFormat="1" ht="11.25">
      <c r="B450" s="217"/>
      <c r="C450" s="218"/>
      <c r="D450" s="203" t="s">
        <v>186</v>
      </c>
      <c r="E450" s="219" t="s">
        <v>19</v>
      </c>
      <c r="F450" s="220" t="s">
        <v>4124</v>
      </c>
      <c r="G450" s="218"/>
      <c r="H450" s="221">
        <v>0.945</v>
      </c>
      <c r="I450" s="222"/>
      <c r="J450" s="218"/>
      <c r="K450" s="218"/>
      <c r="L450" s="223"/>
      <c r="M450" s="224"/>
      <c r="N450" s="225"/>
      <c r="O450" s="225"/>
      <c r="P450" s="225"/>
      <c r="Q450" s="225"/>
      <c r="R450" s="225"/>
      <c r="S450" s="225"/>
      <c r="T450" s="226"/>
      <c r="AT450" s="227" t="s">
        <v>186</v>
      </c>
      <c r="AU450" s="227" t="s">
        <v>85</v>
      </c>
      <c r="AV450" s="14" t="s">
        <v>85</v>
      </c>
      <c r="AW450" s="14" t="s">
        <v>37</v>
      </c>
      <c r="AX450" s="14" t="s">
        <v>75</v>
      </c>
      <c r="AY450" s="227" t="s">
        <v>175</v>
      </c>
    </row>
    <row r="451" spans="2:51" s="13" customFormat="1" ht="11.25">
      <c r="B451" s="207"/>
      <c r="C451" s="208"/>
      <c r="D451" s="203" t="s">
        <v>186</v>
      </c>
      <c r="E451" s="209" t="s">
        <v>19</v>
      </c>
      <c r="F451" s="210" t="s">
        <v>1174</v>
      </c>
      <c r="G451" s="208"/>
      <c r="H451" s="209" t="s">
        <v>19</v>
      </c>
      <c r="I451" s="211"/>
      <c r="J451" s="208"/>
      <c r="K451" s="208"/>
      <c r="L451" s="212"/>
      <c r="M451" s="213"/>
      <c r="N451" s="214"/>
      <c r="O451" s="214"/>
      <c r="P451" s="214"/>
      <c r="Q451" s="214"/>
      <c r="R451" s="214"/>
      <c r="S451" s="214"/>
      <c r="T451" s="215"/>
      <c r="AT451" s="216" t="s">
        <v>186</v>
      </c>
      <c r="AU451" s="216" t="s">
        <v>85</v>
      </c>
      <c r="AV451" s="13" t="s">
        <v>83</v>
      </c>
      <c r="AW451" s="13" t="s">
        <v>37</v>
      </c>
      <c r="AX451" s="13" t="s">
        <v>75</v>
      </c>
      <c r="AY451" s="216" t="s">
        <v>175</v>
      </c>
    </row>
    <row r="452" spans="2:51" s="14" customFormat="1" ht="11.25">
      <c r="B452" s="217"/>
      <c r="C452" s="218"/>
      <c r="D452" s="203" t="s">
        <v>186</v>
      </c>
      <c r="E452" s="219" t="s">
        <v>19</v>
      </c>
      <c r="F452" s="220" t="s">
        <v>4030</v>
      </c>
      <c r="G452" s="218"/>
      <c r="H452" s="221">
        <v>2.1</v>
      </c>
      <c r="I452" s="222"/>
      <c r="J452" s="218"/>
      <c r="K452" s="218"/>
      <c r="L452" s="223"/>
      <c r="M452" s="224"/>
      <c r="N452" s="225"/>
      <c r="O452" s="225"/>
      <c r="P452" s="225"/>
      <c r="Q452" s="225"/>
      <c r="R452" s="225"/>
      <c r="S452" s="225"/>
      <c r="T452" s="226"/>
      <c r="AT452" s="227" t="s">
        <v>186</v>
      </c>
      <c r="AU452" s="227" t="s">
        <v>85</v>
      </c>
      <c r="AV452" s="14" t="s">
        <v>85</v>
      </c>
      <c r="AW452" s="14" t="s">
        <v>37</v>
      </c>
      <c r="AX452" s="14" t="s">
        <v>75</v>
      </c>
      <c r="AY452" s="227" t="s">
        <v>175</v>
      </c>
    </row>
    <row r="453" spans="2:51" s="14" customFormat="1" ht="11.25">
      <c r="B453" s="217"/>
      <c r="C453" s="218"/>
      <c r="D453" s="203" t="s">
        <v>186</v>
      </c>
      <c r="E453" s="219" t="s">
        <v>19</v>
      </c>
      <c r="F453" s="220" t="s">
        <v>4125</v>
      </c>
      <c r="G453" s="218"/>
      <c r="H453" s="221">
        <v>0.105</v>
      </c>
      <c r="I453" s="222"/>
      <c r="J453" s="218"/>
      <c r="K453" s="218"/>
      <c r="L453" s="223"/>
      <c r="M453" s="224"/>
      <c r="N453" s="225"/>
      <c r="O453" s="225"/>
      <c r="P453" s="225"/>
      <c r="Q453" s="225"/>
      <c r="R453" s="225"/>
      <c r="S453" s="225"/>
      <c r="T453" s="226"/>
      <c r="AT453" s="227" t="s">
        <v>186</v>
      </c>
      <c r="AU453" s="227" t="s">
        <v>85</v>
      </c>
      <c r="AV453" s="14" t="s">
        <v>85</v>
      </c>
      <c r="AW453" s="14" t="s">
        <v>37</v>
      </c>
      <c r="AX453" s="14" t="s">
        <v>75</v>
      </c>
      <c r="AY453" s="227" t="s">
        <v>175</v>
      </c>
    </row>
    <row r="454" spans="2:51" s="15" customFormat="1" ht="11.25">
      <c r="B454" s="228"/>
      <c r="C454" s="229"/>
      <c r="D454" s="203" t="s">
        <v>186</v>
      </c>
      <c r="E454" s="230" t="s">
        <v>19</v>
      </c>
      <c r="F454" s="231" t="s">
        <v>204</v>
      </c>
      <c r="G454" s="229"/>
      <c r="H454" s="232">
        <v>6.416</v>
      </c>
      <c r="I454" s="233"/>
      <c r="J454" s="229"/>
      <c r="K454" s="229"/>
      <c r="L454" s="234"/>
      <c r="M454" s="235"/>
      <c r="N454" s="236"/>
      <c r="O454" s="236"/>
      <c r="P454" s="236"/>
      <c r="Q454" s="236"/>
      <c r="R454" s="236"/>
      <c r="S454" s="236"/>
      <c r="T454" s="237"/>
      <c r="AT454" s="238" t="s">
        <v>186</v>
      </c>
      <c r="AU454" s="238" t="s">
        <v>85</v>
      </c>
      <c r="AV454" s="15" t="s">
        <v>182</v>
      </c>
      <c r="AW454" s="15" t="s">
        <v>37</v>
      </c>
      <c r="AX454" s="15" t="s">
        <v>83</v>
      </c>
      <c r="AY454" s="238" t="s">
        <v>175</v>
      </c>
    </row>
    <row r="455" spans="1:65" s="2" customFormat="1" ht="21.75" customHeight="1">
      <c r="A455" s="36"/>
      <c r="B455" s="37"/>
      <c r="C455" s="190" t="s">
        <v>513</v>
      </c>
      <c r="D455" s="190" t="s">
        <v>177</v>
      </c>
      <c r="E455" s="191" t="s">
        <v>4126</v>
      </c>
      <c r="F455" s="192" t="s">
        <v>4127</v>
      </c>
      <c r="G455" s="193" t="s">
        <v>180</v>
      </c>
      <c r="H455" s="194">
        <v>28.453</v>
      </c>
      <c r="I455" s="195"/>
      <c r="J455" s="196">
        <f>ROUND(I455*H455,2)</f>
        <v>0</v>
      </c>
      <c r="K455" s="192" t="s">
        <v>181</v>
      </c>
      <c r="L455" s="41"/>
      <c r="M455" s="197" t="s">
        <v>19</v>
      </c>
      <c r="N455" s="198" t="s">
        <v>48</v>
      </c>
      <c r="O455" s="67"/>
      <c r="P455" s="199">
        <f>O455*H455</f>
        <v>0</v>
      </c>
      <c r="Q455" s="199">
        <v>0</v>
      </c>
      <c r="R455" s="199">
        <f>Q455*H455</f>
        <v>0</v>
      </c>
      <c r="S455" s="199">
        <v>0.062</v>
      </c>
      <c r="T455" s="200">
        <f>S455*H455</f>
        <v>1.764086</v>
      </c>
      <c r="U455" s="36"/>
      <c r="V455" s="36"/>
      <c r="W455" s="36"/>
      <c r="X455" s="36"/>
      <c r="Y455" s="36"/>
      <c r="Z455" s="36"/>
      <c r="AA455" s="36"/>
      <c r="AB455" s="36"/>
      <c r="AC455" s="36"/>
      <c r="AD455" s="36"/>
      <c r="AE455" s="36"/>
      <c r="AR455" s="201" t="s">
        <v>182</v>
      </c>
      <c r="AT455" s="201" t="s">
        <v>177</v>
      </c>
      <c r="AU455" s="201" t="s">
        <v>85</v>
      </c>
      <c r="AY455" s="19" t="s">
        <v>175</v>
      </c>
      <c r="BE455" s="202">
        <f>IF(N455="základní",J455,0)</f>
        <v>0</v>
      </c>
      <c r="BF455" s="202">
        <f>IF(N455="snížená",J455,0)</f>
        <v>0</v>
      </c>
      <c r="BG455" s="202">
        <f>IF(N455="zákl. přenesená",J455,0)</f>
        <v>0</v>
      </c>
      <c r="BH455" s="202">
        <f>IF(N455="sníž. přenesená",J455,0)</f>
        <v>0</v>
      </c>
      <c r="BI455" s="202">
        <f>IF(N455="nulová",J455,0)</f>
        <v>0</v>
      </c>
      <c r="BJ455" s="19" t="s">
        <v>182</v>
      </c>
      <c r="BK455" s="202">
        <f>ROUND(I455*H455,2)</f>
        <v>0</v>
      </c>
      <c r="BL455" s="19" t="s">
        <v>182</v>
      </c>
      <c r="BM455" s="201" t="s">
        <v>4128</v>
      </c>
    </row>
    <row r="456" spans="1:47" s="2" customFormat="1" ht="29.25">
      <c r="A456" s="36"/>
      <c r="B456" s="37"/>
      <c r="C456" s="38"/>
      <c r="D456" s="203" t="s">
        <v>184</v>
      </c>
      <c r="E456" s="38"/>
      <c r="F456" s="204" t="s">
        <v>4120</v>
      </c>
      <c r="G456" s="38"/>
      <c r="H456" s="38"/>
      <c r="I456" s="111"/>
      <c r="J456" s="38"/>
      <c r="K456" s="38"/>
      <c r="L456" s="41"/>
      <c r="M456" s="205"/>
      <c r="N456" s="206"/>
      <c r="O456" s="67"/>
      <c r="P456" s="67"/>
      <c r="Q456" s="67"/>
      <c r="R456" s="67"/>
      <c r="S456" s="67"/>
      <c r="T456" s="68"/>
      <c r="U456" s="36"/>
      <c r="V456" s="36"/>
      <c r="W456" s="36"/>
      <c r="X456" s="36"/>
      <c r="Y456" s="36"/>
      <c r="Z456" s="36"/>
      <c r="AA456" s="36"/>
      <c r="AB456" s="36"/>
      <c r="AC456" s="36"/>
      <c r="AD456" s="36"/>
      <c r="AE456" s="36"/>
      <c r="AT456" s="19" t="s">
        <v>184</v>
      </c>
      <c r="AU456" s="19" t="s">
        <v>85</v>
      </c>
    </row>
    <row r="457" spans="1:65" s="2" customFormat="1" ht="21.75" customHeight="1">
      <c r="A457" s="36"/>
      <c r="B457" s="37"/>
      <c r="C457" s="190" t="s">
        <v>518</v>
      </c>
      <c r="D457" s="190" t="s">
        <v>177</v>
      </c>
      <c r="E457" s="191" t="s">
        <v>4129</v>
      </c>
      <c r="F457" s="192" t="s">
        <v>4130</v>
      </c>
      <c r="G457" s="193" t="s">
        <v>180</v>
      </c>
      <c r="H457" s="194">
        <v>13.633</v>
      </c>
      <c r="I457" s="195"/>
      <c r="J457" s="196">
        <f>ROUND(I457*H457,2)</f>
        <v>0</v>
      </c>
      <c r="K457" s="192" t="s">
        <v>181</v>
      </c>
      <c r="L457" s="41"/>
      <c r="M457" s="197" t="s">
        <v>19</v>
      </c>
      <c r="N457" s="198" t="s">
        <v>48</v>
      </c>
      <c r="O457" s="67"/>
      <c r="P457" s="199">
        <f>O457*H457</f>
        <v>0</v>
      </c>
      <c r="Q457" s="199">
        <v>0</v>
      </c>
      <c r="R457" s="199">
        <f>Q457*H457</f>
        <v>0</v>
      </c>
      <c r="S457" s="199">
        <v>0.054</v>
      </c>
      <c r="T457" s="200">
        <f>S457*H457</f>
        <v>0.7361819999999999</v>
      </c>
      <c r="U457" s="36"/>
      <c r="V457" s="36"/>
      <c r="W457" s="36"/>
      <c r="X457" s="36"/>
      <c r="Y457" s="36"/>
      <c r="Z457" s="36"/>
      <c r="AA457" s="36"/>
      <c r="AB457" s="36"/>
      <c r="AC457" s="36"/>
      <c r="AD457" s="36"/>
      <c r="AE457" s="36"/>
      <c r="AR457" s="201" t="s">
        <v>182</v>
      </c>
      <c r="AT457" s="201" t="s">
        <v>177</v>
      </c>
      <c r="AU457" s="201" t="s">
        <v>85</v>
      </c>
      <c r="AY457" s="19" t="s">
        <v>175</v>
      </c>
      <c r="BE457" s="202">
        <f>IF(N457="základní",J457,0)</f>
        <v>0</v>
      </c>
      <c r="BF457" s="202">
        <f>IF(N457="snížená",J457,0)</f>
        <v>0</v>
      </c>
      <c r="BG457" s="202">
        <f>IF(N457="zákl. přenesená",J457,0)</f>
        <v>0</v>
      </c>
      <c r="BH457" s="202">
        <f>IF(N457="sníž. přenesená",J457,0)</f>
        <v>0</v>
      </c>
      <c r="BI457" s="202">
        <f>IF(N457="nulová",J457,0)</f>
        <v>0</v>
      </c>
      <c r="BJ457" s="19" t="s">
        <v>182</v>
      </c>
      <c r="BK457" s="202">
        <f>ROUND(I457*H457,2)</f>
        <v>0</v>
      </c>
      <c r="BL457" s="19" t="s">
        <v>182</v>
      </c>
      <c r="BM457" s="201" t="s">
        <v>4131</v>
      </c>
    </row>
    <row r="458" spans="1:47" s="2" customFormat="1" ht="29.25">
      <c r="A458" s="36"/>
      <c r="B458" s="37"/>
      <c r="C458" s="38"/>
      <c r="D458" s="203" t="s">
        <v>184</v>
      </c>
      <c r="E458" s="38"/>
      <c r="F458" s="204" t="s">
        <v>4120</v>
      </c>
      <c r="G458" s="38"/>
      <c r="H458" s="38"/>
      <c r="I458" s="111"/>
      <c r="J458" s="38"/>
      <c r="K458" s="38"/>
      <c r="L458" s="41"/>
      <c r="M458" s="205"/>
      <c r="N458" s="206"/>
      <c r="O458" s="67"/>
      <c r="P458" s="67"/>
      <c r="Q458" s="67"/>
      <c r="R458" s="67"/>
      <c r="S458" s="67"/>
      <c r="T458" s="68"/>
      <c r="U458" s="36"/>
      <c r="V458" s="36"/>
      <c r="W458" s="36"/>
      <c r="X458" s="36"/>
      <c r="Y458" s="36"/>
      <c r="Z458" s="36"/>
      <c r="AA458" s="36"/>
      <c r="AB458" s="36"/>
      <c r="AC458" s="36"/>
      <c r="AD458" s="36"/>
      <c r="AE458" s="36"/>
      <c r="AT458" s="19" t="s">
        <v>184</v>
      </c>
      <c r="AU458" s="19" t="s">
        <v>85</v>
      </c>
    </row>
    <row r="459" spans="2:51" s="13" customFormat="1" ht="11.25">
      <c r="B459" s="207"/>
      <c r="C459" s="208"/>
      <c r="D459" s="203" t="s">
        <v>186</v>
      </c>
      <c r="E459" s="209" t="s">
        <v>19</v>
      </c>
      <c r="F459" s="210" t="s">
        <v>260</v>
      </c>
      <c r="G459" s="208"/>
      <c r="H459" s="209" t="s">
        <v>19</v>
      </c>
      <c r="I459" s="211"/>
      <c r="J459" s="208"/>
      <c r="K459" s="208"/>
      <c r="L459" s="212"/>
      <c r="M459" s="213"/>
      <c r="N459" s="214"/>
      <c r="O459" s="214"/>
      <c r="P459" s="214"/>
      <c r="Q459" s="214"/>
      <c r="R459" s="214"/>
      <c r="S459" s="214"/>
      <c r="T459" s="215"/>
      <c r="AT459" s="216" t="s">
        <v>186</v>
      </c>
      <c r="AU459" s="216" t="s">
        <v>85</v>
      </c>
      <c r="AV459" s="13" t="s">
        <v>83</v>
      </c>
      <c r="AW459" s="13" t="s">
        <v>37</v>
      </c>
      <c r="AX459" s="13" t="s">
        <v>75</v>
      </c>
      <c r="AY459" s="216" t="s">
        <v>175</v>
      </c>
    </row>
    <row r="460" spans="2:51" s="14" customFormat="1" ht="11.25">
      <c r="B460" s="217"/>
      <c r="C460" s="218"/>
      <c r="D460" s="203" t="s">
        <v>186</v>
      </c>
      <c r="E460" s="219" t="s">
        <v>19</v>
      </c>
      <c r="F460" s="220" t="s">
        <v>4132</v>
      </c>
      <c r="G460" s="218"/>
      <c r="H460" s="221">
        <v>2.941</v>
      </c>
      <c r="I460" s="222"/>
      <c r="J460" s="218"/>
      <c r="K460" s="218"/>
      <c r="L460" s="223"/>
      <c r="M460" s="224"/>
      <c r="N460" s="225"/>
      <c r="O460" s="225"/>
      <c r="P460" s="225"/>
      <c r="Q460" s="225"/>
      <c r="R460" s="225"/>
      <c r="S460" s="225"/>
      <c r="T460" s="226"/>
      <c r="AT460" s="227" t="s">
        <v>186</v>
      </c>
      <c r="AU460" s="227" t="s">
        <v>85</v>
      </c>
      <c r="AV460" s="14" t="s">
        <v>85</v>
      </c>
      <c r="AW460" s="14" t="s">
        <v>37</v>
      </c>
      <c r="AX460" s="14" t="s">
        <v>75</v>
      </c>
      <c r="AY460" s="227" t="s">
        <v>175</v>
      </c>
    </row>
    <row r="461" spans="2:51" s="14" customFormat="1" ht="11.25">
      <c r="B461" s="217"/>
      <c r="C461" s="218"/>
      <c r="D461" s="203" t="s">
        <v>186</v>
      </c>
      <c r="E461" s="219" t="s">
        <v>19</v>
      </c>
      <c r="F461" s="220" t="s">
        <v>4133</v>
      </c>
      <c r="G461" s="218"/>
      <c r="H461" s="221">
        <v>10.692</v>
      </c>
      <c r="I461" s="222"/>
      <c r="J461" s="218"/>
      <c r="K461" s="218"/>
      <c r="L461" s="223"/>
      <c r="M461" s="224"/>
      <c r="N461" s="225"/>
      <c r="O461" s="225"/>
      <c r="P461" s="225"/>
      <c r="Q461" s="225"/>
      <c r="R461" s="225"/>
      <c r="S461" s="225"/>
      <c r="T461" s="226"/>
      <c r="AT461" s="227" t="s">
        <v>186</v>
      </c>
      <c r="AU461" s="227" t="s">
        <v>85</v>
      </c>
      <c r="AV461" s="14" t="s">
        <v>85</v>
      </c>
      <c r="AW461" s="14" t="s">
        <v>37</v>
      </c>
      <c r="AX461" s="14" t="s">
        <v>75</v>
      </c>
      <c r="AY461" s="227" t="s">
        <v>175</v>
      </c>
    </row>
    <row r="462" spans="2:51" s="15" customFormat="1" ht="11.25">
      <c r="B462" s="228"/>
      <c r="C462" s="229"/>
      <c r="D462" s="203" t="s">
        <v>186</v>
      </c>
      <c r="E462" s="230" t="s">
        <v>19</v>
      </c>
      <c r="F462" s="231" t="s">
        <v>204</v>
      </c>
      <c r="G462" s="229"/>
      <c r="H462" s="232">
        <v>13.633</v>
      </c>
      <c r="I462" s="233"/>
      <c r="J462" s="229"/>
      <c r="K462" s="229"/>
      <c r="L462" s="234"/>
      <c r="M462" s="235"/>
      <c r="N462" s="236"/>
      <c r="O462" s="236"/>
      <c r="P462" s="236"/>
      <c r="Q462" s="236"/>
      <c r="R462" s="236"/>
      <c r="S462" s="236"/>
      <c r="T462" s="237"/>
      <c r="AT462" s="238" t="s">
        <v>186</v>
      </c>
      <c r="AU462" s="238" t="s">
        <v>85</v>
      </c>
      <c r="AV462" s="15" t="s">
        <v>182</v>
      </c>
      <c r="AW462" s="15" t="s">
        <v>37</v>
      </c>
      <c r="AX462" s="15" t="s">
        <v>83</v>
      </c>
      <c r="AY462" s="238" t="s">
        <v>175</v>
      </c>
    </row>
    <row r="463" spans="1:65" s="2" customFormat="1" ht="21.75" customHeight="1">
      <c r="A463" s="36"/>
      <c r="B463" s="37"/>
      <c r="C463" s="190" t="s">
        <v>522</v>
      </c>
      <c r="D463" s="190" t="s">
        <v>177</v>
      </c>
      <c r="E463" s="191" t="s">
        <v>4134</v>
      </c>
      <c r="F463" s="192" t="s">
        <v>4135</v>
      </c>
      <c r="G463" s="193" t="s">
        <v>180</v>
      </c>
      <c r="H463" s="194">
        <v>28.453</v>
      </c>
      <c r="I463" s="195"/>
      <c r="J463" s="196">
        <f>ROUND(I463*H463,2)</f>
        <v>0</v>
      </c>
      <c r="K463" s="192" t="s">
        <v>181</v>
      </c>
      <c r="L463" s="41"/>
      <c r="M463" s="197" t="s">
        <v>19</v>
      </c>
      <c r="N463" s="198" t="s">
        <v>48</v>
      </c>
      <c r="O463" s="67"/>
      <c r="P463" s="199">
        <f>O463*H463</f>
        <v>0</v>
      </c>
      <c r="Q463" s="199">
        <v>0</v>
      </c>
      <c r="R463" s="199">
        <f>Q463*H463</f>
        <v>0</v>
      </c>
      <c r="S463" s="199">
        <v>0.038</v>
      </c>
      <c r="T463" s="200">
        <f>S463*H463</f>
        <v>1.081214</v>
      </c>
      <c r="U463" s="36"/>
      <c r="V463" s="36"/>
      <c r="W463" s="36"/>
      <c r="X463" s="36"/>
      <c r="Y463" s="36"/>
      <c r="Z463" s="36"/>
      <c r="AA463" s="36"/>
      <c r="AB463" s="36"/>
      <c r="AC463" s="36"/>
      <c r="AD463" s="36"/>
      <c r="AE463" s="36"/>
      <c r="AR463" s="201" t="s">
        <v>182</v>
      </c>
      <c r="AT463" s="201" t="s">
        <v>177</v>
      </c>
      <c r="AU463" s="201" t="s">
        <v>85</v>
      </c>
      <c r="AY463" s="19" t="s">
        <v>175</v>
      </c>
      <c r="BE463" s="202">
        <f>IF(N463="základní",J463,0)</f>
        <v>0</v>
      </c>
      <c r="BF463" s="202">
        <f>IF(N463="snížená",J463,0)</f>
        <v>0</v>
      </c>
      <c r="BG463" s="202">
        <f>IF(N463="zákl. přenesená",J463,0)</f>
        <v>0</v>
      </c>
      <c r="BH463" s="202">
        <f>IF(N463="sníž. přenesená",J463,0)</f>
        <v>0</v>
      </c>
      <c r="BI463" s="202">
        <f>IF(N463="nulová",J463,0)</f>
        <v>0</v>
      </c>
      <c r="BJ463" s="19" t="s">
        <v>182</v>
      </c>
      <c r="BK463" s="202">
        <f>ROUND(I463*H463,2)</f>
        <v>0</v>
      </c>
      <c r="BL463" s="19" t="s">
        <v>182</v>
      </c>
      <c r="BM463" s="201" t="s">
        <v>4136</v>
      </c>
    </row>
    <row r="464" spans="1:47" s="2" customFormat="1" ht="29.25">
      <c r="A464" s="36"/>
      <c r="B464" s="37"/>
      <c r="C464" s="38"/>
      <c r="D464" s="203" t="s">
        <v>184</v>
      </c>
      <c r="E464" s="38"/>
      <c r="F464" s="204" t="s">
        <v>4120</v>
      </c>
      <c r="G464" s="38"/>
      <c r="H464" s="38"/>
      <c r="I464" s="111"/>
      <c r="J464" s="38"/>
      <c r="K464" s="38"/>
      <c r="L464" s="41"/>
      <c r="M464" s="205"/>
      <c r="N464" s="206"/>
      <c r="O464" s="67"/>
      <c r="P464" s="67"/>
      <c r="Q464" s="67"/>
      <c r="R464" s="67"/>
      <c r="S464" s="67"/>
      <c r="T464" s="68"/>
      <c r="U464" s="36"/>
      <c r="V464" s="36"/>
      <c r="W464" s="36"/>
      <c r="X464" s="36"/>
      <c r="Y464" s="36"/>
      <c r="Z464" s="36"/>
      <c r="AA464" s="36"/>
      <c r="AB464" s="36"/>
      <c r="AC464" s="36"/>
      <c r="AD464" s="36"/>
      <c r="AE464" s="36"/>
      <c r="AT464" s="19" t="s">
        <v>184</v>
      </c>
      <c r="AU464" s="19" t="s">
        <v>85</v>
      </c>
    </row>
    <row r="465" spans="2:51" s="13" customFormat="1" ht="11.25">
      <c r="B465" s="207"/>
      <c r="C465" s="208"/>
      <c r="D465" s="203" t="s">
        <v>186</v>
      </c>
      <c r="E465" s="209" t="s">
        <v>19</v>
      </c>
      <c r="F465" s="210" t="s">
        <v>1227</v>
      </c>
      <c r="G465" s="208"/>
      <c r="H465" s="209" t="s">
        <v>19</v>
      </c>
      <c r="I465" s="211"/>
      <c r="J465" s="208"/>
      <c r="K465" s="208"/>
      <c r="L465" s="212"/>
      <c r="M465" s="213"/>
      <c r="N465" s="214"/>
      <c r="O465" s="214"/>
      <c r="P465" s="214"/>
      <c r="Q465" s="214"/>
      <c r="R465" s="214"/>
      <c r="S465" s="214"/>
      <c r="T465" s="215"/>
      <c r="AT465" s="216" t="s">
        <v>186</v>
      </c>
      <c r="AU465" s="216" t="s">
        <v>85</v>
      </c>
      <c r="AV465" s="13" t="s">
        <v>83</v>
      </c>
      <c r="AW465" s="13" t="s">
        <v>37</v>
      </c>
      <c r="AX465" s="13" t="s">
        <v>75</v>
      </c>
      <c r="AY465" s="216" t="s">
        <v>175</v>
      </c>
    </row>
    <row r="466" spans="2:51" s="14" customFormat="1" ht="11.25">
      <c r="B466" s="217"/>
      <c r="C466" s="218"/>
      <c r="D466" s="203" t="s">
        <v>186</v>
      </c>
      <c r="E466" s="219" t="s">
        <v>19</v>
      </c>
      <c r="F466" s="220" t="s">
        <v>4137</v>
      </c>
      <c r="G466" s="218"/>
      <c r="H466" s="221">
        <v>3.808</v>
      </c>
      <c r="I466" s="222"/>
      <c r="J466" s="218"/>
      <c r="K466" s="218"/>
      <c r="L466" s="223"/>
      <c r="M466" s="224"/>
      <c r="N466" s="225"/>
      <c r="O466" s="225"/>
      <c r="P466" s="225"/>
      <c r="Q466" s="225"/>
      <c r="R466" s="225"/>
      <c r="S466" s="225"/>
      <c r="T466" s="226"/>
      <c r="AT466" s="227" t="s">
        <v>186</v>
      </c>
      <c r="AU466" s="227" t="s">
        <v>85</v>
      </c>
      <c r="AV466" s="14" t="s">
        <v>85</v>
      </c>
      <c r="AW466" s="14" t="s">
        <v>37</v>
      </c>
      <c r="AX466" s="14" t="s">
        <v>75</v>
      </c>
      <c r="AY466" s="227" t="s">
        <v>175</v>
      </c>
    </row>
    <row r="467" spans="2:51" s="14" customFormat="1" ht="11.25">
      <c r="B467" s="217"/>
      <c r="C467" s="218"/>
      <c r="D467" s="203" t="s">
        <v>186</v>
      </c>
      <c r="E467" s="219" t="s">
        <v>19</v>
      </c>
      <c r="F467" s="220" t="s">
        <v>4138</v>
      </c>
      <c r="G467" s="218"/>
      <c r="H467" s="221">
        <v>10.836</v>
      </c>
      <c r="I467" s="222"/>
      <c r="J467" s="218"/>
      <c r="K467" s="218"/>
      <c r="L467" s="223"/>
      <c r="M467" s="224"/>
      <c r="N467" s="225"/>
      <c r="O467" s="225"/>
      <c r="P467" s="225"/>
      <c r="Q467" s="225"/>
      <c r="R467" s="225"/>
      <c r="S467" s="225"/>
      <c r="T467" s="226"/>
      <c r="AT467" s="227" t="s">
        <v>186</v>
      </c>
      <c r="AU467" s="227" t="s">
        <v>85</v>
      </c>
      <c r="AV467" s="14" t="s">
        <v>85</v>
      </c>
      <c r="AW467" s="14" t="s">
        <v>37</v>
      </c>
      <c r="AX467" s="14" t="s">
        <v>75</v>
      </c>
      <c r="AY467" s="227" t="s">
        <v>175</v>
      </c>
    </row>
    <row r="468" spans="2:51" s="14" customFormat="1" ht="11.25">
      <c r="B468" s="217"/>
      <c r="C468" s="218"/>
      <c r="D468" s="203" t="s">
        <v>186</v>
      </c>
      <c r="E468" s="219" t="s">
        <v>19</v>
      </c>
      <c r="F468" s="220" t="s">
        <v>4139</v>
      </c>
      <c r="G468" s="218"/>
      <c r="H468" s="221">
        <v>2.029</v>
      </c>
      <c r="I468" s="222"/>
      <c r="J468" s="218"/>
      <c r="K468" s="218"/>
      <c r="L468" s="223"/>
      <c r="M468" s="224"/>
      <c r="N468" s="225"/>
      <c r="O468" s="225"/>
      <c r="P468" s="225"/>
      <c r="Q468" s="225"/>
      <c r="R468" s="225"/>
      <c r="S468" s="225"/>
      <c r="T468" s="226"/>
      <c r="AT468" s="227" t="s">
        <v>186</v>
      </c>
      <c r="AU468" s="227" t="s">
        <v>85</v>
      </c>
      <c r="AV468" s="14" t="s">
        <v>85</v>
      </c>
      <c r="AW468" s="14" t="s">
        <v>37</v>
      </c>
      <c r="AX468" s="14" t="s">
        <v>75</v>
      </c>
      <c r="AY468" s="227" t="s">
        <v>175</v>
      </c>
    </row>
    <row r="469" spans="2:51" s="13" customFormat="1" ht="11.25">
      <c r="B469" s="207"/>
      <c r="C469" s="208"/>
      <c r="D469" s="203" t="s">
        <v>186</v>
      </c>
      <c r="E469" s="209" t="s">
        <v>19</v>
      </c>
      <c r="F469" s="210" t="s">
        <v>1174</v>
      </c>
      <c r="G469" s="208"/>
      <c r="H469" s="209" t="s">
        <v>19</v>
      </c>
      <c r="I469" s="211"/>
      <c r="J469" s="208"/>
      <c r="K469" s="208"/>
      <c r="L469" s="212"/>
      <c r="M469" s="213"/>
      <c r="N469" s="214"/>
      <c r="O469" s="214"/>
      <c r="P469" s="214"/>
      <c r="Q469" s="214"/>
      <c r="R469" s="214"/>
      <c r="S469" s="214"/>
      <c r="T469" s="215"/>
      <c r="AT469" s="216" t="s">
        <v>186</v>
      </c>
      <c r="AU469" s="216" t="s">
        <v>85</v>
      </c>
      <c r="AV469" s="13" t="s">
        <v>83</v>
      </c>
      <c r="AW469" s="13" t="s">
        <v>37</v>
      </c>
      <c r="AX469" s="13" t="s">
        <v>75</v>
      </c>
      <c r="AY469" s="216" t="s">
        <v>175</v>
      </c>
    </row>
    <row r="470" spans="2:51" s="14" customFormat="1" ht="11.25">
      <c r="B470" s="217"/>
      <c r="C470" s="218"/>
      <c r="D470" s="203" t="s">
        <v>186</v>
      </c>
      <c r="E470" s="219" t="s">
        <v>19</v>
      </c>
      <c r="F470" s="220" t="s">
        <v>4140</v>
      </c>
      <c r="G470" s="218"/>
      <c r="H470" s="221">
        <v>11.78</v>
      </c>
      <c r="I470" s="222"/>
      <c r="J470" s="218"/>
      <c r="K470" s="218"/>
      <c r="L470" s="223"/>
      <c r="M470" s="224"/>
      <c r="N470" s="225"/>
      <c r="O470" s="225"/>
      <c r="P470" s="225"/>
      <c r="Q470" s="225"/>
      <c r="R470" s="225"/>
      <c r="S470" s="225"/>
      <c r="T470" s="226"/>
      <c r="AT470" s="227" t="s">
        <v>186</v>
      </c>
      <c r="AU470" s="227" t="s">
        <v>85</v>
      </c>
      <c r="AV470" s="14" t="s">
        <v>85</v>
      </c>
      <c r="AW470" s="14" t="s">
        <v>37</v>
      </c>
      <c r="AX470" s="14" t="s">
        <v>75</v>
      </c>
      <c r="AY470" s="227" t="s">
        <v>175</v>
      </c>
    </row>
    <row r="471" spans="2:51" s="15" customFormat="1" ht="11.25">
      <c r="B471" s="228"/>
      <c r="C471" s="229"/>
      <c r="D471" s="203" t="s">
        <v>186</v>
      </c>
      <c r="E471" s="230" t="s">
        <v>19</v>
      </c>
      <c r="F471" s="231" t="s">
        <v>204</v>
      </c>
      <c r="G471" s="229"/>
      <c r="H471" s="232">
        <v>28.453000000000003</v>
      </c>
      <c r="I471" s="233"/>
      <c r="J471" s="229"/>
      <c r="K471" s="229"/>
      <c r="L471" s="234"/>
      <c r="M471" s="235"/>
      <c r="N471" s="236"/>
      <c r="O471" s="236"/>
      <c r="P471" s="236"/>
      <c r="Q471" s="236"/>
      <c r="R471" s="236"/>
      <c r="S471" s="236"/>
      <c r="T471" s="237"/>
      <c r="AT471" s="238" t="s">
        <v>186</v>
      </c>
      <c r="AU471" s="238" t="s">
        <v>85</v>
      </c>
      <c r="AV471" s="15" t="s">
        <v>182</v>
      </c>
      <c r="AW471" s="15" t="s">
        <v>37</v>
      </c>
      <c r="AX471" s="15" t="s">
        <v>83</v>
      </c>
      <c r="AY471" s="238" t="s">
        <v>175</v>
      </c>
    </row>
    <row r="472" spans="1:65" s="2" customFormat="1" ht="21.75" customHeight="1">
      <c r="A472" s="36"/>
      <c r="B472" s="37"/>
      <c r="C472" s="190" t="s">
        <v>527</v>
      </c>
      <c r="D472" s="190" t="s">
        <v>177</v>
      </c>
      <c r="E472" s="191" t="s">
        <v>4141</v>
      </c>
      <c r="F472" s="192" t="s">
        <v>4142</v>
      </c>
      <c r="G472" s="193" t="s">
        <v>180</v>
      </c>
      <c r="H472" s="194">
        <v>3.152</v>
      </c>
      <c r="I472" s="195"/>
      <c r="J472" s="196">
        <f>ROUND(I472*H472,2)</f>
        <v>0</v>
      </c>
      <c r="K472" s="192" t="s">
        <v>181</v>
      </c>
      <c r="L472" s="41"/>
      <c r="M472" s="197" t="s">
        <v>19</v>
      </c>
      <c r="N472" s="198" t="s">
        <v>48</v>
      </c>
      <c r="O472" s="67"/>
      <c r="P472" s="199">
        <f>O472*H472</f>
        <v>0</v>
      </c>
      <c r="Q472" s="199">
        <v>0</v>
      </c>
      <c r="R472" s="199">
        <f>Q472*H472</f>
        <v>0</v>
      </c>
      <c r="S472" s="199">
        <v>0.088</v>
      </c>
      <c r="T472" s="200">
        <f>S472*H472</f>
        <v>0.277376</v>
      </c>
      <c r="U472" s="36"/>
      <c r="V472" s="36"/>
      <c r="W472" s="36"/>
      <c r="X472" s="36"/>
      <c r="Y472" s="36"/>
      <c r="Z472" s="36"/>
      <c r="AA472" s="36"/>
      <c r="AB472" s="36"/>
      <c r="AC472" s="36"/>
      <c r="AD472" s="36"/>
      <c r="AE472" s="36"/>
      <c r="AR472" s="201" t="s">
        <v>182</v>
      </c>
      <c r="AT472" s="201" t="s">
        <v>177</v>
      </c>
      <c r="AU472" s="201" t="s">
        <v>85</v>
      </c>
      <c r="AY472" s="19" t="s">
        <v>175</v>
      </c>
      <c r="BE472" s="202">
        <f>IF(N472="základní",J472,0)</f>
        <v>0</v>
      </c>
      <c r="BF472" s="202">
        <f>IF(N472="snížená",J472,0)</f>
        <v>0</v>
      </c>
      <c r="BG472" s="202">
        <f>IF(N472="zákl. přenesená",J472,0)</f>
        <v>0</v>
      </c>
      <c r="BH472" s="202">
        <f>IF(N472="sníž. přenesená",J472,0)</f>
        <v>0</v>
      </c>
      <c r="BI472" s="202">
        <f>IF(N472="nulová",J472,0)</f>
        <v>0</v>
      </c>
      <c r="BJ472" s="19" t="s">
        <v>182</v>
      </c>
      <c r="BK472" s="202">
        <f>ROUND(I472*H472,2)</f>
        <v>0</v>
      </c>
      <c r="BL472" s="19" t="s">
        <v>182</v>
      </c>
      <c r="BM472" s="201" t="s">
        <v>4143</v>
      </c>
    </row>
    <row r="473" spans="1:47" s="2" customFormat="1" ht="29.25">
      <c r="A473" s="36"/>
      <c r="B473" s="37"/>
      <c r="C473" s="38"/>
      <c r="D473" s="203" t="s">
        <v>184</v>
      </c>
      <c r="E473" s="38"/>
      <c r="F473" s="204" t="s">
        <v>4120</v>
      </c>
      <c r="G473" s="38"/>
      <c r="H473" s="38"/>
      <c r="I473" s="111"/>
      <c r="J473" s="38"/>
      <c r="K473" s="38"/>
      <c r="L473" s="41"/>
      <c r="M473" s="205"/>
      <c r="N473" s="206"/>
      <c r="O473" s="67"/>
      <c r="P473" s="67"/>
      <c r="Q473" s="67"/>
      <c r="R473" s="67"/>
      <c r="S473" s="67"/>
      <c r="T473" s="68"/>
      <c r="U473" s="36"/>
      <c r="V473" s="36"/>
      <c r="W473" s="36"/>
      <c r="X473" s="36"/>
      <c r="Y473" s="36"/>
      <c r="Z473" s="36"/>
      <c r="AA473" s="36"/>
      <c r="AB473" s="36"/>
      <c r="AC473" s="36"/>
      <c r="AD473" s="36"/>
      <c r="AE473" s="36"/>
      <c r="AT473" s="19" t="s">
        <v>184</v>
      </c>
      <c r="AU473" s="19" t="s">
        <v>85</v>
      </c>
    </row>
    <row r="474" spans="2:51" s="13" customFormat="1" ht="11.25">
      <c r="B474" s="207"/>
      <c r="C474" s="208"/>
      <c r="D474" s="203" t="s">
        <v>186</v>
      </c>
      <c r="E474" s="209" t="s">
        <v>19</v>
      </c>
      <c r="F474" s="210" t="s">
        <v>260</v>
      </c>
      <c r="G474" s="208"/>
      <c r="H474" s="209" t="s">
        <v>19</v>
      </c>
      <c r="I474" s="211"/>
      <c r="J474" s="208"/>
      <c r="K474" s="208"/>
      <c r="L474" s="212"/>
      <c r="M474" s="213"/>
      <c r="N474" s="214"/>
      <c r="O474" s="214"/>
      <c r="P474" s="214"/>
      <c r="Q474" s="214"/>
      <c r="R474" s="214"/>
      <c r="S474" s="214"/>
      <c r="T474" s="215"/>
      <c r="AT474" s="216" t="s">
        <v>186</v>
      </c>
      <c r="AU474" s="216" t="s">
        <v>85</v>
      </c>
      <c r="AV474" s="13" t="s">
        <v>83</v>
      </c>
      <c r="AW474" s="13" t="s">
        <v>37</v>
      </c>
      <c r="AX474" s="13" t="s">
        <v>75</v>
      </c>
      <c r="AY474" s="216" t="s">
        <v>175</v>
      </c>
    </row>
    <row r="475" spans="2:51" s="14" customFormat="1" ht="11.25">
      <c r="B475" s="217"/>
      <c r="C475" s="218"/>
      <c r="D475" s="203" t="s">
        <v>186</v>
      </c>
      <c r="E475" s="219" t="s">
        <v>19</v>
      </c>
      <c r="F475" s="220" t="s">
        <v>4144</v>
      </c>
      <c r="G475" s="218"/>
      <c r="H475" s="221">
        <v>3.152</v>
      </c>
      <c r="I475" s="222"/>
      <c r="J475" s="218"/>
      <c r="K475" s="218"/>
      <c r="L475" s="223"/>
      <c r="M475" s="224"/>
      <c r="N475" s="225"/>
      <c r="O475" s="225"/>
      <c r="P475" s="225"/>
      <c r="Q475" s="225"/>
      <c r="R475" s="225"/>
      <c r="S475" s="225"/>
      <c r="T475" s="226"/>
      <c r="AT475" s="227" t="s">
        <v>186</v>
      </c>
      <c r="AU475" s="227" t="s">
        <v>85</v>
      </c>
      <c r="AV475" s="14" t="s">
        <v>85</v>
      </c>
      <c r="AW475" s="14" t="s">
        <v>37</v>
      </c>
      <c r="AX475" s="14" t="s">
        <v>75</v>
      </c>
      <c r="AY475" s="227" t="s">
        <v>175</v>
      </c>
    </row>
    <row r="476" spans="2:51" s="15" customFormat="1" ht="11.25">
      <c r="B476" s="228"/>
      <c r="C476" s="229"/>
      <c r="D476" s="203" t="s">
        <v>186</v>
      </c>
      <c r="E476" s="230" t="s">
        <v>19</v>
      </c>
      <c r="F476" s="231" t="s">
        <v>204</v>
      </c>
      <c r="G476" s="229"/>
      <c r="H476" s="232">
        <v>3.152</v>
      </c>
      <c r="I476" s="233"/>
      <c r="J476" s="229"/>
      <c r="K476" s="229"/>
      <c r="L476" s="234"/>
      <c r="M476" s="235"/>
      <c r="N476" s="236"/>
      <c r="O476" s="236"/>
      <c r="P476" s="236"/>
      <c r="Q476" s="236"/>
      <c r="R476" s="236"/>
      <c r="S476" s="236"/>
      <c r="T476" s="237"/>
      <c r="AT476" s="238" t="s">
        <v>186</v>
      </c>
      <c r="AU476" s="238" t="s">
        <v>85</v>
      </c>
      <c r="AV476" s="15" t="s">
        <v>182</v>
      </c>
      <c r="AW476" s="15" t="s">
        <v>37</v>
      </c>
      <c r="AX476" s="15" t="s">
        <v>83</v>
      </c>
      <c r="AY476" s="238" t="s">
        <v>175</v>
      </c>
    </row>
    <row r="477" spans="1:65" s="2" customFormat="1" ht="21.75" customHeight="1">
      <c r="A477" s="36"/>
      <c r="B477" s="37"/>
      <c r="C477" s="190" t="s">
        <v>532</v>
      </c>
      <c r="D477" s="190" t="s">
        <v>177</v>
      </c>
      <c r="E477" s="191" t="s">
        <v>4145</v>
      </c>
      <c r="F477" s="192" t="s">
        <v>4146</v>
      </c>
      <c r="G477" s="193" t="s">
        <v>180</v>
      </c>
      <c r="H477" s="194">
        <v>30.478</v>
      </c>
      <c r="I477" s="195"/>
      <c r="J477" s="196">
        <f>ROUND(I477*H477,2)</f>
        <v>0</v>
      </c>
      <c r="K477" s="192" t="s">
        <v>181</v>
      </c>
      <c r="L477" s="41"/>
      <c r="M477" s="197" t="s">
        <v>19</v>
      </c>
      <c r="N477" s="198" t="s">
        <v>48</v>
      </c>
      <c r="O477" s="67"/>
      <c r="P477" s="199">
        <f>O477*H477</f>
        <v>0</v>
      </c>
      <c r="Q477" s="199">
        <v>0</v>
      </c>
      <c r="R477" s="199">
        <f>Q477*H477</f>
        <v>0</v>
      </c>
      <c r="S477" s="199">
        <v>0.067</v>
      </c>
      <c r="T477" s="200">
        <f>S477*H477</f>
        <v>2.0420260000000003</v>
      </c>
      <c r="U477" s="36"/>
      <c r="V477" s="36"/>
      <c r="W477" s="36"/>
      <c r="X477" s="36"/>
      <c r="Y477" s="36"/>
      <c r="Z477" s="36"/>
      <c r="AA477" s="36"/>
      <c r="AB477" s="36"/>
      <c r="AC477" s="36"/>
      <c r="AD477" s="36"/>
      <c r="AE477" s="36"/>
      <c r="AR477" s="201" t="s">
        <v>182</v>
      </c>
      <c r="AT477" s="201" t="s">
        <v>177</v>
      </c>
      <c r="AU477" s="201" t="s">
        <v>85</v>
      </c>
      <c r="AY477" s="19" t="s">
        <v>175</v>
      </c>
      <c r="BE477" s="202">
        <f>IF(N477="základní",J477,0)</f>
        <v>0</v>
      </c>
      <c r="BF477" s="202">
        <f>IF(N477="snížená",J477,0)</f>
        <v>0</v>
      </c>
      <c r="BG477" s="202">
        <f>IF(N477="zákl. přenesená",J477,0)</f>
        <v>0</v>
      </c>
      <c r="BH477" s="202">
        <f>IF(N477="sníž. přenesená",J477,0)</f>
        <v>0</v>
      </c>
      <c r="BI477" s="202">
        <f>IF(N477="nulová",J477,0)</f>
        <v>0</v>
      </c>
      <c r="BJ477" s="19" t="s">
        <v>182</v>
      </c>
      <c r="BK477" s="202">
        <f>ROUND(I477*H477,2)</f>
        <v>0</v>
      </c>
      <c r="BL477" s="19" t="s">
        <v>182</v>
      </c>
      <c r="BM477" s="201" t="s">
        <v>4147</v>
      </c>
    </row>
    <row r="478" spans="1:47" s="2" customFormat="1" ht="29.25">
      <c r="A478" s="36"/>
      <c r="B478" s="37"/>
      <c r="C478" s="38"/>
      <c r="D478" s="203" t="s">
        <v>184</v>
      </c>
      <c r="E478" s="38"/>
      <c r="F478" s="204" t="s">
        <v>4120</v>
      </c>
      <c r="G478" s="38"/>
      <c r="H478" s="38"/>
      <c r="I478" s="111"/>
      <c r="J478" s="38"/>
      <c r="K478" s="38"/>
      <c r="L478" s="41"/>
      <c r="M478" s="205"/>
      <c r="N478" s="206"/>
      <c r="O478" s="67"/>
      <c r="P478" s="67"/>
      <c r="Q478" s="67"/>
      <c r="R478" s="67"/>
      <c r="S478" s="67"/>
      <c r="T478" s="68"/>
      <c r="U478" s="36"/>
      <c r="V478" s="36"/>
      <c r="W478" s="36"/>
      <c r="X478" s="36"/>
      <c r="Y478" s="36"/>
      <c r="Z478" s="36"/>
      <c r="AA478" s="36"/>
      <c r="AB478" s="36"/>
      <c r="AC478" s="36"/>
      <c r="AD478" s="36"/>
      <c r="AE478" s="36"/>
      <c r="AT478" s="19" t="s">
        <v>184</v>
      </c>
      <c r="AU478" s="19" t="s">
        <v>85</v>
      </c>
    </row>
    <row r="479" spans="2:51" s="13" customFormat="1" ht="11.25">
      <c r="B479" s="207"/>
      <c r="C479" s="208"/>
      <c r="D479" s="203" t="s">
        <v>186</v>
      </c>
      <c r="E479" s="209" t="s">
        <v>19</v>
      </c>
      <c r="F479" s="210" t="s">
        <v>260</v>
      </c>
      <c r="G479" s="208"/>
      <c r="H479" s="209" t="s">
        <v>19</v>
      </c>
      <c r="I479" s="211"/>
      <c r="J479" s="208"/>
      <c r="K479" s="208"/>
      <c r="L479" s="212"/>
      <c r="M479" s="213"/>
      <c r="N479" s="214"/>
      <c r="O479" s="214"/>
      <c r="P479" s="214"/>
      <c r="Q479" s="214"/>
      <c r="R479" s="214"/>
      <c r="S479" s="214"/>
      <c r="T479" s="215"/>
      <c r="AT479" s="216" t="s">
        <v>186</v>
      </c>
      <c r="AU479" s="216" t="s">
        <v>85</v>
      </c>
      <c r="AV479" s="13" t="s">
        <v>83</v>
      </c>
      <c r="AW479" s="13" t="s">
        <v>37</v>
      </c>
      <c r="AX479" s="13" t="s">
        <v>75</v>
      </c>
      <c r="AY479" s="216" t="s">
        <v>175</v>
      </c>
    </row>
    <row r="480" spans="2:51" s="14" customFormat="1" ht="11.25">
      <c r="B480" s="217"/>
      <c r="C480" s="218"/>
      <c r="D480" s="203" t="s">
        <v>186</v>
      </c>
      <c r="E480" s="219" t="s">
        <v>19</v>
      </c>
      <c r="F480" s="220" t="s">
        <v>4148</v>
      </c>
      <c r="G480" s="218"/>
      <c r="H480" s="221">
        <v>3.185</v>
      </c>
      <c r="I480" s="222"/>
      <c r="J480" s="218"/>
      <c r="K480" s="218"/>
      <c r="L480" s="223"/>
      <c r="M480" s="224"/>
      <c r="N480" s="225"/>
      <c r="O480" s="225"/>
      <c r="P480" s="225"/>
      <c r="Q480" s="225"/>
      <c r="R480" s="225"/>
      <c r="S480" s="225"/>
      <c r="T480" s="226"/>
      <c r="AT480" s="227" t="s">
        <v>186</v>
      </c>
      <c r="AU480" s="227" t="s">
        <v>85</v>
      </c>
      <c r="AV480" s="14" t="s">
        <v>85</v>
      </c>
      <c r="AW480" s="14" t="s">
        <v>37</v>
      </c>
      <c r="AX480" s="14" t="s">
        <v>75</v>
      </c>
      <c r="AY480" s="227" t="s">
        <v>175</v>
      </c>
    </row>
    <row r="481" spans="2:51" s="14" customFormat="1" ht="11.25">
      <c r="B481" s="217"/>
      <c r="C481" s="218"/>
      <c r="D481" s="203" t="s">
        <v>186</v>
      </c>
      <c r="E481" s="219" t="s">
        <v>19</v>
      </c>
      <c r="F481" s="220" t="s">
        <v>4149</v>
      </c>
      <c r="G481" s="218"/>
      <c r="H481" s="221">
        <v>6.325</v>
      </c>
      <c r="I481" s="222"/>
      <c r="J481" s="218"/>
      <c r="K481" s="218"/>
      <c r="L481" s="223"/>
      <c r="M481" s="224"/>
      <c r="N481" s="225"/>
      <c r="O481" s="225"/>
      <c r="P481" s="225"/>
      <c r="Q481" s="225"/>
      <c r="R481" s="225"/>
      <c r="S481" s="225"/>
      <c r="T481" s="226"/>
      <c r="AT481" s="227" t="s">
        <v>186</v>
      </c>
      <c r="AU481" s="227" t="s">
        <v>85</v>
      </c>
      <c r="AV481" s="14" t="s">
        <v>85</v>
      </c>
      <c r="AW481" s="14" t="s">
        <v>37</v>
      </c>
      <c r="AX481" s="14" t="s">
        <v>75</v>
      </c>
      <c r="AY481" s="227" t="s">
        <v>175</v>
      </c>
    </row>
    <row r="482" spans="2:51" s="14" customFormat="1" ht="11.25">
      <c r="B482" s="217"/>
      <c r="C482" s="218"/>
      <c r="D482" s="203" t="s">
        <v>186</v>
      </c>
      <c r="E482" s="219" t="s">
        <v>19</v>
      </c>
      <c r="F482" s="220" t="s">
        <v>4150</v>
      </c>
      <c r="G482" s="218"/>
      <c r="H482" s="221">
        <v>3.025</v>
      </c>
      <c r="I482" s="222"/>
      <c r="J482" s="218"/>
      <c r="K482" s="218"/>
      <c r="L482" s="223"/>
      <c r="M482" s="224"/>
      <c r="N482" s="225"/>
      <c r="O482" s="225"/>
      <c r="P482" s="225"/>
      <c r="Q482" s="225"/>
      <c r="R482" s="225"/>
      <c r="S482" s="225"/>
      <c r="T482" s="226"/>
      <c r="AT482" s="227" t="s">
        <v>186</v>
      </c>
      <c r="AU482" s="227" t="s">
        <v>85</v>
      </c>
      <c r="AV482" s="14" t="s">
        <v>85</v>
      </c>
      <c r="AW482" s="14" t="s">
        <v>37</v>
      </c>
      <c r="AX482" s="14" t="s">
        <v>75</v>
      </c>
      <c r="AY482" s="227" t="s">
        <v>175</v>
      </c>
    </row>
    <row r="483" spans="2:51" s="14" customFormat="1" ht="11.25">
      <c r="B483" s="217"/>
      <c r="C483" s="218"/>
      <c r="D483" s="203" t="s">
        <v>186</v>
      </c>
      <c r="E483" s="219" t="s">
        <v>19</v>
      </c>
      <c r="F483" s="220" t="s">
        <v>4151</v>
      </c>
      <c r="G483" s="218"/>
      <c r="H483" s="221">
        <v>13.2</v>
      </c>
      <c r="I483" s="222"/>
      <c r="J483" s="218"/>
      <c r="K483" s="218"/>
      <c r="L483" s="223"/>
      <c r="M483" s="224"/>
      <c r="N483" s="225"/>
      <c r="O483" s="225"/>
      <c r="P483" s="225"/>
      <c r="Q483" s="225"/>
      <c r="R483" s="225"/>
      <c r="S483" s="225"/>
      <c r="T483" s="226"/>
      <c r="AT483" s="227" t="s">
        <v>186</v>
      </c>
      <c r="AU483" s="227" t="s">
        <v>85</v>
      </c>
      <c r="AV483" s="14" t="s">
        <v>85</v>
      </c>
      <c r="AW483" s="14" t="s">
        <v>37</v>
      </c>
      <c r="AX483" s="14" t="s">
        <v>75</v>
      </c>
      <c r="AY483" s="227" t="s">
        <v>175</v>
      </c>
    </row>
    <row r="484" spans="2:51" s="14" customFormat="1" ht="11.25">
      <c r="B484" s="217"/>
      <c r="C484" s="218"/>
      <c r="D484" s="203" t="s">
        <v>186</v>
      </c>
      <c r="E484" s="219" t="s">
        <v>19</v>
      </c>
      <c r="F484" s="220" t="s">
        <v>4152</v>
      </c>
      <c r="G484" s="218"/>
      <c r="H484" s="221">
        <v>4.743</v>
      </c>
      <c r="I484" s="222"/>
      <c r="J484" s="218"/>
      <c r="K484" s="218"/>
      <c r="L484" s="223"/>
      <c r="M484" s="224"/>
      <c r="N484" s="225"/>
      <c r="O484" s="225"/>
      <c r="P484" s="225"/>
      <c r="Q484" s="225"/>
      <c r="R484" s="225"/>
      <c r="S484" s="225"/>
      <c r="T484" s="226"/>
      <c r="AT484" s="227" t="s">
        <v>186</v>
      </c>
      <c r="AU484" s="227" t="s">
        <v>85</v>
      </c>
      <c r="AV484" s="14" t="s">
        <v>85</v>
      </c>
      <c r="AW484" s="14" t="s">
        <v>37</v>
      </c>
      <c r="AX484" s="14" t="s">
        <v>75</v>
      </c>
      <c r="AY484" s="227" t="s">
        <v>175</v>
      </c>
    </row>
    <row r="485" spans="2:51" s="15" customFormat="1" ht="11.25">
      <c r="B485" s="228"/>
      <c r="C485" s="229"/>
      <c r="D485" s="203" t="s">
        <v>186</v>
      </c>
      <c r="E485" s="230" t="s">
        <v>19</v>
      </c>
      <c r="F485" s="231" t="s">
        <v>204</v>
      </c>
      <c r="G485" s="229"/>
      <c r="H485" s="232">
        <v>30.478</v>
      </c>
      <c r="I485" s="233"/>
      <c r="J485" s="229"/>
      <c r="K485" s="229"/>
      <c r="L485" s="234"/>
      <c r="M485" s="235"/>
      <c r="N485" s="236"/>
      <c r="O485" s="236"/>
      <c r="P485" s="236"/>
      <c r="Q485" s="236"/>
      <c r="R485" s="236"/>
      <c r="S485" s="236"/>
      <c r="T485" s="237"/>
      <c r="AT485" s="238" t="s">
        <v>186</v>
      </c>
      <c r="AU485" s="238" t="s">
        <v>85</v>
      </c>
      <c r="AV485" s="15" t="s">
        <v>182</v>
      </c>
      <c r="AW485" s="15" t="s">
        <v>37</v>
      </c>
      <c r="AX485" s="15" t="s">
        <v>83</v>
      </c>
      <c r="AY485" s="238" t="s">
        <v>175</v>
      </c>
    </row>
    <row r="486" spans="1:65" s="2" customFormat="1" ht="21.75" customHeight="1">
      <c r="A486" s="36"/>
      <c r="B486" s="37"/>
      <c r="C486" s="190" t="s">
        <v>537</v>
      </c>
      <c r="D486" s="190" t="s">
        <v>177</v>
      </c>
      <c r="E486" s="191" t="s">
        <v>4153</v>
      </c>
      <c r="F486" s="192" t="s">
        <v>4154</v>
      </c>
      <c r="G486" s="193" t="s">
        <v>180</v>
      </c>
      <c r="H486" s="194">
        <v>2.904</v>
      </c>
      <c r="I486" s="195"/>
      <c r="J486" s="196">
        <f>ROUND(I486*H486,2)</f>
        <v>0</v>
      </c>
      <c r="K486" s="192" t="s">
        <v>181</v>
      </c>
      <c r="L486" s="41"/>
      <c r="M486" s="197" t="s">
        <v>19</v>
      </c>
      <c r="N486" s="198" t="s">
        <v>48</v>
      </c>
      <c r="O486" s="67"/>
      <c r="P486" s="199">
        <f>O486*H486</f>
        <v>0</v>
      </c>
      <c r="Q486" s="199">
        <v>0</v>
      </c>
      <c r="R486" s="199">
        <f>Q486*H486</f>
        <v>0</v>
      </c>
      <c r="S486" s="199">
        <v>0.065</v>
      </c>
      <c r="T486" s="200">
        <f>S486*H486</f>
        <v>0.18876</v>
      </c>
      <c r="U486" s="36"/>
      <c r="V486" s="36"/>
      <c r="W486" s="36"/>
      <c r="X486" s="36"/>
      <c r="Y486" s="36"/>
      <c r="Z486" s="36"/>
      <c r="AA486" s="36"/>
      <c r="AB486" s="36"/>
      <c r="AC486" s="36"/>
      <c r="AD486" s="36"/>
      <c r="AE486" s="36"/>
      <c r="AR486" s="201" t="s">
        <v>182</v>
      </c>
      <c r="AT486" s="201" t="s">
        <v>177</v>
      </c>
      <c r="AU486" s="201" t="s">
        <v>85</v>
      </c>
      <c r="AY486" s="19" t="s">
        <v>175</v>
      </c>
      <c r="BE486" s="202">
        <f>IF(N486="základní",J486,0)</f>
        <v>0</v>
      </c>
      <c r="BF486" s="202">
        <f>IF(N486="snížená",J486,0)</f>
        <v>0</v>
      </c>
      <c r="BG486" s="202">
        <f>IF(N486="zákl. přenesená",J486,0)</f>
        <v>0</v>
      </c>
      <c r="BH486" s="202">
        <f>IF(N486="sníž. přenesená",J486,0)</f>
        <v>0</v>
      </c>
      <c r="BI486" s="202">
        <f>IF(N486="nulová",J486,0)</f>
        <v>0</v>
      </c>
      <c r="BJ486" s="19" t="s">
        <v>182</v>
      </c>
      <c r="BK486" s="202">
        <f>ROUND(I486*H486,2)</f>
        <v>0</v>
      </c>
      <c r="BL486" s="19" t="s">
        <v>182</v>
      </c>
      <c r="BM486" s="201" t="s">
        <v>4155</v>
      </c>
    </row>
    <row r="487" spans="1:47" s="2" customFormat="1" ht="39">
      <c r="A487" s="36"/>
      <c r="B487" s="37"/>
      <c r="C487" s="38"/>
      <c r="D487" s="203" t="s">
        <v>184</v>
      </c>
      <c r="E487" s="38"/>
      <c r="F487" s="204" t="s">
        <v>1630</v>
      </c>
      <c r="G487" s="38"/>
      <c r="H487" s="38"/>
      <c r="I487" s="111"/>
      <c r="J487" s="38"/>
      <c r="K487" s="38"/>
      <c r="L487" s="41"/>
      <c r="M487" s="205"/>
      <c r="N487" s="206"/>
      <c r="O487" s="67"/>
      <c r="P487" s="67"/>
      <c r="Q487" s="67"/>
      <c r="R487" s="67"/>
      <c r="S487" s="67"/>
      <c r="T487" s="68"/>
      <c r="U487" s="36"/>
      <c r="V487" s="36"/>
      <c r="W487" s="36"/>
      <c r="X487" s="36"/>
      <c r="Y487" s="36"/>
      <c r="Z487" s="36"/>
      <c r="AA487" s="36"/>
      <c r="AB487" s="36"/>
      <c r="AC487" s="36"/>
      <c r="AD487" s="36"/>
      <c r="AE487" s="36"/>
      <c r="AT487" s="19" t="s">
        <v>184</v>
      </c>
      <c r="AU487" s="19" t="s">
        <v>85</v>
      </c>
    </row>
    <row r="488" spans="2:51" s="13" customFormat="1" ht="11.25">
      <c r="B488" s="207"/>
      <c r="C488" s="208"/>
      <c r="D488" s="203" t="s">
        <v>186</v>
      </c>
      <c r="E488" s="209" t="s">
        <v>19</v>
      </c>
      <c r="F488" s="210" t="s">
        <v>257</v>
      </c>
      <c r="G488" s="208"/>
      <c r="H488" s="209" t="s">
        <v>19</v>
      </c>
      <c r="I488" s="211"/>
      <c r="J488" s="208"/>
      <c r="K488" s="208"/>
      <c r="L488" s="212"/>
      <c r="M488" s="213"/>
      <c r="N488" s="214"/>
      <c r="O488" s="214"/>
      <c r="P488" s="214"/>
      <c r="Q488" s="214"/>
      <c r="R488" s="214"/>
      <c r="S488" s="214"/>
      <c r="T488" s="215"/>
      <c r="AT488" s="216" t="s">
        <v>186</v>
      </c>
      <c r="AU488" s="216" t="s">
        <v>85</v>
      </c>
      <c r="AV488" s="13" t="s">
        <v>83</v>
      </c>
      <c r="AW488" s="13" t="s">
        <v>37</v>
      </c>
      <c r="AX488" s="13" t="s">
        <v>75</v>
      </c>
      <c r="AY488" s="216" t="s">
        <v>175</v>
      </c>
    </row>
    <row r="489" spans="2:51" s="14" customFormat="1" ht="11.25">
      <c r="B489" s="217"/>
      <c r="C489" s="218"/>
      <c r="D489" s="203" t="s">
        <v>186</v>
      </c>
      <c r="E489" s="219" t="s">
        <v>19</v>
      </c>
      <c r="F489" s="220" t="s">
        <v>4156</v>
      </c>
      <c r="G489" s="218"/>
      <c r="H489" s="221">
        <v>1.914</v>
      </c>
      <c r="I489" s="222"/>
      <c r="J489" s="218"/>
      <c r="K489" s="218"/>
      <c r="L489" s="223"/>
      <c r="M489" s="224"/>
      <c r="N489" s="225"/>
      <c r="O489" s="225"/>
      <c r="P489" s="225"/>
      <c r="Q489" s="225"/>
      <c r="R489" s="225"/>
      <c r="S489" s="225"/>
      <c r="T489" s="226"/>
      <c r="AT489" s="227" t="s">
        <v>186</v>
      </c>
      <c r="AU489" s="227" t="s">
        <v>85</v>
      </c>
      <c r="AV489" s="14" t="s">
        <v>85</v>
      </c>
      <c r="AW489" s="14" t="s">
        <v>37</v>
      </c>
      <c r="AX489" s="14" t="s">
        <v>75</v>
      </c>
      <c r="AY489" s="227" t="s">
        <v>175</v>
      </c>
    </row>
    <row r="490" spans="2:51" s="14" customFormat="1" ht="11.25">
      <c r="B490" s="217"/>
      <c r="C490" s="218"/>
      <c r="D490" s="203" t="s">
        <v>186</v>
      </c>
      <c r="E490" s="219" t="s">
        <v>19</v>
      </c>
      <c r="F490" s="220" t="s">
        <v>4157</v>
      </c>
      <c r="G490" s="218"/>
      <c r="H490" s="221">
        <v>0.99</v>
      </c>
      <c r="I490" s="222"/>
      <c r="J490" s="218"/>
      <c r="K490" s="218"/>
      <c r="L490" s="223"/>
      <c r="M490" s="224"/>
      <c r="N490" s="225"/>
      <c r="O490" s="225"/>
      <c r="P490" s="225"/>
      <c r="Q490" s="225"/>
      <c r="R490" s="225"/>
      <c r="S490" s="225"/>
      <c r="T490" s="226"/>
      <c r="AT490" s="227" t="s">
        <v>186</v>
      </c>
      <c r="AU490" s="227" t="s">
        <v>85</v>
      </c>
      <c r="AV490" s="14" t="s">
        <v>85</v>
      </c>
      <c r="AW490" s="14" t="s">
        <v>37</v>
      </c>
      <c r="AX490" s="14" t="s">
        <v>75</v>
      </c>
      <c r="AY490" s="227" t="s">
        <v>175</v>
      </c>
    </row>
    <row r="491" spans="2:51" s="15" customFormat="1" ht="11.25">
      <c r="B491" s="228"/>
      <c r="C491" s="229"/>
      <c r="D491" s="203" t="s">
        <v>186</v>
      </c>
      <c r="E491" s="230" t="s">
        <v>19</v>
      </c>
      <c r="F491" s="231" t="s">
        <v>204</v>
      </c>
      <c r="G491" s="229"/>
      <c r="H491" s="232">
        <v>2.904</v>
      </c>
      <c r="I491" s="233"/>
      <c r="J491" s="229"/>
      <c r="K491" s="229"/>
      <c r="L491" s="234"/>
      <c r="M491" s="235"/>
      <c r="N491" s="236"/>
      <c r="O491" s="236"/>
      <c r="P491" s="236"/>
      <c r="Q491" s="236"/>
      <c r="R491" s="236"/>
      <c r="S491" s="236"/>
      <c r="T491" s="237"/>
      <c r="AT491" s="238" t="s">
        <v>186</v>
      </c>
      <c r="AU491" s="238" t="s">
        <v>85</v>
      </c>
      <c r="AV491" s="15" t="s">
        <v>182</v>
      </c>
      <c r="AW491" s="15" t="s">
        <v>37</v>
      </c>
      <c r="AX491" s="15" t="s">
        <v>83</v>
      </c>
      <c r="AY491" s="238" t="s">
        <v>175</v>
      </c>
    </row>
    <row r="492" spans="1:65" s="2" customFormat="1" ht="16.5" customHeight="1">
      <c r="A492" s="36"/>
      <c r="B492" s="37"/>
      <c r="C492" s="190" t="s">
        <v>542</v>
      </c>
      <c r="D492" s="190" t="s">
        <v>177</v>
      </c>
      <c r="E492" s="191" t="s">
        <v>4158</v>
      </c>
      <c r="F492" s="192" t="s">
        <v>4159</v>
      </c>
      <c r="G492" s="193" t="s">
        <v>180</v>
      </c>
      <c r="H492" s="194">
        <v>86.199</v>
      </c>
      <c r="I492" s="195"/>
      <c r="J492" s="196">
        <f>ROUND(I492*H492,2)</f>
        <v>0</v>
      </c>
      <c r="K492" s="192" t="s">
        <v>181</v>
      </c>
      <c r="L492" s="41"/>
      <c r="M492" s="197" t="s">
        <v>19</v>
      </c>
      <c r="N492" s="198" t="s">
        <v>48</v>
      </c>
      <c r="O492" s="67"/>
      <c r="P492" s="199">
        <f>O492*H492</f>
        <v>0</v>
      </c>
      <c r="Q492" s="199">
        <v>0</v>
      </c>
      <c r="R492" s="199">
        <f>Q492*H492</f>
        <v>0</v>
      </c>
      <c r="S492" s="199">
        <v>0.169</v>
      </c>
      <c r="T492" s="200">
        <f>S492*H492</f>
        <v>14.567631</v>
      </c>
      <c r="U492" s="36"/>
      <c r="V492" s="36"/>
      <c r="W492" s="36"/>
      <c r="X492" s="36"/>
      <c r="Y492" s="36"/>
      <c r="Z492" s="36"/>
      <c r="AA492" s="36"/>
      <c r="AB492" s="36"/>
      <c r="AC492" s="36"/>
      <c r="AD492" s="36"/>
      <c r="AE492" s="36"/>
      <c r="AR492" s="201" t="s">
        <v>182</v>
      </c>
      <c r="AT492" s="201" t="s">
        <v>177</v>
      </c>
      <c r="AU492" s="201" t="s">
        <v>85</v>
      </c>
      <c r="AY492" s="19" t="s">
        <v>175</v>
      </c>
      <c r="BE492" s="202">
        <f>IF(N492="základní",J492,0)</f>
        <v>0</v>
      </c>
      <c r="BF492" s="202">
        <f>IF(N492="snížená",J492,0)</f>
        <v>0</v>
      </c>
      <c r="BG492" s="202">
        <f>IF(N492="zákl. přenesená",J492,0)</f>
        <v>0</v>
      </c>
      <c r="BH492" s="202">
        <f>IF(N492="sníž. přenesená",J492,0)</f>
        <v>0</v>
      </c>
      <c r="BI492" s="202">
        <f>IF(N492="nulová",J492,0)</f>
        <v>0</v>
      </c>
      <c r="BJ492" s="19" t="s">
        <v>182</v>
      </c>
      <c r="BK492" s="202">
        <f>ROUND(I492*H492,2)</f>
        <v>0</v>
      </c>
      <c r="BL492" s="19" t="s">
        <v>182</v>
      </c>
      <c r="BM492" s="201" t="s">
        <v>4160</v>
      </c>
    </row>
    <row r="493" spans="1:47" s="2" customFormat="1" ht="29.25">
      <c r="A493" s="36"/>
      <c r="B493" s="37"/>
      <c r="C493" s="38"/>
      <c r="D493" s="203" t="s">
        <v>184</v>
      </c>
      <c r="E493" s="38"/>
      <c r="F493" s="204" t="s">
        <v>1602</v>
      </c>
      <c r="G493" s="38"/>
      <c r="H493" s="38"/>
      <c r="I493" s="111"/>
      <c r="J493" s="38"/>
      <c r="K493" s="38"/>
      <c r="L493" s="41"/>
      <c r="M493" s="205"/>
      <c r="N493" s="206"/>
      <c r="O493" s="67"/>
      <c r="P493" s="67"/>
      <c r="Q493" s="67"/>
      <c r="R493" s="67"/>
      <c r="S493" s="67"/>
      <c r="T493" s="68"/>
      <c r="U493" s="36"/>
      <c r="V493" s="36"/>
      <c r="W493" s="36"/>
      <c r="X493" s="36"/>
      <c r="Y493" s="36"/>
      <c r="Z493" s="36"/>
      <c r="AA493" s="36"/>
      <c r="AB493" s="36"/>
      <c r="AC493" s="36"/>
      <c r="AD493" s="36"/>
      <c r="AE493" s="36"/>
      <c r="AT493" s="19" t="s">
        <v>184</v>
      </c>
      <c r="AU493" s="19" t="s">
        <v>85</v>
      </c>
    </row>
    <row r="494" spans="2:51" s="13" customFormat="1" ht="11.25">
      <c r="B494" s="207"/>
      <c r="C494" s="208"/>
      <c r="D494" s="203" t="s">
        <v>186</v>
      </c>
      <c r="E494" s="209" t="s">
        <v>19</v>
      </c>
      <c r="F494" s="210" t="s">
        <v>4161</v>
      </c>
      <c r="G494" s="208"/>
      <c r="H494" s="209" t="s">
        <v>19</v>
      </c>
      <c r="I494" s="211"/>
      <c r="J494" s="208"/>
      <c r="K494" s="208"/>
      <c r="L494" s="212"/>
      <c r="M494" s="213"/>
      <c r="N494" s="214"/>
      <c r="O494" s="214"/>
      <c r="P494" s="214"/>
      <c r="Q494" s="214"/>
      <c r="R494" s="214"/>
      <c r="S494" s="214"/>
      <c r="T494" s="215"/>
      <c r="AT494" s="216" t="s">
        <v>186</v>
      </c>
      <c r="AU494" s="216" t="s">
        <v>85</v>
      </c>
      <c r="AV494" s="13" t="s">
        <v>83</v>
      </c>
      <c r="AW494" s="13" t="s">
        <v>37</v>
      </c>
      <c r="AX494" s="13" t="s">
        <v>75</v>
      </c>
      <c r="AY494" s="216" t="s">
        <v>175</v>
      </c>
    </row>
    <row r="495" spans="2:51" s="14" customFormat="1" ht="11.25">
      <c r="B495" s="217"/>
      <c r="C495" s="218"/>
      <c r="D495" s="203" t="s">
        <v>186</v>
      </c>
      <c r="E495" s="219" t="s">
        <v>19</v>
      </c>
      <c r="F495" s="220" t="s">
        <v>4162</v>
      </c>
      <c r="G495" s="218"/>
      <c r="H495" s="221">
        <v>13.728</v>
      </c>
      <c r="I495" s="222"/>
      <c r="J495" s="218"/>
      <c r="K495" s="218"/>
      <c r="L495" s="223"/>
      <c r="M495" s="224"/>
      <c r="N495" s="225"/>
      <c r="O495" s="225"/>
      <c r="P495" s="225"/>
      <c r="Q495" s="225"/>
      <c r="R495" s="225"/>
      <c r="S495" s="225"/>
      <c r="T495" s="226"/>
      <c r="AT495" s="227" t="s">
        <v>186</v>
      </c>
      <c r="AU495" s="227" t="s">
        <v>85</v>
      </c>
      <c r="AV495" s="14" t="s">
        <v>85</v>
      </c>
      <c r="AW495" s="14" t="s">
        <v>37</v>
      </c>
      <c r="AX495" s="14" t="s">
        <v>75</v>
      </c>
      <c r="AY495" s="227" t="s">
        <v>175</v>
      </c>
    </row>
    <row r="496" spans="2:51" s="14" customFormat="1" ht="11.25">
      <c r="B496" s="217"/>
      <c r="C496" s="218"/>
      <c r="D496" s="203" t="s">
        <v>186</v>
      </c>
      <c r="E496" s="219" t="s">
        <v>19</v>
      </c>
      <c r="F496" s="220" t="s">
        <v>4163</v>
      </c>
      <c r="G496" s="218"/>
      <c r="H496" s="221">
        <v>1.766</v>
      </c>
      <c r="I496" s="222"/>
      <c r="J496" s="218"/>
      <c r="K496" s="218"/>
      <c r="L496" s="223"/>
      <c r="M496" s="224"/>
      <c r="N496" s="225"/>
      <c r="O496" s="225"/>
      <c r="P496" s="225"/>
      <c r="Q496" s="225"/>
      <c r="R496" s="225"/>
      <c r="S496" s="225"/>
      <c r="T496" s="226"/>
      <c r="AT496" s="227" t="s">
        <v>186</v>
      </c>
      <c r="AU496" s="227" t="s">
        <v>85</v>
      </c>
      <c r="AV496" s="14" t="s">
        <v>85</v>
      </c>
      <c r="AW496" s="14" t="s">
        <v>37</v>
      </c>
      <c r="AX496" s="14" t="s">
        <v>75</v>
      </c>
      <c r="AY496" s="227" t="s">
        <v>175</v>
      </c>
    </row>
    <row r="497" spans="2:51" s="14" customFormat="1" ht="11.25">
      <c r="B497" s="217"/>
      <c r="C497" s="218"/>
      <c r="D497" s="203" t="s">
        <v>186</v>
      </c>
      <c r="E497" s="219" t="s">
        <v>19</v>
      </c>
      <c r="F497" s="220" t="s">
        <v>4164</v>
      </c>
      <c r="G497" s="218"/>
      <c r="H497" s="221">
        <v>1.21</v>
      </c>
      <c r="I497" s="222"/>
      <c r="J497" s="218"/>
      <c r="K497" s="218"/>
      <c r="L497" s="223"/>
      <c r="M497" s="224"/>
      <c r="N497" s="225"/>
      <c r="O497" s="225"/>
      <c r="P497" s="225"/>
      <c r="Q497" s="225"/>
      <c r="R497" s="225"/>
      <c r="S497" s="225"/>
      <c r="T497" s="226"/>
      <c r="AT497" s="227" t="s">
        <v>186</v>
      </c>
      <c r="AU497" s="227" t="s">
        <v>85</v>
      </c>
      <c r="AV497" s="14" t="s">
        <v>85</v>
      </c>
      <c r="AW497" s="14" t="s">
        <v>37</v>
      </c>
      <c r="AX497" s="14" t="s">
        <v>75</v>
      </c>
      <c r="AY497" s="227" t="s">
        <v>175</v>
      </c>
    </row>
    <row r="498" spans="2:51" s="14" customFormat="1" ht="11.25">
      <c r="B498" s="217"/>
      <c r="C498" s="218"/>
      <c r="D498" s="203" t="s">
        <v>186</v>
      </c>
      <c r="E498" s="219" t="s">
        <v>19</v>
      </c>
      <c r="F498" s="220" t="s">
        <v>4165</v>
      </c>
      <c r="G498" s="218"/>
      <c r="H498" s="221">
        <v>2.376</v>
      </c>
      <c r="I498" s="222"/>
      <c r="J498" s="218"/>
      <c r="K498" s="218"/>
      <c r="L498" s="223"/>
      <c r="M498" s="224"/>
      <c r="N498" s="225"/>
      <c r="O498" s="225"/>
      <c r="P498" s="225"/>
      <c r="Q498" s="225"/>
      <c r="R498" s="225"/>
      <c r="S498" s="225"/>
      <c r="T498" s="226"/>
      <c r="AT498" s="227" t="s">
        <v>186</v>
      </c>
      <c r="AU498" s="227" t="s">
        <v>85</v>
      </c>
      <c r="AV498" s="14" t="s">
        <v>85</v>
      </c>
      <c r="AW498" s="14" t="s">
        <v>37</v>
      </c>
      <c r="AX498" s="14" t="s">
        <v>75</v>
      </c>
      <c r="AY498" s="227" t="s">
        <v>175</v>
      </c>
    </row>
    <row r="499" spans="2:51" s="14" customFormat="1" ht="11.25">
      <c r="B499" s="217"/>
      <c r="C499" s="218"/>
      <c r="D499" s="203" t="s">
        <v>186</v>
      </c>
      <c r="E499" s="219" t="s">
        <v>19</v>
      </c>
      <c r="F499" s="220" t="s">
        <v>4166</v>
      </c>
      <c r="G499" s="218"/>
      <c r="H499" s="221">
        <v>4.53</v>
      </c>
      <c r="I499" s="222"/>
      <c r="J499" s="218"/>
      <c r="K499" s="218"/>
      <c r="L499" s="223"/>
      <c r="M499" s="224"/>
      <c r="N499" s="225"/>
      <c r="O499" s="225"/>
      <c r="P499" s="225"/>
      <c r="Q499" s="225"/>
      <c r="R499" s="225"/>
      <c r="S499" s="225"/>
      <c r="T499" s="226"/>
      <c r="AT499" s="227" t="s">
        <v>186</v>
      </c>
      <c r="AU499" s="227" t="s">
        <v>85</v>
      </c>
      <c r="AV499" s="14" t="s">
        <v>85</v>
      </c>
      <c r="AW499" s="14" t="s">
        <v>37</v>
      </c>
      <c r="AX499" s="14" t="s">
        <v>75</v>
      </c>
      <c r="AY499" s="227" t="s">
        <v>175</v>
      </c>
    </row>
    <row r="500" spans="2:51" s="14" customFormat="1" ht="11.25">
      <c r="B500" s="217"/>
      <c r="C500" s="218"/>
      <c r="D500" s="203" t="s">
        <v>186</v>
      </c>
      <c r="E500" s="219" t="s">
        <v>19</v>
      </c>
      <c r="F500" s="220" t="s">
        <v>4167</v>
      </c>
      <c r="G500" s="218"/>
      <c r="H500" s="221">
        <v>2.845</v>
      </c>
      <c r="I500" s="222"/>
      <c r="J500" s="218"/>
      <c r="K500" s="218"/>
      <c r="L500" s="223"/>
      <c r="M500" s="224"/>
      <c r="N500" s="225"/>
      <c r="O500" s="225"/>
      <c r="P500" s="225"/>
      <c r="Q500" s="225"/>
      <c r="R500" s="225"/>
      <c r="S500" s="225"/>
      <c r="T500" s="226"/>
      <c r="AT500" s="227" t="s">
        <v>186</v>
      </c>
      <c r="AU500" s="227" t="s">
        <v>85</v>
      </c>
      <c r="AV500" s="14" t="s">
        <v>85</v>
      </c>
      <c r="AW500" s="14" t="s">
        <v>37</v>
      </c>
      <c r="AX500" s="14" t="s">
        <v>75</v>
      </c>
      <c r="AY500" s="227" t="s">
        <v>175</v>
      </c>
    </row>
    <row r="501" spans="2:51" s="14" customFormat="1" ht="11.25">
      <c r="B501" s="217"/>
      <c r="C501" s="218"/>
      <c r="D501" s="203" t="s">
        <v>186</v>
      </c>
      <c r="E501" s="219" t="s">
        <v>19</v>
      </c>
      <c r="F501" s="220" t="s">
        <v>4168</v>
      </c>
      <c r="G501" s="218"/>
      <c r="H501" s="221">
        <v>9.789</v>
      </c>
      <c r="I501" s="222"/>
      <c r="J501" s="218"/>
      <c r="K501" s="218"/>
      <c r="L501" s="223"/>
      <c r="M501" s="224"/>
      <c r="N501" s="225"/>
      <c r="O501" s="225"/>
      <c r="P501" s="225"/>
      <c r="Q501" s="225"/>
      <c r="R501" s="225"/>
      <c r="S501" s="225"/>
      <c r="T501" s="226"/>
      <c r="AT501" s="227" t="s">
        <v>186</v>
      </c>
      <c r="AU501" s="227" t="s">
        <v>85</v>
      </c>
      <c r="AV501" s="14" t="s">
        <v>85</v>
      </c>
      <c r="AW501" s="14" t="s">
        <v>37</v>
      </c>
      <c r="AX501" s="14" t="s">
        <v>75</v>
      </c>
      <c r="AY501" s="227" t="s">
        <v>175</v>
      </c>
    </row>
    <row r="502" spans="2:51" s="14" customFormat="1" ht="11.25">
      <c r="B502" s="217"/>
      <c r="C502" s="218"/>
      <c r="D502" s="203" t="s">
        <v>186</v>
      </c>
      <c r="E502" s="219" t="s">
        <v>19</v>
      </c>
      <c r="F502" s="220" t="s">
        <v>4169</v>
      </c>
      <c r="G502" s="218"/>
      <c r="H502" s="221">
        <v>6.738</v>
      </c>
      <c r="I502" s="222"/>
      <c r="J502" s="218"/>
      <c r="K502" s="218"/>
      <c r="L502" s="223"/>
      <c r="M502" s="224"/>
      <c r="N502" s="225"/>
      <c r="O502" s="225"/>
      <c r="P502" s="225"/>
      <c r="Q502" s="225"/>
      <c r="R502" s="225"/>
      <c r="S502" s="225"/>
      <c r="T502" s="226"/>
      <c r="AT502" s="227" t="s">
        <v>186</v>
      </c>
      <c r="AU502" s="227" t="s">
        <v>85</v>
      </c>
      <c r="AV502" s="14" t="s">
        <v>85</v>
      </c>
      <c r="AW502" s="14" t="s">
        <v>37</v>
      </c>
      <c r="AX502" s="14" t="s">
        <v>75</v>
      </c>
      <c r="AY502" s="227" t="s">
        <v>175</v>
      </c>
    </row>
    <row r="503" spans="2:51" s="14" customFormat="1" ht="11.25">
      <c r="B503" s="217"/>
      <c r="C503" s="218"/>
      <c r="D503" s="203" t="s">
        <v>186</v>
      </c>
      <c r="E503" s="219" t="s">
        <v>19</v>
      </c>
      <c r="F503" s="220" t="s">
        <v>4170</v>
      </c>
      <c r="G503" s="218"/>
      <c r="H503" s="221">
        <v>28.072</v>
      </c>
      <c r="I503" s="222"/>
      <c r="J503" s="218"/>
      <c r="K503" s="218"/>
      <c r="L503" s="223"/>
      <c r="M503" s="224"/>
      <c r="N503" s="225"/>
      <c r="O503" s="225"/>
      <c r="P503" s="225"/>
      <c r="Q503" s="225"/>
      <c r="R503" s="225"/>
      <c r="S503" s="225"/>
      <c r="T503" s="226"/>
      <c r="AT503" s="227" t="s">
        <v>186</v>
      </c>
      <c r="AU503" s="227" t="s">
        <v>85</v>
      </c>
      <c r="AV503" s="14" t="s">
        <v>85</v>
      </c>
      <c r="AW503" s="14" t="s">
        <v>37</v>
      </c>
      <c r="AX503" s="14" t="s">
        <v>75</v>
      </c>
      <c r="AY503" s="227" t="s">
        <v>175</v>
      </c>
    </row>
    <row r="504" spans="2:51" s="14" customFormat="1" ht="11.25">
      <c r="B504" s="217"/>
      <c r="C504" s="218"/>
      <c r="D504" s="203" t="s">
        <v>186</v>
      </c>
      <c r="E504" s="219" t="s">
        <v>19</v>
      </c>
      <c r="F504" s="220" t="s">
        <v>4171</v>
      </c>
      <c r="G504" s="218"/>
      <c r="H504" s="221">
        <v>1.632</v>
      </c>
      <c r="I504" s="222"/>
      <c r="J504" s="218"/>
      <c r="K504" s="218"/>
      <c r="L504" s="223"/>
      <c r="M504" s="224"/>
      <c r="N504" s="225"/>
      <c r="O504" s="225"/>
      <c r="P504" s="225"/>
      <c r="Q504" s="225"/>
      <c r="R504" s="225"/>
      <c r="S504" s="225"/>
      <c r="T504" s="226"/>
      <c r="AT504" s="227" t="s">
        <v>186</v>
      </c>
      <c r="AU504" s="227" t="s">
        <v>85</v>
      </c>
      <c r="AV504" s="14" t="s">
        <v>85</v>
      </c>
      <c r="AW504" s="14" t="s">
        <v>37</v>
      </c>
      <c r="AX504" s="14" t="s">
        <v>75</v>
      </c>
      <c r="AY504" s="227" t="s">
        <v>175</v>
      </c>
    </row>
    <row r="505" spans="2:51" s="14" customFormat="1" ht="11.25">
      <c r="B505" s="217"/>
      <c r="C505" s="218"/>
      <c r="D505" s="203" t="s">
        <v>186</v>
      </c>
      <c r="E505" s="219" t="s">
        <v>19</v>
      </c>
      <c r="F505" s="220" t="s">
        <v>4172</v>
      </c>
      <c r="G505" s="218"/>
      <c r="H505" s="221">
        <v>5.95</v>
      </c>
      <c r="I505" s="222"/>
      <c r="J505" s="218"/>
      <c r="K505" s="218"/>
      <c r="L505" s="223"/>
      <c r="M505" s="224"/>
      <c r="N505" s="225"/>
      <c r="O505" s="225"/>
      <c r="P505" s="225"/>
      <c r="Q505" s="225"/>
      <c r="R505" s="225"/>
      <c r="S505" s="225"/>
      <c r="T505" s="226"/>
      <c r="AT505" s="227" t="s">
        <v>186</v>
      </c>
      <c r="AU505" s="227" t="s">
        <v>85</v>
      </c>
      <c r="AV505" s="14" t="s">
        <v>85</v>
      </c>
      <c r="AW505" s="14" t="s">
        <v>37</v>
      </c>
      <c r="AX505" s="14" t="s">
        <v>75</v>
      </c>
      <c r="AY505" s="227" t="s">
        <v>175</v>
      </c>
    </row>
    <row r="506" spans="2:51" s="14" customFormat="1" ht="11.25">
      <c r="B506" s="217"/>
      <c r="C506" s="218"/>
      <c r="D506" s="203" t="s">
        <v>186</v>
      </c>
      <c r="E506" s="219" t="s">
        <v>19</v>
      </c>
      <c r="F506" s="220" t="s">
        <v>4173</v>
      </c>
      <c r="G506" s="218"/>
      <c r="H506" s="221">
        <v>7.563</v>
      </c>
      <c r="I506" s="222"/>
      <c r="J506" s="218"/>
      <c r="K506" s="218"/>
      <c r="L506" s="223"/>
      <c r="M506" s="224"/>
      <c r="N506" s="225"/>
      <c r="O506" s="225"/>
      <c r="P506" s="225"/>
      <c r="Q506" s="225"/>
      <c r="R506" s="225"/>
      <c r="S506" s="225"/>
      <c r="T506" s="226"/>
      <c r="AT506" s="227" t="s">
        <v>186</v>
      </c>
      <c r="AU506" s="227" t="s">
        <v>85</v>
      </c>
      <c r="AV506" s="14" t="s">
        <v>85</v>
      </c>
      <c r="AW506" s="14" t="s">
        <v>37</v>
      </c>
      <c r="AX506" s="14" t="s">
        <v>75</v>
      </c>
      <c r="AY506" s="227" t="s">
        <v>175</v>
      </c>
    </row>
    <row r="507" spans="2:51" s="15" customFormat="1" ht="11.25">
      <c r="B507" s="228"/>
      <c r="C507" s="229"/>
      <c r="D507" s="203" t="s">
        <v>186</v>
      </c>
      <c r="E507" s="230" t="s">
        <v>19</v>
      </c>
      <c r="F507" s="231" t="s">
        <v>204</v>
      </c>
      <c r="G507" s="229"/>
      <c r="H507" s="232">
        <v>86.19900000000001</v>
      </c>
      <c r="I507" s="233"/>
      <c r="J507" s="229"/>
      <c r="K507" s="229"/>
      <c r="L507" s="234"/>
      <c r="M507" s="235"/>
      <c r="N507" s="236"/>
      <c r="O507" s="236"/>
      <c r="P507" s="236"/>
      <c r="Q507" s="236"/>
      <c r="R507" s="236"/>
      <c r="S507" s="236"/>
      <c r="T507" s="237"/>
      <c r="AT507" s="238" t="s">
        <v>186</v>
      </c>
      <c r="AU507" s="238" t="s">
        <v>85</v>
      </c>
      <c r="AV507" s="15" t="s">
        <v>182</v>
      </c>
      <c r="AW507" s="15" t="s">
        <v>37</v>
      </c>
      <c r="AX507" s="15" t="s">
        <v>83</v>
      </c>
      <c r="AY507" s="238" t="s">
        <v>175</v>
      </c>
    </row>
    <row r="508" spans="2:63" s="12" customFormat="1" ht="22.9" customHeight="1">
      <c r="B508" s="174"/>
      <c r="C508" s="175"/>
      <c r="D508" s="176" t="s">
        <v>74</v>
      </c>
      <c r="E508" s="188" t="s">
        <v>367</v>
      </c>
      <c r="F508" s="188" t="s">
        <v>368</v>
      </c>
      <c r="G508" s="175"/>
      <c r="H508" s="175"/>
      <c r="I508" s="178"/>
      <c r="J508" s="189">
        <f>BK508</f>
        <v>0</v>
      </c>
      <c r="K508" s="175"/>
      <c r="L508" s="180"/>
      <c r="M508" s="181"/>
      <c r="N508" s="182"/>
      <c r="O508" s="182"/>
      <c r="P508" s="183">
        <f>SUM(P509:P517)</f>
        <v>0</v>
      </c>
      <c r="Q508" s="182"/>
      <c r="R508" s="183">
        <f>SUM(R509:R517)</f>
        <v>0</v>
      </c>
      <c r="S508" s="182"/>
      <c r="T508" s="184">
        <f>SUM(T509:T517)</f>
        <v>0</v>
      </c>
      <c r="AR508" s="185" t="s">
        <v>83</v>
      </c>
      <c r="AT508" s="186" t="s">
        <v>74</v>
      </c>
      <c r="AU508" s="186" t="s">
        <v>83</v>
      </c>
      <c r="AY508" s="185" t="s">
        <v>175</v>
      </c>
      <c r="BK508" s="187">
        <f>SUM(BK509:BK517)</f>
        <v>0</v>
      </c>
    </row>
    <row r="509" spans="1:65" s="2" customFormat="1" ht="21.75" customHeight="1">
      <c r="A509" s="36"/>
      <c r="B509" s="37"/>
      <c r="C509" s="190" t="s">
        <v>547</v>
      </c>
      <c r="D509" s="190" t="s">
        <v>177</v>
      </c>
      <c r="E509" s="191" t="s">
        <v>4174</v>
      </c>
      <c r="F509" s="192" t="s">
        <v>4175</v>
      </c>
      <c r="G509" s="193" t="s">
        <v>217</v>
      </c>
      <c r="H509" s="194">
        <v>52.937</v>
      </c>
      <c r="I509" s="195"/>
      <c r="J509" s="196">
        <f>ROUND(I509*H509,2)</f>
        <v>0</v>
      </c>
      <c r="K509" s="192" t="s">
        <v>181</v>
      </c>
      <c r="L509" s="41"/>
      <c r="M509" s="197" t="s">
        <v>19</v>
      </c>
      <c r="N509" s="198" t="s">
        <v>48</v>
      </c>
      <c r="O509" s="67"/>
      <c r="P509" s="199">
        <f>O509*H509</f>
        <v>0</v>
      </c>
      <c r="Q509" s="199">
        <v>0</v>
      </c>
      <c r="R509" s="199">
        <f>Q509*H509</f>
        <v>0</v>
      </c>
      <c r="S509" s="199">
        <v>0</v>
      </c>
      <c r="T509" s="200">
        <f>S509*H509</f>
        <v>0</v>
      </c>
      <c r="U509" s="36"/>
      <c r="V509" s="36"/>
      <c r="W509" s="36"/>
      <c r="X509" s="36"/>
      <c r="Y509" s="36"/>
      <c r="Z509" s="36"/>
      <c r="AA509" s="36"/>
      <c r="AB509" s="36"/>
      <c r="AC509" s="36"/>
      <c r="AD509" s="36"/>
      <c r="AE509" s="36"/>
      <c r="AR509" s="201" t="s">
        <v>182</v>
      </c>
      <c r="AT509" s="201" t="s">
        <v>177</v>
      </c>
      <c r="AU509" s="201" t="s">
        <v>85</v>
      </c>
      <c r="AY509" s="19" t="s">
        <v>175</v>
      </c>
      <c r="BE509" s="202">
        <f>IF(N509="základní",J509,0)</f>
        <v>0</v>
      </c>
      <c r="BF509" s="202">
        <f>IF(N509="snížená",J509,0)</f>
        <v>0</v>
      </c>
      <c r="BG509" s="202">
        <f>IF(N509="zákl. přenesená",J509,0)</f>
        <v>0</v>
      </c>
      <c r="BH509" s="202">
        <f>IF(N509="sníž. přenesená",J509,0)</f>
        <v>0</v>
      </c>
      <c r="BI509" s="202">
        <f>IF(N509="nulová",J509,0)</f>
        <v>0</v>
      </c>
      <c r="BJ509" s="19" t="s">
        <v>182</v>
      </c>
      <c r="BK509" s="202">
        <f>ROUND(I509*H509,2)</f>
        <v>0</v>
      </c>
      <c r="BL509" s="19" t="s">
        <v>182</v>
      </c>
      <c r="BM509" s="201" t="s">
        <v>4176</v>
      </c>
    </row>
    <row r="510" spans="1:47" s="2" customFormat="1" ht="68.25">
      <c r="A510" s="36"/>
      <c r="B510" s="37"/>
      <c r="C510" s="38"/>
      <c r="D510" s="203" t="s">
        <v>184</v>
      </c>
      <c r="E510" s="38"/>
      <c r="F510" s="204" t="s">
        <v>4177</v>
      </c>
      <c r="G510" s="38"/>
      <c r="H510" s="38"/>
      <c r="I510" s="111"/>
      <c r="J510" s="38"/>
      <c r="K510" s="38"/>
      <c r="L510" s="41"/>
      <c r="M510" s="205"/>
      <c r="N510" s="206"/>
      <c r="O510" s="67"/>
      <c r="P510" s="67"/>
      <c r="Q510" s="67"/>
      <c r="R510" s="67"/>
      <c r="S510" s="67"/>
      <c r="T510" s="68"/>
      <c r="U510" s="36"/>
      <c r="V510" s="36"/>
      <c r="W510" s="36"/>
      <c r="X510" s="36"/>
      <c r="Y510" s="36"/>
      <c r="Z510" s="36"/>
      <c r="AA510" s="36"/>
      <c r="AB510" s="36"/>
      <c r="AC510" s="36"/>
      <c r="AD510" s="36"/>
      <c r="AE510" s="36"/>
      <c r="AT510" s="19" t="s">
        <v>184</v>
      </c>
      <c r="AU510" s="19" t="s">
        <v>85</v>
      </c>
    </row>
    <row r="511" spans="1:65" s="2" customFormat="1" ht="21.75" customHeight="1">
      <c r="A511" s="36"/>
      <c r="B511" s="37"/>
      <c r="C511" s="190" t="s">
        <v>552</v>
      </c>
      <c r="D511" s="190" t="s">
        <v>177</v>
      </c>
      <c r="E511" s="191" t="s">
        <v>4178</v>
      </c>
      <c r="F511" s="192" t="s">
        <v>4179</v>
      </c>
      <c r="G511" s="193" t="s">
        <v>217</v>
      </c>
      <c r="H511" s="194">
        <v>52.937</v>
      </c>
      <c r="I511" s="195"/>
      <c r="J511" s="196">
        <f>ROUND(I511*H511,2)</f>
        <v>0</v>
      </c>
      <c r="K511" s="192" t="s">
        <v>181</v>
      </c>
      <c r="L511" s="41"/>
      <c r="M511" s="197" t="s">
        <v>19</v>
      </c>
      <c r="N511" s="198" t="s">
        <v>48</v>
      </c>
      <c r="O511" s="67"/>
      <c r="P511" s="199">
        <f>O511*H511</f>
        <v>0</v>
      </c>
      <c r="Q511" s="199">
        <v>0</v>
      </c>
      <c r="R511" s="199">
        <f>Q511*H511</f>
        <v>0</v>
      </c>
      <c r="S511" s="199">
        <v>0</v>
      </c>
      <c r="T511" s="200">
        <f>S511*H511</f>
        <v>0</v>
      </c>
      <c r="U511" s="36"/>
      <c r="V511" s="36"/>
      <c r="W511" s="36"/>
      <c r="X511" s="36"/>
      <c r="Y511" s="36"/>
      <c r="Z511" s="36"/>
      <c r="AA511" s="36"/>
      <c r="AB511" s="36"/>
      <c r="AC511" s="36"/>
      <c r="AD511" s="36"/>
      <c r="AE511" s="36"/>
      <c r="AR511" s="201" t="s">
        <v>182</v>
      </c>
      <c r="AT511" s="201" t="s">
        <v>177</v>
      </c>
      <c r="AU511" s="201" t="s">
        <v>85</v>
      </c>
      <c r="AY511" s="19" t="s">
        <v>175</v>
      </c>
      <c r="BE511" s="202">
        <f>IF(N511="základní",J511,0)</f>
        <v>0</v>
      </c>
      <c r="BF511" s="202">
        <f>IF(N511="snížená",J511,0)</f>
        <v>0</v>
      </c>
      <c r="BG511" s="202">
        <f>IF(N511="zákl. přenesená",J511,0)</f>
        <v>0</v>
      </c>
      <c r="BH511" s="202">
        <f>IF(N511="sníž. přenesená",J511,0)</f>
        <v>0</v>
      </c>
      <c r="BI511" s="202">
        <f>IF(N511="nulová",J511,0)</f>
        <v>0</v>
      </c>
      <c r="BJ511" s="19" t="s">
        <v>182</v>
      </c>
      <c r="BK511" s="202">
        <f>ROUND(I511*H511,2)</f>
        <v>0</v>
      </c>
      <c r="BL511" s="19" t="s">
        <v>182</v>
      </c>
      <c r="BM511" s="201" t="s">
        <v>4180</v>
      </c>
    </row>
    <row r="512" spans="1:47" s="2" customFormat="1" ht="107.25">
      <c r="A512" s="36"/>
      <c r="B512" s="37"/>
      <c r="C512" s="38"/>
      <c r="D512" s="203" t="s">
        <v>184</v>
      </c>
      <c r="E512" s="38"/>
      <c r="F512" s="204" t="s">
        <v>1089</v>
      </c>
      <c r="G512" s="38"/>
      <c r="H512" s="38"/>
      <c r="I512" s="111"/>
      <c r="J512" s="38"/>
      <c r="K512" s="38"/>
      <c r="L512" s="41"/>
      <c r="M512" s="205"/>
      <c r="N512" s="206"/>
      <c r="O512" s="67"/>
      <c r="P512" s="67"/>
      <c r="Q512" s="67"/>
      <c r="R512" s="67"/>
      <c r="S512" s="67"/>
      <c r="T512" s="68"/>
      <c r="U512" s="36"/>
      <c r="V512" s="36"/>
      <c r="W512" s="36"/>
      <c r="X512" s="36"/>
      <c r="Y512" s="36"/>
      <c r="Z512" s="36"/>
      <c r="AA512" s="36"/>
      <c r="AB512" s="36"/>
      <c r="AC512" s="36"/>
      <c r="AD512" s="36"/>
      <c r="AE512" s="36"/>
      <c r="AT512" s="19" t="s">
        <v>184</v>
      </c>
      <c r="AU512" s="19" t="s">
        <v>85</v>
      </c>
    </row>
    <row r="513" spans="1:65" s="2" customFormat="1" ht="21.75" customHeight="1">
      <c r="A513" s="36"/>
      <c r="B513" s="37"/>
      <c r="C513" s="190" t="s">
        <v>554</v>
      </c>
      <c r="D513" s="190" t="s">
        <v>177</v>
      </c>
      <c r="E513" s="191" t="s">
        <v>4181</v>
      </c>
      <c r="F513" s="192" t="s">
        <v>4182</v>
      </c>
      <c r="G513" s="193" t="s">
        <v>217</v>
      </c>
      <c r="H513" s="194">
        <v>52.715</v>
      </c>
      <c r="I513" s="195"/>
      <c r="J513" s="196">
        <f>ROUND(I513*H513,2)</f>
        <v>0</v>
      </c>
      <c r="K513" s="192" t="s">
        <v>181</v>
      </c>
      <c r="L513" s="41"/>
      <c r="M513" s="197" t="s">
        <v>19</v>
      </c>
      <c r="N513" s="198" t="s">
        <v>48</v>
      </c>
      <c r="O513" s="67"/>
      <c r="P513" s="199">
        <f>O513*H513</f>
        <v>0</v>
      </c>
      <c r="Q513" s="199">
        <v>0</v>
      </c>
      <c r="R513" s="199">
        <f>Q513*H513</f>
        <v>0</v>
      </c>
      <c r="S513" s="199">
        <v>0</v>
      </c>
      <c r="T513" s="200">
        <f>S513*H513</f>
        <v>0</v>
      </c>
      <c r="U513" s="36"/>
      <c r="V513" s="36"/>
      <c r="W513" s="36"/>
      <c r="X513" s="36"/>
      <c r="Y513" s="36"/>
      <c r="Z513" s="36"/>
      <c r="AA513" s="36"/>
      <c r="AB513" s="36"/>
      <c r="AC513" s="36"/>
      <c r="AD513" s="36"/>
      <c r="AE513" s="36"/>
      <c r="AR513" s="201" t="s">
        <v>182</v>
      </c>
      <c r="AT513" s="201" t="s">
        <v>177</v>
      </c>
      <c r="AU513" s="201" t="s">
        <v>85</v>
      </c>
      <c r="AY513" s="19" t="s">
        <v>175</v>
      </c>
      <c r="BE513" s="202">
        <f>IF(N513="základní",J513,0)</f>
        <v>0</v>
      </c>
      <c r="BF513" s="202">
        <f>IF(N513="snížená",J513,0)</f>
        <v>0</v>
      </c>
      <c r="BG513" s="202">
        <f>IF(N513="zákl. přenesená",J513,0)</f>
        <v>0</v>
      </c>
      <c r="BH513" s="202">
        <f>IF(N513="sníž. přenesená",J513,0)</f>
        <v>0</v>
      </c>
      <c r="BI513" s="202">
        <f>IF(N513="nulová",J513,0)</f>
        <v>0</v>
      </c>
      <c r="BJ513" s="19" t="s">
        <v>182</v>
      </c>
      <c r="BK513" s="202">
        <f>ROUND(I513*H513,2)</f>
        <v>0</v>
      </c>
      <c r="BL513" s="19" t="s">
        <v>182</v>
      </c>
      <c r="BM513" s="201" t="s">
        <v>4183</v>
      </c>
    </row>
    <row r="514" spans="1:47" s="2" customFormat="1" ht="39">
      <c r="A514" s="36"/>
      <c r="B514" s="37"/>
      <c r="C514" s="38"/>
      <c r="D514" s="203" t="s">
        <v>184</v>
      </c>
      <c r="E514" s="38"/>
      <c r="F514" s="204" t="s">
        <v>4184</v>
      </c>
      <c r="G514" s="38"/>
      <c r="H514" s="38"/>
      <c r="I514" s="111"/>
      <c r="J514" s="38"/>
      <c r="K514" s="38"/>
      <c r="L514" s="41"/>
      <c r="M514" s="205"/>
      <c r="N514" s="206"/>
      <c r="O514" s="67"/>
      <c r="P514" s="67"/>
      <c r="Q514" s="67"/>
      <c r="R514" s="67"/>
      <c r="S514" s="67"/>
      <c r="T514" s="68"/>
      <c r="U514" s="36"/>
      <c r="V514" s="36"/>
      <c r="W514" s="36"/>
      <c r="X514" s="36"/>
      <c r="Y514" s="36"/>
      <c r="Z514" s="36"/>
      <c r="AA514" s="36"/>
      <c r="AB514" s="36"/>
      <c r="AC514" s="36"/>
      <c r="AD514" s="36"/>
      <c r="AE514" s="36"/>
      <c r="AT514" s="19" t="s">
        <v>184</v>
      </c>
      <c r="AU514" s="19" t="s">
        <v>85</v>
      </c>
    </row>
    <row r="515" spans="1:65" s="2" customFormat="1" ht="21.75" customHeight="1">
      <c r="A515" s="36"/>
      <c r="B515" s="37"/>
      <c r="C515" s="190" t="s">
        <v>559</v>
      </c>
      <c r="D515" s="190" t="s">
        <v>177</v>
      </c>
      <c r="E515" s="191" t="s">
        <v>4185</v>
      </c>
      <c r="F515" s="192" t="s">
        <v>4186</v>
      </c>
      <c r="G515" s="193" t="s">
        <v>217</v>
      </c>
      <c r="H515" s="194">
        <v>1535.173</v>
      </c>
      <c r="I515" s="195"/>
      <c r="J515" s="196">
        <f>ROUND(I515*H515,2)</f>
        <v>0</v>
      </c>
      <c r="K515" s="192" t="s">
        <v>181</v>
      </c>
      <c r="L515" s="41"/>
      <c r="M515" s="197" t="s">
        <v>19</v>
      </c>
      <c r="N515" s="198" t="s">
        <v>48</v>
      </c>
      <c r="O515" s="67"/>
      <c r="P515" s="199">
        <f>O515*H515</f>
        <v>0</v>
      </c>
      <c r="Q515" s="199">
        <v>0</v>
      </c>
      <c r="R515" s="199">
        <f>Q515*H515</f>
        <v>0</v>
      </c>
      <c r="S515" s="199">
        <v>0</v>
      </c>
      <c r="T515" s="200">
        <f>S515*H515</f>
        <v>0</v>
      </c>
      <c r="U515" s="36"/>
      <c r="V515" s="36"/>
      <c r="W515" s="36"/>
      <c r="X515" s="36"/>
      <c r="Y515" s="36"/>
      <c r="Z515" s="36"/>
      <c r="AA515" s="36"/>
      <c r="AB515" s="36"/>
      <c r="AC515" s="36"/>
      <c r="AD515" s="36"/>
      <c r="AE515" s="36"/>
      <c r="AR515" s="201" t="s">
        <v>182</v>
      </c>
      <c r="AT515" s="201" t="s">
        <v>177</v>
      </c>
      <c r="AU515" s="201" t="s">
        <v>85</v>
      </c>
      <c r="AY515" s="19" t="s">
        <v>175</v>
      </c>
      <c r="BE515" s="202">
        <f>IF(N515="základní",J515,0)</f>
        <v>0</v>
      </c>
      <c r="BF515" s="202">
        <f>IF(N515="snížená",J515,0)</f>
        <v>0</v>
      </c>
      <c r="BG515" s="202">
        <f>IF(N515="zákl. přenesená",J515,0)</f>
        <v>0</v>
      </c>
      <c r="BH515" s="202">
        <f>IF(N515="sníž. přenesená",J515,0)</f>
        <v>0</v>
      </c>
      <c r="BI515" s="202">
        <f>IF(N515="nulová",J515,0)</f>
        <v>0</v>
      </c>
      <c r="BJ515" s="19" t="s">
        <v>182</v>
      </c>
      <c r="BK515" s="202">
        <f>ROUND(I515*H515,2)</f>
        <v>0</v>
      </c>
      <c r="BL515" s="19" t="s">
        <v>182</v>
      </c>
      <c r="BM515" s="201" t="s">
        <v>4187</v>
      </c>
    </row>
    <row r="516" spans="1:47" s="2" customFormat="1" ht="48.75">
      <c r="A516" s="36"/>
      <c r="B516" s="37"/>
      <c r="C516" s="38"/>
      <c r="D516" s="203" t="s">
        <v>184</v>
      </c>
      <c r="E516" s="38"/>
      <c r="F516" s="204" t="s">
        <v>4188</v>
      </c>
      <c r="G516" s="38"/>
      <c r="H516" s="38"/>
      <c r="I516" s="111"/>
      <c r="J516" s="38"/>
      <c r="K516" s="38"/>
      <c r="L516" s="41"/>
      <c r="M516" s="205"/>
      <c r="N516" s="206"/>
      <c r="O516" s="67"/>
      <c r="P516" s="67"/>
      <c r="Q516" s="67"/>
      <c r="R516" s="67"/>
      <c r="S516" s="67"/>
      <c r="T516" s="68"/>
      <c r="U516" s="36"/>
      <c r="V516" s="36"/>
      <c r="W516" s="36"/>
      <c r="X516" s="36"/>
      <c r="Y516" s="36"/>
      <c r="Z516" s="36"/>
      <c r="AA516" s="36"/>
      <c r="AB516" s="36"/>
      <c r="AC516" s="36"/>
      <c r="AD516" s="36"/>
      <c r="AE516" s="36"/>
      <c r="AT516" s="19" t="s">
        <v>184</v>
      </c>
      <c r="AU516" s="19" t="s">
        <v>85</v>
      </c>
    </row>
    <row r="517" spans="2:51" s="14" customFormat="1" ht="11.25">
      <c r="B517" s="217"/>
      <c r="C517" s="218"/>
      <c r="D517" s="203" t="s">
        <v>186</v>
      </c>
      <c r="E517" s="219" t="s">
        <v>19</v>
      </c>
      <c r="F517" s="220" t="s">
        <v>4189</v>
      </c>
      <c r="G517" s="218"/>
      <c r="H517" s="221">
        <v>1535.173</v>
      </c>
      <c r="I517" s="222"/>
      <c r="J517" s="218"/>
      <c r="K517" s="218"/>
      <c r="L517" s="223"/>
      <c r="M517" s="224"/>
      <c r="N517" s="225"/>
      <c r="O517" s="225"/>
      <c r="P517" s="225"/>
      <c r="Q517" s="225"/>
      <c r="R517" s="225"/>
      <c r="S517" s="225"/>
      <c r="T517" s="226"/>
      <c r="AT517" s="227" t="s">
        <v>186</v>
      </c>
      <c r="AU517" s="227" t="s">
        <v>85</v>
      </c>
      <c r="AV517" s="14" t="s">
        <v>85</v>
      </c>
      <c r="AW517" s="14" t="s">
        <v>37</v>
      </c>
      <c r="AX517" s="14" t="s">
        <v>83</v>
      </c>
      <c r="AY517" s="227" t="s">
        <v>175</v>
      </c>
    </row>
    <row r="518" spans="2:63" s="12" customFormat="1" ht="22.9" customHeight="1">
      <c r="B518" s="174"/>
      <c r="C518" s="175"/>
      <c r="D518" s="176" t="s">
        <v>74</v>
      </c>
      <c r="E518" s="188" t="s">
        <v>302</v>
      </c>
      <c r="F518" s="188" t="s">
        <v>303</v>
      </c>
      <c r="G518" s="175"/>
      <c r="H518" s="175"/>
      <c r="I518" s="178"/>
      <c r="J518" s="189">
        <f>BK518</f>
        <v>0</v>
      </c>
      <c r="K518" s="175"/>
      <c r="L518" s="180"/>
      <c r="M518" s="181"/>
      <c r="N518" s="182"/>
      <c r="O518" s="182"/>
      <c r="P518" s="183">
        <f>SUM(P519:P520)</f>
        <v>0</v>
      </c>
      <c r="Q518" s="182"/>
      <c r="R518" s="183">
        <f>SUM(R519:R520)</f>
        <v>0</v>
      </c>
      <c r="S518" s="182"/>
      <c r="T518" s="184">
        <f>SUM(T519:T520)</f>
        <v>0</v>
      </c>
      <c r="AR518" s="185" t="s">
        <v>83</v>
      </c>
      <c r="AT518" s="186" t="s">
        <v>74</v>
      </c>
      <c r="AU518" s="186" t="s">
        <v>83</v>
      </c>
      <c r="AY518" s="185" t="s">
        <v>175</v>
      </c>
      <c r="BK518" s="187">
        <f>SUM(BK519:BK520)</f>
        <v>0</v>
      </c>
    </row>
    <row r="519" spans="1:65" s="2" customFormat="1" ht="21.75" customHeight="1">
      <c r="A519" s="36"/>
      <c r="B519" s="37"/>
      <c r="C519" s="190" t="s">
        <v>565</v>
      </c>
      <c r="D519" s="190" t="s">
        <v>177</v>
      </c>
      <c r="E519" s="191" t="s">
        <v>305</v>
      </c>
      <c r="F519" s="192" t="s">
        <v>306</v>
      </c>
      <c r="G519" s="193" t="s">
        <v>217</v>
      </c>
      <c r="H519" s="194">
        <v>7.069</v>
      </c>
      <c r="I519" s="195"/>
      <c r="J519" s="196">
        <f>ROUND(I519*H519,2)</f>
        <v>0</v>
      </c>
      <c r="K519" s="192" t="s">
        <v>181</v>
      </c>
      <c r="L519" s="41"/>
      <c r="M519" s="197" t="s">
        <v>19</v>
      </c>
      <c r="N519" s="198" t="s">
        <v>48</v>
      </c>
      <c r="O519" s="67"/>
      <c r="P519" s="199">
        <f>O519*H519</f>
        <v>0</v>
      </c>
      <c r="Q519" s="199">
        <v>0</v>
      </c>
      <c r="R519" s="199">
        <f>Q519*H519</f>
        <v>0</v>
      </c>
      <c r="S519" s="199">
        <v>0</v>
      </c>
      <c r="T519" s="200">
        <f>S519*H519</f>
        <v>0</v>
      </c>
      <c r="U519" s="36"/>
      <c r="V519" s="36"/>
      <c r="W519" s="36"/>
      <c r="X519" s="36"/>
      <c r="Y519" s="36"/>
      <c r="Z519" s="36"/>
      <c r="AA519" s="36"/>
      <c r="AB519" s="36"/>
      <c r="AC519" s="36"/>
      <c r="AD519" s="36"/>
      <c r="AE519" s="36"/>
      <c r="AR519" s="201" t="s">
        <v>182</v>
      </c>
      <c r="AT519" s="201" t="s">
        <v>177</v>
      </c>
      <c r="AU519" s="201" t="s">
        <v>85</v>
      </c>
      <c r="AY519" s="19" t="s">
        <v>175</v>
      </c>
      <c r="BE519" s="202">
        <f>IF(N519="základní",J519,0)</f>
        <v>0</v>
      </c>
      <c r="BF519" s="202">
        <f>IF(N519="snížená",J519,0)</f>
        <v>0</v>
      </c>
      <c r="BG519" s="202">
        <f>IF(N519="zákl. přenesená",J519,0)</f>
        <v>0</v>
      </c>
      <c r="BH519" s="202">
        <f>IF(N519="sníž. přenesená",J519,0)</f>
        <v>0</v>
      </c>
      <c r="BI519" s="202">
        <f>IF(N519="nulová",J519,0)</f>
        <v>0</v>
      </c>
      <c r="BJ519" s="19" t="s">
        <v>182</v>
      </c>
      <c r="BK519" s="202">
        <f>ROUND(I519*H519,2)</f>
        <v>0</v>
      </c>
      <c r="BL519" s="19" t="s">
        <v>182</v>
      </c>
      <c r="BM519" s="201" t="s">
        <v>4190</v>
      </c>
    </row>
    <row r="520" spans="1:47" s="2" customFormat="1" ht="58.5">
      <c r="A520" s="36"/>
      <c r="B520" s="37"/>
      <c r="C520" s="38"/>
      <c r="D520" s="203" t="s">
        <v>184</v>
      </c>
      <c r="E520" s="38"/>
      <c r="F520" s="204" t="s">
        <v>308</v>
      </c>
      <c r="G520" s="38"/>
      <c r="H520" s="38"/>
      <c r="I520" s="111"/>
      <c r="J520" s="38"/>
      <c r="K520" s="38"/>
      <c r="L520" s="41"/>
      <c r="M520" s="205"/>
      <c r="N520" s="206"/>
      <c r="O520" s="67"/>
      <c r="P520" s="67"/>
      <c r="Q520" s="67"/>
      <c r="R520" s="67"/>
      <c r="S520" s="67"/>
      <c r="T520" s="68"/>
      <c r="U520" s="36"/>
      <c r="V520" s="36"/>
      <c r="W520" s="36"/>
      <c r="X520" s="36"/>
      <c r="Y520" s="36"/>
      <c r="Z520" s="36"/>
      <c r="AA520" s="36"/>
      <c r="AB520" s="36"/>
      <c r="AC520" s="36"/>
      <c r="AD520" s="36"/>
      <c r="AE520" s="36"/>
      <c r="AT520" s="19" t="s">
        <v>184</v>
      </c>
      <c r="AU520" s="19" t="s">
        <v>85</v>
      </c>
    </row>
    <row r="521" spans="2:63" s="12" customFormat="1" ht="25.9" customHeight="1">
      <c r="B521" s="174"/>
      <c r="C521" s="175"/>
      <c r="D521" s="176" t="s">
        <v>74</v>
      </c>
      <c r="E521" s="177" t="s">
        <v>309</v>
      </c>
      <c r="F521" s="177" t="s">
        <v>310</v>
      </c>
      <c r="G521" s="175"/>
      <c r="H521" s="175"/>
      <c r="I521" s="178"/>
      <c r="J521" s="179">
        <f>BK521</f>
        <v>0</v>
      </c>
      <c r="K521" s="175"/>
      <c r="L521" s="180"/>
      <c r="M521" s="181"/>
      <c r="N521" s="182"/>
      <c r="O521" s="182"/>
      <c r="P521" s="183">
        <f>P522+P546+P556+P615+P699+P747+P851+P860+P882+P929+P936</f>
        <v>0</v>
      </c>
      <c r="Q521" s="182"/>
      <c r="R521" s="183">
        <f>R522+R546+R556+R615+R699+R747+R851+R860+R882+R929+R936</f>
        <v>58.71652139999999</v>
      </c>
      <c r="S521" s="182"/>
      <c r="T521" s="184">
        <f>T522+T546+T556+T615+T699+T747+T851+T860+T882+T929+T936</f>
        <v>27.564276120000002</v>
      </c>
      <c r="AR521" s="185" t="s">
        <v>85</v>
      </c>
      <c r="AT521" s="186" t="s">
        <v>74</v>
      </c>
      <c r="AU521" s="186" t="s">
        <v>75</v>
      </c>
      <c r="AY521" s="185" t="s">
        <v>175</v>
      </c>
      <c r="BK521" s="187">
        <f>BK522+BK546+BK556+BK615+BK699+BK747+BK851+BK860+BK882+BK929+BK936</f>
        <v>0</v>
      </c>
    </row>
    <row r="522" spans="2:63" s="12" customFormat="1" ht="22.9" customHeight="1">
      <c r="B522" s="174"/>
      <c r="C522" s="175"/>
      <c r="D522" s="176" t="s">
        <v>74</v>
      </c>
      <c r="E522" s="188" t="s">
        <v>2059</v>
      </c>
      <c r="F522" s="188" t="s">
        <v>2060</v>
      </c>
      <c r="G522" s="175"/>
      <c r="H522" s="175"/>
      <c r="I522" s="178"/>
      <c r="J522" s="189">
        <f>BK522</f>
        <v>0</v>
      </c>
      <c r="K522" s="175"/>
      <c r="L522" s="180"/>
      <c r="M522" s="181"/>
      <c r="N522" s="182"/>
      <c r="O522" s="182"/>
      <c r="P522" s="183">
        <f>SUM(P523:P545)</f>
        <v>0</v>
      </c>
      <c r="Q522" s="182"/>
      <c r="R522" s="183">
        <f>SUM(R523:R545)</f>
        <v>0.6885648</v>
      </c>
      <c r="S522" s="182"/>
      <c r="T522" s="184">
        <f>SUM(T523:T545)</f>
        <v>0.1496894</v>
      </c>
      <c r="AR522" s="185" t="s">
        <v>85</v>
      </c>
      <c r="AT522" s="186" t="s">
        <v>74</v>
      </c>
      <c r="AU522" s="186" t="s">
        <v>83</v>
      </c>
      <c r="AY522" s="185" t="s">
        <v>175</v>
      </c>
      <c r="BK522" s="187">
        <f>SUM(BK523:BK545)</f>
        <v>0</v>
      </c>
    </row>
    <row r="523" spans="1:65" s="2" customFormat="1" ht="21.75" customHeight="1">
      <c r="A523" s="36"/>
      <c r="B523" s="37"/>
      <c r="C523" s="190" t="s">
        <v>570</v>
      </c>
      <c r="D523" s="190" t="s">
        <v>177</v>
      </c>
      <c r="E523" s="191" t="s">
        <v>4191</v>
      </c>
      <c r="F523" s="192" t="s">
        <v>4192</v>
      </c>
      <c r="G523" s="193" t="s">
        <v>180</v>
      </c>
      <c r="H523" s="194">
        <v>106.921</v>
      </c>
      <c r="I523" s="195"/>
      <c r="J523" s="196">
        <f>ROUND(I523*H523,2)</f>
        <v>0</v>
      </c>
      <c r="K523" s="192" t="s">
        <v>181</v>
      </c>
      <c r="L523" s="41"/>
      <c r="M523" s="197" t="s">
        <v>19</v>
      </c>
      <c r="N523" s="198" t="s">
        <v>48</v>
      </c>
      <c r="O523" s="67"/>
      <c r="P523" s="199">
        <f>O523*H523</f>
        <v>0</v>
      </c>
      <c r="Q523" s="199">
        <v>0</v>
      </c>
      <c r="R523" s="199">
        <f>Q523*H523</f>
        <v>0</v>
      </c>
      <c r="S523" s="199">
        <v>0</v>
      </c>
      <c r="T523" s="200">
        <f>S523*H523</f>
        <v>0</v>
      </c>
      <c r="U523" s="36"/>
      <c r="V523" s="36"/>
      <c r="W523" s="36"/>
      <c r="X523" s="36"/>
      <c r="Y523" s="36"/>
      <c r="Z523" s="36"/>
      <c r="AA523" s="36"/>
      <c r="AB523" s="36"/>
      <c r="AC523" s="36"/>
      <c r="AD523" s="36"/>
      <c r="AE523" s="36"/>
      <c r="AR523" s="201" t="s">
        <v>293</v>
      </c>
      <c r="AT523" s="201" t="s">
        <v>177</v>
      </c>
      <c r="AU523" s="201" t="s">
        <v>85</v>
      </c>
      <c r="AY523" s="19" t="s">
        <v>175</v>
      </c>
      <c r="BE523" s="202">
        <f>IF(N523="základní",J523,0)</f>
        <v>0</v>
      </c>
      <c r="BF523" s="202">
        <f>IF(N523="snížená",J523,0)</f>
        <v>0</v>
      </c>
      <c r="BG523" s="202">
        <f>IF(N523="zákl. přenesená",J523,0)</f>
        <v>0</v>
      </c>
      <c r="BH523" s="202">
        <f>IF(N523="sníž. přenesená",J523,0)</f>
        <v>0</v>
      </c>
      <c r="BI523" s="202">
        <f>IF(N523="nulová",J523,0)</f>
        <v>0</v>
      </c>
      <c r="BJ523" s="19" t="s">
        <v>182</v>
      </c>
      <c r="BK523" s="202">
        <f>ROUND(I523*H523,2)</f>
        <v>0</v>
      </c>
      <c r="BL523" s="19" t="s">
        <v>293</v>
      </c>
      <c r="BM523" s="201" t="s">
        <v>4193</v>
      </c>
    </row>
    <row r="524" spans="1:47" s="2" customFormat="1" ht="68.25">
      <c r="A524" s="36"/>
      <c r="B524" s="37"/>
      <c r="C524" s="38"/>
      <c r="D524" s="203" t="s">
        <v>184</v>
      </c>
      <c r="E524" s="38"/>
      <c r="F524" s="204" t="s">
        <v>4194</v>
      </c>
      <c r="G524" s="38"/>
      <c r="H524" s="38"/>
      <c r="I524" s="111"/>
      <c r="J524" s="38"/>
      <c r="K524" s="38"/>
      <c r="L524" s="41"/>
      <c r="M524" s="205"/>
      <c r="N524" s="206"/>
      <c r="O524" s="67"/>
      <c r="P524" s="67"/>
      <c r="Q524" s="67"/>
      <c r="R524" s="67"/>
      <c r="S524" s="67"/>
      <c r="T524" s="68"/>
      <c r="U524" s="36"/>
      <c r="V524" s="36"/>
      <c r="W524" s="36"/>
      <c r="X524" s="36"/>
      <c r="Y524" s="36"/>
      <c r="Z524" s="36"/>
      <c r="AA524" s="36"/>
      <c r="AB524" s="36"/>
      <c r="AC524" s="36"/>
      <c r="AD524" s="36"/>
      <c r="AE524" s="36"/>
      <c r="AT524" s="19" t="s">
        <v>184</v>
      </c>
      <c r="AU524" s="19" t="s">
        <v>85</v>
      </c>
    </row>
    <row r="525" spans="2:51" s="13" customFormat="1" ht="11.25">
      <c r="B525" s="207"/>
      <c r="C525" s="208"/>
      <c r="D525" s="203" t="s">
        <v>186</v>
      </c>
      <c r="E525" s="209" t="s">
        <v>19</v>
      </c>
      <c r="F525" s="210" t="s">
        <v>4195</v>
      </c>
      <c r="G525" s="208"/>
      <c r="H525" s="209" t="s">
        <v>19</v>
      </c>
      <c r="I525" s="211"/>
      <c r="J525" s="208"/>
      <c r="K525" s="208"/>
      <c r="L525" s="212"/>
      <c r="M525" s="213"/>
      <c r="N525" s="214"/>
      <c r="O525" s="214"/>
      <c r="P525" s="214"/>
      <c r="Q525" s="214"/>
      <c r="R525" s="214"/>
      <c r="S525" s="214"/>
      <c r="T525" s="215"/>
      <c r="AT525" s="216" t="s">
        <v>186</v>
      </c>
      <c r="AU525" s="216" t="s">
        <v>85</v>
      </c>
      <c r="AV525" s="13" t="s">
        <v>83</v>
      </c>
      <c r="AW525" s="13" t="s">
        <v>37</v>
      </c>
      <c r="AX525" s="13" t="s">
        <v>75</v>
      </c>
      <c r="AY525" s="216" t="s">
        <v>175</v>
      </c>
    </row>
    <row r="526" spans="2:51" s="14" customFormat="1" ht="11.25">
      <c r="B526" s="217"/>
      <c r="C526" s="218"/>
      <c r="D526" s="203" t="s">
        <v>186</v>
      </c>
      <c r="E526" s="219" t="s">
        <v>19</v>
      </c>
      <c r="F526" s="220" t="s">
        <v>4196</v>
      </c>
      <c r="G526" s="218"/>
      <c r="H526" s="221">
        <v>26.528</v>
      </c>
      <c r="I526" s="222"/>
      <c r="J526" s="218"/>
      <c r="K526" s="218"/>
      <c r="L526" s="223"/>
      <c r="M526" s="224"/>
      <c r="N526" s="225"/>
      <c r="O526" s="225"/>
      <c r="P526" s="225"/>
      <c r="Q526" s="225"/>
      <c r="R526" s="225"/>
      <c r="S526" s="225"/>
      <c r="T526" s="226"/>
      <c r="AT526" s="227" t="s">
        <v>186</v>
      </c>
      <c r="AU526" s="227" t="s">
        <v>85</v>
      </c>
      <c r="AV526" s="14" t="s">
        <v>85</v>
      </c>
      <c r="AW526" s="14" t="s">
        <v>37</v>
      </c>
      <c r="AX526" s="14" t="s">
        <v>75</v>
      </c>
      <c r="AY526" s="227" t="s">
        <v>175</v>
      </c>
    </row>
    <row r="527" spans="2:51" s="14" customFormat="1" ht="11.25">
      <c r="B527" s="217"/>
      <c r="C527" s="218"/>
      <c r="D527" s="203" t="s">
        <v>186</v>
      </c>
      <c r="E527" s="219" t="s">
        <v>19</v>
      </c>
      <c r="F527" s="220" t="s">
        <v>4197</v>
      </c>
      <c r="G527" s="218"/>
      <c r="H527" s="221">
        <v>26.73</v>
      </c>
      <c r="I527" s="222"/>
      <c r="J527" s="218"/>
      <c r="K527" s="218"/>
      <c r="L527" s="223"/>
      <c r="M527" s="224"/>
      <c r="N527" s="225"/>
      <c r="O527" s="225"/>
      <c r="P527" s="225"/>
      <c r="Q527" s="225"/>
      <c r="R527" s="225"/>
      <c r="S527" s="225"/>
      <c r="T527" s="226"/>
      <c r="AT527" s="227" t="s">
        <v>186</v>
      </c>
      <c r="AU527" s="227" t="s">
        <v>85</v>
      </c>
      <c r="AV527" s="14" t="s">
        <v>85</v>
      </c>
      <c r="AW527" s="14" t="s">
        <v>37</v>
      </c>
      <c r="AX527" s="14" t="s">
        <v>75</v>
      </c>
      <c r="AY527" s="227" t="s">
        <v>175</v>
      </c>
    </row>
    <row r="528" spans="2:51" s="14" customFormat="1" ht="11.25">
      <c r="B528" s="217"/>
      <c r="C528" s="218"/>
      <c r="D528" s="203" t="s">
        <v>186</v>
      </c>
      <c r="E528" s="219" t="s">
        <v>19</v>
      </c>
      <c r="F528" s="220" t="s">
        <v>4198</v>
      </c>
      <c r="G528" s="218"/>
      <c r="H528" s="221">
        <v>27.135</v>
      </c>
      <c r="I528" s="222"/>
      <c r="J528" s="218"/>
      <c r="K528" s="218"/>
      <c r="L528" s="223"/>
      <c r="M528" s="224"/>
      <c r="N528" s="225"/>
      <c r="O528" s="225"/>
      <c r="P528" s="225"/>
      <c r="Q528" s="225"/>
      <c r="R528" s="225"/>
      <c r="S528" s="225"/>
      <c r="T528" s="226"/>
      <c r="AT528" s="227" t="s">
        <v>186</v>
      </c>
      <c r="AU528" s="227" t="s">
        <v>85</v>
      </c>
      <c r="AV528" s="14" t="s">
        <v>85</v>
      </c>
      <c r="AW528" s="14" t="s">
        <v>37</v>
      </c>
      <c r="AX528" s="14" t="s">
        <v>75</v>
      </c>
      <c r="AY528" s="227" t="s">
        <v>175</v>
      </c>
    </row>
    <row r="529" spans="2:51" s="14" customFormat="1" ht="11.25">
      <c r="B529" s="217"/>
      <c r="C529" s="218"/>
      <c r="D529" s="203" t="s">
        <v>186</v>
      </c>
      <c r="E529" s="219" t="s">
        <v>19</v>
      </c>
      <c r="F529" s="220" t="s">
        <v>4199</v>
      </c>
      <c r="G529" s="218"/>
      <c r="H529" s="221">
        <v>18.428</v>
      </c>
      <c r="I529" s="222"/>
      <c r="J529" s="218"/>
      <c r="K529" s="218"/>
      <c r="L529" s="223"/>
      <c r="M529" s="224"/>
      <c r="N529" s="225"/>
      <c r="O529" s="225"/>
      <c r="P529" s="225"/>
      <c r="Q529" s="225"/>
      <c r="R529" s="225"/>
      <c r="S529" s="225"/>
      <c r="T529" s="226"/>
      <c r="AT529" s="227" t="s">
        <v>186</v>
      </c>
      <c r="AU529" s="227" t="s">
        <v>85</v>
      </c>
      <c r="AV529" s="14" t="s">
        <v>85</v>
      </c>
      <c r="AW529" s="14" t="s">
        <v>37</v>
      </c>
      <c r="AX529" s="14" t="s">
        <v>75</v>
      </c>
      <c r="AY529" s="227" t="s">
        <v>175</v>
      </c>
    </row>
    <row r="530" spans="2:51" s="14" customFormat="1" ht="11.25">
      <c r="B530" s="217"/>
      <c r="C530" s="218"/>
      <c r="D530" s="203" t="s">
        <v>186</v>
      </c>
      <c r="E530" s="219" t="s">
        <v>19</v>
      </c>
      <c r="F530" s="220" t="s">
        <v>4200</v>
      </c>
      <c r="G530" s="218"/>
      <c r="H530" s="221">
        <v>8.1</v>
      </c>
      <c r="I530" s="222"/>
      <c r="J530" s="218"/>
      <c r="K530" s="218"/>
      <c r="L530" s="223"/>
      <c r="M530" s="224"/>
      <c r="N530" s="225"/>
      <c r="O530" s="225"/>
      <c r="P530" s="225"/>
      <c r="Q530" s="225"/>
      <c r="R530" s="225"/>
      <c r="S530" s="225"/>
      <c r="T530" s="226"/>
      <c r="AT530" s="227" t="s">
        <v>186</v>
      </c>
      <c r="AU530" s="227" t="s">
        <v>85</v>
      </c>
      <c r="AV530" s="14" t="s">
        <v>85</v>
      </c>
      <c r="AW530" s="14" t="s">
        <v>37</v>
      </c>
      <c r="AX530" s="14" t="s">
        <v>75</v>
      </c>
      <c r="AY530" s="227" t="s">
        <v>175</v>
      </c>
    </row>
    <row r="531" spans="2:51" s="15" customFormat="1" ht="11.25">
      <c r="B531" s="228"/>
      <c r="C531" s="229"/>
      <c r="D531" s="203" t="s">
        <v>186</v>
      </c>
      <c r="E531" s="230" t="s">
        <v>19</v>
      </c>
      <c r="F531" s="231" t="s">
        <v>204</v>
      </c>
      <c r="G531" s="229"/>
      <c r="H531" s="232">
        <v>106.92099999999999</v>
      </c>
      <c r="I531" s="233"/>
      <c r="J531" s="229"/>
      <c r="K531" s="229"/>
      <c r="L531" s="234"/>
      <c r="M531" s="235"/>
      <c r="N531" s="236"/>
      <c r="O531" s="236"/>
      <c r="P531" s="236"/>
      <c r="Q531" s="236"/>
      <c r="R531" s="236"/>
      <c r="S531" s="236"/>
      <c r="T531" s="237"/>
      <c r="AT531" s="238" t="s">
        <v>186</v>
      </c>
      <c r="AU531" s="238" t="s">
        <v>85</v>
      </c>
      <c r="AV531" s="15" t="s">
        <v>182</v>
      </c>
      <c r="AW531" s="15" t="s">
        <v>37</v>
      </c>
      <c r="AX531" s="15" t="s">
        <v>83</v>
      </c>
      <c r="AY531" s="238" t="s">
        <v>175</v>
      </c>
    </row>
    <row r="532" spans="1:65" s="2" customFormat="1" ht="16.5" customHeight="1">
      <c r="A532" s="36"/>
      <c r="B532" s="37"/>
      <c r="C532" s="239" t="s">
        <v>575</v>
      </c>
      <c r="D532" s="239" t="s">
        <v>238</v>
      </c>
      <c r="E532" s="240" t="s">
        <v>4201</v>
      </c>
      <c r="F532" s="241" t="s">
        <v>4202</v>
      </c>
      <c r="G532" s="242" t="s">
        <v>180</v>
      </c>
      <c r="H532" s="243">
        <v>122.958</v>
      </c>
      <c r="I532" s="244"/>
      <c r="J532" s="245">
        <f>ROUND(I532*H532,2)</f>
        <v>0</v>
      </c>
      <c r="K532" s="241" t="s">
        <v>1291</v>
      </c>
      <c r="L532" s="246"/>
      <c r="M532" s="247" t="s">
        <v>19</v>
      </c>
      <c r="N532" s="248" t="s">
        <v>48</v>
      </c>
      <c r="O532" s="67"/>
      <c r="P532" s="199">
        <f>O532*H532</f>
        <v>0</v>
      </c>
      <c r="Q532" s="199">
        <v>0.0056</v>
      </c>
      <c r="R532" s="199">
        <f>Q532*H532</f>
        <v>0.6885648</v>
      </c>
      <c r="S532" s="199">
        <v>0</v>
      </c>
      <c r="T532" s="200">
        <f>S532*H532</f>
        <v>0</v>
      </c>
      <c r="U532" s="36"/>
      <c r="V532" s="36"/>
      <c r="W532" s="36"/>
      <c r="X532" s="36"/>
      <c r="Y532" s="36"/>
      <c r="Z532" s="36"/>
      <c r="AA532" s="36"/>
      <c r="AB532" s="36"/>
      <c r="AC532" s="36"/>
      <c r="AD532" s="36"/>
      <c r="AE532" s="36"/>
      <c r="AR532" s="201" t="s">
        <v>522</v>
      </c>
      <c r="AT532" s="201" t="s">
        <v>238</v>
      </c>
      <c r="AU532" s="201" t="s">
        <v>85</v>
      </c>
      <c r="AY532" s="19" t="s">
        <v>175</v>
      </c>
      <c r="BE532" s="202">
        <f>IF(N532="základní",J532,0)</f>
        <v>0</v>
      </c>
      <c r="BF532" s="202">
        <f>IF(N532="snížená",J532,0)</f>
        <v>0</v>
      </c>
      <c r="BG532" s="202">
        <f>IF(N532="zákl. přenesená",J532,0)</f>
        <v>0</v>
      </c>
      <c r="BH532" s="202">
        <f>IF(N532="sníž. přenesená",J532,0)</f>
        <v>0</v>
      </c>
      <c r="BI532" s="202">
        <f>IF(N532="nulová",J532,0)</f>
        <v>0</v>
      </c>
      <c r="BJ532" s="19" t="s">
        <v>182</v>
      </c>
      <c r="BK532" s="202">
        <f>ROUND(I532*H532,2)</f>
        <v>0</v>
      </c>
      <c r="BL532" s="19" t="s">
        <v>293</v>
      </c>
      <c r="BM532" s="201" t="s">
        <v>4203</v>
      </c>
    </row>
    <row r="533" spans="2:51" s="13" customFormat="1" ht="11.25">
      <c r="B533" s="207"/>
      <c r="C533" s="208"/>
      <c r="D533" s="203" t="s">
        <v>186</v>
      </c>
      <c r="E533" s="209" t="s">
        <v>19</v>
      </c>
      <c r="F533" s="210" t="s">
        <v>4195</v>
      </c>
      <c r="G533" s="208"/>
      <c r="H533" s="209" t="s">
        <v>19</v>
      </c>
      <c r="I533" s="211"/>
      <c r="J533" s="208"/>
      <c r="K533" s="208"/>
      <c r="L533" s="212"/>
      <c r="M533" s="213"/>
      <c r="N533" s="214"/>
      <c r="O533" s="214"/>
      <c r="P533" s="214"/>
      <c r="Q533" s="214"/>
      <c r="R533" s="214"/>
      <c r="S533" s="214"/>
      <c r="T533" s="215"/>
      <c r="AT533" s="216" t="s">
        <v>186</v>
      </c>
      <c r="AU533" s="216" t="s">
        <v>85</v>
      </c>
      <c r="AV533" s="13" t="s">
        <v>83</v>
      </c>
      <c r="AW533" s="13" t="s">
        <v>37</v>
      </c>
      <c r="AX533" s="13" t="s">
        <v>75</v>
      </c>
      <c r="AY533" s="216" t="s">
        <v>175</v>
      </c>
    </row>
    <row r="534" spans="2:51" s="14" customFormat="1" ht="11.25">
      <c r="B534" s="217"/>
      <c r="C534" s="218"/>
      <c r="D534" s="203" t="s">
        <v>186</v>
      </c>
      <c r="E534" s="219" t="s">
        <v>19</v>
      </c>
      <c r="F534" s="220" t="s">
        <v>4204</v>
      </c>
      <c r="G534" s="218"/>
      <c r="H534" s="221">
        <v>122.958</v>
      </c>
      <c r="I534" s="222"/>
      <c r="J534" s="218"/>
      <c r="K534" s="218"/>
      <c r="L534" s="223"/>
      <c r="M534" s="224"/>
      <c r="N534" s="225"/>
      <c r="O534" s="225"/>
      <c r="P534" s="225"/>
      <c r="Q534" s="225"/>
      <c r="R534" s="225"/>
      <c r="S534" s="225"/>
      <c r="T534" s="226"/>
      <c r="AT534" s="227" t="s">
        <v>186</v>
      </c>
      <c r="AU534" s="227" t="s">
        <v>85</v>
      </c>
      <c r="AV534" s="14" t="s">
        <v>85</v>
      </c>
      <c r="AW534" s="14" t="s">
        <v>37</v>
      </c>
      <c r="AX534" s="14" t="s">
        <v>83</v>
      </c>
      <c r="AY534" s="227" t="s">
        <v>175</v>
      </c>
    </row>
    <row r="535" spans="1:65" s="2" customFormat="1" ht="21.75" customHeight="1">
      <c r="A535" s="36"/>
      <c r="B535" s="37"/>
      <c r="C535" s="190" t="s">
        <v>580</v>
      </c>
      <c r="D535" s="190" t="s">
        <v>177</v>
      </c>
      <c r="E535" s="191" t="s">
        <v>4205</v>
      </c>
      <c r="F535" s="192" t="s">
        <v>4206</v>
      </c>
      <c r="G535" s="193" t="s">
        <v>180</v>
      </c>
      <c r="H535" s="194">
        <v>106.921</v>
      </c>
      <c r="I535" s="195"/>
      <c r="J535" s="196">
        <f>ROUND(I535*H535,2)</f>
        <v>0</v>
      </c>
      <c r="K535" s="192" t="s">
        <v>181</v>
      </c>
      <c r="L535" s="41"/>
      <c r="M535" s="197" t="s">
        <v>19</v>
      </c>
      <c r="N535" s="198" t="s">
        <v>48</v>
      </c>
      <c r="O535" s="67"/>
      <c r="P535" s="199">
        <f>O535*H535</f>
        <v>0</v>
      </c>
      <c r="Q535" s="199">
        <v>0</v>
      </c>
      <c r="R535" s="199">
        <f>Q535*H535</f>
        <v>0</v>
      </c>
      <c r="S535" s="199">
        <v>0.0014</v>
      </c>
      <c r="T535" s="200">
        <f>S535*H535</f>
        <v>0.1496894</v>
      </c>
      <c r="U535" s="36"/>
      <c r="V535" s="36"/>
      <c r="W535" s="36"/>
      <c r="X535" s="36"/>
      <c r="Y535" s="36"/>
      <c r="Z535" s="36"/>
      <c r="AA535" s="36"/>
      <c r="AB535" s="36"/>
      <c r="AC535" s="36"/>
      <c r="AD535" s="36"/>
      <c r="AE535" s="36"/>
      <c r="AR535" s="201" t="s">
        <v>293</v>
      </c>
      <c r="AT535" s="201" t="s">
        <v>177</v>
      </c>
      <c r="AU535" s="201" t="s">
        <v>85</v>
      </c>
      <c r="AY535" s="19" t="s">
        <v>175</v>
      </c>
      <c r="BE535" s="202">
        <f>IF(N535="základní",J535,0)</f>
        <v>0</v>
      </c>
      <c r="BF535" s="202">
        <f>IF(N535="snížená",J535,0)</f>
        <v>0</v>
      </c>
      <c r="BG535" s="202">
        <f>IF(N535="zákl. přenesená",J535,0)</f>
        <v>0</v>
      </c>
      <c r="BH535" s="202">
        <f>IF(N535="sníž. přenesená",J535,0)</f>
        <v>0</v>
      </c>
      <c r="BI535" s="202">
        <f>IF(N535="nulová",J535,0)</f>
        <v>0</v>
      </c>
      <c r="BJ535" s="19" t="s">
        <v>182</v>
      </c>
      <c r="BK535" s="202">
        <f>ROUND(I535*H535,2)</f>
        <v>0</v>
      </c>
      <c r="BL535" s="19" t="s">
        <v>293</v>
      </c>
      <c r="BM535" s="201" t="s">
        <v>4207</v>
      </c>
    </row>
    <row r="536" spans="1:47" s="2" customFormat="1" ht="58.5">
      <c r="A536" s="36"/>
      <c r="B536" s="37"/>
      <c r="C536" s="38"/>
      <c r="D536" s="203" t="s">
        <v>184</v>
      </c>
      <c r="E536" s="38"/>
      <c r="F536" s="204" t="s">
        <v>4208</v>
      </c>
      <c r="G536" s="38"/>
      <c r="H536" s="38"/>
      <c r="I536" s="111"/>
      <c r="J536" s="38"/>
      <c r="K536" s="38"/>
      <c r="L536" s="41"/>
      <c r="M536" s="205"/>
      <c r="N536" s="206"/>
      <c r="O536" s="67"/>
      <c r="P536" s="67"/>
      <c r="Q536" s="67"/>
      <c r="R536" s="67"/>
      <c r="S536" s="67"/>
      <c r="T536" s="68"/>
      <c r="U536" s="36"/>
      <c r="V536" s="36"/>
      <c r="W536" s="36"/>
      <c r="X536" s="36"/>
      <c r="Y536" s="36"/>
      <c r="Z536" s="36"/>
      <c r="AA536" s="36"/>
      <c r="AB536" s="36"/>
      <c r="AC536" s="36"/>
      <c r="AD536" s="36"/>
      <c r="AE536" s="36"/>
      <c r="AT536" s="19" t="s">
        <v>184</v>
      </c>
      <c r="AU536" s="19" t="s">
        <v>85</v>
      </c>
    </row>
    <row r="537" spans="2:51" s="13" customFormat="1" ht="11.25">
      <c r="B537" s="207"/>
      <c r="C537" s="208"/>
      <c r="D537" s="203" t="s">
        <v>186</v>
      </c>
      <c r="E537" s="209" t="s">
        <v>19</v>
      </c>
      <c r="F537" s="210" t="s">
        <v>4195</v>
      </c>
      <c r="G537" s="208"/>
      <c r="H537" s="209" t="s">
        <v>19</v>
      </c>
      <c r="I537" s="211"/>
      <c r="J537" s="208"/>
      <c r="K537" s="208"/>
      <c r="L537" s="212"/>
      <c r="M537" s="213"/>
      <c r="N537" s="214"/>
      <c r="O537" s="214"/>
      <c r="P537" s="214"/>
      <c r="Q537" s="214"/>
      <c r="R537" s="214"/>
      <c r="S537" s="214"/>
      <c r="T537" s="215"/>
      <c r="AT537" s="216" t="s">
        <v>186</v>
      </c>
      <c r="AU537" s="216" t="s">
        <v>85</v>
      </c>
      <c r="AV537" s="13" t="s">
        <v>83</v>
      </c>
      <c r="AW537" s="13" t="s">
        <v>37</v>
      </c>
      <c r="AX537" s="13" t="s">
        <v>75</v>
      </c>
      <c r="AY537" s="216" t="s">
        <v>175</v>
      </c>
    </row>
    <row r="538" spans="2:51" s="14" customFormat="1" ht="11.25">
      <c r="B538" s="217"/>
      <c r="C538" s="218"/>
      <c r="D538" s="203" t="s">
        <v>186</v>
      </c>
      <c r="E538" s="219" t="s">
        <v>19</v>
      </c>
      <c r="F538" s="220" t="s">
        <v>4196</v>
      </c>
      <c r="G538" s="218"/>
      <c r="H538" s="221">
        <v>26.528</v>
      </c>
      <c r="I538" s="222"/>
      <c r="J538" s="218"/>
      <c r="K538" s="218"/>
      <c r="L538" s="223"/>
      <c r="M538" s="224"/>
      <c r="N538" s="225"/>
      <c r="O538" s="225"/>
      <c r="P538" s="225"/>
      <c r="Q538" s="225"/>
      <c r="R538" s="225"/>
      <c r="S538" s="225"/>
      <c r="T538" s="226"/>
      <c r="AT538" s="227" t="s">
        <v>186</v>
      </c>
      <c r="AU538" s="227" t="s">
        <v>85</v>
      </c>
      <c r="AV538" s="14" t="s">
        <v>85</v>
      </c>
      <c r="AW538" s="14" t="s">
        <v>37</v>
      </c>
      <c r="AX538" s="14" t="s">
        <v>75</v>
      </c>
      <c r="AY538" s="227" t="s">
        <v>175</v>
      </c>
    </row>
    <row r="539" spans="2:51" s="14" customFormat="1" ht="11.25">
      <c r="B539" s="217"/>
      <c r="C539" s="218"/>
      <c r="D539" s="203" t="s">
        <v>186</v>
      </c>
      <c r="E539" s="219" t="s">
        <v>19</v>
      </c>
      <c r="F539" s="220" t="s">
        <v>4197</v>
      </c>
      <c r="G539" s="218"/>
      <c r="H539" s="221">
        <v>26.73</v>
      </c>
      <c r="I539" s="222"/>
      <c r="J539" s="218"/>
      <c r="K539" s="218"/>
      <c r="L539" s="223"/>
      <c r="M539" s="224"/>
      <c r="N539" s="225"/>
      <c r="O539" s="225"/>
      <c r="P539" s="225"/>
      <c r="Q539" s="225"/>
      <c r="R539" s="225"/>
      <c r="S539" s="225"/>
      <c r="T539" s="226"/>
      <c r="AT539" s="227" t="s">
        <v>186</v>
      </c>
      <c r="AU539" s="227" t="s">
        <v>85</v>
      </c>
      <c r="AV539" s="14" t="s">
        <v>85</v>
      </c>
      <c r="AW539" s="14" t="s">
        <v>37</v>
      </c>
      <c r="AX539" s="14" t="s">
        <v>75</v>
      </c>
      <c r="AY539" s="227" t="s">
        <v>175</v>
      </c>
    </row>
    <row r="540" spans="2:51" s="14" customFormat="1" ht="11.25">
      <c r="B540" s="217"/>
      <c r="C540" s="218"/>
      <c r="D540" s="203" t="s">
        <v>186</v>
      </c>
      <c r="E540" s="219" t="s">
        <v>19</v>
      </c>
      <c r="F540" s="220" t="s">
        <v>4198</v>
      </c>
      <c r="G540" s="218"/>
      <c r="H540" s="221">
        <v>27.135</v>
      </c>
      <c r="I540" s="222"/>
      <c r="J540" s="218"/>
      <c r="K540" s="218"/>
      <c r="L540" s="223"/>
      <c r="M540" s="224"/>
      <c r="N540" s="225"/>
      <c r="O540" s="225"/>
      <c r="P540" s="225"/>
      <c r="Q540" s="225"/>
      <c r="R540" s="225"/>
      <c r="S540" s="225"/>
      <c r="T540" s="226"/>
      <c r="AT540" s="227" t="s">
        <v>186</v>
      </c>
      <c r="AU540" s="227" t="s">
        <v>85</v>
      </c>
      <c r="AV540" s="14" t="s">
        <v>85</v>
      </c>
      <c r="AW540" s="14" t="s">
        <v>37</v>
      </c>
      <c r="AX540" s="14" t="s">
        <v>75</v>
      </c>
      <c r="AY540" s="227" t="s">
        <v>175</v>
      </c>
    </row>
    <row r="541" spans="2:51" s="14" customFormat="1" ht="11.25">
      <c r="B541" s="217"/>
      <c r="C541" s="218"/>
      <c r="D541" s="203" t="s">
        <v>186</v>
      </c>
      <c r="E541" s="219" t="s">
        <v>19</v>
      </c>
      <c r="F541" s="220" t="s">
        <v>4199</v>
      </c>
      <c r="G541" s="218"/>
      <c r="H541" s="221">
        <v>18.428</v>
      </c>
      <c r="I541" s="222"/>
      <c r="J541" s="218"/>
      <c r="K541" s="218"/>
      <c r="L541" s="223"/>
      <c r="M541" s="224"/>
      <c r="N541" s="225"/>
      <c r="O541" s="225"/>
      <c r="P541" s="225"/>
      <c r="Q541" s="225"/>
      <c r="R541" s="225"/>
      <c r="S541" s="225"/>
      <c r="T541" s="226"/>
      <c r="AT541" s="227" t="s">
        <v>186</v>
      </c>
      <c r="AU541" s="227" t="s">
        <v>85</v>
      </c>
      <c r="AV541" s="14" t="s">
        <v>85</v>
      </c>
      <c r="AW541" s="14" t="s">
        <v>37</v>
      </c>
      <c r="AX541" s="14" t="s">
        <v>75</v>
      </c>
      <c r="AY541" s="227" t="s">
        <v>175</v>
      </c>
    </row>
    <row r="542" spans="2:51" s="14" customFormat="1" ht="11.25">
      <c r="B542" s="217"/>
      <c r="C542" s="218"/>
      <c r="D542" s="203" t="s">
        <v>186</v>
      </c>
      <c r="E542" s="219" t="s">
        <v>19</v>
      </c>
      <c r="F542" s="220" t="s">
        <v>4200</v>
      </c>
      <c r="G542" s="218"/>
      <c r="H542" s="221">
        <v>8.1</v>
      </c>
      <c r="I542" s="222"/>
      <c r="J542" s="218"/>
      <c r="K542" s="218"/>
      <c r="L542" s="223"/>
      <c r="M542" s="224"/>
      <c r="N542" s="225"/>
      <c r="O542" s="225"/>
      <c r="P542" s="225"/>
      <c r="Q542" s="225"/>
      <c r="R542" s="225"/>
      <c r="S542" s="225"/>
      <c r="T542" s="226"/>
      <c r="AT542" s="227" t="s">
        <v>186</v>
      </c>
      <c r="AU542" s="227" t="s">
        <v>85</v>
      </c>
      <c r="AV542" s="14" t="s">
        <v>85</v>
      </c>
      <c r="AW542" s="14" t="s">
        <v>37</v>
      </c>
      <c r="AX542" s="14" t="s">
        <v>75</v>
      </c>
      <c r="AY542" s="227" t="s">
        <v>175</v>
      </c>
    </row>
    <row r="543" spans="2:51" s="15" customFormat="1" ht="11.25">
      <c r="B543" s="228"/>
      <c r="C543" s="229"/>
      <c r="D543" s="203" t="s">
        <v>186</v>
      </c>
      <c r="E543" s="230" t="s">
        <v>19</v>
      </c>
      <c r="F543" s="231" t="s">
        <v>204</v>
      </c>
      <c r="G543" s="229"/>
      <c r="H543" s="232">
        <v>106.92099999999999</v>
      </c>
      <c r="I543" s="233"/>
      <c r="J543" s="229"/>
      <c r="K543" s="229"/>
      <c r="L543" s="234"/>
      <c r="M543" s="235"/>
      <c r="N543" s="236"/>
      <c r="O543" s="236"/>
      <c r="P543" s="236"/>
      <c r="Q543" s="236"/>
      <c r="R543" s="236"/>
      <c r="S543" s="236"/>
      <c r="T543" s="237"/>
      <c r="AT543" s="238" t="s">
        <v>186</v>
      </c>
      <c r="AU543" s="238" t="s">
        <v>85</v>
      </c>
      <c r="AV543" s="15" t="s">
        <v>182</v>
      </c>
      <c r="AW543" s="15" t="s">
        <v>37</v>
      </c>
      <c r="AX543" s="15" t="s">
        <v>83</v>
      </c>
      <c r="AY543" s="238" t="s">
        <v>175</v>
      </c>
    </row>
    <row r="544" spans="1:65" s="2" customFormat="1" ht="21.75" customHeight="1">
      <c r="A544" s="36"/>
      <c r="B544" s="37"/>
      <c r="C544" s="190" t="s">
        <v>585</v>
      </c>
      <c r="D544" s="190" t="s">
        <v>177</v>
      </c>
      <c r="E544" s="191" t="s">
        <v>2114</v>
      </c>
      <c r="F544" s="192" t="s">
        <v>2115</v>
      </c>
      <c r="G544" s="193" t="s">
        <v>217</v>
      </c>
      <c r="H544" s="194">
        <v>0.689</v>
      </c>
      <c r="I544" s="195"/>
      <c r="J544" s="196">
        <f>ROUND(I544*H544,2)</f>
        <v>0</v>
      </c>
      <c r="K544" s="192" t="s">
        <v>181</v>
      </c>
      <c r="L544" s="41"/>
      <c r="M544" s="197" t="s">
        <v>19</v>
      </c>
      <c r="N544" s="198" t="s">
        <v>48</v>
      </c>
      <c r="O544" s="67"/>
      <c r="P544" s="199">
        <f>O544*H544</f>
        <v>0</v>
      </c>
      <c r="Q544" s="199">
        <v>0</v>
      </c>
      <c r="R544" s="199">
        <f>Q544*H544</f>
        <v>0</v>
      </c>
      <c r="S544" s="199">
        <v>0</v>
      </c>
      <c r="T544" s="200">
        <f>S544*H544</f>
        <v>0</v>
      </c>
      <c r="U544" s="36"/>
      <c r="V544" s="36"/>
      <c r="W544" s="36"/>
      <c r="X544" s="36"/>
      <c r="Y544" s="36"/>
      <c r="Z544" s="36"/>
      <c r="AA544" s="36"/>
      <c r="AB544" s="36"/>
      <c r="AC544" s="36"/>
      <c r="AD544" s="36"/>
      <c r="AE544" s="36"/>
      <c r="AR544" s="201" t="s">
        <v>293</v>
      </c>
      <c r="AT544" s="201" t="s">
        <v>177</v>
      </c>
      <c r="AU544" s="201" t="s">
        <v>85</v>
      </c>
      <c r="AY544" s="19" t="s">
        <v>175</v>
      </c>
      <c r="BE544" s="202">
        <f>IF(N544="základní",J544,0)</f>
        <v>0</v>
      </c>
      <c r="BF544" s="202">
        <f>IF(N544="snížená",J544,0)</f>
        <v>0</v>
      </c>
      <c r="BG544" s="202">
        <f>IF(N544="zákl. přenesená",J544,0)</f>
        <v>0</v>
      </c>
      <c r="BH544" s="202">
        <f>IF(N544="sníž. přenesená",J544,0)</f>
        <v>0</v>
      </c>
      <c r="BI544" s="202">
        <f>IF(N544="nulová",J544,0)</f>
        <v>0</v>
      </c>
      <c r="BJ544" s="19" t="s">
        <v>182</v>
      </c>
      <c r="BK544" s="202">
        <f>ROUND(I544*H544,2)</f>
        <v>0</v>
      </c>
      <c r="BL544" s="19" t="s">
        <v>293</v>
      </c>
      <c r="BM544" s="201" t="s">
        <v>4209</v>
      </c>
    </row>
    <row r="545" spans="1:47" s="2" customFormat="1" ht="78">
      <c r="A545" s="36"/>
      <c r="B545" s="37"/>
      <c r="C545" s="38"/>
      <c r="D545" s="203" t="s">
        <v>184</v>
      </c>
      <c r="E545" s="38"/>
      <c r="F545" s="204" t="s">
        <v>1013</v>
      </c>
      <c r="G545" s="38"/>
      <c r="H545" s="38"/>
      <c r="I545" s="111"/>
      <c r="J545" s="38"/>
      <c r="K545" s="38"/>
      <c r="L545" s="41"/>
      <c r="M545" s="205"/>
      <c r="N545" s="206"/>
      <c r="O545" s="67"/>
      <c r="P545" s="67"/>
      <c r="Q545" s="67"/>
      <c r="R545" s="67"/>
      <c r="S545" s="67"/>
      <c r="T545" s="68"/>
      <c r="U545" s="36"/>
      <c r="V545" s="36"/>
      <c r="W545" s="36"/>
      <c r="X545" s="36"/>
      <c r="Y545" s="36"/>
      <c r="Z545" s="36"/>
      <c r="AA545" s="36"/>
      <c r="AB545" s="36"/>
      <c r="AC545" s="36"/>
      <c r="AD545" s="36"/>
      <c r="AE545" s="36"/>
      <c r="AT545" s="19" t="s">
        <v>184</v>
      </c>
      <c r="AU545" s="19" t="s">
        <v>85</v>
      </c>
    </row>
    <row r="546" spans="2:63" s="12" customFormat="1" ht="22.9" customHeight="1">
      <c r="B546" s="174"/>
      <c r="C546" s="175"/>
      <c r="D546" s="176" t="s">
        <v>74</v>
      </c>
      <c r="E546" s="188" t="s">
        <v>1105</v>
      </c>
      <c r="F546" s="188" t="s">
        <v>1106</v>
      </c>
      <c r="G546" s="175"/>
      <c r="H546" s="175"/>
      <c r="I546" s="178"/>
      <c r="J546" s="189">
        <f>BK546</f>
        <v>0</v>
      </c>
      <c r="K546" s="175"/>
      <c r="L546" s="180"/>
      <c r="M546" s="181"/>
      <c r="N546" s="182"/>
      <c r="O546" s="182"/>
      <c r="P546" s="183">
        <f>SUM(P547:P555)</f>
        <v>0</v>
      </c>
      <c r="Q546" s="182"/>
      <c r="R546" s="183">
        <f>SUM(R547:R555)</f>
        <v>0</v>
      </c>
      <c r="S546" s="182"/>
      <c r="T546" s="184">
        <f>SUM(T547:T555)</f>
        <v>0.44656</v>
      </c>
      <c r="AR546" s="185" t="s">
        <v>85</v>
      </c>
      <c r="AT546" s="186" t="s">
        <v>74</v>
      </c>
      <c r="AU546" s="186" t="s">
        <v>83</v>
      </c>
      <c r="AY546" s="185" t="s">
        <v>175</v>
      </c>
      <c r="BK546" s="187">
        <f>SUM(BK547:BK555)</f>
        <v>0</v>
      </c>
    </row>
    <row r="547" spans="1:65" s="2" customFormat="1" ht="16.5" customHeight="1">
      <c r="A547" s="36"/>
      <c r="B547" s="37"/>
      <c r="C547" s="190" t="s">
        <v>590</v>
      </c>
      <c r="D547" s="190" t="s">
        <v>177</v>
      </c>
      <c r="E547" s="191" t="s">
        <v>1110</v>
      </c>
      <c r="F547" s="192" t="s">
        <v>1111</v>
      </c>
      <c r="G547" s="193" t="s">
        <v>247</v>
      </c>
      <c r="H547" s="194">
        <v>8</v>
      </c>
      <c r="I547" s="195"/>
      <c r="J547" s="196">
        <f>ROUND(I547*H547,2)</f>
        <v>0</v>
      </c>
      <c r="K547" s="192" t="s">
        <v>181</v>
      </c>
      <c r="L547" s="41"/>
      <c r="M547" s="197" t="s">
        <v>19</v>
      </c>
      <c r="N547" s="198" t="s">
        <v>48</v>
      </c>
      <c r="O547" s="67"/>
      <c r="P547" s="199">
        <f>O547*H547</f>
        <v>0</v>
      </c>
      <c r="Q547" s="199">
        <v>0</v>
      </c>
      <c r="R547" s="199">
        <f>Q547*H547</f>
        <v>0</v>
      </c>
      <c r="S547" s="199">
        <v>0.03065</v>
      </c>
      <c r="T547" s="200">
        <f>S547*H547</f>
        <v>0.2452</v>
      </c>
      <c r="U547" s="36"/>
      <c r="V547" s="36"/>
      <c r="W547" s="36"/>
      <c r="X547" s="36"/>
      <c r="Y547" s="36"/>
      <c r="Z547" s="36"/>
      <c r="AA547" s="36"/>
      <c r="AB547" s="36"/>
      <c r="AC547" s="36"/>
      <c r="AD547" s="36"/>
      <c r="AE547" s="36"/>
      <c r="AR547" s="201" t="s">
        <v>182</v>
      </c>
      <c r="AT547" s="201" t="s">
        <v>177</v>
      </c>
      <c r="AU547" s="201" t="s">
        <v>85</v>
      </c>
      <c r="AY547" s="19" t="s">
        <v>175</v>
      </c>
      <c r="BE547" s="202">
        <f>IF(N547="základní",J547,0)</f>
        <v>0</v>
      </c>
      <c r="BF547" s="202">
        <f>IF(N547="snížená",J547,0)</f>
        <v>0</v>
      </c>
      <c r="BG547" s="202">
        <f>IF(N547="zákl. přenesená",J547,0)</f>
        <v>0</v>
      </c>
      <c r="BH547" s="202">
        <f>IF(N547="sníž. přenesená",J547,0)</f>
        <v>0</v>
      </c>
      <c r="BI547" s="202">
        <f>IF(N547="nulová",J547,0)</f>
        <v>0</v>
      </c>
      <c r="BJ547" s="19" t="s">
        <v>182</v>
      </c>
      <c r="BK547" s="202">
        <f>ROUND(I547*H547,2)</f>
        <v>0</v>
      </c>
      <c r="BL547" s="19" t="s">
        <v>182</v>
      </c>
      <c r="BM547" s="201" t="s">
        <v>4210</v>
      </c>
    </row>
    <row r="548" spans="2:51" s="13" customFormat="1" ht="11.25">
      <c r="B548" s="207"/>
      <c r="C548" s="208"/>
      <c r="D548" s="203" t="s">
        <v>186</v>
      </c>
      <c r="E548" s="209" t="s">
        <v>19</v>
      </c>
      <c r="F548" s="210" t="s">
        <v>4211</v>
      </c>
      <c r="G548" s="208"/>
      <c r="H548" s="209" t="s">
        <v>19</v>
      </c>
      <c r="I548" s="211"/>
      <c r="J548" s="208"/>
      <c r="K548" s="208"/>
      <c r="L548" s="212"/>
      <c r="M548" s="213"/>
      <c r="N548" s="214"/>
      <c r="O548" s="214"/>
      <c r="P548" s="214"/>
      <c r="Q548" s="214"/>
      <c r="R548" s="214"/>
      <c r="S548" s="214"/>
      <c r="T548" s="215"/>
      <c r="AT548" s="216" t="s">
        <v>186</v>
      </c>
      <c r="AU548" s="216" t="s">
        <v>85</v>
      </c>
      <c r="AV548" s="13" t="s">
        <v>83</v>
      </c>
      <c r="AW548" s="13" t="s">
        <v>37</v>
      </c>
      <c r="AX548" s="13" t="s">
        <v>75</v>
      </c>
      <c r="AY548" s="216" t="s">
        <v>175</v>
      </c>
    </row>
    <row r="549" spans="2:51" s="14" customFormat="1" ht="11.25">
      <c r="B549" s="217"/>
      <c r="C549" s="218"/>
      <c r="D549" s="203" t="s">
        <v>186</v>
      </c>
      <c r="E549" s="219" t="s">
        <v>19</v>
      </c>
      <c r="F549" s="220" t="s">
        <v>4212</v>
      </c>
      <c r="G549" s="218"/>
      <c r="H549" s="221">
        <v>4</v>
      </c>
      <c r="I549" s="222"/>
      <c r="J549" s="218"/>
      <c r="K549" s="218"/>
      <c r="L549" s="223"/>
      <c r="M549" s="224"/>
      <c r="N549" s="225"/>
      <c r="O549" s="225"/>
      <c r="P549" s="225"/>
      <c r="Q549" s="225"/>
      <c r="R549" s="225"/>
      <c r="S549" s="225"/>
      <c r="T549" s="226"/>
      <c r="AT549" s="227" t="s">
        <v>186</v>
      </c>
      <c r="AU549" s="227" t="s">
        <v>85</v>
      </c>
      <c r="AV549" s="14" t="s">
        <v>85</v>
      </c>
      <c r="AW549" s="14" t="s">
        <v>37</v>
      </c>
      <c r="AX549" s="14" t="s">
        <v>75</v>
      </c>
      <c r="AY549" s="227" t="s">
        <v>175</v>
      </c>
    </row>
    <row r="550" spans="2:51" s="13" customFormat="1" ht="11.25">
      <c r="B550" s="207"/>
      <c r="C550" s="208"/>
      <c r="D550" s="203" t="s">
        <v>186</v>
      </c>
      <c r="E550" s="209" t="s">
        <v>19</v>
      </c>
      <c r="F550" s="210" t="s">
        <v>4213</v>
      </c>
      <c r="G550" s="208"/>
      <c r="H550" s="209" t="s">
        <v>19</v>
      </c>
      <c r="I550" s="211"/>
      <c r="J550" s="208"/>
      <c r="K550" s="208"/>
      <c r="L550" s="212"/>
      <c r="M550" s="213"/>
      <c r="N550" s="214"/>
      <c r="O550" s="214"/>
      <c r="P550" s="214"/>
      <c r="Q550" s="214"/>
      <c r="R550" s="214"/>
      <c r="S550" s="214"/>
      <c r="T550" s="215"/>
      <c r="AT550" s="216" t="s">
        <v>186</v>
      </c>
      <c r="AU550" s="216" t="s">
        <v>85</v>
      </c>
      <c r="AV550" s="13" t="s">
        <v>83</v>
      </c>
      <c r="AW550" s="13" t="s">
        <v>37</v>
      </c>
      <c r="AX550" s="13" t="s">
        <v>75</v>
      </c>
      <c r="AY550" s="216" t="s">
        <v>175</v>
      </c>
    </row>
    <row r="551" spans="2:51" s="14" customFormat="1" ht="11.25">
      <c r="B551" s="217"/>
      <c r="C551" s="218"/>
      <c r="D551" s="203" t="s">
        <v>186</v>
      </c>
      <c r="E551" s="219" t="s">
        <v>19</v>
      </c>
      <c r="F551" s="220" t="s">
        <v>4212</v>
      </c>
      <c r="G551" s="218"/>
      <c r="H551" s="221">
        <v>4</v>
      </c>
      <c r="I551" s="222"/>
      <c r="J551" s="218"/>
      <c r="K551" s="218"/>
      <c r="L551" s="223"/>
      <c r="M551" s="224"/>
      <c r="N551" s="225"/>
      <c r="O551" s="225"/>
      <c r="P551" s="225"/>
      <c r="Q551" s="225"/>
      <c r="R551" s="225"/>
      <c r="S551" s="225"/>
      <c r="T551" s="226"/>
      <c r="AT551" s="227" t="s">
        <v>186</v>
      </c>
      <c r="AU551" s="227" t="s">
        <v>85</v>
      </c>
      <c r="AV551" s="14" t="s">
        <v>85</v>
      </c>
      <c r="AW551" s="14" t="s">
        <v>37</v>
      </c>
      <c r="AX551" s="14" t="s">
        <v>75</v>
      </c>
      <c r="AY551" s="227" t="s">
        <v>175</v>
      </c>
    </row>
    <row r="552" spans="2:51" s="15" customFormat="1" ht="11.25">
      <c r="B552" s="228"/>
      <c r="C552" s="229"/>
      <c r="D552" s="203" t="s">
        <v>186</v>
      </c>
      <c r="E552" s="230" t="s">
        <v>19</v>
      </c>
      <c r="F552" s="231" t="s">
        <v>204</v>
      </c>
      <c r="G552" s="229"/>
      <c r="H552" s="232">
        <v>8</v>
      </c>
      <c r="I552" s="233"/>
      <c r="J552" s="229"/>
      <c r="K552" s="229"/>
      <c r="L552" s="234"/>
      <c r="M552" s="235"/>
      <c r="N552" s="236"/>
      <c r="O552" s="236"/>
      <c r="P552" s="236"/>
      <c r="Q552" s="236"/>
      <c r="R552" s="236"/>
      <c r="S552" s="236"/>
      <c r="T552" s="237"/>
      <c r="AT552" s="238" t="s">
        <v>186</v>
      </c>
      <c r="AU552" s="238" t="s">
        <v>85</v>
      </c>
      <c r="AV552" s="15" t="s">
        <v>182</v>
      </c>
      <c r="AW552" s="15" t="s">
        <v>37</v>
      </c>
      <c r="AX552" s="15" t="s">
        <v>83</v>
      </c>
      <c r="AY552" s="238" t="s">
        <v>175</v>
      </c>
    </row>
    <row r="553" spans="1:65" s="2" customFormat="1" ht="16.5" customHeight="1">
      <c r="A553" s="36"/>
      <c r="B553" s="37"/>
      <c r="C553" s="190" t="s">
        <v>1490</v>
      </c>
      <c r="D553" s="190" t="s">
        <v>177</v>
      </c>
      <c r="E553" s="191" t="s">
        <v>4214</v>
      </c>
      <c r="F553" s="192" t="s">
        <v>4215</v>
      </c>
      <c r="G553" s="193" t="s">
        <v>400</v>
      </c>
      <c r="H553" s="194">
        <v>8</v>
      </c>
      <c r="I553" s="195"/>
      <c r="J553" s="196">
        <f>ROUND(I553*H553,2)</f>
        <v>0</v>
      </c>
      <c r="K553" s="192" t="s">
        <v>181</v>
      </c>
      <c r="L553" s="41"/>
      <c r="M553" s="197" t="s">
        <v>19</v>
      </c>
      <c r="N553" s="198" t="s">
        <v>48</v>
      </c>
      <c r="O553" s="67"/>
      <c r="P553" s="199">
        <f>O553*H553</f>
        <v>0</v>
      </c>
      <c r="Q553" s="199">
        <v>0</v>
      </c>
      <c r="R553" s="199">
        <f>Q553*H553</f>
        <v>0</v>
      </c>
      <c r="S553" s="199">
        <v>0.02517</v>
      </c>
      <c r="T553" s="200">
        <f>S553*H553</f>
        <v>0.20136</v>
      </c>
      <c r="U553" s="36"/>
      <c r="V553" s="36"/>
      <c r="W553" s="36"/>
      <c r="X553" s="36"/>
      <c r="Y553" s="36"/>
      <c r="Z553" s="36"/>
      <c r="AA553" s="36"/>
      <c r="AB553" s="36"/>
      <c r="AC553" s="36"/>
      <c r="AD553" s="36"/>
      <c r="AE553" s="36"/>
      <c r="AR553" s="201" t="s">
        <v>182</v>
      </c>
      <c r="AT553" s="201" t="s">
        <v>177</v>
      </c>
      <c r="AU553" s="201" t="s">
        <v>85</v>
      </c>
      <c r="AY553" s="19" t="s">
        <v>175</v>
      </c>
      <c r="BE553" s="202">
        <f>IF(N553="základní",J553,0)</f>
        <v>0</v>
      </c>
      <c r="BF553" s="202">
        <f>IF(N553="snížená",J553,0)</f>
        <v>0</v>
      </c>
      <c r="BG553" s="202">
        <f>IF(N553="zákl. přenesená",J553,0)</f>
        <v>0</v>
      </c>
      <c r="BH553" s="202">
        <f>IF(N553="sníž. přenesená",J553,0)</f>
        <v>0</v>
      </c>
      <c r="BI553" s="202">
        <f>IF(N553="nulová",J553,0)</f>
        <v>0</v>
      </c>
      <c r="BJ553" s="19" t="s">
        <v>182</v>
      </c>
      <c r="BK553" s="202">
        <f>ROUND(I553*H553,2)</f>
        <v>0</v>
      </c>
      <c r="BL553" s="19" t="s">
        <v>182</v>
      </c>
      <c r="BM553" s="201" t="s">
        <v>4216</v>
      </c>
    </row>
    <row r="554" spans="1:65" s="2" customFormat="1" ht="21.75" customHeight="1">
      <c r="A554" s="36"/>
      <c r="B554" s="37"/>
      <c r="C554" s="190" t="s">
        <v>1495</v>
      </c>
      <c r="D554" s="190" t="s">
        <v>177</v>
      </c>
      <c r="E554" s="191" t="s">
        <v>1136</v>
      </c>
      <c r="F554" s="192" t="s">
        <v>1137</v>
      </c>
      <c r="G554" s="193" t="s">
        <v>217</v>
      </c>
      <c r="H554" s="194">
        <v>0.01</v>
      </c>
      <c r="I554" s="195"/>
      <c r="J554" s="196">
        <f>ROUND(I554*H554,2)</f>
        <v>0</v>
      </c>
      <c r="K554" s="192" t="s">
        <v>181</v>
      </c>
      <c r="L554" s="41"/>
      <c r="M554" s="197" t="s">
        <v>19</v>
      </c>
      <c r="N554" s="198" t="s">
        <v>48</v>
      </c>
      <c r="O554" s="67"/>
      <c r="P554" s="199">
        <f>O554*H554</f>
        <v>0</v>
      </c>
      <c r="Q554" s="199">
        <v>0</v>
      </c>
      <c r="R554" s="199">
        <f>Q554*H554</f>
        <v>0</v>
      </c>
      <c r="S554" s="199">
        <v>0</v>
      </c>
      <c r="T554" s="200">
        <f>S554*H554</f>
        <v>0</v>
      </c>
      <c r="U554" s="36"/>
      <c r="V554" s="36"/>
      <c r="W554" s="36"/>
      <c r="X554" s="36"/>
      <c r="Y554" s="36"/>
      <c r="Z554" s="36"/>
      <c r="AA554" s="36"/>
      <c r="AB554" s="36"/>
      <c r="AC554" s="36"/>
      <c r="AD554" s="36"/>
      <c r="AE554" s="36"/>
      <c r="AR554" s="201" t="s">
        <v>293</v>
      </c>
      <c r="AT554" s="201" t="s">
        <v>177</v>
      </c>
      <c r="AU554" s="201" t="s">
        <v>85</v>
      </c>
      <c r="AY554" s="19" t="s">
        <v>175</v>
      </c>
      <c r="BE554" s="202">
        <f>IF(N554="základní",J554,0)</f>
        <v>0</v>
      </c>
      <c r="BF554" s="202">
        <f>IF(N554="snížená",J554,0)</f>
        <v>0</v>
      </c>
      <c r="BG554" s="202">
        <f>IF(N554="zákl. přenesená",J554,0)</f>
        <v>0</v>
      </c>
      <c r="BH554" s="202">
        <f>IF(N554="sníž. přenesená",J554,0)</f>
        <v>0</v>
      </c>
      <c r="BI554" s="202">
        <f>IF(N554="nulová",J554,0)</f>
        <v>0</v>
      </c>
      <c r="BJ554" s="19" t="s">
        <v>182</v>
      </c>
      <c r="BK554" s="202">
        <f>ROUND(I554*H554,2)</f>
        <v>0</v>
      </c>
      <c r="BL554" s="19" t="s">
        <v>293</v>
      </c>
      <c r="BM554" s="201" t="s">
        <v>4217</v>
      </c>
    </row>
    <row r="555" spans="1:47" s="2" customFormat="1" ht="78">
      <c r="A555" s="36"/>
      <c r="B555" s="37"/>
      <c r="C555" s="38"/>
      <c r="D555" s="203" t="s">
        <v>184</v>
      </c>
      <c r="E555" s="38"/>
      <c r="F555" s="204" t="s">
        <v>353</v>
      </c>
      <c r="G555" s="38"/>
      <c r="H555" s="38"/>
      <c r="I555" s="111"/>
      <c r="J555" s="38"/>
      <c r="K555" s="38"/>
      <c r="L555" s="41"/>
      <c r="M555" s="205"/>
      <c r="N555" s="206"/>
      <c r="O555" s="67"/>
      <c r="P555" s="67"/>
      <c r="Q555" s="67"/>
      <c r="R555" s="67"/>
      <c r="S555" s="67"/>
      <c r="T555" s="68"/>
      <c r="U555" s="36"/>
      <c r="V555" s="36"/>
      <c r="W555" s="36"/>
      <c r="X555" s="36"/>
      <c r="Y555" s="36"/>
      <c r="Z555" s="36"/>
      <c r="AA555" s="36"/>
      <c r="AB555" s="36"/>
      <c r="AC555" s="36"/>
      <c r="AD555" s="36"/>
      <c r="AE555" s="36"/>
      <c r="AT555" s="19" t="s">
        <v>184</v>
      </c>
      <c r="AU555" s="19" t="s">
        <v>85</v>
      </c>
    </row>
    <row r="556" spans="2:63" s="12" customFormat="1" ht="22.9" customHeight="1">
      <c r="B556" s="174"/>
      <c r="C556" s="175"/>
      <c r="D556" s="176" t="s">
        <v>74</v>
      </c>
      <c r="E556" s="188" t="s">
        <v>2131</v>
      </c>
      <c r="F556" s="188" t="s">
        <v>2132</v>
      </c>
      <c r="G556" s="175"/>
      <c r="H556" s="175"/>
      <c r="I556" s="178"/>
      <c r="J556" s="189">
        <f>BK556</f>
        <v>0</v>
      </c>
      <c r="K556" s="175"/>
      <c r="L556" s="180"/>
      <c r="M556" s="181"/>
      <c r="N556" s="182"/>
      <c r="O556" s="182"/>
      <c r="P556" s="183">
        <f>SUM(P557:P614)</f>
        <v>0</v>
      </c>
      <c r="Q556" s="182"/>
      <c r="R556" s="183">
        <f>SUM(R557:R614)</f>
        <v>4.51694115</v>
      </c>
      <c r="S556" s="182"/>
      <c r="T556" s="184">
        <f>SUM(T557:T614)</f>
        <v>8.277125</v>
      </c>
      <c r="AR556" s="185" t="s">
        <v>85</v>
      </c>
      <c r="AT556" s="186" t="s">
        <v>74</v>
      </c>
      <c r="AU556" s="186" t="s">
        <v>83</v>
      </c>
      <c r="AY556" s="185" t="s">
        <v>175</v>
      </c>
      <c r="BK556" s="187">
        <f>SUM(BK557:BK614)</f>
        <v>0</v>
      </c>
    </row>
    <row r="557" spans="1:65" s="2" customFormat="1" ht="21.75" customHeight="1">
      <c r="A557" s="36"/>
      <c r="B557" s="37"/>
      <c r="C557" s="190" t="s">
        <v>1499</v>
      </c>
      <c r="D557" s="190" t="s">
        <v>177</v>
      </c>
      <c r="E557" s="191" t="s">
        <v>4218</v>
      </c>
      <c r="F557" s="192" t="s">
        <v>4219</v>
      </c>
      <c r="G557" s="193" t="s">
        <v>191</v>
      </c>
      <c r="H557" s="194">
        <v>3.985</v>
      </c>
      <c r="I557" s="195"/>
      <c r="J557" s="196">
        <f>ROUND(I557*H557,2)</f>
        <v>0</v>
      </c>
      <c r="K557" s="192" t="s">
        <v>181</v>
      </c>
      <c r="L557" s="41"/>
      <c r="M557" s="197" t="s">
        <v>19</v>
      </c>
      <c r="N557" s="198" t="s">
        <v>48</v>
      </c>
      <c r="O557" s="67"/>
      <c r="P557" s="199">
        <f>O557*H557</f>
        <v>0</v>
      </c>
      <c r="Q557" s="199">
        <v>0.00122</v>
      </c>
      <c r="R557" s="199">
        <f>Q557*H557</f>
        <v>0.0048617</v>
      </c>
      <c r="S557" s="199">
        <v>0</v>
      </c>
      <c r="T557" s="200">
        <f>S557*H557</f>
        <v>0</v>
      </c>
      <c r="U557" s="36"/>
      <c r="V557" s="36"/>
      <c r="W557" s="36"/>
      <c r="X557" s="36"/>
      <c r="Y557" s="36"/>
      <c r="Z557" s="36"/>
      <c r="AA557" s="36"/>
      <c r="AB557" s="36"/>
      <c r="AC557" s="36"/>
      <c r="AD557" s="36"/>
      <c r="AE557" s="36"/>
      <c r="AR557" s="201" t="s">
        <v>293</v>
      </c>
      <c r="AT557" s="201" t="s">
        <v>177</v>
      </c>
      <c r="AU557" s="201" t="s">
        <v>85</v>
      </c>
      <c r="AY557" s="19" t="s">
        <v>175</v>
      </c>
      <c r="BE557" s="202">
        <f>IF(N557="základní",J557,0)</f>
        <v>0</v>
      </c>
      <c r="BF557" s="202">
        <f>IF(N557="snížená",J557,0)</f>
        <v>0</v>
      </c>
      <c r="BG557" s="202">
        <f>IF(N557="zákl. přenesená",J557,0)</f>
        <v>0</v>
      </c>
      <c r="BH557" s="202">
        <f>IF(N557="sníž. přenesená",J557,0)</f>
        <v>0</v>
      </c>
      <c r="BI557" s="202">
        <f>IF(N557="nulová",J557,0)</f>
        <v>0</v>
      </c>
      <c r="BJ557" s="19" t="s">
        <v>182</v>
      </c>
      <c r="BK557" s="202">
        <f>ROUND(I557*H557,2)</f>
        <v>0</v>
      </c>
      <c r="BL557" s="19" t="s">
        <v>293</v>
      </c>
      <c r="BM557" s="201" t="s">
        <v>4220</v>
      </c>
    </row>
    <row r="558" spans="1:47" s="2" customFormat="1" ht="87.75">
      <c r="A558" s="36"/>
      <c r="B558" s="37"/>
      <c r="C558" s="38"/>
      <c r="D558" s="203" t="s">
        <v>184</v>
      </c>
      <c r="E558" s="38"/>
      <c r="F558" s="204" t="s">
        <v>4221</v>
      </c>
      <c r="G558" s="38"/>
      <c r="H558" s="38"/>
      <c r="I558" s="111"/>
      <c r="J558" s="38"/>
      <c r="K558" s="38"/>
      <c r="L558" s="41"/>
      <c r="M558" s="205"/>
      <c r="N558" s="206"/>
      <c r="O558" s="67"/>
      <c r="P558" s="67"/>
      <c r="Q558" s="67"/>
      <c r="R558" s="67"/>
      <c r="S558" s="67"/>
      <c r="T558" s="68"/>
      <c r="U558" s="36"/>
      <c r="V558" s="36"/>
      <c r="W558" s="36"/>
      <c r="X558" s="36"/>
      <c r="Y558" s="36"/>
      <c r="Z558" s="36"/>
      <c r="AA558" s="36"/>
      <c r="AB558" s="36"/>
      <c r="AC558" s="36"/>
      <c r="AD558" s="36"/>
      <c r="AE558" s="36"/>
      <c r="AT558" s="19" t="s">
        <v>184</v>
      </c>
      <c r="AU558" s="19" t="s">
        <v>85</v>
      </c>
    </row>
    <row r="559" spans="1:65" s="2" customFormat="1" ht="16.5" customHeight="1">
      <c r="A559" s="36"/>
      <c r="B559" s="37"/>
      <c r="C559" s="190" t="s">
        <v>1505</v>
      </c>
      <c r="D559" s="190" t="s">
        <v>177</v>
      </c>
      <c r="E559" s="191" t="s">
        <v>4222</v>
      </c>
      <c r="F559" s="192" t="s">
        <v>4223</v>
      </c>
      <c r="G559" s="193" t="s">
        <v>180</v>
      </c>
      <c r="H559" s="194">
        <v>263.014</v>
      </c>
      <c r="I559" s="195"/>
      <c r="J559" s="196">
        <f>ROUND(I559*H559,2)</f>
        <v>0</v>
      </c>
      <c r="K559" s="192" t="s">
        <v>181</v>
      </c>
      <c r="L559" s="41"/>
      <c r="M559" s="197" t="s">
        <v>19</v>
      </c>
      <c r="N559" s="198" t="s">
        <v>48</v>
      </c>
      <c r="O559" s="67"/>
      <c r="P559" s="199">
        <f>O559*H559</f>
        <v>0</v>
      </c>
      <c r="Q559" s="199">
        <v>0</v>
      </c>
      <c r="R559" s="199">
        <f>Q559*H559</f>
        <v>0</v>
      </c>
      <c r="S559" s="199">
        <v>0.022</v>
      </c>
      <c r="T559" s="200">
        <f>S559*H559</f>
        <v>5.786308</v>
      </c>
      <c r="U559" s="36"/>
      <c r="V559" s="36"/>
      <c r="W559" s="36"/>
      <c r="X559" s="36"/>
      <c r="Y559" s="36"/>
      <c r="Z559" s="36"/>
      <c r="AA559" s="36"/>
      <c r="AB559" s="36"/>
      <c r="AC559" s="36"/>
      <c r="AD559" s="36"/>
      <c r="AE559" s="36"/>
      <c r="AR559" s="201" t="s">
        <v>182</v>
      </c>
      <c r="AT559" s="201" t="s">
        <v>177</v>
      </c>
      <c r="AU559" s="201" t="s">
        <v>85</v>
      </c>
      <c r="AY559" s="19" t="s">
        <v>175</v>
      </c>
      <c r="BE559" s="202">
        <f>IF(N559="základní",J559,0)</f>
        <v>0</v>
      </c>
      <c r="BF559" s="202">
        <f>IF(N559="snížená",J559,0)</f>
        <v>0</v>
      </c>
      <c r="BG559" s="202">
        <f>IF(N559="zákl. přenesená",J559,0)</f>
        <v>0</v>
      </c>
      <c r="BH559" s="202">
        <f>IF(N559="sníž. přenesená",J559,0)</f>
        <v>0</v>
      </c>
      <c r="BI559" s="202">
        <f>IF(N559="nulová",J559,0)</f>
        <v>0</v>
      </c>
      <c r="BJ559" s="19" t="s">
        <v>182</v>
      </c>
      <c r="BK559" s="202">
        <f>ROUND(I559*H559,2)</f>
        <v>0</v>
      </c>
      <c r="BL559" s="19" t="s">
        <v>182</v>
      </c>
      <c r="BM559" s="201" t="s">
        <v>4224</v>
      </c>
    </row>
    <row r="560" spans="2:51" s="13" customFormat="1" ht="11.25">
      <c r="B560" s="207"/>
      <c r="C560" s="208"/>
      <c r="D560" s="203" t="s">
        <v>186</v>
      </c>
      <c r="E560" s="209" t="s">
        <v>19</v>
      </c>
      <c r="F560" s="210" t="s">
        <v>4225</v>
      </c>
      <c r="G560" s="208"/>
      <c r="H560" s="209" t="s">
        <v>19</v>
      </c>
      <c r="I560" s="211"/>
      <c r="J560" s="208"/>
      <c r="K560" s="208"/>
      <c r="L560" s="212"/>
      <c r="M560" s="213"/>
      <c r="N560" s="214"/>
      <c r="O560" s="214"/>
      <c r="P560" s="214"/>
      <c r="Q560" s="214"/>
      <c r="R560" s="214"/>
      <c r="S560" s="214"/>
      <c r="T560" s="215"/>
      <c r="AT560" s="216" t="s">
        <v>186</v>
      </c>
      <c r="AU560" s="216" t="s">
        <v>85</v>
      </c>
      <c r="AV560" s="13" t="s">
        <v>83</v>
      </c>
      <c r="AW560" s="13" t="s">
        <v>37</v>
      </c>
      <c r="AX560" s="13" t="s">
        <v>75</v>
      </c>
      <c r="AY560" s="216" t="s">
        <v>175</v>
      </c>
    </row>
    <row r="561" spans="2:51" s="14" customFormat="1" ht="11.25">
      <c r="B561" s="217"/>
      <c r="C561" s="218"/>
      <c r="D561" s="203" t="s">
        <v>186</v>
      </c>
      <c r="E561" s="219" t="s">
        <v>19</v>
      </c>
      <c r="F561" s="220" t="s">
        <v>4226</v>
      </c>
      <c r="G561" s="218"/>
      <c r="H561" s="221">
        <v>12.936</v>
      </c>
      <c r="I561" s="222"/>
      <c r="J561" s="218"/>
      <c r="K561" s="218"/>
      <c r="L561" s="223"/>
      <c r="M561" s="224"/>
      <c r="N561" s="225"/>
      <c r="O561" s="225"/>
      <c r="P561" s="225"/>
      <c r="Q561" s="225"/>
      <c r="R561" s="225"/>
      <c r="S561" s="225"/>
      <c r="T561" s="226"/>
      <c r="AT561" s="227" t="s">
        <v>186</v>
      </c>
      <c r="AU561" s="227" t="s">
        <v>85</v>
      </c>
      <c r="AV561" s="14" t="s">
        <v>85</v>
      </c>
      <c r="AW561" s="14" t="s">
        <v>37</v>
      </c>
      <c r="AX561" s="14" t="s">
        <v>75</v>
      </c>
      <c r="AY561" s="227" t="s">
        <v>175</v>
      </c>
    </row>
    <row r="562" spans="2:51" s="14" customFormat="1" ht="11.25">
      <c r="B562" s="217"/>
      <c r="C562" s="218"/>
      <c r="D562" s="203" t="s">
        <v>186</v>
      </c>
      <c r="E562" s="219" t="s">
        <v>19</v>
      </c>
      <c r="F562" s="220" t="s">
        <v>4227</v>
      </c>
      <c r="G562" s="218"/>
      <c r="H562" s="221">
        <v>2.624</v>
      </c>
      <c r="I562" s="222"/>
      <c r="J562" s="218"/>
      <c r="K562" s="218"/>
      <c r="L562" s="223"/>
      <c r="M562" s="224"/>
      <c r="N562" s="225"/>
      <c r="O562" s="225"/>
      <c r="P562" s="225"/>
      <c r="Q562" s="225"/>
      <c r="R562" s="225"/>
      <c r="S562" s="225"/>
      <c r="T562" s="226"/>
      <c r="AT562" s="227" t="s">
        <v>186</v>
      </c>
      <c r="AU562" s="227" t="s">
        <v>85</v>
      </c>
      <c r="AV562" s="14" t="s">
        <v>85</v>
      </c>
      <c r="AW562" s="14" t="s">
        <v>37</v>
      </c>
      <c r="AX562" s="14" t="s">
        <v>75</v>
      </c>
      <c r="AY562" s="227" t="s">
        <v>175</v>
      </c>
    </row>
    <row r="563" spans="2:51" s="14" customFormat="1" ht="11.25">
      <c r="B563" s="217"/>
      <c r="C563" s="218"/>
      <c r="D563" s="203" t="s">
        <v>186</v>
      </c>
      <c r="E563" s="219" t="s">
        <v>19</v>
      </c>
      <c r="F563" s="220" t="s">
        <v>4228</v>
      </c>
      <c r="G563" s="218"/>
      <c r="H563" s="221">
        <v>15.84</v>
      </c>
      <c r="I563" s="222"/>
      <c r="J563" s="218"/>
      <c r="K563" s="218"/>
      <c r="L563" s="223"/>
      <c r="M563" s="224"/>
      <c r="N563" s="225"/>
      <c r="O563" s="225"/>
      <c r="P563" s="225"/>
      <c r="Q563" s="225"/>
      <c r="R563" s="225"/>
      <c r="S563" s="225"/>
      <c r="T563" s="226"/>
      <c r="AT563" s="227" t="s">
        <v>186</v>
      </c>
      <c r="AU563" s="227" t="s">
        <v>85</v>
      </c>
      <c r="AV563" s="14" t="s">
        <v>85</v>
      </c>
      <c r="AW563" s="14" t="s">
        <v>37</v>
      </c>
      <c r="AX563" s="14" t="s">
        <v>75</v>
      </c>
      <c r="AY563" s="227" t="s">
        <v>175</v>
      </c>
    </row>
    <row r="564" spans="2:51" s="14" customFormat="1" ht="11.25">
      <c r="B564" s="217"/>
      <c r="C564" s="218"/>
      <c r="D564" s="203" t="s">
        <v>186</v>
      </c>
      <c r="E564" s="219" t="s">
        <v>19</v>
      </c>
      <c r="F564" s="220" t="s">
        <v>4229</v>
      </c>
      <c r="G564" s="218"/>
      <c r="H564" s="221">
        <v>-2.945</v>
      </c>
      <c r="I564" s="222"/>
      <c r="J564" s="218"/>
      <c r="K564" s="218"/>
      <c r="L564" s="223"/>
      <c r="M564" s="224"/>
      <c r="N564" s="225"/>
      <c r="O564" s="225"/>
      <c r="P564" s="225"/>
      <c r="Q564" s="225"/>
      <c r="R564" s="225"/>
      <c r="S564" s="225"/>
      <c r="T564" s="226"/>
      <c r="AT564" s="227" t="s">
        <v>186</v>
      </c>
      <c r="AU564" s="227" t="s">
        <v>85</v>
      </c>
      <c r="AV564" s="14" t="s">
        <v>85</v>
      </c>
      <c r="AW564" s="14" t="s">
        <v>37</v>
      </c>
      <c r="AX564" s="14" t="s">
        <v>75</v>
      </c>
      <c r="AY564" s="227" t="s">
        <v>175</v>
      </c>
    </row>
    <row r="565" spans="2:51" s="13" customFormat="1" ht="11.25">
      <c r="B565" s="207"/>
      <c r="C565" s="208"/>
      <c r="D565" s="203" t="s">
        <v>186</v>
      </c>
      <c r="E565" s="209" t="s">
        <v>19</v>
      </c>
      <c r="F565" s="210" t="s">
        <v>4230</v>
      </c>
      <c r="G565" s="208"/>
      <c r="H565" s="209" t="s">
        <v>19</v>
      </c>
      <c r="I565" s="211"/>
      <c r="J565" s="208"/>
      <c r="K565" s="208"/>
      <c r="L565" s="212"/>
      <c r="M565" s="213"/>
      <c r="N565" s="214"/>
      <c r="O565" s="214"/>
      <c r="P565" s="214"/>
      <c r="Q565" s="214"/>
      <c r="R565" s="214"/>
      <c r="S565" s="214"/>
      <c r="T565" s="215"/>
      <c r="AT565" s="216" t="s">
        <v>186</v>
      </c>
      <c r="AU565" s="216" t="s">
        <v>85</v>
      </c>
      <c r="AV565" s="13" t="s">
        <v>83</v>
      </c>
      <c r="AW565" s="13" t="s">
        <v>37</v>
      </c>
      <c r="AX565" s="13" t="s">
        <v>75</v>
      </c>
      <c r="AY565" s="216" t="s">
        <v>175</v>
      </c>
    </row>
    <row r="566" spans="2:51" s="14" customFormat="1" ht="11.25">
      <c r="B566" s="217"/>
      <c r="C566" s="218"/>
      <c r="D566" s="203" t="s">
        <v>186</v>
      </c>
      <c r="E566" s="219" t="s">
        <v>19</v>
      </c>
      <c r="F566" s="220" t="s">
        <v>4231</v>
      </c>
      <c r="G566" s="218"/>
      <c r="H566" s="221">
        <v>10.89</v>
      </c>
      <c r="I566" s="222"/>
      <c r="J566" s="218"/>
      <c r="K566" s="218"/>
      <c r="L566" s="223"/>
      <c r="M566" s="224"/>
      <c r="N566" s="225"/>
      <c r="O566" s="225"/>
      <c r="P566" s="225"/>
      <c r="Q566" s="225"/>
      <c r="R566" s="225"/>
      <c r="S566" s="225"/>
      <c r="T566" s="226"/>
      <c r="AT566" s="227" t="s">
        <v>186</v>
      </c>
      <c r="AU566" s="227" t="s">
        <v>85</v>
      </c>
      <c r="AV566" s="14" t="s">
        <v>85</v>
      </c>
      <c r="AW566" s="14" t="s">
        <v>37</v>
      </c>
      <c r="AX566" s="14" t="s">
        <v>75</v>
      </c>
      <c r="AY566" s="227" t="s">
        <v>175</v>
      </c>
    </row>
    <row r="567" spans="2:51" s="14" customFormat="1" ht="11.25">
      <c r="B567" s="217"/>
      <c r="C567" s="218"/>
      <c r="D567" s="203" t="s">
        <v>186</v>
      </c>
      <c r="E567" s="219" t="s">
        <v>19</v>
      </c>
      <c r="F567" s="220" t="s">
        <v>4232</v>
      </c>
      <c r="G567" s="218"/>
      <c r="H567" s="221">
        <v>1.12</v>
      </c>
      <c r="I567" s="222"/>
      <c r="J567" s="218"/>
      <c r="K567" s="218"/>
      <c r="L567" s="223"/>
      <c r="M567" s="224"/>
      <c r="N567" s="225"/>
      <c r="O567" s="225"/>
      <c r="P567" s="225"/>
      <c r="Q567" s="225"/>
      <c r="R567" s="225"/>
      <c r="S567" s="225"/>
      <c r="T567" s="226"/>
      <c r="AT567" s="227" t="s">
        <v>186</v>
      </c>
      <c r="AU567" s="227" t="s">
        <v>85</v>
      </c>
      <c r="AV567" s="14" t="s">
        <v>85</v>
      </c>
      <c r="AW567" s="14" t="s">
        <v>37</v>
      </c>
      <c r="AX567" s="14" t="s">
        <v>75</v>
      </c>
      <c r="AY567" s="227" t="s">
        <v>175</v>
      </c>
    </row>
    <row r="568" spans="2:51" s="14" customFormat="1" ht="11.25">
      <c r="B568" s="217"/>
      <c r="C568" s="218"/>
      <c r="D568" s="203" t="s">
        <v>186</v>
      </c>
      <c r="E568" s="219" t="s">
        <v>19</v>
      </c>
      <c r="F568" s="220" t="s">
        <v>4233</v>
      </c>
      <c r="G568" s="218"/>
      <c r="H568" s="221">
        <v>20.961</v>
      </c>
      <c r="I568" s="222"/>
      <c r="J568" s="218"/>
      <c r="K568" s="218"/>
      <c r="L568" s="223"/>
      <c r="M568" s="224"/>
      <c r="N568" s="225"/>
      <c r="O568" s="225"/>
      <c r="P568" s="225"/>
      <c r="Q568" s="225"/>
      <c r="R568" s="225"/>
      <c r="S568" s="225"/>
      <c r="T568" s="226"/>
      <c r="AT568" s="227" t="s">
        <v>186</v>
      </c>
      <c r="AU568" s="227" t="s">
        <v>85</v>
      </c>
      <c r="AV568" s="14" t="s">
        <v>85</v>
      </c>
      <c r="AW568" s="14" t="s">
        <v>37</v>
      </c>
      <c r="AX568" s="14" t="s">
        <v>75</v>
      </c>
      <c r="AY568" s="227" t="s">
        <v>175</v>
      </c>
    </row>
    <row r="569" spans="2:51" s="14" customFormat="1" ht="11.25">
      <c r="B569" s="217"/>
      <c r="C569" s="218"/>
      <c r="D569" s="203" t="s">
        <v>186</v>
      </c>
      <c r="E569" s="219" t="s">
        <v>19</v>
      </c>
      <c r="F569" s="220" t="s">
        <v>4234</v>
      </c>
      <c r="G569" s="218"/>
      <c r="H569" s="221">
        <v>-0.7</v>
      </c>
      <c r="I569" s="222"/>
      <c r="J569" s="218"/>
      <c r="K569" s="218"/>
      <c r="L569" s="223"/>
      <c r="M569" s="224"/>
      <c r="N569" s="225"/>
      <c r="O569" s="225"/>
      <c r="P569" s="225"/>
      <c r="Q569" s="225"/>
      <c r="R569" s="225"/>
      <c r="S569" s="225"/>
      <c r="T569" s="226"/>
      <c r="AT569" s="227" t="s">
        <v>186</v>
      </c>
      <c r="AU569" s="227" t="s">
        <v>85</v>
      </c>
      <c r="AV569" s="14" t="s">
        <v>85</v>
      </c>
      <c r="AW569" s="14" t="s">
        <v>37</v>
      </c>
      <c r="AX569" s="14" t="s">
        <v>75</v>
      </c>
      <c r="AY569" s="227" t="s">
        <v>175</v>
      </c>
    </row>
    <row r="570" spans="2:51" s="14" customFormat="1" ht="11.25">
      <c r="B570" s="217"/>
      <c r="C570" s="218"/>
      <c r="D570" s="203" t="s">
        <v>186</v>
      </c>
      <c r="E570" s="219" t="s">
        <v>19</v>
      </c>
      <c r="F570" s="220" t="s">
        <v>1907</v>
      </c>
      <c r="G570" s="218"/>
      <c r="H570" s="221">
        <v>-3.178</v>
      </c>
      <c r="I570" s="222"/>
      <c r="J570" s="218"/>
      <c r="K570" s="218"/>
      <c r="L570" s="223"/>
      <c r="M570" s="224"/>
      <c r="N570" s="225"/>
      <c r="O570" s="225"/>
      <c r="P570" s="225"/>
      <c r="Q570" s="225"/>
      <c r="R570" s="225"/>
      <c r="S570" s="225"/>
      <c r="T570" s="226"/>
      <c r="AT570" s="227" t="s">
        <v>186</v>
      </c>
      <c r="AU570" s="227" t="s">
        <v>85</v>
      </c>
      <c r="AV570" s="14" t="s">
        <v>85</v>
      </c>
      <c r="AW570" s="14" t="s">
        <v>37</v>
      </c>
      <c r="AX570" s="14" t="s">
        <v>75</v>
      </c>
      <c r="AY570" s="227" t="s">
        <v>175</v>
      </c>
    </row>
    <row r="571" spans="2:51" s="13" customFormat="1" ht="11.25">
      <c r="B571" s="207"/>
      <c r="C571" s="208"/>
      <c r="D571" s="203" t="s">
        <v>186</v>
      </c>
      <c r="E571" s="209" t="s">
        <v>19</v>
      </c>
      <c r="F571" s="210" t="s">
        <v>4235</v>
      </c>
      <c r="G571" s="208"/>
      <c r="H571" s="209" t="s">
        <v>19</v>
      </c>
      <c r="I571" s="211"/>
      <c r="J571" s="208"/>
      <c r="K571" s="208"/>
      <c r="L571" s="212"/>
      <c r="M571" s="213"/>
      <c r="N571" s="214"/>
      <c r="O571" s="214"/>
      <c r="P571" s="214"/>
      <c r="Q571" s="214"/>
      <c r="R571" s="214"/>
      <c r="S571" s="214"/>
      <c r="T571" s="215"/>
      <c r="AT571" s="216" t="s">
        <v>186</v>
      </c>
      <c r="AU571" s="216" t="s">
        <v>85</v>
      </c>
      <c r="AV571" s="13" t="s">
        <v>83</v>
      </c>
      <c r="AW571" s="13" t="s">
        <v>37</v>
      </c>
      <c r="AX571" s="13" t="s">
        <v>75</v>
      </c>
      <c r="AY571" s="216" t="s">
        <v>175</v>
      </c>
    </row>
    <row r="572" spans="2:51" s="14" customFormat="1" ht="11.25">
      <c r="B572" s="217"/>
      <c r="C572" s="218"/>
      <c r="D572" s="203" t="s">
        <v>186</v>
      </c>
      <c r="E572" s="219" t="s">
        <v>19</v>
      </c>
      <c r="F572" s="220" t="s">
        <v>4236</v>
      </c>
      <c r="G572" s="218"/>
      <c r="H572" s="221">
        <v>101.66</v>
      </c>
      <c r="I572" s="222"/>
      <c r="J572" s="218"/>
      <c r="K572" s="218"/>
      <c r="L572" s="223"/>
      <c r="M572" s="224"/>
      <c r="N572" s="225"/>
      <c r="O572" s="225"/>
      <c r="P572" s="225"/>
      <c r="Q572" s="225"/>
      <c r="R572" s="225"/>
      <c r="S572" s="225"/>
      <c r="T572" s="226"/>
      <c r="AT572" s="227" t="s">
        <v>186</v>
      </c>
      <c r="AU572" s="227" t="s">
        <v>85</v>
      </c>
      <c r="AV572" s="14" t="s">
        <v>85</v>
      </c>
      <c r="AW572" s="14" t="s">
        <v>37</v>
      </c>
      <c r="AX572" s="14" t="s">
        <v>75</v>
      </c>
      <c r="AY572" s="227" t="s">
        <v>175</v>
      </c>
    </row>
    <row r="573" spans="2:51" s="14" customFormat="1" ht="11.25">
      <c r="B573" s="217"/>
      <c r="C573" s="218"/>
      <c r="D573" s="203" t="s">
        <v>186</v>
      </c>
      <c r="E573" s="219" t="s">
        <v>19</v>
      </c>
      <c r="F573" s="220" t="s">
        <v>4234</v>
      </c>
      <c r="G573" s="218"/>
      <c r="H573" s="221">
        <v>-0.7</v>
      </c>
      <c r="I573" s="222"/>
      <c r="J573" s="218"/>
      <c r="K573" s="218"/>
      <c r="L573" s="223"/>
      <c r="M573" s="224"/>
      <c r="N573" s="225"/>
      <c r="O573" s="225"/>
      <c r="P573" s="225"/>
      <c r="Q573" s="225"/>
      <c r="R573" s="225"/>
      <c r="S573" s="225"/>
      <c r="T573" s="226"/>
      <c r="AT573" s="227" t="s">
        <v>186</v>
      </c>
      <c r="AU573" s="227" t="s">
        <v>85</v>
      </c>
      <c r="AV573" s="14" t="s">
        <v>85</v>
      </c>
      <c r="AW573" s="14" t="s">
        <v>37</v>
      </c>
      <c r="AX573" s="14" t="s">
        <v>75</v>
      </c>
      <c r="AY573" s="227" t="s">
        <v>175</v>
      </c>
    </row>
    <row r="574" spans="2:51" s="14" customFormat="1" ht="11.25">
      <c r="B574" s="217"/>
      <c r="C574" s="218"/>
      <c r="D574" s="203" t="s">
        <v>186</v>
      </c>
      <c r="E574" s="219" t="s">
        <v>19</v>
      </c>
      <c r="F574" s="220" t="s">
        <v>4237</v>
      </c>
      <c r="G574" s="218"/>
      <c r="H574" s="221">
        <v>-3.162</v>
      </c>
      <c r="I574" s="222"/>
      <c r="J574" s="218"/>
      <c r="K574" s="218"/>
      <c r="L574" s="223"/>
      <c r="M574" s="224"/>
      <c r="N574" s="225"/>
      <c r="O574" s="225"/>
      <c r="P574" s="225"/>
      <c r="Q574" s="225"/>
      <c r="R574" s="225"/>
      <c r="S574" s="225"/>
      <c r="T574" s="226"/>
      <c r="AT574" s="227" t="s">
        <v>186</v>
      </c>
      <c r="AU574" s="227" t="s">
        <v>85</v>
      </c>
      <c r="AV574" s="14" t="s">
        <v>85</v>
      </c>
      <c r="AW574" s="14" t="s">
        <v>37</v>
      </c>
      <c r="AX574" s="14" t="s">
        <v>75</v>
      </c>
      <c r="AY574" s="227" t="s">
        <v>175</v>
      </c>
    </row>
    <row r="575" spans="2:51" s="14" customFormat="1" ht="11.25">
      <c r="B575" s="217"/>
      <c r="C575" s="218"/>
      <c r="D575" s="203" t="s">
        <v>186</v>
      </c>
      <c r="E575" s="219" t="s">
        <v>19</v>
      </c>
      <c r="F575" s="220" t="s">
        <v>4238</v>
      </c>
      <c r="G575" s="218"/>
      <c r="H575" s="221">
        <v>4.935</v>
      </c>
      <c r="I575" s="222"/>
      <c r="J575" s="218"/>
      <c r="K575" s="218"/>
      <c r="L575" s="223"/>
      <c r="M575" s="224"/>
      <c r="N575" s="225"/>
      <c r="O575" s="225"/>
      <c r="P575" s="225"/>
      <c r="Q575" s="225"/>
      <c r="R575" s="225"/>
      <c r="S575" s="225"/>
      <c r="T575" s="226"/>
      <c r="AT575" s="227" t="s">
        <v>186</v>
      </c>
      <c r="AU575" s="227" t="s">
        <v>85</v>
      </c>
      <c r="AV575" s="14" t="s">
        <v>85</v>
      </c>
      <c r="AW575" s="14" t="s">
        <v>37</v>
      </c>
      <c r="AX575" s="14" t="s">
        <v>75</v>
      </c>
      <c r="AY575" s="227" t="s">
        <v>175</v>
      </c>
    </row>
    <row r="576" spans="2:51" s="13" customFormat="1" ht="11.25">
      <c r="B576" s="207"/>
      <c r="C576" s="208"/>
      <c r="D576" s="203" t="s">
        <v>186</v>
      </c>
      <c r="E576" s="209" t="s">
        <v>19</v>
      </c>
      <c r="F576" s="210" t="s">
        <v>4239</v>
      </c>
      <c r="G576" s="208"/>
      <c r="H576" s="209" t="s">
        <v>19</v>
      </c>
      <c r="I576" s="211"/>
      <c r="J576" s="208"/>
      <c r="K576" s="208"/>
      <c r="L576" s="212"/>
      <c r="M576" s="213"/>
      <c r="N576" s="214"/>
      <c r="O576" s="214"/>
      <c r="P576" s="214"/>
      <c r="Q576" s="214"/>
      <c r="R576" s="214"/>
      <c r="S576" s="214"/>
      <c r="T576" s="215"/>
      <c r="AT576" s="216" t="s">
        <v>186</v>
      </c>
      <c r="AU576" s="216" t="s">
        <v>85</v>
      </c>
      <c r="AV576" s="13" t="s">
        <v>83</v>
      </c>
      <c r="AW576" s="13" t="s">
        <v>37</v>
      </c>
      <c r="AX576" s="13" t="s">
        <v>75</v>
      </c>
      <c r="AY576" s="216" t="s">
        <v>175</v>
      </c>
    </row>
    <row r="577" spans="2:51" s="14" customFormat="1" ht="11.25">
      <c r="B577" s="217"/>
      <c r="C577" s="218"/>
      <c r="D577" s="203" t="s">
        <v>186</v>
      </c>
      <c r="E577" s="219" t="s">
        <v>19</v>
      </c>
      <c r="F577" s="220" t="s">
        <v>4240</v>
      </c>
      <c r="G577" s="218"/>
      <c r="H577" s="221">
        <v>101.66</v>
      </c>
      <c r="I577" s="222"/>
      <c r="J577" s="218"/>
      <c r="K577" s="218"/>
      <c r="L577" s="223"/>
      <c r="M577" s="224"/>
      <c r="N577" s="225"/>
      <c r="O577" s="225"/>
      <c r="P577" s="225"/>
      <c r="Q577" s="225"/>
      <c r="R577" s="225"/>
      <c r="S577" s="225"/>
      <c r="T577" s="226"/>
      <c r="AT577" s="227" t="s">
        <v>186</v>
      </c>
      <c r="AU577" s="227" t="s">
        <v>85</v>
      </c>
      <c r="AV577" s="14" t="s">
        <v>85</v>
      </c>
      <c r="AW577" s="14" t="s">
        <v>37</v>
      </c>
      <c r="AX577" s="14" t="s">
        <v>75</v>
      </c>
      <c r="AY577" s="227" t="s">
        <v>175</v>
      </c>
    </row>
    <row r="578" spans="2:51" s="14" customFormat="1" ht="11.25">
      <c r="B578" s="217"/>
      <c r="C578" s="218"/>
      <c r="D578" s="203" t="s">
        <v>186</v>
      </c>
      <c r="E578" s="219" t="s">
        <v>19</v>
      </c>
      <c r="F578" s="220" t="s">
        <v>4234</v>
      </c>
      <c r="G578" s="218"/>
      <c r="H578" s="221">
        <v>-0.7</v>
      </c>
      <c r="I578" s="222"/>
      <c r="J578" s="218"/>
      <c r="K578" s="218"/>
      <c r="L578" s="223"/>
      <c r="M578" s="224"/>
      <c r="N578" s="225"/>
      <c r="O578" s="225"/>
      <c r="P578" s="225"/>
      <c r="Q578" s="225"/>
      <c r="R578" s="225"/>
      <c r="S578" s="225"/>
      <c r="T578" s="226"/>
      <c r="AT578" s="227" t="s">
        <v>186</v>
      </c>
      <c r="AU578" s="227" t="s">
        <v>85</v>
      </c>
      <c r="AV578" s="14" t="s">
        <v>85</v>
      </c>
      <c r="AW578" s="14" t="s">
        <v>37</v>
      </c>
      <c r="AX578" s="14" t="s">
        <v>75</v>
      </c>
      <c r="AY578" s="227" t="s">
        <v>175</v>
      </c>
    </row>
    <row r="579" spans="2:51" s="14" customFormat="1" ht="11.25">
      <c r="B579" s="217"/>
      <c r="C579" s="218"/>
      <c r="D579" s="203" t="s">
        <v>186</v>
      </c>
      <c r="E579" s="219" t="s">
        <v>19</v>
      </c>
      <c r="F579" s="220" t="s">
        <v>4237</v>
      </c>
      <c r="G579" s="218"/>
      <c r="H579" s="221">
        <v>-3.162</v>
      </c>
      <c r="I579" s="222"/>
      <c r="J579" s="218"/>
      <c r="K579" s="218"/>
      <c r="L579" s="223"/>
      <c r="M579" s="224"/>
      <c r="N579" s="225"/>
      <c r="O579" s="225"/>
      <c r="P579" s="225"/>
      <c r="Q579" s="225"/>
      <c r="R579" s="225"/>
      <c r="S579" s="225"/>
      <c r="T579" s="226"/>
      <c r="AT579" s="227" t="s">
        <v>186</v>
      </c>
      <c r="AU579" s="227" t="s">
        <v>85</v>
      </c>
      <c r="AV579" s="14" t="s">
        <v>85</v>
      </c>
      <c r="AW579" s="14" t="s">
        <v>37</v>
      </c>
      <c r="AX579" s="14" t="s">
        <v>75</v>
      </c>
      <c r="AY579" s="227" t="s">
        <v>175</v>
      </c>
    </row>
    <row r="580" spans="2:51" s="14" customFormat="1" ht="11.25">
      <c r="B580" s="217"/>
      <c r="C580" s="218"/>
      <c r="D580" s="203" t="s">
        <v>186</v>
      </c>
      <c r="E580" s="219" t="s">
        <v>19</v>
      </c>
      <c r="F580" s="220" t="s">
        <v>4238</v>
      </c>
      <c r="G580" s="218"/>
      <c r="H580" s="221">
        <v>4.935</v>
      </c>
      <c r="I580" s="222"/>
      <c r="J580" s="218"/>
      <c r="K580" s="218"/>
      <c r="L580" s="223"/>
      <c r="M580" s="224"/>
      <c r="N580" s="225"/>
      <c r="O580" s="225"/>
      <c r="P580" s="225"/>
      <c r="Q580" s="225"/>
      <c r="R580" s="225"/>
      <c r="S580" s="225"/>
      <c r="T580" s="226"/>
      <c r="AT580" s="227" t="s">
        <v>186</v>
      </c>
      <c r="AU580" s="227" t="s">
        <v>85</v>
      </c>
      <c r="AV580" s="14" t="s">
        <v>85</v>
      </c>
      <c r="AW580" s="14" t="s">
        <v>37</v>
      </c>
      <c r="AX580" s="14" t="s">
        <v>75</v>
      </c>
      <c r="AY580" s="227" t="s">
        <v>175</v>
      </c>
    </row>
    <row r="581" spans="2:51" s="15" customFormat="1" ht="11.25">
      <c r="B581" s="228"/>
      <c r="C581" s="229"/>
      <c r="D581" s="203" t="s">
        <v>186</v>
      </c>
      <c r="E581" s="230" t="s">
        <v>19</v>
      </c>
      <c r="F581" s="231" t="s">
        <v>204</v>
      </c>
      <c r="G581" s="229"/>
      <c r="H581" s="232">
        <v>263.01400000000007</v>
      </c>
      <c r="I581" s="233"/>
      <c r="J581" s="229"/>
      <c r="K581" s="229"/>
      <c r="L581" s="234"/>
      <c r="M581" s="235"/>
      <c r="N581" s="236"/>
      <c r="O581" s="236"/>
      <c r="P581" s="236"/>
      <c r="Q581" s="236"/>
      <c r="R581" s="236"/>
      <c r="S581" s="236"/>
      <c r="T581" s="237"/>
      <c r="AT581" s="238" t="s">
        <v>186</v>
      </c>
      <c r="AU581" s="238" t="s">
        <v>85</v>
      </c>
      <c r="AV581" s="15" t="s">
        <v>182</v>
      </c>
      <c r="AW581" s="15" t="s">
        <v>37</v>
      </c>
      <c r="AX581" s="15" t="s">
        <v>83</v>
      </c>
      <c r="AY581" s="238" t="s">
        <v>175</v>
      </c>
    </row>
    <row r="582" spans="1:65" s="2" customFormat="1" ht="21.75" customHeight="1">
      <c r="A582" s="36"/>
      <c r="B582" s="37"/>
      <c r="C582" s="190" t="s">
        <v>1514</v>
      </c>
      <c r="D582" s="190" t="s">
        <v>177</v>
      </c>
      <c r="E582" s="191" t="s">
        <v>4241</v>
      </c>
      <c r="F582" s="192" t="s">
        <v>4242</v>
      </c>
      <c r="G582" s="193" t="s">
        <v>247</v>
      </c>
      <c r="H582" s="194">
        <v>160</v>
      </c>
      <c r="I582" s="195"/>
      <c r="J582" s="196">
        <f>ROUND(I582*H582,2)</f>
        <v>0</v>
      </c>
      <c r="K582" s="192" t="s">
        <v>181</v>
      </c>
      <c r="L582" s="41"/>
      <c r="M582" s="197" t="s">
        <v>19</v>
      </c>
      <c r="N582" s="198" t="s">
        <v>48</v>
      </c>
      <c r="O582" s="67"/>
      <c r="P582" s="199">
        <f>O582*H582</f>
        <v>0</v>
      </c>
      <c r="Q582" s="199">
        <v>6E-05</v>
      </c>
      <c r="R582" s="199">
        <f>Q582*H582</f>
        <v>0.009600000000000001</v>
      </c>
      <c r="S582" s="199">
        <v>0</v>
      </c>
      <c r="T582" s="200">
        <f>S582*H582</f>
        <v>0</v>
      </c>
      <c r="U582" s="36"/>
      <c r="V582" s="36"/>
      <c r="W582" s="36"/>
      <c r="X582" s="36"/>
      <c r="Y582" s="36"/>
      <c r="Z582" s="36"/>
      <c r="AA582" s="36"/>
      <c r="AB582" s="36"/>
      <c r="AC582" s="36"/>
      <c r="AD582" s="36"/>
      <c r="AE582" s="36"/>
      <c r="AR582" s="201" t="s">
        <v>293</v>
      </c>
      <c r="AT582" s="201" t="s">
        <v>177</v>
      </c>
      <c r="AU582" s="201" t="s">
        <v>85</v>
      </c>
      <c r="AY582" s="19" t="s">
        <v>175</v>
      </c>
      <c r="BE582" s="202">
        <f>IF(N582="základní",J582,0)</f>
        <v>0</v>
      </c>
      <c r="BF582" s="202">
        <f>IF(N582="snížená",J582,0)</f>
        <v>0</v>
      </c>
      <c r="BG582" s="202">
        <f>IF(N582="zákl. přenesená",J582,0)</f>
        <v>0</v>
      </c>
      <c r="BH582" s="202">
        <f>IF(N582="sníž. přenesená",J582,0)</f>
        <v>0</v>
      </c>
      <c r="BI582" s="202">
        <f>IF(N582="nulová",J582,0)</f>
        <v>0</v>
      </c>
      <c r="BJ582" s="19" t="s">
        <v>182</v>
      </c>
      <c r="BK582" s="202">
        <f>ROUND(I582*H582,2)</f>
        <v>0</v>
      </c>
      <c r="BL582" s="19" t="s">
        <v>293</v>
      </c>
      <c r="BM582" s="201" t="s">
        <v>4243</v>
      </c>
    </row>
    <row r="583" spans="1:47" s="2" customFormat="1" ht="48.75">
      <c r="A583" s="36"/>
      <c r="B583" s="37"/>
      <c r="C583" s="38"/>
      <c r="D583" s="203" t="s">
        <v>184</v>
      </c>
      <c r="E583" s="38"/>
      <c r="F583" s="204" t="s">
        <v>4244</v>
      </c>
      <c r="G583" s="38"/>
      <c r="H583" s="38"/>
      <c r="I583" s="111"/>
      <c r="J583" s="38"/>
      <c r="K583" s="38"/>
      <c r="L583" s="41"/>
      <c r="M583" s="205"/>
      <c r="N583" s="206"/>
      <c r="O583" s="67"/>
      <c r="P583" s="67"/>
      <c r="Q583" s="67"/>
      <c r="R583" s="67"/>
      <c r="S583" s="67"/>
      <c r="T583" s="68"/>
      <c r="U583" s="36"/>
      <c r="V583" s="36"/>
      <c r="W583" s="36"/>
      <c r="X583" s="36"/>
      <c r="Y583" s="36"/>
      <c r="Z583" s="36"/>
      <c r="AA583" s="36"/>
      <c r="AB583" s="36"/>
      <c r="AC583" s="36"/>
      <c r="AD583" s="36"/>
      <c r="AE583" s="36"/>
      <c r="AT583" s="19" t="s">
        <v>184</v>
      </c>
      <c r="AU583" s="19" t="s">
        <v>85</v>
      </c>
    </row>
    <row r="584" spans="1:47" s="2" customFormat="1" ht="19.5">
      <c r="A584" s="36"/>
      <c r="B584" s="37"/>
      <c r="C584" s="38"/>
      <c r="D584" s="203" t="s">
        <v>255</v>
      </c>
      <c r="E584" s="38"/>
      <c r="F584" s="204" t="s">
        <v>4245</v>
      </c>
      <c r="G584" s="38"/>
      <c r="H584" s="38"/>
      <c r="I584" s="111"/>
      <c r="J584" s="38"/>
      <c r="K584" s="38"/>
      <c r="L584" s="41"/>
      <c r="M584" s="205"/>
      <c r="N584" s="206"/>
      <c r="O584" s="67"/>
      <c r="P584" s="67"/>
      <c r="Q584" s="67"/>
      <c r="R584" s="67"/>
      <c r="S584" s="67"/>
      <c r="T584" s="68"/>
      <c r="U584" s="36"/>
      <c r="V584" s="36"/>
      <c r="W584" s="36"/>
      <c r="X584" s="36"/>
      <c r="Y584" s="36"/>
      <c r="Z584" s="36"/>
      <c r="AA584" s="36"/>
      <c r="AB584" s="36"/>
      <c r="AC584" s="36"/>
      <c r="AD584" s="36"/>
      <c r="AE584" s="36"/>
      <c r="AT584" s="19" t="s">
        <v>255</v>
      </c>
      <c r="AU584" s="19" t="s">
        <v>85</v>
      </c>
    </row>
    <row r="585" spans="1:65" s="2" customFormat="1" ht="16.5" customHeight="1">
      <c r="A585" s="36"/>
      <c r="B585" s="37"/>
      <c r="C585" s="239" t="s">
        <v>1519</v>
      </c>
      <c r="D585" s="239" t="s">
        <v>238</v>
      </c>
      <c r="E585" s="240" t="s">
        <v>4246</v>
      </c>
      <c r="F585" s="241" t="s">
        <v>4247</v>
      </c>
      <c r="G585" s="242" t="s">
        <v>191</v>
      </c>
      <c r="H585" s="243">
        <v>4.032</v>
      </c>
      <c r="I585" s="244"/>
      <c r="J585" s="245">
        <f>ROUND(I585*H585,2)</f>
        <v>0</v>
      </c>
      <c r="K585" s="241" t="s">
        <v>181</v>
      </c>
      <c r="L585" s="246"/>
      <c r="M585" s="247" t="s">
        <v>19</v>
      </c>
      <c r="N585" s="248" t="s">
        <v>48</v>
      </c>
      <c r="O585" s="67"/>
      <c r="P585" s="199">
        <f>O585*H585</f>
        <v>0</v>
      </c>
      <c r="Q585" s="199">
        <v>0.55</v>
      </c>
      <c r="R585" s="199">
        <f>Q585*H585</f>
        <v>2.2176</v>
      </c>
      <c r="S585" s="199">
        <v>0</v>
      </c>
      <c r="T585" s="200">
        <f>S585*H585</f>
        <v>0</v>
      </c>
      <c r="U585" s="36"/>
      <c r="V585" s="36"/>
      <c r="W585" s="36"/>
      <c r="X585" s="36"/>
      <c r="Y585" s="36"/>
      <c r="Z585" s="36"/>
      <c r="AA585" s="36"/>
      <c r="AB585" s="36"/>
      <c r="AC585" s="36"/>
      <c r="AD585" s="36"/>
      <c r="AE585" s="36"/>
      <c r="AR585" s="201" t="s">
        <v>522</v>
      </c>
      <c r="AT585" s="201" t="s">
        <v>238</v>
      </c>
      <c r="AU585" s="201" t="s">
        <v>85</v>
      </c>
      <c r="AY585" s="19" t="s">
        <v>175</v>
      </c>
      <c r="BE585" s="202">
        <f>IF(N585="základní",J585,0)</f>
        <v>0</v>
      </c>
      <c r="BF585" s="202">
        <f>IF(N585="snížená",J585,0)</f>
        <v>0</v>
      </c>
      <c r="BG585" s="202">
        <f>IF(N585="zákl. přenesená",J585,0)</f>
        <v>0</v>
      </c>
      <c r="BH585" s="202">
        <f>IF(N585="sníž. přenesená",J585,0)</f>
        <v>0</v>
      </c>
      <c r="BI585" s="202">
        <f>IF(N585="nulová",J585,0)</f>
        <v>0</v>
      </c>
      <c r="BJ585" s="19" t="s">
        <v>182</v>
      </c>
      <c r="BK585" s="202">
        <f>ROUND(I585*H585,2)</f>
        <v>0</v>
      </c>
      <c r="BL585" s="19" t="s">
        <v>293</v>
      </c>
      <c r="BM585" s="201" t="s">
        <v>4248</v>
      </c>
    </row>
    <row r="586" spans="1:65" s="2" customFormat="1" ht="21.75" customHeight="1">
      <c r="A586" s="36"/>
      <c r="B586" s="37"/>
      <c r="C586" s="190" t="s">
        <v>1525</v>
      </c>
      <c r="D586" s="190" t="s">
        <v>177</v>
      </c>
      <c r="E586" s="191" t="s">
        <v>4249</v>
      </c>
      <c r="F586" s="192" t="s">
        <v>4250</v>
      </c>
      <c r="G586" s="193" t="s">
        <v>180</v>
      </c>
      <c r="H586" s="194">
        <v>355.832</v>
      </c>
      <c r="I586" s="195"/>
      <c r="J586" s="196">
        <f>ROUND(I586*H586,2)</f>
        <v>0</v>
      </c>
      <c r="K586" s="192" t="s">
        <v>181</v>
      </c>
      <c r="L586" s="41"/>
      <c r="M586" s="197" t="s">
        <v>19</v>
      </c>
      <c r="N586" s="198" t="s">
        <v>48</v>
      </c>
      <c r="O586" s="67"/>
      <c r="P586" s="199">
        <f>O586*H586</f>
        <v>0</v>
      </c>
      <c r="Q586" s="199">
        <v>0</v>
      </c>
      <c r="R586" s="199">
        <f>Q586*H586</f>
        <v>0</v>
      </c>
      <c r="S586" s="199">
        <v>0</v>
      </c>
      <c r="T586" s="200">
        <f>S586*H586</f>
        <v>0</v>
      </c>
      <c r="U586" s="36"/>
      <c r="V586" s="36"/>
      <c r="W586" s="36"/>
      <c r="X586" s="36"/>
      <c r="Y586" s="36"/>
      <c r="Z586" s="36"/>
      <c r="AA586" s="36"/>
      <c r="AB586" s="36"/>
      <c r="AC586" s="36"/>
      <c r="AD586" s="36"/>
      <c r="AE586" s="36"/>
      <c r="AR586" s="201" t="s">
        <v>293</v>
      </c>
      <c r="AT586" s="201" t="s">
        <v>177</v>
      </c>
      <c r="AU586" s="201" t="s">
        <v>85</v>
      </c>
      <c r="AY586" s="19" t="s">
        <v>175</v>
      </c>
      <c r="BE586" s="202">
        <f>IF(N586="základní",J586,0)</f>
        <v>0</v>
      </c>
      <c r="BF586" s="202">
        <f>IF(N586="snížená",J586,0)</f>
        <v>0</v>
      </c>
      <c r="BG586" s="202">
        <f>IF(N586="zákl. přenesená",J586,0)</f>
        <v>0</v>
      </c>
      <c r="BH586" s="202">
        <f>IF(N586="sníž. přenesená",J586,0)</f>
        <v>0</v>
      </c>
      <c r="BI586" s="202">
        <f>IF(N586="nulová",J586,0)</f>
        <v>0</v>
      </c>
      <c r="BJ586" s="19" t="s">
        <v>182</v>
      </c>
      <c r="BK586" s="202">
        <f>ROUND(I586*H586,2)</f>
        <v>0</v>
      </c>
      <c r="BL586" s="19" t="s">
        <v>293</v>
      </c>
      <c r="BM586" s="201" t="s">
        <v>4251</v>
      </c>
    </row>
    <row r="587" spans="1:47" s="2" customFormat="1" ht="39">
      <c r="A587" s="36"/>
      <c r="B587" s="37"/>
      <c r="C587" s="38"/>
      <c r="D587" s="203" t="s">
        <v>184</v>
      </c>
      <c r="E587" s="38"/>
      <c r="F587" s="204" t="s">
        <v>4252</v>
      </c>
      <c r="G587" s="38"/>
      <c r="H587" s="38"/>
      <c r="I587" s="111"/>
      <c r="J587" s="38"/>
      <c r="K587" s="38"/>
      <c r="L587" s="41"/>
      <c r="M587" s="205"/>
      <c r="N587" s="206"/>
      <c r="O587" s="67"/>
      <c r="P587" s="67"/>
      <c r="Q587" s="67"/>
      <c r="R587" s="67"/>
      <c r="S587" s="67"/>
      <c r="T587" s="68"/>
      <c r="U587" s="36"/>
      <c r="V587" s="36"/>
      <c r="W587" s="36"/>
      <c r="X587" s="36"/>
      <c r="Y587" s="36"/>
      <c r="Z587" s="36"/>
      <c r="AA587" s="36"/>
      <c r="AB587" s="36"/>
      <c r="AC587" s="36"/>
      <c r="AD587" s="36"/>
      <c r="AE587" s="36"/>
      <c r="AT587" s="19" t="s">
        <v>184</v>
      </c>
      <c r="AU587" s="19" t="s">
        <v>85</v>
      </c>
    </row>
    <row r="588" spans="1:65" s="2" customFormat="1" ht="16.5" customHeight="1">
      <c r="A588" s="36"/>
      <c r="B588" s="37"/>
      <c r="C588" s="190" t="s">
        <v>1530</v>
      </c>
      <c r="D588" s="190" t="s">
        <v>177</v>
      </c>
      <c r="E588" s="191" t="s">
        <v>4253</v>
      </c>
      <c r="F588" s="192" t="s">
        <v>4254</v>
      </c>
      <c r="G588" s="193" t="s">
        <v>247</v>
      </c>
      <c r="H588" s="194">
        <v>355.832</v>
      </c>
      <c r="I588" s="195"/>
      <c r="J588" s="196">
        <f>ROUND(I588*H588,2)</f>
        <v>0</v>
      </c>
      <c r="K588" s="192" t="s">
        <v>181</v>
      </c>
      <c r="L588" s="41"/>
      <c r="M588" s="197" t="s">
        <v>19</v>
      </c>
      <c r="N588" s="198" t="s">
        <v>48</v>
      </c>
      <c r="O588" s="67"/>
      <c r="P588" s="199">
        <f>O588*H588</f>
        <v>0</v>
      </c>
      <c r="Q588" s="199">
        <v>0</v>
      </c>
      <c r="R588" s="199">
        <f>Q588*H588</f>
        <v>0</v>
      </c>
      <c r="S588" s="199">
        <v>0</v>
      </c>
      <c r="T588" s="200">
        <f>S588*H588</f>
        <v>0</v>
      </c>
      <c r="U588" s="36"/>
      <c r="V588" s="36"/>
      <c r="W588" s="36"/>
      <c r="X588" s="36"/>
      <c r="Y588" s="36"/>
      <c r="Z588" s="36"/>
      <c r="AA588" s="36"/>
      <c r="AB588" s="36"/>
      <c r="AC588" s="36"/>
      <c r="AD588" s="36"/>
      <c r="AE588" s="36"/>
      <c r="AR588" s="201" t="s">
        <v>293</v>
      </c>
      <c r="AT588" s="201" t="s">
        <v>177</v>
      </c>
      <c r="AU588" s="201" t="s">
        <v>85</v>
      </c>
      <c r="AY588" s="19" t="s">
        <v>175</v>
      </c>
      <c r="BE588" s="202">
        <f>IF(N588="základní",J588,0)</f>
        <v>0</v>
      </c>
      <c r="BF588" s="202">
        <f>IF(N588="snížená",J588,0)</f>
        <v>0</v>
      </c>
      <c r="BG588" s="202">
        <f>IF(N588="zákl. přenesená",J588,0)</f>
        <v>0</v>
      </c>
      <c r="BH588" s="202">
        <f>IF(N588="sníž. přenesená",J588,0)</f>
        <v>0</v>
      </c>
      <c r="BI588" s="202">
        <f>IF(N588="nulová",J588,0)</f>
        <v>0</v>
      </c>
      <c r="BJ588" s="19" t="s">
        <v>182</v>
      </c>
      <c r="BK588" s="202">
        <f>ROUND(I588*H588,2)</f>
        <v>0</v>
      </c>
      <c r="BL588" s="19" t="s">
        <v>293</v>
      </c>
      <c r="BM588" s="201" t="s">
        <v>4255</v>
      </c>
    </row>
    <row r="589" spans="1:47" s="2" customFormat="1" ht="39">
      <c r="A589" s="36"/>
      <c r="B589" s="37"/>
      <c r="C589" s="38"/>
      <c r="D589" s="203" t="s">
        <v>184</v>
      </c>
      <c r="E589" s="38"/>
      <c r="F589" s="204" t="s">
        <v>4252</v>
      </c>
      <c r="G589" s="38"/>
      <c r="H589" s="38"/>
      <c r="I589" s="111"/>
      <c r="J589" s="38"/>
      <c r="K589" s="38"/>
      <c r="L589" s="41"/>
      <c r="M589" s="205"/>
      <c r="N589" s="206"/>
      <c r="O589" s="67"/>
      <c r="P589" s="67"/>
      <c r="Q589" s="67"/>
      <c r="R589" s="67"/>
      <c r="S589" s="67"/>
      <c r="T589" s="68"/>
      <c r="U589" s="36"/>
      <c r="V589" s="36"/>
      <c r="W589" s="36"/>
      <c r="X589" s="36"/>
      <c r="Y589" s="36"/>
      <c r="Z589" s="36"/>
      <c r="AA589" s="36"/>
      <c r="AB589" s="36"/>
      <c r="AC589" s="36"/>
      <c r="AD589" s="36"/>
      <c r="AE589" s="36"/>
      <c r="AT589" s="19" t="s">
        <v>184</v>
      </c>
      <c r="AU589" s="19" t="s">
        <v>85</v>
      </c>
    </row>
    <row r="590" spans="2:51" s="14" customFormat="1" ht="11.25">
      <c r="B590" s="217"/>
      <c r="C590" s="218"/>
      <c r="D590" s="203" t="s">
        <v>186</v>
      </c>
      <c r="E590" s="219" t="s">
        <v>19</v>
      </c>
      <c r="F590" s="220" t="s">
        <v>4256</v>
      </c>
      <c r="G590" s="218"/>
      <c r="H590" s="221">
        <v>355.832</v>
      </c>
      <c r="I590" s="222"/>
      <c r="J590" s="218"/>
      <c r="K590" s="218"/>
      <c r="L590" s="223"/>
      <c r="M590" s="224"/>
      <c r="N590" s="225"/>
      <c r="O590" s="225"/>
      <c r="P590" s="225"/>
      <c r="Q590" s="225"/>
      <c r="R590" s="225"/>
      <c r="S590" s="225"/>
      <c r="T590" s="226"/>
      <c r="AT590" s="227" t="s">
        <v>186</v>
      </c>
      <c r="AU590" s="227" t="s">
        <v>85</v>
      </c>
      <c r="AV590" s="14" t="s">
        <v>85</v>
      </c>
      <c r="AW590" s="14" t="s">
        <v>37</v>
      </c>
      <c r="AX590" s="14" t="s">
        <v>83</v>
      </c>
      <c r="AY590" s="227" t="s">
        <v>175</v>
      </c>
    </row>
    <row r="591" spans="1:65" s="2" customFormat="1" ht="16.5" customHeight="1">
      <c r="A591" s="36"/>
      <c r="B591" s="37"/>
      <c r="C591" s="239" t="s">
        <v>1534</v>
      </c>
      <c r="D591" s="239" t="s">
        <v>238</v>
      </c>
      <c r="E591" s="240" t="s">
        <v>4257</v>
      </c>
      <c r="F591" s="241" t="s">
        <v>4258</v>
      </c>
      <c r="G591" s="242" t="s">
        <v>191</v>
      </c>
      <c r="H591" s="243">
        <v>3.985</v>
      </c>
      <c r="I591" s="244"/>
      <c r="J591" s="245">
        <f>ROUND(I591*H591,2)</f>
        <v>0</v>
      </c>
      <c r="K591" s="241" t="s">
        <v>181</v>
      </c>
      <c r="L591" s="246"/>
      <c r="M591" s="247" t="s">
        <v>19</v>
      </c>
      <c r="N591" s="248" t="s">
        <v>48</v>
      </c>
      <c r="O591" s="67"/>
      <c r="P591" s="199">
        <f>O591*H591</f>
        <v>0</v>
      </c>
      <c r="Q591" s="199">
        <v>0.55</v>
      </c>
      <c r="R591" s="199">
        <f>Q591*H591</f>
        <v>2.1917500000000003</v>
      </c>
      <c r="S591" s="199">
        <v>0</v>
      </c>
      <c r="T591" s="200">
        <f>S591*H591</f>
        <v>0</v>
      </c>
      <c r="U591" s="36"/>
      <c r="V591" s="36"/>
      <c r="W591" s="36"/>
      <c r="X591" s="36"/>
      <c r="Y591" s="36"/>
      <c r="Z591" s="36"/>
      <c r="AA591" s="36"/>
      <c r="AB591" s="36"/>
      <c r="AC591" s="36"/>
      <c r="AD591" s="36"/>
      <c r="AE591" s="36"/>
      <c r="AR591" s="201" t="s">
        <v>522</v>
      </c>
      <c r="AT591" s="201" t="s">
        <v>238</v>
      </c>
      <c r="AU591" s="201" t="s">
        <v>85</v>
      </c>
      <c r="AY591" s="19" t="s">
        <v>175</v>
      </c>
      <c r="BE591" s="202">
        <f>IF(N591="základní",J591,0)</f>
        <v>0</v>
      </c>
      <c r="BF591" s="202">
        <f>IF(N591="snížená",J591,0)</f>
        <v>0</v>
      </c>
      <c r="BG591" s="202">
        <f>IF(N591="zákl. přenesená",J591,0)</f>
        <v>0</v>
      </c>
      <c r="BH591" s="202">
        <f>IF(N591="sníž. přenesená",J591,0)</f>
        <v>0</v>
      </c>
      <c r="BI591" s="202">
        <f>IF(N591="nulová",J591,0)</f>
        <v>0</v>
      </c>
      <c r="BJ591" s="19" t="s">
        <v>182</v>
      </c>
      <c r="BK591" s="202">
        <f>ROUND(I591*H591,2)</f>
        <v>0</v>
      </c>
      <c r="BL591" s="19" t="s">
        <v>293</v>
      </c>
      <c r="BM591" s="201" t="s">
        <v>4259</v>
      </c>
    </row>
    <row r="592" spans="2:51" s="13" customFormat="1" ht="11.25">
      <c r="B592" s="207"/>
      <c r="C592" s="208"/>
      <c r="D592" s="203" t="s">
        <v>186</v>
      </c>
      <c r="E592" s="209" t="s">
        <v>19</v>
      </c>
      <c r="F592" s="210" t="s">
        <v>4260</v>
      </c>
      <c r="G592" s="208"/>
      <c r="H592" s="209" t="s">
        <v>19</v>
      </c>
      <c r="I592" s="211"/>
      <c r="J592" s="208"/>
      <c r="K592" s="208"/>
      <c r="L592" s="212"/>
      <c r="M592" s="213"/>
      <c r="N592" s="214"/>
      <c r="O592" s="214"/>
      <c r="P592" s="214"/>
      <c r="Q592" s="214"/>
      <c r="R592" s="214"/>
      <c r="S592" s="214"/>
      <c r="T592" s="215"/>
      <c r="AT592" s="216" t="s">
        <v>186</v>
      </c>
      <c r="AU592" s="216" t="s">
        <v>85</v>
      </c>
      <c r="AV592" s="13" t="s">
        <v>83</v>
      </c>
      <c r="AW592" s="13" t="s">
        <v>37</v>
      </c>
      <c r="AX592" s="13" t="s">
        <v>75</v>
      </c>
      <c r="AY592" s="216" t="s">
        <v>175</v>
      </c>
    </row>
    <row r="593" spans="2:51" s="14" customFormat="1" ht="11.25">
      <c r="B593" s="217"/>
      <c r="C593" s="218"/>
      <c r="D593" s="203" t="s">
        <v>186</v>
      </c>
      <c r="E593" s="219" t="s">
        <v>19</v>
      </c>
      <c r="F593" s="220" t="s">
        <v>4261</v>
      </c>
      <c r="G593" s="218"/>
      <c r="H593" s="221">
        <v>2.847</v>
      </c>
      <c r="I593" s="222"/>
      <c r="J593" s="218"/>
      <c r="K593" s="218"/>
      <c r="L593" s="223"/>
      <c r="M593" s="224"/>
      <c r="N593" s="225"/>
      <c r="O593" s="225"/>
      <c r="P593" s="225"/>
      <c r="Q593" s="225"/>
      <c r="R593" s="225"/>
      <c r="S593" s="225"/>
      <c r="T593" s="226"/>
      <c r="AT593" s="227" t="s">
        <v>186</v>
      </c>
      <c r="AU593" s="227" t="s">
        <v>85</v>
      </c>
      <c r="AV593" s="14" t="s">
        <v>85</v>
      </c>
      <c r="AW593" s="14" t="s">
        <v>37</v>
      </c>
      <c r="AX593" s="14" t="s">
        <v>75</v>
      </c>
      <c r="AY593" s="227" t="s">
        <v>175</v>
      </c>
    </row>
    <row r="594" spans="2:51" s="13" customFormat="1" ht="11.25">
      <c r="B594" s="207"/>
      <c r="C594" s="208"/>
      <c r="D594" s="203" t="s">
        <v>186</v>
      </c>
      <c r="E594" s="209" t="s">
        <v>19</v>
      </c>
      <c r="F594" s="210" t="s">
        <v>4262</v>
      </c>
      <c r="G594" s="208"/>
      <c r="H594" s="209" t="s">
        <v>19</v>
      </c>
      <c r="I594" s="211"/>
      <c r="J594" s="208"/>
      <c r="K594" s="208"/>
      <c r="L594" s="212"/>
      <c r="M594" s="213"/>
      <c r="N594" s="214"/>
      <c r="O594" s="214"/>
      <c r="P594" s="214"/>
      <c r="Q594" s="214"/>
      <c r="R594" s="214"/>
      <c r="S594" s="214"/>
      <c r="T594" s="215"/>
      <c r="AT594" s="216" t="s">
        <v>186</v>
      </c>
      <c r="AU594" s="216" t="s">
        <v>85</v>
      </c>
      <c r="AV594" s="13" t="s">
        <v>83</v>
      </c>
      <c r="AW594" s="13" t="s">
        <v>37</v>
      </c>
      <c r="AX594" s="13" t="s">
        <v>75</v>
      </c>
      <c r="AY594" s="216" t="s">
        <v>175</v>
      </c>
    </row>
    <row r="595" spans="2:51" s="14" customFormat="1" ht="11.25">
      <c r="B595" s="217"/>
      <c r="C595" s="218"/>
      <c r="D595" s="203" t="s">
        <v>186</v>
      </c>
      <c r="E595" s="219" t="s">
        <v>19</v>
      </c>
      <c r="F595" s="220" t="s">
        <v>4263</v>
      </c>
      <c r="G595" s="218"/>
      <c r="H595" s="221">
        <v>0.776</v>
      </c>
      <c r="I595" s="222"/>
      <c r="J595" s="218"/>
      <c r="K595" s="218"/>
      <c r="L595" s="223"/>
      <c r="M595" s="224"/>
      <c r="N595" s="225"/>
      <c r="O595" s="225"/>
      <c r="P595" s="225"/>
      <c r="Q595" s="225"/>
      <c r="R595" s="225"/>
      <c r="S595" s="225"/>
      <c r="T595" s="226"/>
      <c r="AT595" s="227" t="s">
        <v>186</v>
      </c>
      <c r="AU595" s="227" t="s">
        <v>85</v>
      </c>
      <c r="AV595" s="14" t="s">
        <v>85</v>
      </c>
      <c r="AW595" s="14" t="s">
        <v>37</v>
      </c>
      <c r="AX595" s="14" t="s">
        <v>75</v>
      </c>
      <c r="AY595" s="227" t="s">
        <v>175</v>
      </c>
    </row>
    <row r="596" spans="2:51" s="16" customFormat="1" ht="11.25">
      <c r="B596" s="253"/>
      <c r="C596" s="254"/>
      <c r="D596" s="203" t="s">
        <v>186</v>
      </c>
      <c r="E596" s="255" t="s">
        <v>19</v>
      </c>
      <c r="F596" s="256" t="s">
        <v>365</v>
      </c>
      <c r="G596" s="254"/>
      <c r="H596" s="257">
        <v>3.623</v>
      </c>
      <c r="I596" s="258"/>
      <c r="J596" s="254"/>
      <c r="K596" s="254"/>
      <c r="L596" s="259"/>
      <c r="M596" s="260"/>
      <c r="N596" s="261"/>
      <c r="O596" s="261"/>
      <c r="P596" s="261"/>
      <c r="Q596" s="261"/>
      <c r="R596" s="261"/>
      <c r="S596" s="261"/>
      <c r="T596" s="262"/>
      <c r="AT596" s="263" t="s">
        <v>186</v>
      </c>
      <c r="AU596" s="263" t="s">
        <v>85</v>
      </c>
      <c r="AV596" s="16" t="s">
        <v>195</v>
      </c>
      <c r="AW596" s="16" t="s">
        <v>37</v>
      </c>
      <c r="AX596" s="16" t="s">
        <v>75</v>
      </c>
      <c r="AY596" s="263" t="s">
        <v>175</v>
      </c>
    </row>
    <row r="597" spans="2:51" s="14" customFormat="1" ht="11.25">
      <c r="B597" s="217"/>
      <c r="C597" s="218"/>
      <c r="D597" s="203" t="s">
        <v>186</v>
      </c>
      <c r="E597" s="219" t="s">
        <v>19</v>
      </c>
      <c r="F597" s="220" t="s">
        <v>4264</v>
      </c>
      <c r="G597" s="218"/>
      <c r="H597" s="221">
        <v>3.985</v>
      </c>
      <c r="I597" s="222"/>
      <c r="J597" s="218"/>
      <c r="K597" s="218"/>
      <c r="L597" s="223"/>
      <c r="M597" s="224"/>
      <c r="N597" s="225"/>
      <c r="O597" s="225"/>
      <c r="P597" s="225"/>
      <c r="Q597" s="225"/>
      <c r="R597" s="225"/>
      <c r="S597" s="225"/>
      <c r="T597" s="226"/>
      <c r="AT597" s="227" t="s">
        <v>186</v>
      </c>
      <c r="AU597" s="227" t="s">
        <v>85</v>
      </c>
      <c r="AV597" s="14" t="s">
        <v>85</v>
      </c>
      <c r="AW597" s="14" t="s">
        <v>37</v>
      </c>
      <c r="AX597" s="14" t="s">
        <v>83</v>
      </c>
      <c r="AY597" s="227" t="s">
        <v>175</v>
      </c>
    </row>
    <row r="598" spans="1:65" s="2" customFormat="1" ht="21.75" customHeight="1">
      <c r="A598" s="36"/>
      <c r="B598" s="37"/>
      <c r="C598" s="190" t="s">
        <v>1540</v>
      </c>
      <c r="D598" s="190" t="s">
        <v>177</v>
      </c>
      <c r="E598" s="191" t="s">
        <v>4265</v>
      </c>
      <c r="F598" s="192" t="s">
        <v>4266</v>
      </c>
      <c r="G598" s="193" t="s">
        <v>180</v>
      </c>
      <c r="H598" s="194">
        <v>355.831</v>
      </c>
      <c r="I598" s="195"/>
      <c r="J598" s="196">
        <f>ROUND(I598*H598,2)</f>
        <v>0</v>
      </c>
      <c r="K598" s="192" t="s">
        <v>181</v>
      </c>
      <c r="L598" s="41"/>
      <c r="M598" s="197" t="s">
        <v>19</v>
      </c>
      <c r="N598" s="198" t="s">
        <v>48</v>
      </c>
      <c r="O598" s="67"/>
      <c r="P598" s="199">
        <f>O598*H598</f>
        <v>0</v>
      </c>
      <c r="Q598" s="199">
        <v>0</v>
      </c>
      <c r="R598" s="199">
        <f>Q598*H598</f>
        <v>0</v>
      </c>
      <c r="S598" s="199">
        <v>0.007</v>
      </c>
      <c r="T598" s="200">
        <f>S598*H598</f>
        <v>2.4908170000000003</v>
      </c>
      <c r="U598" s="36"/>
      <c r="V598" s="36"/>
      <c r="W598" s="36"/>
      <c r="X598" s="36"/>
      <c r="Y598" s="36"/>
      <c r="Z598" s="36"/>
      <c r="AA598" s="36"/>
      <c r="AB598" s="36"/>
      <c r="AC598" s="36"/>
      <c r="AD598" s="36"/>
      <c r="AE598" s="36"/>
      <c r="AR598" s="201" t="s">
        <v>182</v>
      </c>
      <c r="AT598" s="201" t="s">
        <v>177</v>
      </c>
      <c r="AU598" s="201" t="s">
        <v>85</v>
      </c>
      <c r="AY598" s="19" t="s">
        <v>175</v>
      </c>
      <c r="BE598" s="202">
        <f>IF(N598="základní",J598,0)</f>
        <v>0</v>
      </c>
      <c r="BF598" s="202">
        <f>IF(N598="snížená",J598,0)</f>
        <v>0</v>
      </c>
      <c r="BG598" s="202">
        <f>IF(N598="zákl. přenesená",J598,0)</f>
        <v>0</v>
      </c>
      <c r="BH598" s="202">
        <f>IF(N598="sníž. přenesená",J598,0)</f>
        <v>0</v>
      </c>
      <c r="BI598" s="202">
        <f>IF(N598="nulová",J598,0)</f>
        <v>0</v>
      </c>
      <c r="BJ598" s="19" t="s">
        <v>182</v>
      </c>
      <c r="BK598" s="202">
        <f>ROUND(I598*H598,2)</f>
        <v>0</v>
      </c>
      <c r="BL598" s="19" t="s">
        <v>182</v>
      </c>
      <c r="BM598" s="201" t="s">
        <v>4267</v>
      </c>
    </row>
    <row r="599" spans="2:51" s="14" customFormat="1" ht="11.25">
      <c r="B599" s="217"/>
      <c r="C599" s="218"/>
      <c r="D599" s="203" t="s">
        <v>186</v>
      </c>
      <c r="E599" s="219" t="s">
        <v>19</v>
      </c>
      <c r="F599" s="220" t="s">
        <v>4268</v>
      </c>
      <c r="G599" s="218"/>
      <c r="H599" s="221">
        <v>319.16</v>
      </c>
      <c r="I599" s="222"/>
      <c r="J599" s="218"/>
      <c r="K599" s="218"/>
      <c r="L599" s="223"/>
      <c r="M599" s="224"/>
      <c r="N599" s="225"/>
      <c r="O599" s="225"/>
      <c r="P599" s="225"/>
      <c r="Q599" s="225"/>
      <c r="R599" s="225"/>
      <c r="S599" s="225"/>
      <c r="T599" s="226"/>
      <c r="AT599" s="227" t="s">
        <v>186</v>
      </c>
      <c r="AU599" s="227" t="s">
        <v>85</v>
      </c>
      <c r="AV599" s="14" t="s">
        <v>85</v>
      </c>
      <c r="AW599" s="14" t="s">
        <v>37</v>
      </c>
      <c r="AX599" s="14" t="s">
        <v>75</v>
      </c>
      <c r="AY599" s="227" t="s">
        <v>175</v>
      </c>
    </row>
    <row r="600" spans="2:51" s="14" customFormat="1" ht="11.25">
      <c r="B600" s="217"/>
      <c r="C600" s="218"/>
      <c r="D600" s="203" t="s">
        <v>186</v>
      </c>
      <c r="E600" s="219" t="s">
        <v>19</v>
      </c>
      <c r="F600" s="220" t="s">
        <v>4269</v>
      </c>
      <c r="G600" s="218"/>
      <c r="H600" s="221">
        <v>-11.752</v>
      </c>
      <c r="I600" s="222"/>
      <c r="J600" s="218"/>
      <c r="K600" s="218"/>
      <c r="L600" s="223"/>
      <c r="M600" s="224"/>
      <c r="N600" s="225"/>
      <c r="O600" s="225"/>
      <c r="P600" s="225"/>
      <c r="Q600" s="225"/>
      <c r="R600" s="225"/>
      <c r="S600" s="225"/>
      <c r="T600" s="226"/>
      <c r="AT600" s="227" t="s">
        <v>186</v>
      </c>
      <c r="AU600" s="227" t="s">
        <v>85</v>
      </c>
      <c r="AV600" s="14" t="s">
        <v>85</v>
      </c>
      <c r="AW600" s="14" t="s">
        <v>37</v>
      </c>
      <c r="AX600" s="14" t="s">
        <v>75</v>
      </c>
      <c r="AY600" s="227" t="s">
        <v>175</v>
      </c>
    </row>
    <row r="601" spans="2:51" s="14" customFormat="1" ht="11.25">
      <c r="B601" s="217"/>
      <c r="C601" s="218"/>
      <c r="D601" s="203" t="s">
        <v>186</v>
      </c>
      <c r="E601" s="219" t="s">
        <v>19</v>
      </c>
      <c r="F601" s="220" t="s">
        <v>4270</v>
      </c>
      <c r="G601" s="218"/>
      <c r="H601" s="221">
        <v>8.46</v>
      </c>
      <c r="I601" s="222"/>
      <c r="J601" s="218"/>
      <c r="K601" s="218"/>
      <c r="L601" s="223"/>
      <c r="M601" s="224"/>
      <c r="N601" s="225"/>
      <c r="O601" s="225"/>
      <c r="P601" s="225"/>
      <c r="Q601" s="225"/>
      <c r="R601" s="225"/>
      <c r="S601" s="225"/>
      <c r="T601" s="226"/>
      <c r="AT601" s="227" t="s">
        <v>186</v>
      </c>
      <c r="AU601" s="227" t="s">
        <v>85</v>
      </c>
      <c r="AV601" s="14" t="s">
        <v>85</v>
      </c>
      <c r="AW601" s="14" t="s">
        <v>37</v>
      </c>
      <c r="AX601" s="14" t="s">
        <v>75</v>
      </c>
      <c r="AY601" s="227" t="s">
        <v>175</v>
      </c>
    </row>
    <row r="602" spans="2:51" s="14" customFormat="1" ht="11.25">
      <c r="B602" s="217"/>
      <c r="C602" s="218"/>
      <c r="D602" s="203" t="s">
        <v>186</v>
      </c>
      <c r="E602" s="219" t="s">
        <v>19</v>
      </c>
      <c r="F602" s="220" t="s">
        <v>4271</v>
      </c>
      <c r="G602" s="218"/>
      <c r="H602" s="221">
        <v>-29.453</v>
      </c>
      <c r="I602" s="222"/>
      <c r="J602" s="218"/>
      <c r="K602" s="218"/>
      <c r="L602" s="223"/>
      <c r="M602" s="224"/>
      <c r="N602" s="225"/>
      <c r="O602" s="225"/>
      <c r="P602" s="225"/>
      <c r="Q602" s="225"/>
      <c r="R602" s="225"/>
      <c r="S602" s="225"/>
      <c r="T602" s="226"/>
      <c r="AT602" s="227" t="s">
        <v>186</v>
      </c>
      <c r="AU602" s="227" t="s">
        <v>85</v>
      </c>
      <c r="AV602" s="14" t="s">
        <v>85</v>
      </c>
      <c r="AW602" s="14" t="s">
        <v>37</v>
      </c>
      <c r="AX602" s="14" t="s">
        <v>75</v>
      </c>
      <c r="AY602" s="227" t="s">
        <v>175</v>
      </c>
    </row>
    <row r="603" spans="2:51" s="14" customFormat="1" ht="11.25">
      <c r="B603" s="217"/>
      <c r="C603" s="218"/>
      <c r="D603" s="203" t="s">
        <v>186</v>
      </c>
      <c r="E603" s="219" t="s">
        <v>19</v>
      </c>
      <c r="F603" s="220" t="s">
        <v>4272</v>
      </c>
      <c r="G603" s="218"/>
      <c r="H603" s="221">
        <v>-18.544</v>
      </c>
      <c r="I603" s="222"/>
      <c r="J603" s="218"/>
      <c r="K603" s="218"/>
      <c r="L603" s="223"/>
      <c r="M603" s="224"/>
      <c r="N603" s="225"/>
      <c r="O603" s="225"/>
      <c r="P603" s="225"/>
      <c r="Q603" s="225"/>
      <c r="R603" s="225"/>
      <c r="S603" s="225"/>
      <c r="T603" s="226"/>
      <c r="AT603" s="227" t="s">
        <v>186</v>
      </c>
      <c r="AU603" s="227" t="s">
        <v>85</v>
      </c>
      <c r="AV603" s="14" t="s">
        <v>85</v>
      </c>
      <c r="AW603" s="14" t="s">
        <v>37</v>
      </c>
      <c r="AX603" s="14" t="s">
        <v>75</v>
      </c>
      <c r="AY603" s="227" t="s">
        <v>175</v>
      </c>
    </row>
    <row r="604" spans="2:51" s="14" customFormat="1" ht="11.25">
      <c r="B604" s="217"/>
      <c r="C604" s="218"/>
      <c r="D604" s="203" t="s">
        <v>186</v>
      </c>
      <c r="E604" s="219" t="s">
        <v>19</v>
      </c>
      <c r="F604" s="220" t="s">
        <v>4273</v>
      </c>
      <c r="G604" s="218"/>
      <c r="H604" s="221">
        <v>49.265</v>
      </c>
      <c r="I604" s="222"/>
      <c r="J604" s="218"/>
      <c r="K604" s="218"/>
      <c r="L604" s="223"/>
      <c r="M604" s="224"/>
      <c r="N604" s="225"/>
      <c r="O604" s="225"/>
      <c r="P604" s="225"/>
      <c r="Q604" s="225"/>
      <c r="R604" s="225"/>
      <c r="S604" s="225"/>
      <c r="T604" s="226"/>
      <c r="AT604" s="227" t="s">
        <v>186</v>
      </c>
      <c r="AU604" s="227" t="s">
        <v>85</v>
      </c>
      <c r="AV604" s="14" t="s">
        <v>85</v>
      </c>
      <c r="AW604" s="14" t="s">
        <v>37</v>
      </c>
      <c r="AX604" s="14" t="s">
        <v>75</v>
      </c>
      <c r="AY604" s="227" t="s">
        <v>175</v>
      </c>
    </row>
    <row r="605" spans="2:51" s="14" customFormat="1" ht="11.25">
      <c r="B605" s="217"/>
      <c r="C605" s="218"/>
      <c r="D605" s="203" t="s">
        <v>186</v>
      </c>
      <c r="E605" s="219" t="s">
        <v>19</v>
      </c>
      <c r="F605" s="220" t="s">
        <v>4274</v>
      </c>
      <c r="G605" s="218"/>
      <c r="H605" s="221">
        <v>-3</v>
      </c>
      <c r="I605" s="222"/>
      <c r="J605" s="218"/>
      <c r="K605" s="218"/>
      <c r="L605" s="223"/>
      <c r="M605" s="224"/>
      <c r="N605" s="225"/>
      <c r="O605" s="225"/>
      <c r="P605" s="225"/>
      <c r="Q605" s="225"/>
      <c r="R605" s="225"/>
      <c r="S605" s="225"/>
      <c r="T605" s="226"/>
      <c r="AT605" s="227" t="s">
        <v>186</v>
      </c>
      <c r="AU605" s="227" t="s">
        <v>85</v>
      </c>
      <c r="AV605" s="14" t="s">
        <v>85</v>
      </c>
      <c r="AW605" s="14" t="s">
        <v>37</v>
      </c>
      <c r="AX605" s="14" t="s">
        <v>75</v>
      </c>
      <c r="AY605" s="227" t="s">
        <v>175</v>
      </c>
    </row>
    <row r="606" spans="2:51" s="14" customFormat="1" ht="11.25">
      <c r="B606" s="217"/>
      <c r="C606" s="218"/>
      <c r="D606" s="203" t="s">
        <v>186</v>
      </c>
      <c r="E606" s="219" t="s">
        <v>19</v>
      </c>
      <c r="F606" s="220" t="s">
        <v>4275</v>
      </c>
      <c r="G606" s="218"/>
      <c r="H606" s="221">
        <v>3.588</v>
      </c>
      <c r="I606" s="222"/>
      <c r="J606" s="218"/>
      <c r="K606" s="218"/>
      <c r="L606" s="223"/>
      <c r="M606" s="224"/>
      <c r="N606" s="225"/>
      <c r="O606" s="225"/>
      <c r="P606" s="225"/>
      <c r="Q606" s="225"/>
      <c r="R606" s="225"/>
      <c r="S606" s="225"/>
      <c r="T606" s="226"/>
      <c r="AT606" s="227" t="s">
        <v>186</v>
      </c>
      <c r="AU606" s="227" t="s">
        <v>85</v>
      </c>
      <c r="AV606" s="14" t="s">
        <v>85</v>
      </c>
      <c r="AW606" s="14" t="s">
        <v>37</v>
      </c>
      <c r="AX606" s="14" t="s">
        <v>75</v>
      </c>
      <c r="AY606" s="227" t="s">
        <v>175</v>
      </c>
    </row>
    <row r="607" spans="2:51" s="14" customFormat="1" ht="11.25">
      <c r="B607" s="217"/>
      <c r="C607" s="218"/>
      <c r="D607" s="203" t="s">
        <v>186</v>
      </c>
      <c r="E607" s="219" t="s">
        <v>19</v>
      </c>
      <c r="F607" s="220" t="s">
        <v>4276</v>
      </c>
      <c r="G607" s="218"/>
      <c r="H607" s="221">
        <v>38.087</v>
      </c>
      <c r="I607" s="222"/>
      <c r="J607" s="218"/>
      <c r="K607" s="218"/>
      <c r="L607" s="223"/>
      <c r="M607" s="224"/>
      <c r="N607" s="225"/>
      <c r="O607" s="225"/>
      <c r="P607" s="225"/>
      <c r="Q607" s="225"/>
      <c r="R607" s="225"/>
      <c r="S607" s="225"/>
      <c r="T607" s="226"/>
      <c r="AT607" s="227" t="s">
        <v>186</v>
      </c>
      <c r="AU607" s="227" t="s">
        <v>85</v>
      </c>
      <c r="AV607" s="14" t="s">
        <v>85</v>
      </c>
      <c r="AW607" s="14" t="s">
        <v>37</v>
      </c>
      <c r="AX607" s="14" t="s">
        <v>75</v>
      </c>
      <c r="AY607" s="227" t="s">
        <v>175</v>
      </c>
    </row>
    <row r="608" spans="2:51" s="14" customFormat="1" ht="11.25">
      <c r="B608" s="217"/>
      <c r="C608" s="218"/>
      <c r="D608" s="203" t="s">
        <v>186</v>
      </c>
      <c r="E608" s="219" t="s">
        <v>19</v>
      </c>
      <c r="F608" s="220" t="s">
        <v>4277</v>
      </c>
      <c r="G608" s="218"/>
      <c r="H608" s="221">
        <v>-1.305</v>
      </c>
      <c r="I608" s="222"/>
      <c r="J608" s="218"/>
      <c r="K608" s="218"/>
      <c r="L608" s="223"/>
      <c r="M608" s="224"/>
      <c r="N608" s="225"/>
      <c r="O608" s="225"/>
      <c r="P608" s="225"/>
      <c r="Q608" s="225"/>
      <c r="R608" s="225"/>
      <c r="S608" s="225"/>
      <c r="T608" s="226"/>
      <c r="AT608" s="227" t="s">
        <v>186</v>
      </c>
      <c r="AU608" s="227" t="s">
        <v>85</v>
      </c>
      <c r="AV608" s="14" t="s">
        <v>85</v>
      </c>
      <c r="AW608" s="14" t="s">
        <v>37</v>
      </c>
      <c r="AX608" s="14" t="s">
        <v>75</v>
      </c>
      <c r="AY608" s="227" t="s">
        <v>175</v>
      </c>
    </row>
    <row r="609" spans="2:51" s="14" customFormat="1" ht="11.25">
      <c r="B609" s="217"/>
      <c r="C609" s="218"/>
      <c r="D609" s="203" t="s">
        <v>186</v>
      </c>
      <c r="E609" s="219" t="s">
        <v>19</v>
      </c>
      <c r="F609" s="220" t="s">
        <v>4278</v>
      </c>
      <c r="G609" s="218"/>
      <c r="H609" s="221">
        <v>1.325</v>
      </c>
      <c r="I609" s="222"/>
      <c r="J609" s="218"/>
      <c r="K609" s="218"/>
      <c r="L609" s="223"/>
      <c r="M609" s="224"/>
      <c r="N609" s="225"/>
      <c r="O609" s="225"/>
      <c r="P609" s="225"/>
      <c r="Q609" s="225"/>
      <c r="R609" s="225"/>
      <c r="S609" s="225"/>
      <c r="T609" s="226"/>
      <c r="AT609" s="227" t="s">
        <v>186</v>
      </c>
      <c r="AU609" s="227" t="s">
        <v>85</v>
      </c>
      <c r="AV609" s="14" t="s">
        <v>85</v>
      </c>
      <c r="AW609" s="14" t="s">
        <v>37</v>
      </c>
      <c r="AX609" s="14" t="s">
        <v>75</v>
      </c>
      <c r="AY609" s="227" t="s">
        <v>175</v>
      </c>
    </row>
    <row r="610" spans="2:51" s="15" customFormat="1" ht="11.25">
      <c r="B610" s="228"/>
      <c r="C610" s="229"/>
      <c r="D610" s="203" t="s">
        <v>186</v>
      </c>
      <c r="E610" s="230" t="s">
        <v>19</v>
      </c>
      <c r="F610" s="231" t="s">
        <v>204</v>
      </c>
      <c r="G610" s="229"/>
      <c r="H610" s="232">
        <v>355.831</v>
      </c>
      <c r="I610" s="233"/>
      <c r="J610" s="229"/>
      <c r="K610" s="229"/>
      <c r="L610" s="234"/>
      <c r="M610" s="235"/>
      <c r="N610" s="236"/>
      <c r="O610" s="236"/>
      <c r="P610" s="236"/>
      <c r="Q610" s="236"/>
      <c r="R610" s="236"/>
      <c r="S610" s="236"/>
      <c r="T610" s="237"/>
      <c r="AT610" s="238" t="s">
        <v>186</v>
      </c>
      <c r="AU610" s="238" t="s">
        <v>85</v>
      </c>
      <c r="AV610" s="15" t="s">
        <v>182</v>
      </c>
      <c r="AW610" s="15" t="s">
        <v>37</v>
      </c>
      <c r="AX610" s="15" t="s">
        <v>83</v>
      </c>
      <c r="AY610" s="238" t="s">
        <v>175</v>
      </c>
    </row>
    <row r="611" spans="1:65" s="2" customFormat="1" ht="16.5" customHeight="1">
      <c r="A611" s="36"/>
      <c r="B611" s="37"/>
      <c r="C611" s="190" t="s">
        <v>1546</v>
      </c>
      <c r="D611" s="190" t="s">
        <v>177</v>
      </c>
      <c r="E611" s="191" t="s">
        <v>4279</v>
      </c>
      <c r="F611" s="192" t="s">
        <v>4280</v>
      </c>
      <c r="G611" s="193" t="s">
        <v>191</v>
      </c>
      <c r="H611" s="194">
        <v>3.985</v>
      </c>
      <c r="I611" s="195"/>
      <c r="J611" s="196">
        <f>ROUND(I611*H611,2)</f>
        <v>0</v>
      </c>
      <c r="K611" s="192" t="s">
        <v>181</v>
      </c>
      <c r="L611" s="41"/>
      <c r="M611" s="197" t="s">
        <v>19</v>
      </c>
      <c r="N611" s="198" t="s">
        <v>48</v>
      </c>
      <c r="O611" s="67"/>
      <c r="P611" s="199">
        <f>O611*H611</f>
        <v>0</v>
      </c>
      <c r="Q611" s="199">
        <v>0.02337</v>
      </c>
      <c r="R611" s="199">
        <f>Q611*H611</f>
        <v>0.09312944999999999</v>
      </c>
      <c r="S611" s="199">
        <v>0</v>
      </c>
      <c r="T611" s="200">
        <f>S611*H611</f>
        <v>0</v>
      </c>
      <c r="U611" s="36"/>
      <c r="V611" s="36"/>
      <c r="W611" s="36"/>
      <c r="X611" s="36"/>
      <c r="Y611" s="36"/>
      <c r="Z611" s="36"/>
      <c r="AA611" s="36"/>
      <c r="AB611" s="36"/>
      <c r="AC611" s="36"/>
      <c r="AD611" s="36"/>
      <c r="AE611" s="36"/>
      <c r="AR611" s="201" t="s">
        <v>293</v>
      </c>
      <c r="AT611" s="201" t="s">
        <v>177</v>
      </c>
      <c r="AU611" s="201" t="s">
        <v>85</v>
      </c>
      <c r="AY611" s="19" t="s">
        <v>175</v>
      </c>
      <c r="BE611" s="202">
        <f>IF(N611="základní",J611,0)</f>
        <v>0</v>
      </c>
      <c r="BF611" s="202">
        <f>IF(N611="snížená",J611,0)</f>
        <v>0</v>
      </c>
      <c r="BG611" s="202">
        <f>IF(N611="zákl. přenesená",J611,0)</f>
        <v>0</v>
      </c>
      <c r="BH611" s="202">
        <f>IF(N611="sníž. přenesená",J611,0)</f>
        <v>0</v>
      </c>
      <c r="BI611" s="202">
        <f>IF(N611="nulová",J611,0)</f>
        <v>0</v>
      </c>
      <c r="BJ611" s="19" t="s">
        <v>182</v>
      </c>
      <c r="BK611" s="202">
        <f>ROUND(I611*H611,2)</f>
        <v>0</v>
      </c>
      <c r="BL611" s="19" t="s">
        <v>293</v>
      </c>
      <c r="BM611" s="201" t="s">
        <v>4281</v>
      </c>
    </row>
    <row r="612" spans="1:47" s="2" customFormat="1" ht="87.75">
      <c r="A612" s="36"/>
      <c r="B612" s="37"/>
      <c r="C612" s="38"/>
      <c r="D612" s="203" t="s">
        <v>184</v>
      </c>
      <c r="E612" s="38"/>
      <c r="F612" s="204" t="s">
        <v>4282</v>
      </c>
      <c r="G612" s="38"/>
      <c r="H612" s="38"/>
      <c r="I612" s="111"/>
      <c r="J612" s="38"/>
      <c r="K612" s="38"/>
      <c r="L612" s="41"/>
      <c r="M612" s="205"/>
      <c r="N612" s="206"/>
      <c r="O612" s="67"/>
      <c r="P612" s="67"/>
      <c r="Q612" s="67"/>
      <c r="R612" s="67"/>
      <c r="S612" s="67"/>
      <c r="T612" s="68"/>
      <c r="U612" s="36"/>
      <c r="V612" s="36"/>
      <c r="W612" s="36"/>
      <c r="X612" s="36"/>
      <c r="Y612" s="36"/>
      <c r="Z612" s="36"/>
      <c r="AA612" s="36"/>
      <c r="AB612" s="36"/>
      <c r="AC612" s="36"/>
      <c r="AD612" s="36"/>
      <c r="AE612" s="36"/>
      <c r="AT612" s="19" t="s">
        <v>184</v>
      </c>
      <c r="AU612" s="19" t="s">
        <v>85</v>
      </c>
    </row>
    <row r="613" spans="1:65" s="2" customFormat="1" ht="21.75" customHeight="1">
      <c r="A613" s="36"/>
      <c r="B613" s="37"/>
      <c r="C613" s="190" t="s">
        <v>1552</v>
      </c>
      <c r="D613" s="190" t="s">
        <v>177</v>
      </c>
      <c r="E613" s="191" t="s">
        <v>2156</v>
      </c>
      <c r="F613" s="192" t="s">
        <v>2157</v>
      </c>
      <c r="G613" s="193" t="s">
        <v>217</v>
      </c>
      <c r="H613" s="194">
        <v>4.517</v>
      </c>
      <c r="I613" s="195"/>
      <c r="J613" s="196">
        <f>ROUND(I613*H613,2)</f>
        <v>0</v>
      </c>
      <c r="K613" s="192" t="s">
        <v>181</v>
      </c>
      <c r="L613" s="41"/>
      <c r="M613" s="197" t="s">
        <v>19</v>
      </c>
      <c r="N613" s="198" t="s">
        <v>48</v>
      </c>
      <c r="O613" s="67"/>
      <c r="P613" s="199">
        <f>O613*H613</f>
        <v>0</v>
      </c>
      <c r="Q613" s="199">
        <v>0</v>
      </c>
      <c r="R613" s="199">
        <f>Q613*H613</f>
        <v>0</v>
      </c>
      <c r="S613" s="199">
        <v>0</v>
      </c>
      <c r="T613" s="200">
        <f>S613*H613</f>
        <v>0</v>
      </c>
      <c r="U613" s="36"/>
      <c r="V613" s="36"/>
      <c r="W613" s="36"/>
      <c r="X613" s="36"/>
      <c r="Y613" s="36"/>
      <c r="Z613" s="36"/>
      <c r="AA613" s="36"/>
      <c r="AB613" s="36"/>
      <c r="AC613" s="36"/>
      <c r="AD613" s="36"/>
      <c r="AE613" s="36"/>
      <c r="AR613" s="201" t="s">
        <v>293</v>
      </c>
      <c r="AT613" s="201" t="s">
        <v>177</v>
      </c>
      <c r="AU613" s="201" t="s">
        <v>85</v>
      </c>
      <c r="AY613" s="19" t="s">
        <v>175</v>
      </c>
      <c r="BE613" s="202">
        <f>IF(N613="základní",J613,0)</f>
        <v>0</v>
      </c>
      <c r="BF613" s="202">
        <f>IF(N613="snížená",J613,0)</f>
        <v>0</v>
      </c>
      <c r="BG613" s="202">
        <f>IF(N613="zákl. přenesená",J613,0)</f>
        <v>0</v>
      </c>
      <c r="BH613" s="202">
        <f>IF(N613="sníž. přenesená",J613,0)</f>
        <v>0</v>
      </c>
      <c r="BI613" s="202">
        <f>IF(N613="nulová",J613,0)</f>
        <v>0</v>
      </c>
      <c r="BJ613" s="19" t="s">
        <v>182</v>
      </c>
      <c r="BK613" s="202">
        <f>ROUND(I613*H613,2)</f>
        <v>0</v>
      </c>
      <c r="BL613" s="19" t="s">
        <v>293</v>
      </c>
      <c r="BM613" s="201" t="s">
        <v>4283</v>
      </c>
    </row>
    <row r="614" spans="1:47" s="2" customFormat="1" ht="78">
      <c r="A614" s="36"/>
      <c r="B614" s="37"/>
      <c r="C614" s="38"/>
      <c r="D614" s="203" t="s">
        <v>184</v>
      </c>
      <c r="E614" s="38"/>
      <c r="F614" s="204" t="s">
        <v>2159</v>
      </c>
      <c r="G614" s="38"/>
      <c r="H614" s="38"/>
      <c r="I614" s="111"/>
      <c r="J614" s="38"/>
      <c r="K614" s="38"/>
      <c r="L614" s="41"/>
      <c r="M614" s="205"/>
      <c r="N614" s="206"/>
      <c r="O614" s="67"/>
      <c r="P614" s="67"/>
      <c r="Q614" s="67"/>
      <c r="R614" s="67"/>
      <c r="S614" s="67"/>
      <c r="T614" s="68"/>
      <c r="U614" s="36"/>
      <c r="V614" s="36"/>
      <c r="W614" s="36"/>
      <c r="X614" s="36"/>
      <c r="Y614" s="36"/>
      <c r="Z614" s="36"/>
      <c r="AA614" s="36"/>
      <c r="AB614" s="36"/>
      <c r="AC614" s="36"/>
      <c r="AD614" s="36"/>
      <c r="AE614" s="36"/>
      <c r="AT614" s="19" t="s">
        <v>184</v>
      </c>
      <c r="AU614" s="19" t="s">
        <v>85</v>
      </c>
    </row>
    <row r="615" spans="2:63" s="12" customFormat="1" ht="22.9" customHeight="1">
      <c r="B615" s="174"/>
      <c r="C615" s="175"/>
      <c r="D615" s="176" t="s">
        <v>74</v>
      </c>
      <c r="E615" s="188" t="s">
        <v>4284</v>
      </c>
      <c r="F615" s="188" t="s">
        <v>4285</v>
      </c>
      <c r="G615" s="175"/>
      <c r="H615" s="175"/>
      <c r="I615" s="178"/>
      <c r="J615" s="189">
        <f>BK615</f>
        <v>0</v>
      </c>
      <c r="K615" s="175"/>
      <c r="L615" s="180"/>
      <c r="M615" s="181"/>
      <c r="N615" s="182"/>
      <c r="O615" s="182"/>
      <c r="P615" s="183">
        <f>SUM(P616:P698)</f>
        <v>0</v>
      </c>
      <c r="Q615" s="182"/>
      <c r="R615" s="183">
        <f>SUM(R616:R698)</f>
        <v>0.8312703</v>
      </c>
      <c r="S615" s="182"/>
      <c r="T615" s="184">
        <f>SUM(T616:T698)</f>
        <v>0.8002639000000001</v>
      </c>
      <c r="AR615" s="185" t="s">
        <v>85</v>
      </c>
      <c r="AT615" s="186" t="s">
        <v>74</v>
      </c>
      <c r="AU615" s="186" t="s">
        <v>83</v>
      </c>
      <c r="AY615" s="185" t="s">
        <v>175</v>
      </c>
      <c r="BK615" s="187">
        <f>SUM(BK616:BK698)</f>
        <v>0</v>
      </c>
    </row>
    <row r="616" spans="1:65" s="2" customFormat="1" ht="16.5" customHeight="1">
      <c r="A616" s="36"/>
      <c r="B616" s="37"/>
      <c r="C616" s="190" t="s">
        <v>1557</v>
      </c>
      <c r="D616" s="190" t="s">
        <v>177</v>
      </c>
      <c r="E616" s="191" t="s">
        <v>4286</v>
      </c>
      <c r="F616" s="192" t="s">
        <v>4287</v>
      </c>
      <c r="G616" s="193" t="s">
        <v>247</v>
      </c>
      <c r="H616" s="194">
        <v>43.88</v>
      </c>
      <c r="I616" s="195"/>
      <c r="J616" s="196">
        <f>ROUND(I616*H616,2)</f>
        <v>0</v>
      </c>
      <c r="K616" s="192" t="s">
        <v>181</v>
      </c>
      <c r="L616" s="41"/>
      <c r="M616" s="197" t="s">
        <v>19</v>
      </c>
      <c r="N616" s="198" t="s">
        <v>48</v>
      </c>
      <c r="O616" s="67"/>
      <c r="P616" s="199">
        <f>O616*H616</f>
        <v>0</v>
      </c>
      <c r="Q616" s="199">
        <v>0</v>
      </c>
      <c r="R616" s="199">
        <f>Q616*H616</f>
        <v>0</v>
      </c>
      <c r="S616" s="199">
        <v>0.00348</v>
      </c>
      <c r="T616" s="200">
        <f>S616*H616</f>
        <v>0.15270240000000002</v>
      </c>
      <c r="U616" s="36"/>
      <c r="V616" s="36"/>
      <c r="W616" s="36"/>
      <c r="X616" s="36"/>
      <c r="Y616" s="36"/>
      <c r="Z616" s="36"/>
      <c r="AA616" s="36"/>
      <c r="AB616" s="36"/>
      <c r="AC616" s="36"/>
      <c r="AD616" s="36"/>
      <c r="AE616" s="36"/>
      <c r="AR616" s="201" t="s">
        <v>182</v>
      </c>
      <c r="AT616" s="201" t="s">
        <v>177</v>
      </c>
      <c r="AU616" s="201" t="s">
        <v>85</v>
      </c>
      <c r="AY616" s="19" t="s">
        <v>175</v>
      </c>
      <c r="BE616" s="202">
        <f>IF(N616="základní",J616,0)</f>
        <v>0</v>
      </c>
      <c r="BF616" s="202">
        <f>IF(N616="snížená",J616,0)</f>
        <v>0</v>
      </c>
      <c r="BG616" s="202">
        <f>IF(N616="zákl. přenesená",J616,0)</f>
        <v>0</v>
      </c>
      <c r="BH616" s="202">
        <f>IF(N616="sníž. přenesená",J616,0)</f>
        <v>0</v>
      </c>
      <c r="BI616" s="202">
        <f>IF(N616="nulová",J616,0)</f>
        <v>0</v>
      </c>
      <c r="BJ616" s="19" t="s">
        <v>182</v>
      </c>
      <c r="BK616" s="202">
        <f>ROUND(I616*H616,2)</f>
        <v>0</v>
      </c>
      <c r="BL616" s="19" t="s">
        <v>182</v>
      </c>
      <c r="BM616" s="201" t="s">
        <v>4288</v>
      </c>
    </row>
    <row r="617" spans="2:51" s="14" customFormat="1" ht="11.25">
      <c r="B617" s="217"/>
      <c r="C617" s="218"/>
      <c r="D617" s="203" t="s">
        <v>186</v>
      </c>
      <c r="E617" s="219" t="s">
        <v>19</v>
      </c>
      <c r="F617" s="220" t="s">
        <v>4289</v>
      </c>
      <c r="G617" s="218"/>
      <c r="H617" s="221">
        <v>21.36</v>
      </c>
      <c r="I617" s="222"/>
      <c r="J617" s="218"/>
      <c r="K617" s="218"/>
      <c r="L617" s="223"/>
      <c r="M617" s="224"/>
      <c r="N617" s="225"/>
      <c r="O617" s="225"/>
      <c r="P617" s="225"/>
      <c r="Q617" s="225"/>
      <c r="R617" s="225"/>
      <c r="S617" s="225"/>
      <c r="T617" s="226"/>
      <c r="AT617" s="227" t="s">
        <v>186</v>
      </c>
      <c r="AU617" s="227" t="s">
        <v>85</v>
      </c>
      <c r="AV617" s="14" t="s">
        <v>85</v>
      </c>
      <c r="AW617" s="14" t="s">
        <v>37</v>
      </c>
      <c r="AX617" s="14" t="s">
        <v>75</v>
      </c>
      <c r="AY617" s="227" t="s">
        <v>175</v>
      </c>
    </row>
    <row r="618" spans="2:51" s="14" customFormat="1" ht="11.25">
      <c r="B618" s="217"/>
      <c r="C618" s="218"/>
      <c r="D618" s="203" t="s">
        <v>186</v>
      </c>
      <c r="E618" s="219" t="s">
        <v>19</v>
      </c>
      <c r="F618" s="220" t="s">
        <v>4290</v>
      </c>
      <c r="G618" s="218"/>
      <c r="H618" s="221">
        <v>22.52</v>
      </c>
      <c r="I618" s="222"/>
      <c r="J618" s="218"/>
      <c r="K618" s="218"/>
      <c r="L618" s="223"/>
      <c r="M618" s="224"/>
      <c r="N618" s="225"/>
      <c r="O618" s="225"/>
      <c r="P618" s="225"/>
      <c r="Q618" s="225"/>
      <c r="R618" s="225"/>
      <c r="S618" s="225"/>
      <c r="T618" s="226"/>
      <c r="AT618" s="227" t="s">
        <v>186</v>
      </c>
      <c r="AU618" s="227" t="s">
        <v>85</v>
      </c>
      <c r="AV618" s="14" t="s">
        <v>85</v>
      </c>
      <c r="AW618" s="14" t="s">
        <v>37</v>
      </c>
      <c r="AX618" s="14" t="s">
        <v>75</v>
      </c>
      <c r="AY618" s="227" t="s">
        <v>175</v>
      </c>
    </row>
    <row r="619" spans="2:51" s="15" customFormat="1" ht="11.25">
      <c r="B619" s="228"/>
      <c r="C619" s="229"/>
      <c r="D619" s="203" t="s">
        <v>186</v>
      </c>
      <c r="E619" s="230" t="s">
        <v>19</v>
      </c>
      <c r="F619" s="231" t="s">
        <v>204</v>
      </c>
      <c r="G619" s="229"/>
      <c r="H619" s="232">
        <v>43.879999999999995</v>
      </c>
      <c r="I619" s="233"/>
      <c r="J619" s="229"/>
      <c r="K619" s="229"/>
      <c r="L619" s="234"/>
      <c r="M619" s="235"/>
      <c r="N619" s="236"/>
      <c r="O619" s="236"/>
      <c r="P619" s="236"/>
      <c r="Q619" s="236"/>
      <c r="R619" s="236"/>
      <c r="S619" s="236"/>
      <c r="T619" s="237"/>
      <c r="AT619" s="238" t="s">
        <v>186</v>
      </c>
      <c r="AU619" s="238" t="s">
        <v>85</v>
      </c>
      <c r="AV619" s="15" t="s">
        <v>182</v>
      </c>
      <c r="AW619" s="15" t="s">
        <v>37</v>
      </c>
      <c r="AX619" s="15" t="s">
        <v>83</v>
      </c>
      <c r="AY619" s="238" t="s">
        <v>175</v>
      </c>
    </row>
    <row r="620" spans="1:65" s="2" customFormat="1" ht="16.5" customHeight="1">
      <c r="A620" s="36"/>
      <c r="B620" s="37"/>
      <c r="C620" s="190" t="s">
        <v>1563</v>
      </c>
      <c r="D620" s="190" t="s">
        <v>177</v>
      </c>
      <c r="E620" s="191" t="s">
        <v>4291</v>
      </c>
      <c r="F620" s="192" t="s">
        <v>4292</v>
      </c>
      <c r="G620" s="193" t="s">
        <v>247</v>
      </c>
      <c r="H620" s="194">
        <v>16.37</v>
      </c>
      <c r="I620" s="195"/>
      <c r="J620" s="196">
        <f>ROUND(I620*H620,2)</f>
        <v>0</v>
      </c>
      <c r="K620" s="192" t="s">
        <v>181</v>
      </c>
      <c r="L620" s="41"/>
      <c r="M620" s="197" t="s">
        <v>19</v>
      </c>
      <c r="N620" s="198" t="s">
        <v>48</v>
      </c>
      <c r="O620" s="67"/>
      <c r="P620" s="199">
        <f>O620*H620</f>
        <v>0</v>
      </c>
      <c r="Q620" s="199">
        <v>0</v>
      </c>
      <c r="R620" s="199">
        <f>Q620*H620</f>
        <v>0</v>
      </c>
      <c r="S620" s="199">
        <v>0.00167</v>
      </c>
      <c r="T620" s="200">
        <f>S620*H620</f>
        <v>0.027337900000000002</v>
      </c>
      <c r="U620" s="36"/>
      <c r="V620" s="36"/>
      <c r="W620" s="36"/>
      <c r="X620" s="36"/>
      <c r="Y620" s="36"/>
      <c r="Z620" s="36"/>
      <c r="AA620" s="36"/>
      <c r="AB620" s="36"/>
      <c r="AC620" s="36"/>
      <c r="AD620" s="36"/>
      <c r="AE620" s="36"/>
      <c r="AR620" s="201" t="s">
        <v>182</v>
      </c>
      <c r="AT620" s="201" t="s">
        <v>177</v>
      </c>
      <c r="AU620" s="201" t="s">
        <v>85</v>
      </c>
      <c r="AY620" s="19" t="s">
        <v>175</v>
      </c>
      <c r="BE620" s="202">
        <f>IF(N620="základní",J620,0)</f>
        <v>0</v>
      </c>
      <c r="BF620" s="202">
        <f>IF(N620="snížená",J620,0)</f>
        <v>0</v>
      </c>
      <c r="BG620" s="202">
        <f>IF(N620="zákl. přenesená",J620,0)</f>
        <v>0</v>
      </c>
      <c r="BH620" s="202">
        <f>IF(N620="sníž. přenesená",J620,0)</f>
        <v>0</v>
      </c>
      <c r="BI620" s="202">
        <f>IF(N620="nulová",J620,0)</f>
        <v>0</v>
      </c>
      <c r="BJ620" s="19" t="s">
        <v>182</v>
      </c>
      <c r="BK620" s="202">
        <f>ROUND(I620*H620,2)</f>
        <v>0</v>
      </c>
      <c r="BL620" s="19" t="s">
        <v>182</v>
      </c>
      <c r="BM620" s="201" t="s">
        <v>4293</v>
      </c>
    </row>
    <row r="621" spans="2:51" s="14" customFormat="1" ht="11.25">
      <c r="B621" s="217"/>
      <c r="C621" s="218"/>
      <c r="D621" s="203" t="s">
        <v>186</v>
      </c>
      <c r="E621" s="219" t="s">
        <v>19</v>
      </c>
      <c r="F621" s="220" t="s">
        <v>4294</v>
      </c>
      <c r="G621" s="218"/>
      <c r="H621" s="221">
        <v>4.37</v>
      </c>
      <c r="I621" s="222"/>
      <c r="J621" s="218"/>
      <c r="K621" s="218"/>
      <c r="L621" s="223"/>
      <c r="M621" s="224"/>
      <c r="N621" s="225"/>
      <c r="O621" s="225"/>
      <c r="P621" s="225"/>
      <c r="Q621" s="225"/>
      <c r="R621" s="225"/>
      <c r="S621" s="225"/>
      <c r="T621" s="226"/>
      <c r="AT621" s="227" t="s">
        <v>186</v>
      </c>
      <c r="AU621" s="227" t="s">
        <v>85</v>
      </c>
      <c r="AV621" s="14" t="s">
        <v>85</v>
      </c>
      <c r="AW621" s="14" t="s">
        <v>37</v>
      </c>
      <c r="AX621" s="14" t="s">
        <v>75</v>
      </c>
      <c r="AY621" s="227" t="s">
        <v>175</v>
      </c>
    </row>
    <row r="622" spans="2:51" s="14" customFormat="1" ht="11.25">
      <c r="B622" s="217"/>
      <c r="C622" s="218"/>
      <c r="D622" s="203" t="s">
        <v>186</v>
      </c>
      <c r="E622" s="219" t="s">
        <v>19</v>
      </c>
      <c r="F622" s="220" t="s">
        <v>4295</v>
      </c>
      <c r="G622" s="218"/>
      <c r="H622" s="221">
        <v>9.9</v>
      </c>
      <c r="I622" s="222"/>
      <c r="J622" s="218"/>
      <c r="K622" s="218"/>
      <c r="L622" s="223"/>
      <c r="M622" s="224"/>
      <c r="N622" s="225"/>
      <c r="O622" s="225"/>
      <c r="P622" s="225"/>
      <c r="Q622" s="225"/>
      <c r="R622" s="225"/>
      <c r="S622" s="225"/>
      <c r="T622" s="226"/>
      <c r="AT622" s="227" t="s">
        <v>186</v>
      </c>
      <c r="AU622" s="227" t="s">
        <v>85</v>
      </c>
      <c r="AV622" s="14" t="s">
        <v>85</v>
      </c>
      <c r="AW622" s="14" t="s">
        <v>37</v>
      </c>
      <c r="AX622" s="14" t="s">
        <v>75</v>
      </c>
      <c r="AY622" s="227" t="s">
        <v>175</v>
      </c>
    </row>
    <row r="623" spans="2:51" s="14" customFormat="1" ht="11.25">
      <c r="B623" s="217"/>
      <c r="C623" s="218"/>
      <c r="D623" s="203" t="s">
        <v>186</v>
      </c>
      <c r="E623" s="219" t="s">
        <v>19</v>
      </c>
      <c r="F623" s="220" t="s">
        <v>4296</v>
      </c>
      <c r="G623" s="218"/>
      <c r="H623" s="221">
        <v>2.1</v>
      </c>
      <c r="I623" s="222"/>
      <c r="J623" s="218"/>
      <c r="K623" s="218"/>
      <c r="L623" s="223"/>
      <c r="M623" s="224"/>
      <c r="N623" s="225"/>
      <c r="O623" s="225"/>
      <c r="P623" s="225"/>
      <c r="Q623" s="225"/>
      <c r="R623" s="225"/>
      <c r="S623" s="225"/>
      <c r="T623" s="226"/>
      <c r="AT623" s="227" t="s">
        <v>186</v>
      </c>
      <c r="AU623" s="227" t="s">
        <v>85</v>
      </c>
      <c r="AV623" s="14" t="s">
        <v>85</v>
      </c>
      <c r="AW623" s="14" t="s">
        <v>37</v>
      </c>
      <c r="AX623" s="14" t="s">
        <v>75</v>
      </c>
      <c r="AY623" s="227" t="s">
        <v>175</v>
      </c>
    </row>
    <row r="624" spans="2:51" s="15" customFormat="1" ht="11.25">
      <c r="B624" s="228"/>
      <c r="C624" s="229"/>
      <c r="D624" s="203" t="s">
        <v>186</v>
      </c>
      <c r="E624" s="230" t="s">
        <v>19</v>
      </c>
      <c r="F624" s="231" t="s">
        <v>204</v>
      </c>
      <c r="G624" s="229"/>
      <c r="H624" s="232">
        <v>16.37</v>
      </c>
      <c r="I624" s="233"/>
      <c r="J624" s="229"/>
      <c r="K624" s="229"/>
      <c r="L624" s="234"/>
      <c r="M624" s="235"/>
      <c r="N624" s="236"/>
      <c r="O624" s="236"/>
      <c r="P624" s="236"/>
      <c r="Q624" s="236"/>
      <c r="R624" s="236"/>
      <c r="S624" s="236"/>
      <c r="T624" s="237"/>
      <c r="AT624" s="238" t="s">
        <v>186</v>
      </c>
      <c r="AU624" s="238" t="s">
        <v>85</v>
      </c>
      <c r="AV624" s="15" t="s">
        <v>182</v>
      </c>
      <c r="AW624" s="15" t="s">
        <v>37</v>
      </c>
      <c r="AX624" s="15" t="s">
        <v>83</v>
      </c>
      <c r="AY624" s="238" t="s">
        <v>175</v>
      </c>
    </row>
    <row r="625" spans="1:65" s="2" customFormat="1" ht="16.5" customHeight="1">
      <c r="A625" s="36"/>
      <c r="B625" s="37"/>
      <c r="C625" s="190" t="s">
        <v>1318</v>
      </c>
      <c r="D625" s="190" t="s">
        <v>177</v>
      </c>
      <c r="E625" s="191" t="s">
        <v>4297</v>
      </c>
      <c r="F625" s="192" t="s">
        <v>4298</v>
      </c>
      <c r="G625" s="193" t="s">
        <v>247</v>
      </c>
      <c r="H625" s="194">
        <v>126</v>
      </c>
      <c r="I625" s="195"/>
      <c r="J625" s="196">
        <f>ROUND(I625*H625,2)</f>
        <v>0</v>
      </c>
      <c r="K625" s="192" t="s">
        <v>181</v>
      </c>
      <c r="L625" s="41"/>
      <c r="M625" s="197" t="s">
        <v>19</v>
      </c>
      <c r="N625" s="198" t="s">
        <v>48</v>
      </c>
      <c r="O625" s="67"/>
      <c r="P625" s="199">
        <f>O625*H625</f>
        <v>0</v>
      </c>
      <c r="Q625" s="199">
        <v>0</v>
      </c>
      <c r="R625" s="199">
        <f>Q625*H625</f>
        <v>0</v>
      </c>
      <c r="S625" s="199">
        <v>0.00223</v>
      </c>
      <c r="T625" s="200">
        <f>S625*H625</f>
        <v>0.28098</v>
      </c>
      <c r="U625" s="36"/>
      <c r="V625" s="36"/>
      <c r="W625" s="36"/>
      <c r="X625" s="36"/>
      <c r="Y625" s="36"/>
      <c r="Z625" s="36"/>
      <c r="AA625" s="36"/>
      <c r="AB625" s="36"/>
      <c r="AC625" s="36"/>
      <c r="AD625" s="36"/>
      <c r="AE625" s="36"/>
      <c r="AR625" s="201" t="s">
        <v>182</v>
      </c>
      <c r="AT625" s="201" t="s">
        <v>177</v>
      </c>
      <c r="AU625" s="201" t="s">
        <v>85</v>
      </c>
      <c r="AY625" s="19" t="s">
        <v>175</v>
      </c>
      <c r="BE625" s="202">
        <f>IF(N625="základní",J625,0)</f>
        <v>0</v>
      </c>
      <c r="BF625" s="202">
        <f>IF(N625="snížená",J625,0)</f>
        <v>0</v>
      </c>
      <c r="BG625" s="202">
        <f>IF(N625="zákl. přenesená",J625,0)</f>
        <v>0</v>
      </c>
      <c r="BH625" s="202">
        <f>IF(N625="sníž. přenesená",J625,0)</f>
        <v>0</v>
      </c>
      <c r="BI625" s="202">
        <f>IF(N625="nulová",J625,0)</f>
        <v>0</v>
      </c>
      <c r="BJ625" s="19" t="s">
        <v>182</v>
      </c>
      <c r="BK625" s="202">
        <f>ROUND(I625*H625,2)</f>
        <v>0</v>
      </c>
      <c r="BL625" s="19" t="s">
        <v>182</v>
      </c>
      <c r="BM625" s="201" t="s">
        <v>4299</v>
      </c>
    </row>
    <row r="626" spans="2:51" s="14" customFormat="1" ht="11.25">
      <c r="B626" s="217"/>
      <c r="C626" s="218"/>
      <c r="D626" s="203" t="s">
        <v>186</v>
      </c>
      <c r="E626" s="219" t="s">
        <v>19</v>
      </c>
      <c r="F626" s="220" t="s">
        <v>4300</v>
      </c>
      <c r="G626" s="218"/>
      <c r="H626" s="221">
        <v>74.8</v>
      </c>
      <c r="I626" s="222"/>
      <c r="J626" s="218"/>
      <c r="K626" s="218"/>
      <c r="L626" s="223"/>
      <c r="M626" s="224"/>
      <c r="N626" s="225"/>
      <c r="O626" s="225"/>
      <c r="P626" s="225"/>
      <c r="Q626" s="225"/>
      <c r="R626" s="225"/>
      <c r="S626" s="225"/>
      <c r="T626" s="226"/>
      <c r="AT626" s="227" t="s">
        <v>186</v>
      </c>
      <c r="AU626" s="227" t="s">
        <v>85</v>
      </c>
      <c r="AV626" s="14" t="s">
        <v>85</v>
      </c>
      <c r="AW626" s="14" t="s">
        <v>37</v>
      </c>
      <c r="AX626" s="14" t="s">
        <v>75</v>
      </c>
      <c r="AY626" s="227" t="s">
        <v>175</v>
      </c>
    </row>
    <row r="627" spans="2:51" s="14" customFormat="1" ht="11.25">
      <c r="B627" s="217"/>
      <c r="C627" s="218"/>
      <c r="D627" s="203" t="s">
        <v>186</v>
      </c>
      <c r="E627" s="219" t="s">
        <v>19</v>
      </c>
      <c r="F627" s="220" t="s">
        <v>4301</v>
      </c>
      <c r="G627" s="218"/>
      <c r="H627" s="221">
        <v>51.2</v>
      </c>
      <c r="I627" s="222"/>
      <c r="J627" s="218"/>
      <c r="K627" s="218"/>
      <c r="L627" s="223"/>
      <c r="M627" s="224"/>
      <c r="N627" s="225"/>
      <c r="O627" s="225"/>
      <c r="P627" s="225"/>
      <c r="Q627" s="225"/>
      <c r="R627" s="225"/>
      <c r="S627" s="225"/>
      <c r="T627" s="226"/>
      <c r="AT627" s="227" t="s">
        <v>186</v>
      </c>
      <c r="AU627" s="227" t="s">
        <v>85</v>
      </c>
      <c r="AV627" s="14" t="s">
        <v>85</v>
      </c>
      <c r="AW627" s="14" t="s">
        <v>37</v>
      </c>
      <c r="AX627" s="14" t="s">
        <v>75</v>
      </c>
      <c r="AY627" s="227" t="s">
        <v>175</v>
      </c>
    </row>
    <row r="628" spans="2:51" s="15" customFormat="1" ht="11.25">
      <c r="B628" s="228"/>
      <c r="C628" s="229"/>
      <c r="D628" s="203" t="s">
        <v>186</v>
      </c>
      <c r="E628" s="230" t="s">
        <v>19</v>
      </c>
      <c r="F628" s="231" t="s">
        <v>204</v>
      </c>
      <c r="G628" s="229"/>
      <c r="H628" s="232">
        <v>126</v>
      </c>
      <c r="I628" s="233"/>
      <c r="J628" s="229"/>
      <c r="K628" s="229"/>
      <c r="L628" s="234"/>
      <c r="M628" s="235"/>
      <c r="N628" s="236"/>
      <c r="O628" s="236"/>
      <c r="P628" s="236"/>
      <c r="Q628" s="236"/>
      <c r="R628" s="236"/>
      <c r="S628" s="236"/>
      <c r="T628" s="237"/>
      <c r="AT628" s="238" t="s">
        <v>186</v>
      </c>
      <c r="AU628" s="238" t="s">
        <v>85</v>
      </c>
      <c r="AV628" s="15" t="s">
        <v>182</v>
      </c>
      <c r="AW628" s="15" t="s">
        <v>37</v>
      </c>
      <c r="AX628" s="15" t="s">
        <v>83</v>
      </c>
      <c r="AY628" s="238" t="s">
        <v>175</v>
      </c>
    </row>
    <row r="629" spans="1:65" s="2" customFormat="1" ht="16.5" customHeight="1">
      <c r="A629" s="36"/>
      <c r="B629" s="37"/>
      <c r="C629" s="190" t="s">
        <v>1588</v>
      </c>
      <c r="D629" s="190" t="s">
        <v>177</v>
      </c>
      <c r="E629" s="191" t="s">
        <v>4302</v>
      </c>
      <c r="F629" s="192" t="s">
        <v>4303</v>
      </c>
      <c r="G629" s="193" t="s">
        <v>180</v>
      </c>
      <c r="H629" s="194">
        <v>4.89</v>
      </c>
      <c r="I629" s="195"/>
      <c r="J629" s="196">
        <f>ROUND(I629*H629,2)</f>
        <v>0</v>
      </c>
      <c r="K629" s="192" t="s">
        <v>181</v>
      </c>
      <c r="L629" s="41"/>
      <c r="M629" s="197" t="s">
        <v>19</v>
      </c>
      <c r="N629" s="198" t="s">
        <v>48</v>
      </c>
      <c r="O629" s="67"/>
      <c r="P629" s="199">
        <f>O629*H629</f>
        <v>0</v>
      </c>
      <c r="Q629" s="199">
        <v>0</v>
      </c>
      <c r="R629" s="199">
        <f>Q629*H629</f>
        <v>0</v>
      </c>
      <c r="S629" s="199">
        <v>0.00584</v>
      </c>
      <c r="T629" s="200">
        <f>S629*H629</f>
        <v>0.028557599999999995</v>
      </c>
      <c r="U629" s="36"/>
      <c r="V629" s="36"/>
      <c r="W629" s="36"/>
      <c r="X629" s="36"/>
      <c r="Y629" s="36"/>
      <c r="Z629" s="36"/>
      <c r="AA629" s="36"/>
      <c r="AB629" s="36"/>
      <c r="AC629" s="36"/>
      <c r="AD629" s="36"/>
      <c r="AE629" s="36"/>
      <c r="AR629" s="201" t="s">
        <v>182</v>
      </c>
      <c r="AT629" s="201" t="s">
        <v>177</v>
      </c>
      <c r="AU629" s="201" t="s">
        <v>85</v>
      </c>
      <c r="AY629" s="19" t="s">
        <v>175</v>
      </c>
      <c r="BE629" s="202">
        <f>IF(N629="základní",J629,0)</f>
        <v>0</v>
      </c>
      <c r="BF629" s="202">
        <f>IF(N629="snížená",J629,0)</f>
        <v>0</v>
      </c>
      <c r="BG629" s="202">
        <f>IF(N629="zákl. přenesená",J629,0)</f>
        <v>0</v>
      </c>
      <c r="BH629" s="202">
        <f>IF(N629="sníž. přenesená",J629,0)</f>
        <v>0</v>
      </c>
      <c r="BI629" s="202">
        <f>IF(N629="nulová",J629,0)</f>
        <v>0</v>
      </c>
      <c r="BJ629" s="19" t="s">
        <v>182</v>
      </c>
      <c r="BK629" s="202">
        <f>ROUND(I629*H629,2)</f>
        <v>0</v>
      </c>
      <c r="BL629" s="19" t="s">
        <v>182</v>
      </c>
      <c r="BM629" s="201" t="s">
        <v>4304</v>
      </c>
    </row>
    <row r="630" spans="2:51" s="13" customFormat="1" ht="11.25">
      <c r="B630" s="207"/>
      <c r="C630" s="208"/>
      <c r="D630" s="203" t="s">
        <v>186</v>
      </c>
      <c r="E630" s="209" t="s">
        <v>19</v>
      </c>
      <c r="F630" s="210" t="s">
        <v>4305</v>
      </c>
      <c r="G630" s="208"/>
      <c r="H630" s="209" t="s">
        <v>19</v>
      </c>
      <c r="I630" s="211"/>
      <c r="J630" s="208"/>
      <c r="K630" s="208"/>
      <c r="L630" s="212"/>
      <c r="M630" s="213"/>
      <c r="N630" s="214"/>
      <c r="O630" s="214"/>
      <c r="P630" s="214"/>
      <c r="Q630" s="214"/>
      <c r="R630" s="214"/>
      <c r="S630" s="214"/>
      <c r="T630" s="215"/>
      <c r="AT630" s="216" t="s">
        <v>186</v>
      </c>
      <c r="AU630" s="216" t="s">
        <v>85</v>
      </c>
      <c r="AV630" s="13" t="s">
        <v>83</v>
      </c>
      <c r="AW630" s="13" t="s">
        <v>37</v>
      </c>
      <c r="AX630" s="13" t="s">
        <v>75</v>
      </c>
      <c r="AY630" s="216" t="s">
        <v>175</v>
      </c>
    </row>
    <row r="631" spans="2:51" s="14" customFormat="1" ht="11.25">
      <c r="B631" s="217"/>
      <c r="C631" s="218"/>
      <c r="D631" s="203" t="s">
        <v>186</v>
      </c>
      <c r="E631" s="219" t="s">
        <v>19</v>
      </c>
      <c r="F631" s="220" t="s">
        <v>4306</v>
      </c>
      <c r="G631" s="218"/>
      <c r="H631" s="221">
        <v>0.81</v>
      </c>
      <c r="I631" s="222"/>
      <c r="J631" s="218"/>
      <c r="K631" s="218"/>
      <c r="L631" s="223"/>
      <c r="M631" s="224"/>
      <c r="N631" s="225"/>
      <c r="O631" s="225"/>
      <c r="P631" s="225"/>
      <c r="Q631" s="225"/>
      <c r="R631" s="225"/>
      <c r="S631" s="225"/>
      <c r="T631" s="226"/>
      <c r="AT631" s="227" t="s">
        <v>186</v>
      </c>
      <c r="AU631" s="227" t="s">
        <v>85</v>
      </c>
      <c r="AV631" s="14" t="s">
        <v>85</v>
      </c>
      <c r="AW631" s="14" t="s">
        <v>37</v>
      </c>
      <c r="AX631" s="14" t="s">
        <v>75</v>
      </c>
      <c r="AY631" s="227" t="s">
        <v>175</v>
      </c>
    </row>
    <row r="632" spans="2:51" s="14" customFormat="1" ht="11.25">
      <c r="B632" s="217"/>
      <c r="C632" s="218"/>
      <c r="D632" s="203" t="s">
        <v>186</v>
      </c>
      <c r="E632" s="219" t="s">
        <v>19</v>
      </c>
      <c r="F632" s="220" t="s">
        <v>4307</v>
      </c>
      <c r="G632" s="218"/>
      <c r="H632" s="221">
        <v>0.72</v>
      </c>
      <c r="I632" s="222"/>
      <c r="J632" s="218"/>
      <c r="K632" s="218"/>
      <c r="L632" s="223"/>
      <c r="M632" s="224"/>
      <c r="N632" s="225"/>
      <c r="O632" s="225"/>
      <c r="P632" s="225"/>
      <c r="Q632" s="225"/>
      <c r="R632" s="225"/>
      <c r="S632" s="225"/>
      <c r="T632" s="226"/>
      <c r="AT632" s="227" t="s">
        <v>186</v>
      </c>
      <c r="AU632" s="227" t="s">
        <v>85</v>
      </c>
      <c r="AV632" s="14" t="s">
        <v>85</v>
      </c>
      <c r="AW632" s="14" t="s">
        <v>37</v>
      </c>
      <c r="AX632" s="14" t="s">
        <v>75</v>
      </c>
      <c r="AY632" s="227" t="s">
        <v>175</v>
      </c>
    </row>
    <row r="633" spans="2:51" s="14" customFormat="1" ht="11.25">
      <c r="B633" s="217"/>
      <c r="C633" s="218"/>
      <c r="D633" s="203" t="s">
        <v>186</v>
      </c>
      <c r="E633" s="219" t="s">
        <v>19</v>
      </c>
      <c r="F633" s="220" t="s">
        <v>4308</v>
      </c>
      <c r="G633" s="218"/>
      <c r="H633" s="221">
        <v>1.5</v>
      </c>
      <c r="I633" s="222"/>
      <c r="J633" s="218"/>
      <c r="K633" s="218"/>
      <c r="L633" s="223"/>
      <c r="M633" s="224"/>
      <c r="N633" s="225"/>
      <c r="O633" s="225"/>
      <c r="P633" s="225"/>
      <c r="Q633" s="225"/>
      <c r="R633" s="225"/>
      <c r="S633" s="225"/>
      <c r="T633" s="226"/>
      <c r="AT633" s="227" t="s">
        <v>186</v>
      </c>
      <c r="AU633" s="227" t="s">
        <v>85</v>
      </c>
      <c r="AV633" s="14" t="s">
        <v>85</v>
      </c>
      <c r="AW633" s="14" t="s">
        <v>37</v>
      </c>
      <c r="AX633" s="14" t="s">
        <v>75</v>
      </c>
      <c r="AY633" s="227" t="s">
        <v>175</v>
      </c>
    </row>
    <row r="634" spans="2:51" s="14" customFormat="1" ht="11.25">
      <c r="B634" s="217"/>
      <c r="C634" s="218"/>
      <c r="D634" s="203" t="s">
        <v>186</v>
      </c>
      <c r="E634" s="219" t="s">
        <v>19</v>
      </c>
      <c r="F634" s="220" t="s">
        <v>4309</v>
      </c>
      <c r="G634" s="218"/>
      <c r="H634" s="221">
        <v>1.86</v>
      </c>
      <c r="I634" s="222"/>
      <c r="J634" s="218"/>
      <c r="K634" s="218"/>
      <c r="L634" s="223"/>
      <c r="M634" s="224"/>
      <c r="N634" s="225"/>
      <c r="O634" s="225"/>
      <c r="P634" s="225"/>
      <c r="Q634" s="225"/>
      <c r="R634" s="225"/>
      <c r="S634" s="225"/>
      <c r="T634" s="226"/>
      <c r="AT634" s="227" t="s">
        <v>186</v>
      </c>
      <c r="AU634" s="227" t="s">
        <v>85</v>
      </c>
      <c r="AV634" s="14" t="s">
        <v>85</v>
      </c>
      <c r="AW634" s="14" t="s">
        <v>37</v>
      </c>
      <c r="AX634" s="14" t="s">
        <v>75</v>
      </c>
      <c r="AY634" s="227" t="s">
        <v>175</v>
      </c>
    </row>
    <row r="635" spans="2:51" s="15" customFormat="1" ht="11.25">
      <c r="B635" s="228"/>
      <c r="C635" s="229"/>
      <c r="D635" s="203" t="s">
        <v>186</v>
      </c>
      <c r="E635" s="230" t="s">
        <v>19</v>
      </c>
      <c r="F635" s="231" t="s">
        <v>204</v>
      </c>
      <c r="G635" s="229"/>
      <c r="H635" s="232">
        <v>4.890000000000001</v>
      </c>
      <c r="I635" s="233"/>
      <c r="J635" s="229"/>
      <c r="K635" s="229"/>
      <c r="L635" s="234"/>
      <c r="M635" s="235"/>
      <c r="N635" s="236"/>
      <c r="O635" s="236"/>
      <c r="P635" s="236"/>
      <c r="Q635" s="236"/>
      <c r="R635" s="236"/>
      <c r="S635" s="236"/>
      <c r="T635" s="237"/>
      <c r="AT635" s="238" t="s">
        <v>186</v>
      </c>
      <c r="AU635" s="238" t="s">
        <v>85</v>
      </c>
      <c r="AV635" s="15" t="s">
        <v>182</v>
      </c>
      <c r="AW635" s="15" t="s">
        <v>37</v>
      </c>
      <c r="AX635" s="15" t="s">
        <v>83</v>
      </c>
      <c r="AY635" s="238" t="s">
        <v>175</v>
      </c>
    </row>
    <row r="636" spans="1:65" s="2" customFormat="1" ht="16.5" customHeight="1">
      <c r="A636" s="36"/>
      <c r="B636" s="37"/>
      <c r="C636" s="190" t="s">
        <v>1436</v>
      </c>
      <c r="D636" s="190" t="s">
        <v>177</v>
      </c>
      <c r="E636" s="191" t="s">
        <v>4310</v>
      </c>
      <c r="F636" s="192" t="s">
        <v>4311</v>
      </c>
      <c r="G636" s="193" t="s">
        <v>247</v>
      </c>
      <c r="H636" s="194">
        <v>103.28</v>
      </c>
      <c r="I636" s="195"/>
      <c r="J636" s="196">
        <f>ROUND(I636*H636,2)</f>
        <v>0</v>
      </c>
      <c r="K636" s="192" t="s">
        <v>181</v>
      </c>
      <c r="L636" s="41"/>
      <c r="M636" s="197" t="s">
        <v>19</v>
      </c>
      <c r="N636" s="198" t="s">
        <v>48</v>
      </c>
      <c r="O636" s="67"/>
      <c r="P636" s="199">
        <f>O636*H636</f>
        <v>0</v>
      </c>
      <c r="Q636" s="199">
        <v>0</v>
      </c>
      <c r="R636" s="199">
        <f>Q636*H636</f>
        <v>0</v>
      </c>
      <c r="S636" s="199">
        <v>0.0026</v>
      </c>
      <c r="T636" s="200">
        <f>S636*H636</f>
        <v>0.268528</v>
      </c>
      <c r="U636" s="36"/>
      <c r="V636" s="36"/>
      <c r="W636" s="36"/>
      <c r="X636" s="36"/>
      <c r="Y636" s="36"/>
      <c r="Z636" s="36"/>
      <c r="AA636" s="36"/>
      <c r="AB636" s="36"/>
      <c r="AC636" s="36"/>
      <c r="AD636" s="36"/>
      <c r="AE636" s="36"/>
      <c r="AR636" s="201" t="s">
        <v>182</v>
      </c>
      <c r="AT636" s="201" t="s">
        <v>177</v>
      </c>
      <c r="AU636" s="201" t="s">
        <v>85</v>
      </c>
      <c r="AY636" s="19" t="s">
        <v>175</v>
      </c>
      <c r="BE636" s="202">
        <f>IF(N636="základní",J636,0)</f>
        <v>0</v>
      </c>
      <c r="BF636" s="202">
        <f>IF(N636="snížená",J636,0)</f>
        <v>0</v>
      </c>
      <c r="BG636" s="202">
        <f>IF(N636="zákl. přenesená",J636,0)</f>
        <v>0</v>
      </c>
      <c r="BH636" s="202">
        <f>IF(N636="sníž. přenesená",J636,0)</f>
        <v>0</v>
      </c>
      <c r="BI636" s="202">
        <f>IF(N636="nulová",J636,0)</f>
        <v>0</v>
      </c>
      <c r="BJ636" s="19" t="s">
        <v>182</v>
      </c>
      <c r="BK636" s="202">
        <f>ROUND(I636*H636,2)</f>
        <v>0</v>
      </c>
      <c r="BL636" s="19" t="s">
        <v>182</v>
      </c>
      <c r="BM636" s="201" t="s">
        <v>4312</v>
      </c>
    </row>
    <row r="637" spans="2:51" s="13" customFormat="1" ht="11.25">
      <c r="B637" s="207"/>
      <c r="C637" s="208"/>
      <c r="D637" s="203" t="s">
        <v>186</v>
      </c>
      <c r="E637" s="209" t="s">
        <v>19</v>
      </c>
      <c r="F637" s="210" t="s">
        <v>4313</v>
      </c>
      <c r="G637" s="208"/>
      <c r="H637" s="209" t="s">
        <v>19</v>
      </c>
      <c r="I637" s="211"/>
      <c r="J637" s="208"/>
      <c r="K637" s="208"/>
      <c r="L637" s="212"/>
      <c r="M637" s="213"/>
      <c r="N637" s="214"/>
      <c r="O637" s="214"/>
      <c r="P637" s="214"/>
      <c r="Q637" s="214"/>
      <c r="R637" s="214"/>
      <c r="S637" s="214"/>
      <c r="T637" s="215"/>
      <c r="AT637" s="216" t="s">
        <v>186</v>
      </c>
      <c r="AU637" s="216" t="s">
        <v>85</v>
      </c>
      <c r="AV637" s="13" t="s">
        <v>83</v>
      </c>
      <c r="AW637" s="13" t="s">
        <v>37</v>
      </c>
      <c r="AX637" s="13" t="s">
        <v>75</v>
      </c>
      <c r="AY637" s="216" t="s">
        <v>175</v>
      </c>
    </row>
    <row r="638" spans="2:51" s="14" customFormat="1" ht="11.25">
      <c r="B638" s="217"/>
      <c r="C638" s="218"/>
      <c r="D638" s="203" t="s">
        <v>186</v>
      </c>
      <c r="E638" s="219" t="s">
        <v>19</v>
      </c>
      <c r="F638" s="220" t="s">
        <v>4314</v>
      </c>
      <c r="G638" s="218"/>
      <c r="H638" s="221">
        <v>56.7</v>
      </c>
      <c r="I638" s="222"/>
      <c r="J638" s="218"/>
      <c r="K638" s="218"/>
      <c r="L638" s="223"/>
      <c r="M638" s="224"/>
      <c r="N638" s="225"/>
      <c r="O638" s="225"/>
      <c r="P638" s="225"/>
      <c r="Q638" s="225"/>
      <c r="R638" s="225"/>
      <c r="S638" s="225"/>
      <c r="T638" s="226"/>
      <c r="AT638" s="227" t="s">
        <v>186</v>
      </c>
      <c r="AU638" s="227" t="s">
        <v>85</v>
      </c>
      <c r="AV638" s="14" t="s">
        <v>85</v>
      </c>
      <c r="AW638" s="14" t="s">
        <v>37</v>
      </c>
      <c r="AX638" s="14" t="s">
        <v>75</v>
      </c>
      <c r="AY638" s="227" t="s">
        <v>175</v>
      </c>
    </row>
    <row r="639" spans="2:51" s="13" customFormat="1" ht="11.25">
      <c r="B639" s="207"/>
      <c r="C639" s="208"/>
      <c r="D639" s="203" t="s">
        <v>186</v>
      </c>
      <c r="E639" s="209" t="s">
        <v>19</v>
      </c>
      <c r="F639" s="210" t="s">
        <v>4315</v>
      </c>
      <c r="G639" s="208"/>
      <c r="H639" s="209" t="s">
        <v>19</v>
      </c>
      <c r="I639" s="211"/>
      <c r="J639" s="208"/>
      <c r="K639" s="208"/>
      <c r="L639" s="212"/>
      <c r="M639" s="213"/>
      <c r="N639" s="214"/>
      <c r="O639" s="214"/>
      <c r="P639" s="214"/>
      <c r="Q639" s="214"/>
      <c r="R639" s="214"/>
      <c r="S639" s="214"/>
      <c r="T639" s="215"/>
      <c r="AT639" s="216" t="s">
        <v>186</v>
      </c>
      <c r="AU639" s="216" t="s">
        <v>85</v>
      </c>
      <c r="AV639" s="13" t="s">
        <v>83</v>
      </c>
      <c r="AW639" s="13" t="s">
        <v>37</v>
      </c>
      <c r="AX639" s="13" t="s">
        <v>75</v>
      </c>
      <c r="AY639" s="216" t="s">
        <v>175</v>
      </c>
    </row>
    <row r="640" spans="2:51" s="14" customFormat="1" ht="11.25">
      <c r="B640" s="217"/>
      <c r="C640" s="218"/>
      <c r="D640" s="203" t="s">
        <v>186</v>
      </c>
      <c r="E640" s="219" t="s">
        <v>19</v>
      </c>
      <c r="F640" s="220" t="s">
        <v>4316</v>
      </c>
      <c r="G640" s="218"/>
      <c r="H640" s="221">
        <v>30.33</v>
      </c>
      <c r="I640" s="222"/>
      <c r="J640" s="218"/>
      <c r="K640" s="218"/>
      <c r="L640" s="223"/>
      <c r="M640" s="224"/>
      <c r="N640" s="225"/>
      <c r="O640" s="225"/>
      <c r="P640" s="225"/>
      <c r="Q640" s="225"/>
      <c r="R640" s="225"/>
      <c r="S640" s="225"/>
      <c r="T640" s="226"/>
      <c r="AT640" s="227" t="s">
        <v>186</v>
      </c>
      <c r="AU640" s="227" t="s">
        <v>85</v>
      </c>
      <c r="AV640" s="14" t="s">
        <v>85</v>
      </c>
      <c r="AW640" s="14" t="s">
        <v>37</v>
      </c>
      <c r="AX640" s="14" t="s">
        <v>75</v>
      </c>
      <c r="AY640" s="227" t="s">
        <v>175</v>
      </c>
    </row>
    <row r="641" spans="2:51" s="14" customFormat="1" ht="11.25">
      <c r="B641" s="217"/>
      <c r="C641" s="218"/>
      <c r="D641" s="203" t="s">
        <v>186</v>
      </c>
      <c r="E641" s="219" t="s">
        <v>19</v>
      </c>
      <c r="F641" s="220" t="s">
        <v>4317</v>
      </c>
      <c r="G641" s="218"/>
      <c r="H641" s="221">
        <v>16.25</v>
      </c>
      <c r="I641" s="222"/>
      <c r="J641" s="218"/>
      <c r="K641" s="218"/>
      <c r="L641" s="223"/>
      <c r="M641" s="224"/>
      <c r="N641" s="225"/>
      <c r="O641" s="225"/>
      <c r="P641" s="225"/>
      <c r="Q641" s="225"/>
      <c r="R641" s="225"/>
      <c r="S641" s="225"/>
      <c r="T641" s="226"/>
      <c r="AT641" s="227" t="s">
        <v>186</v>
      </c>
      <c r="AU641" s="227" t="s">
        <v>85</v>
      </c>
      <c r="AV641" s="14" t="s">
        <v>85</v>
      </c>
      <c r="AW641" s="14" t="s">
        <v>37</v>
      </c>
      <c r="AX641" s="14" t="s">
        <v>75</v>
      </c>
      <c r="AY641" s="227" t="s">
        <v>175</v>
      </c>
    </row>
    <row r="642" spans="2:51" s="15" customFormat="1" ht="11.25">
      <c r="B642" s="228"/>
      <c r="C642" s="229"/>
      <c r="D642" s="203" t="s">
        <v>186</v>
      </c>
      <c r="E642" s="230" t="s">
        <v>19</v>
      </c>
      <c r="F642" s="231" t="s">
        <v>204</v>
      </c>
      <c r="G642" s="229"/>
      <c r="H642" s="232">
        <v>103.28</v>
      </c>
      <c r="I642" s="233"/>
      <c r="J642" s="229"/>
      <c r="K642" s="229"/>
      <c r="L642" s="234"/>
      <c r="M642" s="235"/>
      <c r="N642" s="236"/>
      <c r="O642" s="236"/>
      <c r="P642" s="236"/>
      <c r="Q642" s="236"/>
      <c r="R642" s="236"/>
      <c r="S642" s="236"/>
      <c r="T642" s="237"/>
      <c r="AT642" s="238" t="s">
        <v>186</v>
      </c>
      <c r="AU642" s="238" t="s">
        <v>85</v>
      </c>
      <c r="AV642" s="15" t="s">
        <v>182</v>
      </c>
      <c r="AW642" s="15" t="s">
        <v>37</v>
      </c>
      <c r="AX642" s="15" t="s">
        <v>83</v>
      </c>
      <c r="AY642" s="238" t="s">
        <v>175</v>
      </c>
    </row>
    <row r="643" spans="1:65" s="2" customFormat="1" ht="16.5" customHeight="1">
      <c r="A643" s="36"/>
      <c r="B643" s="37"/>
      <c r="C643" s="190" t="s">
        <v>895</v>
      </c>
      <c r="D643" s="190" t="s">
        <v>177</v>
      </c>
      <c r="E643" s="191" t="s">
        <v>4318</v>
      </c>
      <c r="F643" s="192" t="s">
        <v>4319</v>
      </c>
      <c r="G643" s="193" t="s">
        <v>247</v>
      </c>
      <c r="H643" s="194">
        <v>10.7</v>
      </c>
      <c r="I643" s="195"/>
      <c r="J643" s="196">
        <f>ROUND(I643*H643,2)</f>
        <v>0</v>
      </c>
      <c r="K643" s="192" t="s">
        <v>181</v>
      </c>
      <c r="L643" s="41"/>
      <c r="M643" s="197" t="s">
        <v>19</v>
      </c>
      <c r="N643" s="198" t="s">
        <v>48</v>
      </c>
      <c r="O643" s="67"/>
      <c r="P643" s="199">
        <f>O643*H643</f>
        <v>0</v>
      </c>
      <c r="Q643" s="199">
        <v>0</v>
      </c>
      <c r="R643" s="199">
        <f>Q643*H643</f>
        <v>0</v>
      </c>
      <c r="S643" s="199">
        <v>0.00394</v>
      </c>
      <c r="T643" s="200">
        <f>S643*H643</f>
        <v>0.042157999999999994</v>
      </c>
      <c r="U643" s="36"/>
      <c r="V643" s="36"/>
      <c r="W643" s="36"/>
      <c r="X643" s="36"/>
      <c r="Y643" s="36"/>
      <c r="Z643" s="36"/>
      <c r="AA643" s="36"/>
      <c r="AB643" s="36"/>
      <c r="AC643" s="36"/>
      <c r="AD643" s="36"/>
      <c r="AE643" s="36"/>
      <c r="AR643" s="201" t="s">
        <v>182</v>
      </c>
      <c r="AT643" s="201" t="s">
        <v>177</v>
      </c>
      <c r="AU643" s="201" t="s">
        <v>85</v>
      </c>
      <c r="AY643" s="19" t="s">
        <v>175</v>
      </c>
      <c r="BE643" s="202">
        <f>IF(N643="základní",J643,0)</f>
        <v>0</v>
      </c>
      <c r="BF643" s="202">
        <f>IF(N643="snížená",J643,0)</f>
        <v>0</v>
      </c>
      <c r="BG643" s="202">
        <f>IF(N643="zákl. přenesená",J643,0)</f>
        <v>0</v>
      </c>
      <c r="BH643" s="202">
        <f>IF(N643="sníž. přenesená",J643,0)</f>
        <v>0</v>
      </c>
      <c r="BI643" s="202">
        <f>IF(N643="nulová",J643,0)</f>
        <v>0</v>
      </c>
      <c r="BJ643" s="19" t="s">
        <v>182</v>
      </c>
      <c r="BK643" s="202">
        <f>ROUND(I643*H643,2)</f>
        <v>0</v>
      </c>
      <c r="BL643" s="19" t="s">
        <v>182</v>
      </c>
      <c r="BM643" s="201" t="s">
        <v>4320</v>
      </c>
    </row>
    <row r="644" spans="2:51" s="14" customFormat="1" ht="11.25">
      <c r="B644" s="217"/>
      <c r="C644" s="218"/>
      <c r="D644" s="203" t="s">
        <v>186</v>
      </c>
      <c r="E644" s="219" t="s">
        <v>19</v>
      </c>
      <c r="F644" s="220" t="s">
        <v>4321</v>
      </c>
      <c r="G644" s="218"/>
      <c r="H644" s="221">
        <v>34.4</v>
      </c>
      <c r="I644" s="222"/>
      <c r="J644" s="218"/>
      <c r="K644" s="218"/>
      <c r="L644" s="223"/>
      <c r="M644" s="224"/>
      <c r="N644" s="225"/>
      <c r="O644" s="225"/>
      <c r="P644" s="225"/>
      <c r="Q644" s="225"/>
      <c r="R644" s="225"/>
      <c r="S644" s="225"/>
      <c r="T644" s="226"/>
      <c r="AT644" s="227" t="s">
        <v>186</v>
      </c>
      <c r="AU644" s="227" t="s">
        <v>85</v>
      </c>
      <c r="AV644" s="14" t="s">
        <v>85</v>
      </c>
      <c r="AW644" s="14" t="s">
        <v>37</v>
      </c>
      <c r="AX644" s="14" t="s">
        <v>75</v>
      </c>
      <c r="AY644" s="227" t="s">
        <v>175</v>
      </c>
    </row>
    <row r="645" spans="2:51" s="14" customFormat="1" ht="11.25">
      <c r="B645" s="217"/>
      <c r="C645" s="218"/>
      <c r="D645" s="203" t="s">
        <v>186</v>
      </c>
      <c r="E645" s="219" t="s">
        <v>19</v>
      </c>
      <c r="F645" s="220" t="s">
        <v>4322</v>
      </c>
      <c r="G645" s="218"/>
      <c r="H645" s="221">
        <v>10.7</v>
      </c>
      <c r="I645" s="222"/>
      <c r="J645" s="218"/>
      <c r="K645" s="218"/>
      <c r="L645" s="223"/>
      <c r="M645" s="224"/>
      <c r="N645" s="225"/>
      <c r="O645" s="225"/>
      <c r="P645" s="225"/>
      <c r="Q645" s="225"/>
      <c r="R645" s="225"/>
      <c r="S645" s="225"/>
      <c r="T645" s="226"/>
      <c r="AT645" s="227" t="s">
        <v>186</v>
      </c>
      <c r="AU645" s="227" t="s">
        <v>85</v>
      </c>
      <c r="AV645" s="14" t="s">
        <v>85</v>
      </c>
      <c r="AW645" s="14" t="s">
        <v>37</v>
      </c>
      <c r="AX645" s="14" t="s">
        <v>83</v>
      </c>
      <c r="AY645" s="227" t="s">
        <v>175</v>
      </c>
    </row>
    <row r="646" spans="1:65" s="2" customFormat="1" ht="16.5" customHeight="1">
      <c r="A646" s="36"/>
      <c r="B646" s="37"/>
      <c r="C646" s="190" t="s">
        <v>1606</v>
      </c>
      <c r="D646" s="190" t="s">
        <v>177</v>
      </c>
      <c r="E646" s="191" t="s">
        <v>4323</v>
      </c>
      <c r="F646" s="192" t="s">
        <v>4324</v>
      </c>
      <c r="G646" s="193" t="s">
        <v>400</v>
      </c>
      <c r="H646" s="194">
        <v>2</v>
      </c>
      <c r="I646" s="195"/>
      <c r="J646" s="196">
        <f>ROUND(I646*H646,2)</f>
        <v>0</v>
      </c>
      <c r="K646" s="192" t="s">
        <v>181</v>
      </c>
      <c r="L646" s="41"/>
      <c r="M646" s="197" t="s">
        <v>19</v>
      </c>
      <c r="N646" s="198" t="s">
        <v>48</v>
      </c>
      <c r="O646" s="67"/>
      <c r="P646" s="199">
        <f>O646*H646</f>
        <v>0</v>
      </c>
      <c r="Q646" s="199">
        <v>0</v>
      </c>
      <c r="R646" s="199">
        <f>Q646*H646</f>
        <v>0</v>
      </c>
      <c r="S646" s="199">
        <v>0</v>
      </c>
      <c r="T646" s="200">
        <f>S646*H646</f>
        <v>0</v>
      </c>
      <c r="U646" s="36"/>
      <c r="V646" s="36"/>
      <c r="W646" s="36"/>
      <c r="X646" s="36"/>
      <c r="Y646" s="36"/>
      <c r="Z646" s="36"/>
      <c r="AA646" s="36"/>
      <c r="AB646" s="36"/>
      <c r="AC646" s="36"/>
      <c r="AD646" s="36"/>
      <c r="AE646" s="36"/>
      <c r="AR646" s="201" t="s">
        <v>293</v>
      </c>
      <c r="AT646" s="201" t="s">
        <v>177</v>
      </c>
      <c r="AU646" s="201" t="s">
        <v>85</v>
      </c>
      <c r="AY646" s="19" t="s">
        <v>175</v>
      </c>
      <c r="BE646" s="202">
        <f>IF(N646="základní",J646,0)</f>
        <v>0</v>
      </c>
      <c r="BF646" s="202">
        <f>IF(N646="snížená",J646,0)</f>
        <v>0</v>
      </c>
      <c r="BG646" s="202">
        <f>IF(N646="zákl. přenesená",J646,0)</f>
        <v>0</v>
      </c>
      <c r="BH646" s="202">
        <f>IF(N646="sníž. přenesená",J646,0)</f>
        <v>0</v>
      </c>
      <c r="BI646" s="202">
        <f>IF(N646="nulová",J646,0)</f>
        <v>0</v>
      </c>
      <c r="BJ646" s="19" t="s">
        <v>182</v>
      </c>
      <c r="BK646" s="202">
        <f>ROUND(I646*H646,2)</f>
        <v>0</v>
      </c>
      <c r="BL646" s="19" t="s">
        <v>293</v>
      </c>
      <c r="BM646" s="201" t="s">
        <v>4325</v>
      </c>
    </row>
    <row r="647" spans="1:65" s="2" customFormat="1" ht="16.5" customHeight="1">
      <c r="A647" s="36"/>
      <c r="B647" s="37"/>
      <c r="C647" s="239" t="s">
        <v>1618</v>
      </c>
      <c r="D647" s="239" t="s">
        <v>238</v>
      </c>
      <c r="E647" s="240" t="s">
        <v>4326</v>
      </c>
      <c r="F647" s="241" t="s">
        <v>4327</v>
      </c>
      <c r="G647" s="242" t="s">
        <v>400</v>
      </c>
      <c r="H647" s="243">
        <v>2</v>
      </c>
      <c r="I647" s="244"/>
      <c r="J647" s="245">
        <f>ROUND(I647*H647,2)</f>
        <v>0</v>
      </c>
      <c r="K647" s="241" t="s">
        <v>181</v>
      </c>
      <c r="L647" s="246"/>
      <c r="M647" s="247" t="s">
        <v>19</v>
      </c>
      <c r="N647" s="248" t="s">
        <v>48</v>
      </c>
      <c r="O647" s="67"/>
      <c r="P647" s="199">
        <f>O647*H647</f>
        <v>0</v>
      </c>
      <c r="Q647" s="199">
        <v>0.014</v>
      </c>
      <c r="R647" s="199">
        <f>Q647*H647</f>
        <v>0.028</v>
      </c>
      <c r="S647" s="199">
        <v>0</v>
      </c>
      <c r="T647" s="200">
        <f>S647*H647</f>
        <v>0</v>
      </c>
      <c r="U647" s="36"/>
      <c r="V647" s="36"/>
      <c r="W647" s="36"/>
      <c r="X647" s="36"/>
      <c r="Y647" s="36"/>
      <c r="Z647" s="36"/>
      <c r="AA647" s="36"/>
      <c r="AB647" s="36"/>
      <c r="AC647" s="36"/>
      <c r="AD647" s="36"/>
      <c r="AE647" s="36"/>
      <c r="AR647" s="201" t="s">
        <v>522</v>
      </c>
      <c r="AT647" s="201" t="s">
        <v>238</v>
      </c>
      <c r="AU647" s="201" t="s">
        <v>85</v>
      </c>
      <c r="AY647" s="19" t="s">
        <v>175</v>
      </c>
      <c r="BE647" s="202">
        <f>IF(N647="základní",J647,0)</f>
        <v>0</v>
      </c>
      <c r="BF647" s="202">
        <f>IF(N647="snížená",J647,0)</f>
        <v>0</v>
      </c>
      <c r="BG647" s="202">
        <f>IF(N647="zákl. přenesená",J647,0)</f>
        <v>0</v>
      </c>
      <c r="BH647" s="202">
        <f>IF(N647="sníž. přenesená",J647,0)</f>
        <v>0</v>
      </c>
      <c r="BI647" s="202">
        <f>IF(N647="nulová",J647,0)</f>
        <v>0</v>
      </c>
      <c r="BJ647" s="19" t="s">
        <v>182</v>
      </c>
      <c r="BK647" s="202">
        <f>ROUND(I647*H647,2)</f>
        <v>0</v>
      </c>
      <c r="BL647" s="19" t="s">
        <v>293</v>
      </c>
      <c r="BM647" s="201" t="s">
        <v>4328</v>
      </c>
    </row>
    <row r="648" spans="1:65" s="2" customFormat="1" ht="16.5" customHeight="1">
      <c r="A648" s="36"/>
      <c r="B648" s="37"/>
      <c r="C648" s="190" t="s">
        <v>1626</v>
      </c>
      <c r="D648" s="190" t="s">
        <v>177</v>
      </c>
      <c r="E648" s="191" t="s">
        <v>4329</v>
      </c>
      <c r="F648" s="192" t="s">
        <v>4330</v>
      </c>
      <c r="G648" s="193" t="s">
        <v>247</v>
      </c>
      <c r="H648" s="194">
        <v>43.88</v>
      </c>
      <c r="I648" s="195"/>
      <c r="J648" s="196">
        <f>ROUND(I648*H648,2)</f>
        <v>0</v>
      </c>
      <c r="K648" s="192" t="s">
        <v>19</v>
      </c>
      <c r="L648" s="41"/>
      <c r="M648" s="197" t="s">
        <v>19</v>
      </c>
      <c r="N648" s="198" t="s">
        <v>48</v>
      </c>
      <c r="O648" s="67"/>
      <c r="P648" s="199">
        <f>O648*H648</f>
        <v>0</v>
      </c>
      <c r="Q648" s="199">
        <v>0.00434</v>
      </c>
      <c r="R648" s="199">
        <f>Q648*H648</f>
        <v>0.1904392</v>
      </c>
      <c r="S648" s="199">
        <v>0</v>
      </c>
      <c r="T648" s="200">
        <f>S648*H648</f>
        <v>0</v>
      </c>
      <c r="U648" s="36"/>
      <c r="V648" s="36"/>
      <c r="W648" s="36"/>
      <c r="X648" s="36"/>
      <c r="Y648" s="36"/>
      <c r="Z648" s="36"/>
      <c r="AA648" s="36"/>
      <c r="AB648" s="36"/>
      <c r="AC648" s="36"/>
      <c r="AD648" s="36"/>
      <c r="AE648" s="36"/>
      <c r="AR648" s="201" t="s">
        <v>293</v>
      </c>
      <c r="AT648" s="201" t="s">
        <v>177</v>
      </c>
      <c r="AU648" s="201" t="s">
        <v>85</v>
      </c>
      <c r="AY648" s="19" t="s">
        <v>175</v>
      </c>
      <c r="BE648" s="202">
        <f>IF(N648="základní",J648,0)</f>
        <v>0</v>
      </c>
      <c r="BF648" s="202">
        <f>IF(N648="snížená",J648,0)</f>
        <v>0</v>
      </c>
      <c r="BG648" s="202">
        <f>IF(N648="zákl. přenesená",J648,0)</f>
        <v>0</v>
      </c>
      <c r="BH648" s="202">
        <f>IF(N648="sníž. přenesená",J648,0)</f>
        <v>0</v>
      </c>
      <c r="BI648" s="202">
        <f>IF(N648="nulová",J648,0)</f>
        <v>0</v>
      </c>
      <c r="BJ648" s="19" t="s">
        <v>182</v>
      </c>
      <c r="BK648" s="202">
        <f>ROUND(I648*H648,2)</f>
        <v>0</v>
      </c>
      <c r="BL648" s="19" t="s">
        <v>293</v>
      </c>
      <c r="BM648" s="201" t="s">
        <v>4331</v>
      </c>
    </row>
    <row r="649" spans="1:47" s="2" customFormat="1" ht="39">
      <c r="A649" s="36"/>
      <c r="B649" s="37"/>
      <c r="C649" s="38"/>
      <c r="D649" s="203" t="s">
        <v>184</v>
      </c>
      <c r="E649" s="38"/>
      <c r="F649" s="204" t="s">
        <v>4332</v>
      </c>
      <c r="G649" s="38"/>
      <c r="H649" s="38"/>
      <c r="I649" s="111"/>
      <c r="J649" s="38"/>
      <c r="K649" s="38"/>
      <c r="L649" s="41"/>
      <c r="M649" s="205"/>
      <c r="N649" s="206"/>
      <c r="O649" s="67"/>
      <c r="P649" s="67"/>
      <c r="Q649" s="67"/>
      <c r="R649" s="67"/>
      <c r="S649" s="67"/>
      <c r="T649" s="68"/>
      <c r="U649" s="36"/>
      <c r="V649" s="36"/>
      <c r="W649" s="36"/>
      <c r="X649" s="36"/>
      <c r="Y649" s="36"/>
      <c r="Z649" s="36"/>
      <c r="AA649" s="36"/>
      <c r="AB649" s="36"/>
      <c r="AC649" s="36"/>
      <c r="AD649" s="36"/>
      <c r="AE649" s="36"/>
      <c r="AT649" s="19" t="s">
        <v>184</v>
      </c>
      <c r="AU649" s="19" t="s">
        <v>85</v>
      </c>
    </row>
    <row r="650" spans="2:51" s="14" customFormat="1" ht="11.25">
      <c r="B650" s="217"/>
      <c r="C650" s="218"/>
      <c r="D650" s="203" t="s">
        <v>186</v>
      </c>
      <c r="E650" s="219" t="s">
        <v>19</v>
      </c>
      <c r="F650" s="220" t="s">
        <v>4289</v>
      </c>
      <c r="G650" s="218"/>
      <c r="H650" s="221">
        <v>21.36</v>
      </c>
      <c r="I650" s="222"/>
      <c r="J650" s="218"/>
      <c r="K650" s="218"/>
      <c r="L650" s="223"/>
      <c r="M650" s="224"/>
      <c r="N650" s="225"/>
      <c r="O650" s="225"/>
      <c r="P650" s="225"/>
      <c r="Q650" s="225"/>
      <c r="R650" s="225"/>
      <c r="S650" s="225"/>
      <c r="T650" s="226"/>
      <c r="AT650" s="227" t="s">
        <v>186</v>
      </c>
      <c r="AU650" s="227" t="s">
        <v>85</v>
      </c>
      <c r="AV650" s="14" t="s">
        <v>85</v>
      </c>
      <c r="AW650" s="14" t="s">
        <v>37</v>
      </c>
      <c r="AX650" s="14" t="s">
        <v>75</v>
      </c>
      <c r="AY650" s="227" t="s">
        <v>175</v>
      </c>
    </row>
    <row r="651" spans="2:51" s="14" customFormat="1" ht="11.25">
      <c r="B651" s="217"/>
      <c r="C651" s="218"/>
      <c r="D651" s="203" t="s">
        <v>186</v>
      </c>
      <c r="E651" s="219" t="s">
        <v>19</v>
      </c>
      <c r="F651" s="220" t="s">
        <v>4290</v>
      </c>
      <c r="G651" s="218"/>
      <c r="H651" s="221">
        <v>22.52</v>
      </c>
      <c r="I651" s="222"/>
      <c r="J651" s="218"/>
      <c r="K651" s="218"/>
      <c r="L651" s="223"/>
      <c r="M651" s="224"/>
      <c r="N651" s="225"/>
      <c r="O651" s="225"/>
      <c r="P651" s="225"/>
      <c r="Q651" s="225"/>
      <c r="R651" s="225"/>
      <c r="S651" s="225"/>
      <c r="T651" s="226"/>
      <c r="AT651" s="227" t="s">
        <v>186</v>
      </c>
      <c r="AU651" s="227" t="s">
        <v>85</v>
      </c>
      <c r="AV651" s="14" t="s">
        <v>85</v>
      </c>
      <c r="AW651" s="14" t="s">
        <v>37</v>
      </c>
      <c r="AX651" s="14" t="s">
        <v>75</v>
      </c>
      <c r="AY651" s="227" t="s">
        <v>175</v>
      </c>
    </row>
    <row r="652" spans="2:51" s="15" customFormat="1" ht="11.25">
      <c r="B652" s="228"/>
      <c r="C652" s="229"/>
      <c r="D652" s="203" t="s">
        <v>186</v>
      </c>
      <c r="E652" s="230" t="s">
        <v>19</v>
      </c>
      <c r="F652" s="231" t="s">
        <v>204</v>
      </c>
      <c r="G652" s="229"/>
      <c r="H652" s="232">
        <v>43.879999999999995</v>
      </c>
      <c r="I652" s="233"/>
      <c r="J652" s="229"/>
      <c r="K652" s="229"/>
      <c r="L652" s="234"/>
      <c r="M652" s="235"/>
      <c r="N652" s="236"/>
      <c r="O652" s="236"/>
      <c r="P652" s="236"/>
      <c r="Q652" s="236"/>
      <c r="R652" s="236"/>
      <c r="S652" s="236"/>
      <c r="T652" s="237"/>
      <c r="AT652" s="238" t="s">
        <v>186</v>
      </c>
      <c r="AU652" s="238" t="s">
        <v>85</v>
      </c>
      <c r="AV652" s="15" t="s">
        <v>182</v>
      </c>
      <c r="AW652" s="15" t="s">
        <v>37</v>
      </c>
      <c r="AX652" s="15" t="s">
        <v>83</v>
      </c>
      <c r="AY652" s="238" t="s">
        <v>175</v>
      </c>
    </row>
    <row r="653" spans="1:65" s="2" customFormat="1" ht="16.5" customHeight="1">
      <c r="A653" s="36"/>
      <c r="B653" s="37"/>
      <c r="C653" s="190" t="s">
        <v>1632</v>
      </c>
      <c r="D653" s="190" t="s">
        <v>177</v>
      </c>
      <c r="E653" s="191" t="s">
        <v>4333</v>
      </c>
      <c r="F653" s="192" t="s">
        <v>4334</v>
      </c>
      <c r="G653" s="193" t="s">
        <v>247</v>
      </c>
      <c r="H653" s="194">
        <v>36.88</v>
      </c>
      <c r="I653" s="195"/>
      <c r="J653" s="196">
        <f>ROUND(I653*H653,2)</f>
        <v>0</v>
      </c>
      <c r="K653" s="192" t="s">
        <v>19</v>
      </c>
      <c r="L653" s="41"/>
      <c r="M653" s="197" t="s">
        <v>19</v>
      </c>
      <c r="N653" s="198" t="s">
        <v>48</v>
      </c>
      <c r="O653" s="67"/>
      <c r="P653" s="199">
        <f>O653*H653</f>
        <v>0</v>
      </c>
      <c r="Q653" s="199">
        <v>0.00291</v>
      </c>
      <c r="R653" s="199">
        <f>Q653*H653</f>
        <v>0.10732080000000001</v>
      </c>
      <c r="S653" s="199">
        <v>0</v>
      </c>
      <c r="T653" s="200">
        <f>S653*H653</f>
        <v>0</v>
      </c>
      <c r="U653" s="36"/>
      <c r="V653" s="36"/>
      <c r="W653" s="36"/>
      <c r="X653" s="36"/>
      <c r="Y653" s="36"/>
      <c r="Z653" s="36"/>
      <c r="AA653" s="36"/>
      <c r="AB653" s="36"/>
      <c r="AC653" s="36"/>
      <c r="AD653" s="36"/>
      <c r="AE653" s="36"/>
      <c r="AR653" s="201" t="s">
        <v>293</v>
      </c>
      <c r="AT653" s="201" t="s">
        <v>177</v>
      </c>
      <c r="AU653" s="201" t="s">
        <v>85</v>
      </c>
      <c r="AY653" s="19" t="s">
        <v>175</v>
      </c>
      <c r="BE653" s="202">
        <f>IF(N653="základní",J653,0)</f>
        <v>0</v>
      </c>
      <c r="BF653" s="202">
        <f>IF(N653="snížená",J653,0)</f>
        <v>0</v>
      </c>
      <c r="BG653" s="202">
        <f>IF(N653="zákl. přenesená",J653,0)</f>
        <v>0</v>
      </c>
      <c r="BH653" s="202">
        <f>IF(N653="sníž. přenesená",J653,0)</f>
        <v>0</v>
      </c>
      <c r="BI653" s="202">
        <f>IF(N653="nulová",J653,0)</f>
        <v>0</v>
      </c>
      <c r="BJ653" s="19" t="s">
        <v>182</v>
      </c>
      <c r="BK653" s="202">
        <f>ROUND(I653*H653,2)</f>
        <v>0</v>
      </c>
      <c r="BL653" s="19" t="s">
        <v>293</v>
      </c>
      <c r="BM653" s="201" t="s">
        <v>4335</v>
      </c>
    </row>
    <row r="654" spans="1:47" s="2" customFormat="1" ht="29.25">
      <c r="A654" s="36"/>
      <c r="B654" s="37"/>
      <c r="C654" s="38"/>
      <c r="D654" s="203" t="s">
        <v>184</v>
      </c>
      <c r="E654" s="38"/>
      <c r="F654" s="204" t="s">
        <v>4336</v>
      </c>
      <c r="G654" s="38"/>
      <c r="H654" s="38"/>
      <c r="I654" s="111"/>
      <c r="J654" s="38"/>
      <c r="K654" s="38"/>
      <c r="L654" s="41"/>
      <c r="M654" s="205"/>
      <c r="N654" s="206"/>
      <c r="O654" s="67"/>
      <c r="P654" s="67"/>
      <c r="Q654" s="67"/>
      <c r="R654" s="67"/>
      <c r="S654" s="67"/>
      <c r="T654" s="68"/>
      <c r="U654" s="36"/>
      <c r="V654" s="36"/>
      <c r="W654" s="36"/>
      <c r="X654" s="36"/>
      <c r="Y654" s="36"/>
      <c r="Z654" s="36"/>
      <c r="AA654" s="36"/>
      <c r="AB654" s="36"/>
      <c r="AC654" s="36"/>
      <c r="AD654" s="36"/>
      <c r="AE654" s="36"/>
      <c r="AT654" s="19" t="s">
        <v>184</v>
      </c>
      <c r="AU654" s="19" t="s">
        <v>85</v>
      </c>
    </row>
    <row r="655" spans="2:51" s="14" customFormat="1" ht="11.25">
      <c r="B655" s="217"/>
      <c r="C655" s="218"/>
      <c r="D655" s="203" t="s">
        <v>186</v>
      </c>
      <c r="E655" s="219" t="s">
        <v>19</v>
      </c>
      <c r="F655" s="220" t="s">
        <v>4337</v>
      </c>
      <c r="G655" s="218"/>
      <c r="H655" s="221">
        <v>1.5</v>
      </c>
      <c r="I655" s="222"/>
      <c r="J655" s="218"/>
      <c r="K655" s="218"/>
      <c r="L655" s="223"/>
      <c r="M655" s="224"/>
      <c r="N655" s="225"/>
      <c r="O655" s="225"/>
      <c r="P655" s="225"/>
      <c r="Q655" s="225"/>
      <c r="R655" s="225"/>
      <c r="S655" s="225"/>
      <c r="T655" s="226"/>
      <c r="AT655" s="227" t="s">
        <v>186</v>
      </c>
      <c r="AU655" s="227" t="s">
        <v>85</v>
      </c>
      <c r="AV655" s="14" t="s">
        <v>85</v>
      </c>
      <c r="AW655" s="14" t="s">
        <v>37</v>
      </c>
      <c r="AX655" s="14" t="s">
        <v>75</v>
      </c>
      <c r="AY655" s="227" t="s">
        <v>175</v>
      </c>
    </row>
    <row r="656" spans="2:51" s="14" customFormat="1" ht="11.25">
      <c r="B656" s="217"/>
      <c r="C656" s="218"/>
      <c r="D656" s="203" t="s">
        <v>186</v>
      </c>
      <c r="E656" s="219" t="s">
        <v>19</v>
      </c>
      <c r="F656" s="220" t="s">
        <v>4338</v>
      </c>
      <c r="G656" s="218"/>
      <c r="H656" s="221">
        <v>0.65</v>
      </c>
      <c r="I656" s="222"/>
      <c r="J656" s="218"/>
      <c r="K656" s="218"/>
      <c r="L656" s="223"/>
      <c r="M656" s="224"/>
      <c r="N656" s="225"/>
      <c r="O656" s="225"/>
      <c r="P656" s="225"/>
      <c r="Q656" s="225"/>
      <c r="R656" s="225"/>
      <c r="S656" s="225"/>
      <c r="T656" s="226"/>
      <c r="AT656" s="227" t="s">
        <v>186</v>
      </c>
      <c r="AU656" s="227" t="s">
        <v>85</v>
      </c>
      <c r="AV656" s="14" t="s">
        <v>85</v>
      </c>
      <c r="AW656" s="14" t="s">
        <v>37</v>
      </c>
      <c r="AX656" s="14" t="s">
        <v>75</v>
      </c>
      <c r="AY656" s="227" t="s">
        <v>175</v>
      </c>
    </row>
    <row r="657" spans="2:51" s="14" customFormat="1" ht="11.25">
      <c r="B657" s="217"/>
      <c r="C657" s="218"/>
      <c r="D657" s="203" t="s">
        <v>186</v>
      </c>
      <c r="E657" s="219" t="s">
        <v>19</v>
      </c>
      <c r="F657" s="220" t="s">
        <v>4339</v>
      </c>
      <c r="G657" s="218"/>
      <c r="H657" s="221">
        <v>1.78</v>
      </c>
      <c r="I657" s="222"/>
      <c r="J657" s="218"/>
      <c r="K657" s="218"/>
      <c r="L657" s="223"/>
      <c r="M657" s="224"/>
      <c r="N657" s="225"/>
      <c r="O657" s="225"/>
      <c r="P657" s="225"/>
      <c r="Q657" s="225"/>
      <c r="R657" s="225"/>
      <c r="S657" s="225"/>
      <c r="T657" s="226"/>
      <c r="AT657" s="227" t="s">
        <v>186</v>
      </c>
      <c r="AU657" s="227" t="s">
        <v>85</v>
      </c>
      <c r="AV657" s="14" t="s">
        <v>85</v>
      </c>
      <c r="AW657" s="14" t="s">
        <v>37</v>
      </c>
      <c r="AX657" s="14" t="s">
        <v>75</v>
      </c>
      <c r="AY657" s="227" t="s">
        <v>175</v>
      </c>
    </row>
    <row r="658" spans="2:51" s="14" customFormat="1" ht="11.25">
      <c r="B658" s="217"/>
      <c r="C658" s="218"/>
      <c r="D658" s="203" t="s">
        <v>186</v>
      </c>
      <c r="E658" s="219" t="s">
        <v>19</v>
      </c>
      <c r="F658" s="220" t="s">
        <v>4340</v>
      </c>
      <c r="G658" s="218"/>
      <c r="H658" s="221">
        <v>4.2</v>
      </c>
      <c r="I658" s="222"/>
      <c r="J658" s="218"/>
      <c r="K658" s="218"/>
      <c r="L658" s="223"/>
      <c r="M658" s="224"/>
      <c r="N658" s="225"/>
      <c r="O658" s="225"/>
      <c r="P658" s="225"/>
      <c r="Q658" s="225"/>
      <c r="R658" s="225"/>
      <c r="S658" s="225"/>
      <c r="T658" s="226"/>
      <c r="AT658" s="227" t="s">
        <v>186</v>
      </c>
      <c r="AU658" s="227" t="s">
        <v>85</v>
      </c>
      <c r="AV658" s="14" t="s">
        <v>85</v>
      </c>
      <c r="AW658" s="14" t="s">
        <v>37</v>
      </c>
      <c r="AX658" s="14" t="s">
        <v>75</v>
      </c>
      <c r="AY658" s="227" t="s">
        <v>175</v>
      </c>
    </row>
    <row r="659" spans="2:51" s="14" customFormat="1" ht="11.25">
      <c r="B659" s="217"/>
      <c r="C659" s="218"/>
      <c r="D659" s="203" t="s">
        <v>186</v>
      </c>
      <c r="E659" s="219" t="s">
        <v>19</v>
      </c>
      <c r="F659" s="220" t="s">
        <v>4341</v>
      </c>
      <c r="G659" s="218"/>
      <c r="H659" s="221">
        <v>0.5</v>
      </c>
      <c r="I659" s="222"/>
      <c r="J659" s="218"/>
      <c r="K659" s="218"/>
      <c r="L659" s="223"/>
      <c r="M659" s="224"/>
      <c r="N659" s="225"/>
      <c r="O659" s="225"/>
      <c r="P659" s="225"/>
      <c r="Q659" s="225"/>
      <c r="R659" s="225"/>
      <c r="S659" s="225"/>
      <c r="T659" s="226"/>
      <c r="AT659" s="227" t="s">
        <v>186</v>
      </c>
      <c r="AU659" s="227" t="s">
        <v>85</v>
      </c>
      <c r="AV659" s="14" t="s">
        <v>85</v>
      </c>
      <c r="AW659" s="14" t="s">
        <v>37</v>
      </c>
      <c r="AX659" s="14" t="s">
        <v>75</v>
      </c>
      <c r="AY659" s="227" t="s">
        <v>175</v>
      </c>
    </row>
    <row r="660" spans="2:51" s="14" customFormat="1" ht="11.25">
      <c r="B660" s="217"/>
      <c r="C660" s="218"/>
      <c r="D660" s="203" t="s">
        <v>186</v>
      </c>
      <c r="E660" s="219" t="s">
        <v>19</v>
      </c>
      <c r="F660" s="220" t="s">
        <v>4342</v>
      </c>
      <c r="G660" s="218"/>
      <c r="H660" s="221">
        <v>1.4</v>
      </c>
      <c r="I660" s="222"/>
      <c r="J660" s="218"/>
      <c r="K660" s="218"/>
      <c r="L660" s="223"/>
      <c r="M660" s="224"/>
      <c r="N660" s="225"/>
      <c r="O660" s="225"/>
      <c r="P660" s="225"/>
      <c r="Q660" s="225"/>
      <c r="R660" s="225"/>
      <c r="S660" s="225"/>
      <c r="T660" s="226"/>
      <c r="AT660" s="227" t="s">
        <v>186</v>
      </c>
      <c r="AU660" s="227" t="s">
        <v>85</v>
      </c>
      <c r="AV660" s="14" t="s">
        <v>85</v>
      </c>
      <c r="AW660" s="14" t="s">
        <v>37</v>
      </c>
      <c r="AX660" s="14" t="s">
        <v>75</v>
      </c>
      <c r="AY660" s="227" t="s">
        <v>175</v>
      </c>
    </row>
    <row r="661" spans="2:51" s="14" customFormat="1" ht="11.25">
      <c r="B661" s="217"/>
      <c r="C661" s="218"/>
      <c r="D661" s="203" t="s">
        <v>186</v>
      </c>
      <c r="E661" s="219" t="s">
        <v>19</v>
      </c>
      <c r="F661" s="220" t="s">
        <v>4343</v>
      </c>
      <c r="G661" s="218"/>
      <c r="H661" s="221">
        <v>1.35</v>
      </c>
      <c r="I661" s="222"/>
      <c r="J661" s="218"/>
      <c r="K661" s="218"/>
      <c r="L661" s="223"/>
      <c r="M661" s="224"/>
      <c r="N661" s="225"/>
      <c r="O661" s="225"/>
      <c r="P661" s="225"/>
      <c r="Q661" s="225"/>
      <c r="R661" s="225"/>
      <c r="S661" s="225"/>
      <c r="T661" s="226"/>
      <c r="AT661" s="227" t="s">
        <v>186</v>
      </c>
      <c r="AU661" s="227" t="s">
        <v>85</v>
      </c>
      <c r="AV661" s="14" t="s">
        <v>85</v>
      </c>
      <c r="AW661" s="14" t="s">
        <v>37</v>
      </c>
      <c r="AX661" s="14" t="s">
        <v>75</v>
      </c>
      <c r="AY661" s="227" t="s">
        <v>175</v>
      </c>
    </row>
    <row r="662" spans="2:51" s="14" customFormat="1" ht="11.25">
      <c r="B662" s="217"/>
      <c r="C662" s="218"/>
      <c r="D662" s="203" t="s">
        <v>186</v>
      </c>
      <c r="E662" s="219" t="s">
        <v>19</v>
      </c>
      <c r="F662" s="220" t="s">
        <v>4344</v>
      </c>
      <c r="G662" s="218"/>
      <c r="H662" s="221">
        <v>6.6</v>
      </c>
      <c r="I662" s="222"/>
      <c r="J662" s="218"/>
      <c r="K662" s="218"/>
      <c r="L662" s="223"/>
      <c r="M662" s="224"/>
      <c r="N662" s="225"/>
      <c r="O662" s="225"/>
      <c r="P662" s="225"/>
      <c r="Q662" s="225"/>
      <c r="R662" s="225"/>
      <c r="S662" s="225"/>
      <c r="T662" s="226"/>
      <c r="AT662" s="227" t="s">
        <v>186</v>
      </c>
      <c r="AU662" s="227" t="s">
        <v>85</v>
      </c>
      <c r="AV662" s="14" t="s">
        <v>85</v>
      </c>
      <c r="AW662" s="14" t="s">
        <v>37</v>
      </c>
      <c r="AX662" s="14" t="s">
        <v>75</v>
      </c>
      <c r="AY662" s="227" t="s">
        <v>175</v>
      </c>
    </row>
    <row r="663" spans="2:51" s="14" customFormat="1" ht="11.25">
      <c r="B663" s="217"/>
      <c r="C663" s="218"/>
      <c r="D663" s="203" t="s">
        <v>186</v>
      </c>
      <c r="E663" s="219" t="s">
        <v>19</v>
      </c>
      <c r="F663" s="220" t="s">
        <v>4345</v>
      </c>
      <c r="G663" s="218"/>
      <c r="H663" s="221">
        <v>1.2</v>
      </c>
      <c r="I663" s="222"/>
      <c r="J663" s="218"/>
      <c r="K663" s="218"/>
      <c r="L663" s="223"/>
      <c r="M663" s="224"/>
      <c r="N663" s="225"/>
      <c r="O663" s="225"/>
      <c r="P663" s="225"/>
      <c r="Q663" s="225"/>
      <c r="R663" s="225"/>
      <c r="S663" s="225"/>
      <c r="T663" s="226"/>
      <c r="AT663" s="227" t="s">
        <v>186</v>
      </c>
      <c r="AU663" s="227" t="s">
        <v>85</v>
      </c>
      <c r="AV663" s="14" t="s">
        <v>85</v>
      </c>
      <c r="AW663" s="14" t="s">
        <v>37</v>
      </c>
      <c r="AX663" s="14" t="s">
        <v>75</v>
      </c>
      <c r="AY663" s="227" t="s">
        <v>175</v>
      </c>
    </row>
    <row r="664" spans="2:51" s="14" customFormat="1" ht="11.25">
      <c r="B664" s="217"/>
      <c r="C664" s="218"/>
      <c r="D664" s="203" t="s">
        <v>186</v>
      </c>
      <c r="E664" s="219" t="s">
        <v>19</v>
      </c>
      <c r="F664" s="220" t="s">
        <v>4346</v>
      </c>
      <c r="G664" s="218"/>
      <c r="H664" s="221">
        <v>1</v>
      </c>
      <c r="I664" s="222"/>
      <c r="J664" s="218"/>
      <c r="K664" s="218"/>
      <c r="L664" s="223"/>
      <c r="M664" s="224"/>
      <c r="N664" s="225"/>
      <c r="O664" s="225"/>
      <c r="P664" s="225"/>
      <c r="Q664" s="225"/>
      <c r="R664" s="225"/>
      <c r="S664" s="225"/>
      <c r="T664" s="226"/>
      <c r="AT664" s="227" t="s">
        <v>186</v>
      </c>
      <c r="AU664" s="227" t="s">
        <v>85</v>
      </c>
      <c r="AV664" s="14" t="s">
        <v>85</v>
      </c>
      <c r="AW664" s="14" t="s">
        <v>37</v>
      </c>
      <c r="AX664" s="14" t="s">
        <v>75</v>
      </c>
      <c r="AY664" s="227" t="s">
        <v>175</v>
      </c>
    </row>
    <row r="665" spans="2:51" s="14" customFormat="1" ht="11.25">
      <c r="B665" s="217"/>
      <c r="C665" s="218"/>
      <c r="D665" s="203" t="s">
        <v>186</v>
      </c>
      <c r="E665" s="219" t="s">
        <v>19</v>
      </c>
      <c r="F665" s="220" t="s">
        <v>4345</v>
      </c>
      <c r="G665" s="218"/>
      <c r="H665" s="221">
        <v>1.2</v>
      </c>
      <c r="I665" s="222"/>
      <c r="J665" s="218"/>
      <c r="K665" s="218"/>
      <c r="L665" s="223"/>
      <c r="M665" s="224"/>
      <c r="N665" s="225"/>
      <c r="O665" s="225"/>
      <c r="P665" s="225"/>
      <c r="Q665" s="225"/>
      <c r="R665" s="225"/>
      <c r="S665" s="225"/>
      <c r="T665" s="226"/>
      <c r="AT665" s="227" t="s">
        <v>186</v>
      </c>
      <c r="AU665" s="227" t="s">
        <v>85</v>
      </c>
      <c r="AV665" s="14" t="s">
        <v>85</v>
      </c>
      <c r="AW665" s="14" t="s">
        <v>37</v>
      </c>
      <c r="AX665" s="14" t="s">
        <v>75</v>
      </c>
      <c r="AY665" s="227" t="s">
        <v>175</v>
      </c>
    </row>
    <row r="666" spans="2:51" s="14" customFormat="1" ht="11.25">
      <c r="B666" s="217"/>
      <c r="C666" s="218"/>
      <c r="D666" s="203" t="s">
        <v>186</v>
      </c>
      <c r="E666" s="219" t="s">
        <v>19</v>
      </c>
      <c r="F666" s="220" t="s">
        <v>4347</v>
      </c>
      <c r="G666" s="218"/>
      <c r="H666" s="221">
        <v>7</v>
      </c>
      <c r="I666" s="222"/>
      <c r="J666" s="218"/>
      <c r="K666" s="218"/>
      <c r="L666" s="223"/>
      <c r="M666" s="224"/>
      <c r="N666" s="225"/>
      <c r="O666" s="225"/>
      <c r="P666" s="225"/>
      <c r="Q666" s="225"/>
      <c r="R666" s="225"/>
      <c r="S666" s="225"/>
      <c r="T666" s="226"/>
      <c r="AT666" s="227" t="s">
        <v>186</v>
      </c>
      <c r="AU666" s="227" t="s">
        <v>85</v>
      </c>
      <c r="AV666" s="14" t="s">
        <v>85</v>
      </c>
      <c r="AW666" s="14" t="s">
        <v>37</v>
      </c>
      <c r="AX666" s="14" t="s">
        <v>75</v>
      </c>
      <c r="AY666" s="227" t="s">
        <v>175</v>
      </c>
    </row>
    <row r="667" spans="2:51" s="14" customFormat="1" ht="11.25">
      <c r="B667" s="217"/>
      <c r="C667" s="218"/>
      <c r="D667" s="203" t="s">
        <v>186</v>
      </c>
      <c r="E667" s="219" t="s">
        <v>19</v>
      </c>
      <c r="F667" s="220" t="s">
        <v>4348</v>
      </c>
      <c r="G667" s="218"/>
      <c r="H667" s="221">
        <v>3.3</v>
      </c>
      <c r="I667" s="222"/>
      <c r="J667" s="218"/>
      <c r="K667" s="218"/>
      <c r="L667" s="223"/>
      <c r="M667" s="224"/>
      <c r="N667" s="225"/>
      <c r="O667" s="225"/>
      <c r="P667" s="225"/>
      <c r="Q667" s="225"/>
      <c r="R667" s="225"/>
      <c r="S667" s="225"/>
      <c r="T667" s="226"/>
      <c r="AT667" s="227" t="s">
        <v>186</v>
      </c>
      <c r="AU667" s="227" t="s">
        <v>85</v>
      </c>
      <c r="AV667" s="14" t="s">
        <v>85</v>
      </c>
      <c r="AW667" s="14" t="s">
        <v>37</v>
      </c>
      <c r="AX667" s="14" t="s">
        <v>75</v>
      </c>
      <c r="AY667" s="227" t="s">
        <v>175</v>
      </c>
    </row>
    <row r="668" spans="2:51" s="14" customFormat="1" ht="11.25">
      <c r="B668" s="217"/>
      <c r="C668" s="218"/>
      <c r="D668" s="203" t="s">
        <v>186</v>
      </c>
      <c r="E668" s="219" t="s">
        <v>19</v>
      </c>
      <c r="F668" s="220" t="s">
        <v>4349</v>
      </c>
      <c r="G668" s="218"/>
      <c r="H668" s="221">
        <v>1</v>
      </c>
      <c r="I668" s="222"/>
      <c r="J668" s="218"/>
      <c r="K668" s="218"/>
      <c r="L668" s="223"/>
      <c r="M668" s="224"/>
      <c r="N668" s="225"/>
      <c r="O668" s="225"/>
      <c r="P668" s="225"/>
      <c r="Q668" s="225"/>
      <c r="R668" s="225"/>
      <c r="S668" s="225"/>
      <c r="T668" s="226"/>
      <c r="AT668" s="227" t="s">
        <v>186</v>
      </c>
      <c r="AU668" s="227" t="s">
        <v>85</v>
      </c>
      <c r="AV668" s="14" t="s">
        <v>85</v>
      </c>
      <c r="AW668" s="14" t="s">
        <v>37</v>
      </c>
      <c r="AX668" s="14" t="s">
        <v>75</v>
      </c>
      <c r="AY668" s="227" t="s">
        <v>175</v>
      </c>
    </row>
    <row r="669" spans="2:51" s="14" customFormat="1" ht="11.25">
      <c r="B669" s="217"/>
      <c r="C669" s="218"/>
      <c r="D669" s="203" t="s">
        <v>186</v>
      </c>
      <c r="E669" s="219" t="s">
        <v>19</v>
      </c>
      <c r="F669" s="220" t="s">
        <v>4350</v>
      </c>
      <c r="G669" s="218"/>
      <c r="H669" s="221">
        <v>0.4</v>
      </c>
      <c r="I669" s="222"/>
      <c r="J669" s="218"/>
      <c r="K669" s="218"/>
      <c r="L669" s="223"/>
      <c r="M669" s="224"/>
      <c r="N669" s="225"/>
      <c r="O669" s="225"/>
      <c r="P669" s="225"/>
      <c r="Q669" s="225"/>
      <c r="R669" s="225"/>
      <c r="S669" s="225"/>
      <c r="T669" s="226"/>
      <c r="AT669" s="227" t="s">
        <v>186</v>
      </c>
      <c r="AU669" s="227" t="s">
        <v>85</v>
      </c>
      <c r="AV669" s="14" t="s">
        <v>85</v>
      </c>
      <c r="AW669" s="14" t="s">
        <v>37</v>
      </c>
      <c r="AX669" s="14" t="s">
        <v>75</v>
      </c>
      <c r="AY669" s="227" t="s">
        <v>175</v>
      </c>
    </row>
    <row r="670" spans="2:51" s="14" customFormat="1" ht="11.25">
      <c r="B670" s="217"/>
      <c r="C670" s="218"/>
      <c r="D670" s="203" t="s">
        <v>186</v>
      </c>
      <c r="E670" s="219" t="s">
        <v>19</v>
      </c>
      <c r="F670" s="220" t="s">
        <v>4351</v>
      </c>
      <c r="G670" s="218"/>
      <c r="H670" s="221">
        <v>1.2</v>
      </c>
      <c r="I670" s="222"/>
      <c r="J670" s="218"/>
      <c r="K670" s="218"/>
      <c r="L670" s="223"/>
      <c r="M670" s="224"/>
      <c r="N670" s="225"/>
      <c r="O670" s="225"/>
      <c r="P670" s="225"/>
      <c r="Q670" s="225"/>
      <c r="R670" s="225"/>
      <c r="S670" s="225"/>
      <c r="T670" s="226"/>
      <c r="AT670" s="227" t="s">
        <v>186</v>
      </c>
      <c r="AU670" s="227" t="s">
        <v>85</v>
      </c>
      <c r="AV670" s="14" t="s">
        <v>85</v>
      </c>
      <c r="AW670" s="14" t="s">
        <v>37</v>
      </c>
      <c r="AX670" s="14" t="s">
        <v>75</v>
      </c>
      <c r="AY670" s="227" t="s">
        <v>175</v>
      </c>
    </row>
    <row r="671" spans="2:51" s="14" customFormat="1" ht="11.25">
      <c r="B671" s="217"/>
      <c r="C671" s="218"/>
      <c r="D671" s="203" t="s">
        <v>186</v>
      </c>
      <c r="E671" s="219" t="s">
        <v>19</v>
      </c>
      <c r="F671" s="220" t="s">
        <v>4352</v>
      </c>
      <c r="G671" s="218"/>
      <c r="H671" s="221">
        <v>2.6</v>
      </c>
      <c r="I671" s="222"/>
      <c r="J671" s="218"/>
      <c r="K671" s="218"/>
      <c r="L671" s="223"/>
      <c r="M671" s="224"/>
      <c r="N671" s="225"/>
      <c r="O671" s="225"/>
      <c r="P671" s="225"/>
      <c r="Q671" s="225"/>
      <c r="R671" s="225"/>
      <c r="S671" s="225"/>
      <c r="T671" s="226"/>
      <c r="AT671" s="227" t="s">
        <v>186</v>
      </c>
      <c r="AU671" s="227" t="s">
        <v>85</v>
      </c>
      <c r="AV671" s="14" t="s">
        <v>85</v>
      </c>
      <c r="AW671" s="14" t="s">
        <v>37</v>
      </c>
      <c r="AX671" s="14" t="s">
        <v>75</v>
      </c>
      <c r="AY671" s="227" t="s">
        <v>175</v>
      </c>
    </row>
    <row r="672" spans="2:51" s="15" customFormat="1" ht="11.25">
      <c r="B672" s="228"/>
      <c r="C672" s="229"/>
      <c r="D672" s="203" t="s">
        <v>186</v>
      </c>
      <c r="E672" s="230" t="s">
        <v>19</v>
      </c>
      <c r="F672" s="231" t="s">
        <v>204</v>
      </c>
      <c r="G672" s="229"/>
      <c r="H672" s="232">
        <v>36.879999999999995</v>
      </c>
      <c r="I672" s="233"/>
      <c r="J672" s="229"/>
      <c r="K672" s="229"/>
      <c r="L672" s="234"/>
      <c r="M672" s="235"/>
      <c r="N672" s="236"/>
      <c r="O672" s="236"/>
      <c r="P672" s="236"/>
      <c r="Q672" s="236"/>
      <c r="R672" s="236"/>
      <c r="S672" s="236"/>
      <c r="T672" s="237"/>
      <c r="AT672" s="238" t="s">
        <v>186</v>
      </c>
      <c r="AU672" s="238" t="s">
        <v>85</v>
      </c>
      <c r="AV672" s="15" t="s">
        <v>182</v>
      </c>
      <c r="AW672" s="15" t="s">
        <v>37</v>
      </c>
      <c r="AX672" s="15" t="s">
        <v>83</v>
      </c>
      <c r="AY672" s="238" t="s">
        <v>175</v>
      </c>
    </row>
    <row r="673" spans="1:65" s="2" customFormat="1" ht="16.5" customHeight="1">
      <c r="A673" s="36"/>
      <c r="B673" s="37"/>
      <c r="C673" s="190" t="s">
        <v>1647</v>
      </c>
      <c r="D673" s="190" t="s">
        <v>177</v>
      </c>
      <c r="E673" s="191" t="s">
        <v>4353</v>
      </c>
      <c r="F673" s="192" t="s">
        <v>4354</v>
      </c>
      <c r="G673" s="193" t="s">
        <v>247</v>
      </c>
      <c r="H673" s="194">
        <v>51.2</v>
      </c>
      <c r="I673" s="195"/>
      <c r="J673" s="196">
        <f>ROUND(I673*H673,2)</f>
        <v>0</v>
      </c>
      <c r="K673" s="192" t="s">
        <v>19</v>
      </c>
      <c r="L673" s="41"/>
      <c r="M673" s="197" t="s">
        <v>19</v>
      </c>
      <c r="N673" s="198" t="s">
        <v>48</v>
      </c>
      <c r="O673" s="67"/>
      <c r="P673" s="199">
        <f>O673*H673</f>
        <v>0</v>
      </c>
      <c r="Q673" s="199">
        <v>0.00351</v>
      </c>
      <c r="R673" s="199">
        <f>Q673*H673</f>
        <v>0.179712</v>
      </c>
      <c r="S673" s="199">
        <v>0</v>
      </c>
      <c r="T673" s="200">
        <f>S673*H673</f>
        <v>0</v>
      </c>
      <c r="U673" s="36"/>
      <c r="V673" s="36"/>
      <c r="W673" s="36"/>
      <c r="X673" s="36"/>
      <c r="Y673" s="36"/>
      <c r="Z673" s="36"/>
      <c r="AA673" s="36"/>
      <c r="AB673" s="36"/>
      <c r="AC673" s="36"/>
      <c r="AD673" s="36"/>
      <c r="AE673" s="36"/>
      <c r="AR673" s="201" t="s">
        <v>293</v>
      </c>
      <c r="AT673" s="201" t="s">
        <v>177</v>
      </c>
      <c r="AU673" s="201" t="s">
        <v>85</v>
      </c>
      <c r="AY673" s="19" t="s">
        <v>175</v>
      </c>
      <c r="BE673" s="202">
        <f>IF(N673="základní",J673,0)</f>
        <v>0</v>
      </c>
      <c r="BF673" s="202">
        <f>IF(N673="snížená",J673,0)</f>
        <v>0</v>
      </c>
      <c r="BG673" s="202">
        <f>IF(N673="zákl. přenesená",J673,0)</f>
        <v>0</v>
      </c>
      <c r="BH673" s="202">
        <f>IF(N673="sníž. přenesená",J673,0)</f>
        <v>0</v>
      </c>
      <c r="BI673" s="202">
        <f>IF(N673="nulová",J673,0)</f>
        <v>0</v>
      </c>
      <c r="BJ673" s="19" t="s">
        <v>182</v>
      </c>
      <c r="BK673" s="202">
        <f>ROUND(I673*H673,2)</f>
        <v>0</v>
      </c>
      <c r="BL673" s="19" t="s">
        <v>293</v>
      </c>
      <c r="BM673" s="201" t="s">
        <v>4355</v>
      </c>
    </row>
    <row r="674" spans="1:47" s="2" customFormat="1" ht="29.25">
      <c r="A674" s="36"/>
      <c r="B674" s="37"/>
      <c r="C674" s="38"/>
      <c r="D674" s="203" t="s">
        <v>184</v>
      </c>
      <c r="E674" s="38"/>
      <c r="F674" s="204" t="s">
        <v>4336</v>
      </c>
      <c r="G674" s="38"/>
      <c r="H674" s="38"/>
      <c r="I674" s="111"/>
      <c r="J674" s="38"/>
      <c r="K674" s="38"/>
      <c r="L674" s="41"/>
      <c r="M674" s="205"/>
      <c r="N674" s="206"/>
      <c r="O674" s="67"/>
      <c r="P674" s="67"/>
      <c r="Q674" s="67"/>
      <c r="R674" s="67"/>
      <c r="S674" s="67"/>
      <c r="T674" s="68"/>
      <c r="U674" s="36"/>
      <c r="V674" s="36"/>
      <c r="W674" s="36"/>
      <c r="X674" s="36"/>
      <c r="Y674" s="36"/>
      <c r="Z674" s="36"/>
      <c r="AA674" s="36"/>
      <c r="AB674" s="36"/>
      <c r="AC674" s="36"/>
      <c r="AD674" s="36"/>
      <c r="AE674" s="36"/>
      <c r="AT674" s="19" t="s">
        <v>184</v>
      </c>
      <c r="AU674" s="19" t="s">
        <v>85</v>
      </c>
    </row>
    <row r="675" spans="2:51" s="14" customFormat="1" ht="11.25">
      <c r="B675" s="217"/>
      <c r="C675" s="218"/>
      <c r="D675" s="203" t="s">
        <v>186</v>
      </c>
      <c r="E675" s="219" t="s">
        <v>19</v>
      </c>
      <c r="F675" s="220" t="s">
        <v>4300</v>
      </c>
      <c r="G675" s="218"/>
      <c r="H675" s="221">
        <v>74.8</v>
      </c>
      <c r="I675" s="222"/>
      <c r="J675" s="218"/>
      <c r="K675" s="218"/>
      <c r="L675" s="223"/>
      <c r="M675" s="224"/>
      <c r="N675" s="225"/>
      <c r="O675" s="225"/>
      <c r="P675" s="225"/>
      <c r="Q675" s="225"/>
      <c r="R675" s="225"/>
      <c r="S675" s="225"/>
      <c r="T675" s="226"/>
      <c r="AT675" s="227" t="s">
        <v>186</v>
      </c>
      <c r="AU675" s="227" t="s">
        <v>85</v>
      </c>
      <c r="AV675" s="14" t="s">
        <v>85</v>
      </c>
      <c r="AW675" s="14" t="s">
        <v>37</v>
      </c>
      <c r="AX675" s="14" t="s">
        <v>75</v>
      </c>
      <c r="AY675" s="227" t="s">
        <v>175</v>
      </c>
    </row>
    <row r="676" spans="2:51" s="14" customFormat="1" ht="11.25">
      <c r="B676" s="217"/>
      <c r="C676" s="218"/>
      <c r="D676" s="203" t="s">
        <v>186</v>
      </c>
      <c r="E676" s="219" t="s">
        <v>19</v>
      </c>
      <c r="F676" s="220" t="s">
        <v>4301</v>
      </c>
      <c r="G676" s="218"/>
      <c r="H676" s="221">
        <v>51.2</v>
      </c>
      <c r="I676" s="222"/>
      <c r="J676" s="218"/>
      <c r="K676" s="218"/>
      <c r="L676" s="223"/>
      <c r="M676" s="224"/>
      <c r="N676" s="225"/>
      <c r="O676" s="225"/>
      <c r="P676" s="225"/>
      <c r="Q676" s="225"/>
      <c r="R676" s="225"/>
      <c r="S676" s="225"/>
      <c r="T676" s="226"/>
      <c r="AT676" s="227" t="s">
        <v>186</v>
      </c>
      <c r="AU676" s="227" t="s">
        <v>85</v>
      </c>
      <c r="AV676" s="14" t="s">
        <v>85</v>
      </c>
      <c r="AW676" s="14" t="s">
        <v>37</v>
      </c>
      <c r="AX676" s="14" t="s">
        <v>83</v>
      </c>
      <c r="AY676" s="227" t="s">
        <v>175</v>
      </c>
    </row>
    <row r="677" spans="1:65" s="2" customFormat="1" ht="16.5" customHeight="1">
      <c r="A677" s="36"/>
      <c r="B677" s="37"/>
      <c r="C677" s="190" t="s">
        <v>1653</v>
      </c>
      <c r="D677" s="190" t="s">
        <v>177</v>
      </c>
      <c r="E677" s="191" t="s">
        <v>4356</v>
      </c>
      <c r="F677" s="192" t="s">
        <v>4357</v>
      </c>
      <c r="G677" s="193" t="s">
        <v>180</v>
      </c>
      <c r="H677" s="194">
        <v>4.89</v>
      </c>
      <c r="I677" s="195"/>
      <c r="J677" s="196">
        <f>ROUND(I677*H677,2)</f>
        <v>0</v>
      </c>
      <c r="K677" s="192" t="s">
        <v>19</v>
      </c>
      <c r="L677" s="41"/>
      <c r="M677" s="197" t="s">
        <v>19</v>
      </c>
      <c r="N677" s="198" t="s">
        <v>48</v>
      </c>
      <c r="O677" s="67"/>
      <c r="P677" s="199">
        <f>O677*H677</f>
        <v>0</v>
      </c>
      <c r="Q677" s="199">
        <v>0.01079</v>
      </c>
      <c r="R677" s="199">
        <f>Q677*H677</f>
        <v>0.05276309999999999</v>
      </c>
      <c r="S677" s="199">
        <v>0</v>
      </c>
      <c r="T677" s="200">
        <f>S677*H677</f>
        <v>0</v>
      </c>
      <c r="U677" s="36"/>
      <c r="V677" s="36"/>
      <c r="W677" s="36"/>
      <c r="X677" s="36"/>
      <c r="Y677" s="36"/>
      <c r="Z677" s="36"/>
      <c r="AA677" s="36"/>
      <c r="AB677" s="36"/>
      <c r="AC677" s="36"/>
      <c r="AD677" s="36"/>
      <c r="AE677" s="36"/>
      <c r="AR677" s="201" t="s">
        <v>293</v>
      </c>
      <c r="AT677" s="201" t="s">
        <v>177</v>
      </c>
      <c r="AU677" s="201" t="s">
        <v>85</v>
      </c>
      <c r="AY677" s="19" t="s">
        <v>175</v>
      </c>
      <c r="BE677" s="202">
        <f>IF(N677="základní",J677,0)</f>
        <v>0</v>
      </c>
      <c r="BF677" s="202">
        <f>IF(N677="snížená",J677,0)</f>
        <v>0</v>
      </c>
      <c r="BG677" s="202">
        <f>IF(N677="zákl. přenesená",J677,0)</f>
        <v>0</v>
      </c>
      <c r="BH677" s="202">
        <f>IF(N677="sníž. přenesená",J677,0)</f>
        <v>0</v>
      </c>
      <c r="BI677" s="202">
        <f>IF(N677="nulová",J677,0)</f>
        <v>0</v>
      </c>
      <c r="BJ677" s="19" t="s">
        <v>182</v>
      </c>
      <c r="BK677" s="202">
        <f>ROUND(I677*H677,2)</f>
        <v>0</v>
      </c>
      <c r="BL677" s="19" t="s">
        <v>293</v>
      </c>
      <c r="BM677" s="201" t="s">
        <v>4358</v>
      </c>
    </row>
    <row r="678" spans="1:47" s="2" customFormat="1" ht="39">
      <c r="A678" s="36"/>
      <c r="B678" s="37"/>
      <c r="C678" s="38"/>
      <c r="D678" s="203" t="s">
        <v>184</v>
      </c>
      <c r="E678" s="38"/>
      <c r="F678" s="204" t="s">
        <v>4359</v>
      </c>
      <c r="G678" s="38"/>
      <c r="H678" s="38"/>
      <c r="I678" s="111"/>
      <c r="J678" s="38"/>
      <c r="K678" s="38"/>
      <c r="L678" s="41"/>
      <c r="M678" s="205"/>
      <c r="N678" s="206"/>
      <c r="O678" s="67"/>
      <c r="P678" s="67"/>
      <c r="Q678" s="67"/>
      <c r="R678" s="67"/>
      <c r="S678" s="67"/>
      <c r="T678" s="68"/>
      <c r="U678" s="36"/>
      <c r="V678" s="36"/>
      <c r="W678" s="36"/>
      <c r="X678" s="36"/>
      <c r="Y678" s="36"/>
      <c r="Z678" s="36"/>
      <c r="AA678" s="36"/>
      <c r="AB678" s="36"/>
      <c r="AC678" s="36"/>
      <c r="AD678" s="36"/>
      <c r="AE678" s="36"/>
      <c r="AT678" s="19" t="s">
        <v>184</v>
      </c>
      <c r="AU678" s="19" t="s">
        <v>85</v>
      </c>
    </row>
    <row r="679" spans="2:51" s="13" customFormat="1" ht="11.25">
      <c r="B679" s="207"/>
      <c r="C679" s="208"/>
      <c r="D679" s="203" t="s">
        <v>186</v>
      </c>
      <c r="E679" s="209" t="s">
        <v>19</v>
      </c>
      <c r="F679" s="210" t="s">
        <v>4305</v>
      </c>
      <c r="G679" s="208"/>
      <c r="H679" s="209" t="s">
        <v>19</v>
      </c>
      <c r="I679" s="211"/>
      <c r="J679" s="208"/>
      <c r="K679" s="208"/>
      <c r="L679" s="212"/>
      <c r="M679" s="213"/>
      <c r="N679" s="214"/>
      <c r="O679" s="214"/>
      <c r="P679" s="214"/>
      <c r="Q679" s="214"/>
      <c r="R679" s="214"/>
      <c r="S679" s="214"/>
      <c r="T679" s="215"/>
      <c r="AT679" s="216" t="s">
        <v>186</v>
      </c>
      <c r="AU679" s="216" t="s">
        <v>85</v>
      </c>
      <c r="AV679" s="13" t="s">
        <v>83</v>
      </c>
      <c r="AW679" s="13" t="s">
        <v>37</v>
      </c>
      <c r="AX679" s="13" t="s">
        <v>75</v>
      </c>
      <c r="AY679" s="216" t="s">
        <v>175</v>
      </c>
    </row>
    <row r="680" spans="2:51" s="14" customFormat="1" ht="11.25">
      <c r="B680" s="217"/>
      <c r="C680" s="218"/>
      <c r="D680" s="203" t="s">
        <v>186</v>
      </c>
      <c r="E680" s="219" t="s">
        <v>19</v>
      </c>
      <c r="F680" s="220" t="s">
        <v>4306</v>
      </c>
      <c r="G680" s="218"/>
      <c r="H680" s="221">
        <v>0.81</v>
      </c>
      <c r="I680" s="222"/>
      <c r="J680" s="218"/>
      <c r="K680" s="218"/>
      <c r="L680" s="223"/>
      <c r="M680" s="224"/>
      <c r="N680" s="225"/>
      <c r="O680" s="225"/>
      <c r="P680" s="225"/>
      <c r="Q680" s="225"/>
      <c r="R680" s="225"/>
      <c r="S680" s="225"/>
      <c r="T680" s="226"/>
      <c r="AT680" s="227" t="s">
        <v>186</v>
      </c>
      <c r="AU680" s="227" t="s">
        <v>85</v>
      </c>
      <c r="AV680" s="14" t="s">
        <v>85</v>
      </c>
      <c r="AW680" s="14" t="s">
        <v>37</v>
      </c>
      <c r="AX680" s="14" t="s">
        <v>75</v>
      </c>
      <c r="AY680" s="227" t="s">
        <v>175</v>
      </c>
    </row>
    <row r="681" spans="2:51" s="14" customFormat="1" ht="11.25">
      <c r="B681" s="217"/>
      <c r="C681" s="218"/>
      <c r="D681" s="203" t="s">
        <v>186</v>
      </c>
      <c r="E681" s="219" t="s">
        <v>19</v>
      </c>
      <c r="F681" s="220" t="s">
        <v>4307</v>
      </c>
      <c r="G681" s="218"/>
      <c r="H681" s="221">
        <v>0.72</v>
      </c>
      <c r="I681" s="222"/>
      <c r="J681" s="218"/>
      <c r="K681" s="218"/>
      <c r="L681" s="223"/>
      <c r="M681" s="224"/>
      <c r="N681" s="225"/>
      <c r="O681" s="225"/>
      <c r="P681" s="225"/>
      <c r="Q681" s="225"/>
      <c r="R681" s="225"/>
      <c r="S681" s="225"/>
      <c r="T681" s="226"/>
      <c r="AT681" s="227" t="s">
        <v>186</v>
      </c>
      <c r="AU681" s="227" t="s">
        <v>85</v>
      </c>
      <c r="AV681" s="14" t="s">
        <v>85</v>
      </c>
      <c r="AW681" s="14" t="s">
        <v>37</v>
      </c>
      <c r="AX681" s="14" t="s">
        <v>75</v>
      </c>
      <c r="AY681" s="227" t="s">
        <v>175</v>
      </c>
    </row>
    <row r="682" spans="2:51" s="14" customFormat="1" ht="11.25">
      <c r="B682" s="217"/>
      <c r="C682" s="218"/>
      <c r="D682" s="203" t="s">
        <v>186</v>
      </c>
      <c r="E682" s="219" t="s">
        <v>19</v>
      </c>
      <c r="F682" s="220" t="s">
        <v>4308</v>
      </c>
      <c r="G682" s="218"/>
      <c r="H682" s="221">
        <v>1.5</v>
      </c>
      <c r="I682" s="222"/>
      <c r="J682" s="218"/>
      <c r="K682" s="218"/>
      <c r="L682" s="223"/>
      <c r="M682" s="224"/>
      <c r="N682" s="225"/>
      <c r="O682" s="225"/>
      <c r="P682" s="225"/>
      <c r="Q682" s="225"/>
      <c r="R682" s="225"/>
      <c r="S682" s="225"/>
      <c r="T682" s="226"/>
      <c r="AT682" s="227" t="s">
        <v>186</v>
      </c>
      <c r="AU682" s="227" t="s">
        <v>85</v>
      </c>
      <c r="AV682" s="14" t="s">
        <v>85</v>
      </c>
      <c r="AW682" s="14" t="s">
        <v>37</v>
      </c>
      <c r="AX682" s="14" t="s">
        <v>75</v>
      </c>
      <c r="AY682" s="227" t="s">
        <v>175</v>
      </c>
    </row>
    <row r="683" spans="2:51" s="14" customFormat="1" ht="11.25">
      <c r="B683" s="217"/>
      <c r="C683" s="218"/>
      <c r="D683" s="203" t="s">
        <v>186</v>
      </c>
      <c r="E683" s="219" t="s">
        <v>19</v>
      </c>
      <c r="F683" s="220" t="s">
        <v>4309</v>
      </c>
      <c r="G683" s="218"/>
      <c r="H683" s="221">
        <v>1.86</v>
      </c>
      <c r="I683" s="222"/>
      <c r="J683" s="218"/>
      <c r="K683" s="218"/>
      <c r="L683" s="223"/>
      <c r="M683" s="224"/>
      <c r="N683" s="225"/>
      <c r="O683" s="225"/>
      <c r="P683" s="225"/>
      <c r="Q683" s="225"/>
      <c r="R683" s="225"/>
      <c r="S683" s="225"/>
      <c r="T683" s="226"/>
      <c r="AT683" s="227" t="s">
        <v>186</v>
      </c>
      <c r="AU683" s="227" t="s">
        <v>85</v>
      </c>
      <c r="AV683" s="14" t="s">
        <v>85</v>
      </c>
      <c r="AW683" s="14" t="s">
        <v>37</v>
      </c>
      <c r="AX683" s="14" t="s">
        <v>75</v>
      </c>
      <c r="AY683" s="227" t="s">
        <v>175</v>
      </c>
    </row>
    <row r="684" spans="2:51" s="15" customFormat="1" ht="11.25">
      <c r="B684" s="228"/>
      <c r="C684" s="229"/>
      <c r="D684" s="203" t="s">
        <v>186</v>
      </c>
      <c r="E684" s="230" t="s">
        <v>19</v>
      </c>
      <c r="F684" s="231" t="s">
        <v>204</v>
      </c>
      <c r="G684" s="229"/>
      <c r="H684" s="232">
        <v>4.890000000000001</v>
      </c>
      <c r="I684" s="233"/>
      <c r="J684" s="229"/>
      <c r="K684" s="229"/>
      <c r="L684" s="234"/>
      <c r="M684" s="235"/>
      <c r="N684" s="236"/>
      <c r="O684" s="236"/>
      <c r="P684" s="236"/>
      <c r="Q684" s="236"/>
      <c r="R684" s="236"/>
      <c r="S684" s="236"/>
      <c r="T684" s="237"/>
      <c r="AT684" s="238" t="s">
        <v>186</v>
      </c>
      <c r="AU684" s="238" t="s">
        <v>85</v>
      </c>
      <c r="AV684" s="15" t="s">
        <v>182</v>
      </c>
      <c r="AW684" s="15" t="s">
        <v>37</v>
      </c>
      <c r="AX684" s="15" t="s">
        <v>83</v>
      </c>
      <c r="AY684" s="238" t="s">
        <v>175</v>
      </c>
    </row>
    <row r="685" spans="1:65" s="2" customFormat="1" ht="16.5" customHeight="1">
      <c r="A685" s="36"/>
      <c r="B685" s="37"/>
      <c r="C685" s="190" t="s">
        <v>1659</v>
      </c>
      <c r="D685" s="190" t="s">
        <v>177</v>
      </c>
      <c r="E685" s="191" t="s">
        <v>4360</v>
      </c>
      <c r="F685" s="192" t="s">
        <v>4361</v>
      </c>
      <c r="G685" s="193" t="s">
        <v>247</v>
      </c>
      <c r="H685" s="194">
        <v>103.28</v>
      </c>
      <c r="I685" s="195"/>
      <c r="J685" s="196">
        <f>ROUND(I685*H685,2)</f>
        <v>0</v>
      </c>
      <c r="K685" s="192" t="s">
        <v>19</v>
      </c>
      <c r="L685" s="41"/>
      <c r="M685" s="197" t="s">
        <v>19</v>
      </c>
      <c r="N685" s="198" t="s">
        <v>48</v>
      </c>
      <c r="O685" s="67"/>
      <c r="P685" s="199">
        <f>O685*H685</f>
        <v>0</v>
      </c>
      <c r="Q685" s="199">
        <v>0.00169</v>
      </c>
      <c r="R685" s="199">
        <f>Q685*H685</f>
        <v>0.1745432</v>
      </c>
      <c r="S685" s="199">
        <v>0</v>
      </c>
      <c r="T685" s="200">
        <f>S685*H685</f>
        <v>0</v>
      </c>
      <c r="U685" s="36"/>
      <c r="V685" s="36"/>
      <c r="W685" s="36"/>
      <c r="X685" s="36"/>
      <c r="Y685" s="36"/>
      <c r="Z685" s="36"/>
      <c r="AA685" s="36"/>
      <c r="AB685" s="36"/>
      <c r="AC685" s="36"/>
      <c r="AD685" s="36"/>
      <c r="AE685" s="36"/>
      <c r="AR685" s="201" t="s">
        <v>293</v>
      </c>
      <c r="AT685" s="201" t="s">
        <v>177</v>
      </c>
      <c r="AU685" s="201" t="s">
        <v>85</v>
      </c>
      <c r="AY685" s="19" t="s">
        <v>175</v>
      </c>
      <c r="BE685" s="202">
        <f>IF(N685="základní",J685,0)</f>
        <v>0</v>
      </c>
      <c r="BF685" s="202">
        <f>IF(N685="snížená",J685,0)</f>
        <v>0</v>
      </c>
      <c r="BG685" s="202">
        <f>IF(N685="zákl. přenesená",J685,0)</f>
        <v>0</v>
      </c>
      <c r="BH685" s="202">
        <f>IF(N685="sníž. přenesená",J685,0)</f>
        <v>0</v>
      </c>
      <c r="BI685" s="202">
        <f>IF(N685="nulová",J685,0)</f>
        <v>0</v>
      </c>
      <c r="BJ685" s="19" t="s">
        <v>182</v>
      </c>
      <c r="BK685" s="202">
        <f>ROUND(I685*H685,2)</f>
        <v>0</v>
      </c>
      <c r="BL685" s="19" t="s">
        <v>293</v>
      </c>
      <c r="BM685" s="201" t="s">
        <v>4362</v>
      </c>
    </row>
    <row r="686" spans="2:51" s="13" customFormat="1" ht="11.25">
      <c r="B686" s="207"/>
      <c r="C686" s="208"/>
      <c r="D686" s="203" t="s">
        <v>186</v>
      </c>
      <c r="E686" s="209" t="s">
        <v>19</v>
      </c>
      <c r="F686" s="210" t="s">
        <v>4313</v>
      </c>
      <c r="G686" s="208"/>
      <c r="H686" s="209" t="s">
        <v>19</v>
      </c>
      <c r="I686" s="211"/>
      <c r="J686" s="208"/>
      <c r="K686" s="208"/>
      <c r="L686" s="212"/>
      <c r="M686" s="213"/>
      <c r="N686" s="214"/>
      <c r="O686" s="214"/>
      <c r="P686" s="214"/>
      <c r="Q686" s="214"/>
      <c r="R686" s="214"/>
      <c r="S686" s="214"/>
      <c r="T686" s="215"/>
      <c r="AT686" s="216" t="s">
        <v>186</v>
      </c>
      <c r="AU686" s="216" t="s">
        <v>85</v>
      </c>
      <c r="AV686" s="13" t="s">
        <v>83</v>
      </c>
      <c r="AW686" s="13" t="s">
        <v>37</v>
      </c>
      <c r="AX686" s="13" t="s">
        <v>75</v>
      </c>
      <c r="AY686" s="216" t="s">
        <v>175</v>
      </c>
    </row>
    <row r="687" spans="2:51" s="14" customFormat="1" ht="11.25">
      <c r="B687" s="217"/>
      <c r="C687" s="218"/>
      <c r="D687" s="203" t="s">
        <v>186</v>
      </c>
      <c r="E687" s="219" t="s">
        <v>19</v>
      </c>
      <c r="F687" s="220" t="s">
        <v>4314</v>
      </c>
      <c r="G687" s="218"/>
      <c r="H687" s="221">
        <v>56.7</v>
      </c>
      <c r="I687" s="222"/>
      <c r="J687" s="218"/>
      <c r="K687" s="218"/>
      <c r="L687" s="223"/>
      <c r="M687" s="224"/>
      <c r="N687" s="225"/>
      <c r="O687" s="225"/>
      <c r="P687" s="225"/>
      <c r="Q687" s="225"/>
      <c r="R687" s="225"/>
      <c r="S687" s="225"/>
      <c r="T687" s="226"/>
      <c r="AT687" s="227" t="s">
        <v>186</v>
      </c>
      <c r="AU687" s="227" t="s">
        <v>85</v>
      </c>
      <c r="AV687" s="14" t="s">
        <v>85</v>
      </c>
      <c r="AW687" s="14" t="s">
        <v>37</v>
      </c>
      <c r="AX687" s="14" t="s">
        <v>75</v>
      </c>
      <c r="AY687" s="227" t="s">
        <v>175</v>
      </c>
    </row>
    <row r="688" spans="2:51" s="13" customFormat="1" ht="11.25">
      <c r="B688" s="207"/>
      <c r="C688" s="208"/>
      <c r="D688" s="203" t="s">
        <v>186</v>
      </c>
      <c r="E688" s="209" t="s">
        <v>19</v>
      </c>
      <c r="F688" s="210" t="s">
        <v>4315</v>
      </c>
      <c r="G688" s="208"/>
      <c r="H688" s="209" t="s">
        <v>19</v>
      </c>
      <c r="I688" s="211"/>
      <c r="J688" s="208"/>
      <c r="K688" s="208"/>
      <c r="L688" s="212"/>
      <c r="M688" s="213"/>
      <c r="N688" s="214"/>
      <c r="O688" s="214"/>
      <c r="P688" s="214"/>
      <c r="Q688" s="214"/>
      <c r="R688" s="214"/>
      <c r="S688" s="214"/>
      <c r="T688" s="215"/>
      <c r="AT688" s="216" t="s">
        <v>186</v>
      </c>
      <c r="AU688" s="216" t="s">
        <v>85</v>
      </c>
      <c r="AV688" s="13" t="s">
        <v>83</v>
      </c>
      <c r="AW688" s="13" t="s">
        <v>37</v>
      </c>
      <c r="AX688" s="13" t="s">
        <v>75</v>
      </c>
      <c r="AY688" s="216" t="s">
        <v>175</v>
      </c>
    </row>
    <row r="689" spans="2:51" s="14" customFormat="1" ht="11.25">
      <c r="B689" s="217"/>
      <c r="C689" s="218"/>
      <c r="D689" s="203" t="s">
        <v>186</v>
      </c>
      <c r="E689" s="219" t="s">
        <v>19</v>
      </c>
      <c r="F689" s="220" t="s">
        <v>4316</v>
      </c>
      <c r="G689" s="218"/>
      <c r="H689" s="221">
        <v>30.33</v>
      </c>
      <c r="I689" s="222"/>
      <c r="J689" s="218"/>
      <c r="K689" s="218"/>
      <c r="L689" s="223"/>
      <c r="M689" s="224"/>
      <c r="N689" s="225"/>
      <c r="O689" s="225"/>
      <c r="P689" s="225"/>
      <c r="Q689" s="225"/>
      <c r="R689" s="225"/>
      <c r="S689" s="225"/>
      <c r="T689" s="226"/>
      <c r="AT689" s="227" t="s">
        <v>186</v>
      </c>
      <c r="AU689" s="227" t="s">
        <v>85</v>
      </c>
      <c r="AV689" s="14" t="s">
        <v>85</v>
      </c>
      <c r="AW689" s="14" t="s">
        <v>37</v>
      </c>
      <c r="AX689" s="14" t="s">
        <v>75</v>
      </c>
      <c r="AY689" s="227" t="s">
        <v>175</v>
      </c>
    </row>
    <row r="690" spans="2:51" s="14" customFormat="1" ht="11.25">
      <c r="B690" s="217"/>
      <c r="C690" s="218"/>
      <c r="D690" s="203" t="s">
        <v>186</v>
      </c>
      <c r="E690" s="219" t="s">
        <v>19</v>
      </c>
      <c r="F690" s="220" t="s">
        <v>4317</v>
      </c>
      <c r="G690" s="218"/>
      <c r="H690" s="221">
        <v>16.25</v>
      </c>
      <c r="I690" s="222"/>
      <c r="J690" s="218"/>
      <c r="K690" s="218"/>
      <c r="L690" s="223"/>
      <c r="M690" s="224"/>
      <c r="N690" s="225"/>
      <c r="O690" s="225"/>
      <c r="P690" s="225"/>
      <c r="Q690" s="225"/>
      <c r="R690" s="225"/>
      <c r="S690" s="225"/>
      <c r="T690" s="226"/>
      <c r="AT690" s="227" t="s">
        <v>186</v>
      </c>
      <c r="AU690" s="227" t="s">
        <v>85</v>
      </c>
      <c r="AV690" s="14" t="s">
        <v>85</v>
      </c>
      <c r="AW690" s="14" t="s">
        <v>37</v>
      </c>
      <c r="AX690" s="14" t="s">
        <v>75</v>
      </c>
      <c r="AY690" s="227" t="s">
        <v>175</v>
      </c>
    </row>
    <row r="691" spans="2:51" s="15" customFormat="1" ht="11.25">
      <c r="B691" s="228"/>
      <c r="C691" s="229"/>
      <c r="D691" s="203" t="s">
        <v>186</v>
      </c>
      <c r="E691" s="230" t="s">
        <v>19</v>
      </c>
      <c r="F691" s="231" t="s">
        <v>204</v>
      </c>
      <c r="G691" s="229"/>
      <c r="H691" s="232">
        <v>103.28</v>
      </c>
      <c r="I691" s="233"/>
      <c r="J691" s="229"/>
      <c r="K691" s="229"/>
      <c r="L691" s="234"/>
      <c r="M691" s="235"/>
      <c r="N691" s="236"/>
      <c r="O691" s="236"/>
      <c r="P691" s="236"/>
      <c r="Q691" s="236"/>
      <c r="R691" s="236"/>
      <c r="S691" s="236"/>
      <c r="T691" s="237"/>
      <c r="AT691" s="238" t="s">
        <v>186</v>
      </c>
      <c r="AU691" s="238" t="s">
        <v>85</v>
      </c>
      <c r="AV691" s="15" t="s">
        <v>182</v>
      </c>
      <c r="AW691" s="15" t="s">
        <v>37</v>
      </c>
      <c r="AX691" s="15" t="s">
        <v>83</v>
      </c>
      <c r="AY691" s="238" t="s">
        <v>175</v>
      </c>
    </row>
    <row r="692" spans="1:65" s="2" customFormat="1" ht="16.5" customHeight="1">
      <c r="A692" s="36"/>
      <c r="B692" s="37"/>
      <c r="C692" s="190" t="s">
        <v>1674</v>
      </c>
      <c r="D692" s="190" t="s">
        <v>177</v>
      </c>
      <c r="E692" s="191" t="s">
        <v>4363</v>
      </c>
      <c r="F692" s="192" t="s">
        <v>4364</v>
      </c>
      <c r="G692" s="193" t="s">
        <v>400</v>
      </c>
      <c r="H692" s="194">
        <v>8</v>
      </c>
      <c r="I692" s="195"/>
      <c r="J692" s="196">
        <f>ROUND(I692*H692,2)</f>
        <v>0</v>
      </c>
      <c r="K692" s="192" t="s">
        <v>19</v>
      </c>
      <c r="L692" s="41"/>
      <c r="M692" s="197" t="s">
        <v>19</v>
      </c>
      <c r="N692" s="198" t="s">
        <v>48</v>
      </c>
      <c r="O692" s="67"/>
      <c r="P692" s="199">
        <f>O692*H692</f>
        <v>0</v>
      </c>
      <c r="Q692" s="199">
        <v>0.00036</v>
      </c>
      <c r="R692" s="199">
        <f>Q692*H692</f>
        <v>0.00288</v>
      </c>
      <c r="S692" s="199">
        <v>0</v>
      </c>
      <c r="T692" s="200">
        <f>S692*H692</f>
        <v>0</v>
      </c>
      <c r="U692" s="36"/>
      <c r="V692" s="36"/>
      <c r="W692" s="36"/>
      <c r="X692" s="36"/>
      <c r="Y692" s="36"/>
      <c r="Z692" s="36"/>
      <c r="AA692" s="36"/>
      <c r="AB692" s="36"/>
      <c r="AC692" s="36"/>
      <c r="AD692" s="36"/>
      <c r="AE692" s="36"/>
      <c r="AR692" s="201" t="s">
        <v>293</v>
      </c>
      <c r="AT692" s="201" t="s">
        <v>177</v>
      </c>
      <c r="AU692" s="201" t="s">
        <v>85</v>
      </c>
      <c r="AY692" s="19" t="s">
        <v>175</v>
      </c>
      <c r="BE692" s="202">
        <f>IF(N692="základní",J692,0)</f>
        <v>0</v>
      </c>
      <c r="BF692" s="202">
        <f>IF(N692="snížená",J692,0)</f>
        <v>0</v>
      </c>
      <c r="BG692" s="202">
        <f>IF(N692="zákl. přenesená",J692,0)</f>
        <v>0</v>
      </c>
      <c r="BH692" s="202">
        <f>IF(N692="sníž. přenesená",J692,0)</f>
        <v>0</v>
      </c>
      <c r="BI692" s="202">
        <f>IF(N692="nulová",J692,0)</f>
        <v>0</v>
      </c>
      <c r="BJ692" s="19" t="s">
        <v>182</v>
      </c>
      <c r="BK692" s="202">
        <f>ROUND(I692*H692,2)</f>
        <v>0</v>
      </c>
      <c r="BL692" s="19" t="s">
        <v>293</v>
      </c>
      <c r="BM692" s="201" t="s">
        <v>4365</v>
      </c>
    </row>
    <row r="693" spans="1:65" s="2" customFormat="1" ht="16.5" customHeight="1">
      <c r="A693" s="36"/>
      <c r="B693" s="37"/>
      <c r="C693" s="190" t="s">
        <v>1681</v>
      </c>
      <c r="D693" s="190" t="s">
        <v>177</v>
      </c>
      <c r="E693" s="191" t="s">
        <v>4366</v>
      </c>
      <c r="F693" s="192" t="s">
        <v>4367</v>
      </c>
      <c r="G693" s="193" t="s">
        <v>247</v>
      </c>
      <c r="H693" s="194">
        <v>45.1</v>
      </c>
      <c r="I693" s="195"/>
      <c r="J693" s="196">
        <f>ROUND(I693*H693,2)</f>
        <v>0</v>
      </c>
      <c r="K693" s="192" t="s">
        <v>19</v>
      </c>
      <c r="L693" s="41"/>
      <c r="M693" s="197" t="s">
        <v>19</v>
      </c>
      <c r="N693" s="198" t="s">
        <v>48</v>
      </c>
      <c r="O693" s="67"/>
      <c r="P693" s="199">
        <f>O693*H693</f>
        <v>0</v>
      </c>
      <c r="Q693" s="199">
        <v>0.00212</v>
      </c>
      <c r="R693" s="199">
        <f>Q693*H693</f>
        <v>0.095612</v>
      </c>
      <c r="S693" s="199">
        <v>0</v>
      </c>
      <c r="T693" s="200">
        <f>S693*H693</f>
        <v>0</v>
      </c>
      <c r="U693" s="36"/>
      <c r="V693" s="36"/>
      <c r="W693" s="36"/>
      <c r="X693" s="36"/>
      <c r="Y693" s="36"/>
      <c r="Z693" s="36"/>
      <c r="AA693" s="36"/>
      <c r="AB693" s="36"/>
      <c r="AC693" s="36"/>
      <c r="AD693" s="36"/>
      <c r="AE693" s="36"/>
      <c r="AR693" s="201" t="s">
        <v>293</v>
      </c>
      <c r="AT693" s="201" t="s">
        <v>177</v>
      </c>
      <c r="AU693" s="201" t="s">
        <v>85</v>
      </c>
      <c r="AY693" s="19" t="s">
        <v>175</v>
      </c>
      <c r="BE693" s="202">
        <f>IF(N693="základní",J693,0)</f>
        <v>0</v>
      </c>
      <c r="BF693" s="202">
        <f>IF(N693="snížená",J693,0)</f>
        <v>0</v>
      </c>
      <c r="BG693" s="202">
        <f>IF(N693="zákl. přenesená",J693,0)</f>
        <v>0</v>
      </c>
      <c r="BH693" s="202">
        <f>IF(N693="sníž. přenesená",J693,0)</f>
        <v>0</v>
      </c>
      <c r="BI693" s="202">
        <f>IF(N693="nulová",J693,0)</f>
        <v>0</v>
      </c>
      <c r="BJ693" s="19" t="s">
        <v>182</v>
      </c>
      <c r="BK693" s="202">
        <f>ROUND(I693*H693,2)</f>
        <v>0</v>
      </c>
      <c r="BL693" s="19" t="s">
        <v>293</v>
      </c>
      <c r="BM693" s="201" t="s">
        <v>4368</v>
      </c>
    </row>
    <row r="694" spans="2:51" s="14" customFormat="1" ht="11.25">
      <c r="B694" s="217"/>
      <c r="C694" s="218"/>
      <c r="D694" s="203" t="s">
        <v>186</v>
      </c>
      <c r="E694" s="219" t="s">
        <v>19</v>
      </c>
      <c r="F694" s="220" t="s">
        <v>4321</v>
      </c>
      <c r="G694" s="218"/>
      <c r="H694" s="221">
        <v>34.4</v>
      </c>
      <c r="I694" s="222"/>
      <c r="J694" s="218"/>
      <c r="K694" s="218"/>
      <c r="L694" s="223"/>
      <c r="M694" s="224"/>
      <c r="N694" s="225"/>
      <c r="O694" s="225"/>
      <c r="P694" s="225"/>
      <c r="Q694" s="225"/>
      <c r="R694" s="225"/>
      <c r="S694" s="225"/>
      <c r="T694" s="226"/>
      <c r="AT694" s="227" t="s">
        <v>186</v>
      </c>
      <c r="AU694" s="227" t="s">
        <v>85</v>
      </c>
      <c r="AV694" s="14" t="s">
        <v>85</v>
      </c>
      <c r="AW694" s="14" t="s">
        <v>37</v>
      </c>
      <c r="AX694" s="14" t="s">
        <v>75</v>
      </c>
      <c r="AY694" s="227" t="s">
        <v>175</v>
      </c>
    </row>
    <row r="695" spans="2:51" s="14" customFormat="1" ht="11.25">
      <c r="B695" s="217"/>
      <c r="C695" s="218"/>
      <c r="D695" s="203" t="s">
        <v>186</v>
      </c>
      <c r="E695" s="219" t="s">
        <v>19</v>
      </c>
      <c r="F695" s="220" t="s">
        <v>4322</v>
      </c>
      <c r="G695" s="218"/>
      <c r="H695" s="221">
        <v>10.7</v>
      </c>
      <c r="I695" s="222"/>
      <c r="J695" s="218"/>
      <c r="K695" s="218"/>
      <c r="L695" s="223"/>
      <c r="M695" s="224"/>
      <c r="N695" s="225"/>
      <c r="O695" s="225"/>
      <c r="P695" s="225"/>
      <c r="Q695" s="225"/>
      <c r="R695" s="225"/>
      <c r="S695" s="225"/>
      <c r="T695" s="226"/>
      <c r="AT695" s="227" t="s">
        <v>186</v>
      </c>
      <c r="AU695" s="227" t="s">
        <v>85</v>
      </c>
      <c r="AV695" s="14" t="s">
        <v>85</v>
      </c>
      <c r="AW695" s="14" t="s">
        <v>37</v>
      </c>
      <c r="AX695" s="14" t="s">
        <v>75</v>
      </c>
      <c r="AY695" s="227" t="s">
        <v>175</v>
      </c>
    </row>
    <row r="696" spans="2:51" s="15" customFormat="1" ht="11.25">
      <c r="B696" s="228"/>
      <c r="C696" s="229"/>
      <c r="D696" s="203" t="s">
        <v>186</v>
      </c>
      <c r="E696" s="230" t="s">
        <v>19</v>
      </c>
      <c r="F696" s="231" t="s">
        <v>204</v>
      </c>
      <c r="G696" s="229"/>
      <c r="H696" s="232">
        <v>45.099999999999994</v>
      </c>
      <c r="I696" s="233"/>
      <c r="J696" s="229"/>
      <c r="K696" s="229"/>
      <c r="L696" s="234"/>
      <c r="M696" s="235"/>
      <c r="N696" s="236"/>
      <c r="O696" s="236"/>
      <c r="P696" s="236"/>
      <c r="Q696" s="236"/>
      <c r="R696" s="236"/>
      <c r="S696" s="236"/>
      <c r="T696" s="237"/>
      <c r="AT696" s="238" t="s">
        <v>186</v>
      </c>
      <c r="AU696" s="238" t="s">
        <v>85</v>
      </c>
      <c r="AV696" s="15" t="s">
        <v>182</v>
      </c>
      <c r="AW696" s="15" t="s">
        <v>37</v>
      </c>
      <c r="AX696" s="15" t="s">
        <v>83</v>
      </c>
      <c r="AY696" s="238" t="s">
        <v>175</v>
      </c>
    </row>
    <row r="697" spans="1:65" s="2" customFormat="1" ht="21.75" customHeight="1">
      <c r="A697" s="36"/>
      <c r="B697" s="37"/>
      <c r="C697" s="190" t="s">
        <v>1686</v>
      </c>
      <c r="D697" s="190" t="s">
        <v>177</v>
      </c>
      <c r="E697" s="191" t="s">
        <v>4369</v>
      </c>
      <c r="F697" s="192" t="s">
        <v>4370</v>
      </c>
      <c r="G697" s="193" t="s">
        <v>217</v>
      </c>
      <c r="H697" s="194">
        <v>0.831</v>
      </c>
      <c r="I697" s="195"/>
      <c r="J697" s="196">
        <f>ROUND(I697*H697,2)</f>
        <v>0</v>
      </c>
      <c r="K697" s="192" t="s">
        <v>181</v>
      </c>
      <c r="L697" s="41"/>
      <c r="M697" s="197" t="s">
        <v>19</v>
      </c>
      <c r="N697" s="198" t="s">
        <v>48</v>
      </c>
      <c r="O697" s="67"/>
      <c r="P697" s="199">
        <f>O697*H697</f>
        <v>0</v>
      </c>
      <c r="Q697" s="199">
        <v>0</v>
      </c>
      <c r="R697" s="199">
        <f>Q697*H697</f>
        <v>0</v>
      </c>
      <c r="S697" s="199">
        <v>0</v>
      </c>
      <c r="T697" s="200">
        <f>S697*H697</f>
        <v>0</v>
      </c>
      <c r="U697" s="36"/>
      <c r="V697" s="36"/>
      <c r="W697" s="36"/>
      <c r="X697" s="36"/>
      <c r="Y697" s="36"/>
      <c r="Z697" s="36"/>
      <c r="AA697" s="36"/>
      <c r="AB697" s="36"/>
      <c r="AC697" s="36"/>
      <c r="AD697" s="36"/>
      <c r="AE697" s="36"/>
      <c r="AR697" s="201" t="s">
        <v>293</v>
      </c>
      <c r="AT697" s="201" t="s">
        <v>177</v>
      </c>
      <c r="AU697" s="201" t="s">
        <v>85</v>
      </c>
      <c r="AY697" s="19" t="s">
        <v>175</v>
      </c>
      <c r="BE697" s="202">
        <f>IF(N697="základní",J697,0)</f>
        <v>0</v>
      </c>
      <c r="BF697" s="202">
        <f>IF(N697="snížená",J697,0)</f>
        <v>0</v>
      </c>
      <c r="BG697" s="202">
        <f>IF(N697="zákl. přenesená",J697,0)</f>
        <v>0</v>
      </c>
      <c r="BH697" s="202">
        <f>IF(N697="sníž. přenesená",J697,0)</f>
        <v>0</v>
      </c>
      <c r="BI697" s="202">
        <f>IF(N697="nulová",J697,0)</f>
        <v>0</v>
      </c>
      <c r="BJ697" s="19" t="s">
        <v>182</v>
      </c>
      <c r="BK697" s="202">
        <f>ROUND(I697*H697,2)</f>
        <v>0</v>
      </c>
      <c r="BL697" s="19" t="s">
        <v>293</v>
      </c>
      <c r="BM697" s="201" t="s">
        <v>4371</v>
      </c>
    </row>
    <row r="698" spans="1:47" s="2" customFormat="1" ht="78">
      <c r="A698" s="36"/>
      <c r="B698" s="37"/>
      <c r="C698" s="38"/>
      <c r="D698" s="203" t="s">
        <v>184</v>
      </c>
      <c r="E698" s="38"/>
      <c r="F698" s="204" t="s">
        <v>2901</v>
      </c>
      <c r="G698" s="38"/>
      <c r="H698" s="38"/>
      <c r="I698" s="111"/>
      <c r="J698" s="38"/>
      <c r="K698" s="38"/>
      <c r="L698" s="41"/>
      <c r="M698" s="205"/>
      <c r="N698" s="206"/>
      <c r="O698" s="67"/>
      <c r="P698" s="67"/>
      <c r="Q698" s="67"/>
      <c r="R698" s="67"/>
      <c r="S698" s="67"/>
      <c r="T698" s="68"/>
      <c r="U698" s="36"/>
      <c r="V698" s="36"/>
      <c r="W698" s="36"/>
      <c r="X698" s="36"/>
      <c r="Y698" s="36"/>
      <c r="Z698" s="36"/>
      <c r="AA698" s="36"/>
      <c r="AB698" s="36"/>
      <c r="AC698" s="36"/>
      <c r="AD698" s="36"/>
      <c r="AE698" s="36"/>
      <c r="AT698" s="19" t="s">
        <v>184</v>
      </c>
      <c r="AU698" s="19" t="s">
        <v>85</v>
      </c>
    </row>
    <row r="699" spans="2:63" s="12" customFormat="1" ht="22.9" customHeight="1">
      <c r="B699" s="174"/>
      <c r="C699" s="175"/>
      <c r="D699" s="176" t="s">
        <v>74</v>
      </c>
      <c r="E699" s="188" t="s">
        <v>4372</v>
      </c>
      <c r="F699" s="188" t="s">
        <v>4373</v>
      </c>
      <c r="G699" s="175"/>
      <c r="H699" s="175"/>
      <c r="I699" s="178"/>
      <c r="J699" s="189">
        <f>BK699</f>
        <v>0</v>
      </c>
      <c r="K699" s="175"/>
      <c r="L699" s="180"/>
      <c r="M699" s="181"/>
      <c r="N699" s="182"/>
      <c r="O699" s="182"/>
      <c r="P699" s="183">
        <f>SUM(P700:P746)</f>
        <v>0</v>
      </c>
      <c r="Q699" s="182"/>
      <c r="R699" s="183">
        <f>SUM(R700:R746)</f>
        <v>16.95786518</v>
      </c>
      <c r="S699" s="182"/>
      <c r="T699" s="184">
        <f>SUM(T700:T746)</f>
        <v>16.78483782</v>
      </c>
      <c r="AR699" s="185" t="s">
        <v>85</v>
      </c>
      <c r="AT699" s="186" t="s">
        <v>74</v>
      </c>
      <c r="AU699" s="186" t="s">
        <v>83</v>
      </c>
      <c r="AY699" s="185" t="s">
        <v>175</v>
      </c>
      <c r="BK699" s="187">
        <f>SUM(BK700:BK746)</f>
        <v>0</v>
      </c>
    </row>
    <row r="700" spans="1:65" s="2" customFormat="1" ht="16.5" customHeight="1">
      <c r="A700" s="36"/>
      <c r="B700" s="37"/>
      <c r="C700" s="190" t="s">
        <v>1695</v>
      </c>
      <c r="D700" s="190" t="s">
        <v>177</v>
      </c>
      <c r="E700" s="191" t="s">
        <v>4374</v>
      </c>
      <c r="F700" s="192" t="s">
        <v>4375</v>
      </c>
      <c r="G700" s="193" t="s">
        <v>180</v>
      </c>
      <c r="H700" s="194">
        <v>355.831</v>
      </c>
      <c r="I700" s="195"/>
      <c r="J700" s="196">
        <f>ROUND(I700*H700,2)</f>
        <v>0</v>
      </c>
      <c r="K700" s="192" t="s">
        <v>181</v>
      </c>
      <c r="L700" s="41"/>
      <c r="M700" s="197" t="s">
        <v>19</v>
      </c>
      <c r="N700" s="198" t="s">
        <v>48</v>
      </c>
      <c r="O700" s="67"/>
      <c r="P700" s="199">
        <f>O700*H700</f>
        <v>0</v>
      </c>
      <c r="Q700" s="199">
        <v>0</v>
      </c>
      <c r="R700" s="199">
        <f>Q700*H700</f>
        <v>0</v>
      </c>
      <c r="S700" s="199">
        <v>0.0445</v>
      </c>
      <c r="T700" s="200">
        <f>S700*H700</f>
        <v>15.8344795</v>
      </c>
      <c r="U700" s="36"/>
      <c r="V700" s="36"/>
      <c r="W700" s="36"/>
      <c r="X700" s="36"/>
      <c r="Y700" s="36"/>
      <c r="Z700" s="36"/>
      <c r="AA700" s="36"/>
      <c r="AB700" s="36"/>
      <c r="AC700" s="36"/>
      <c r="AD700" s="36"/>
      <c r="AE700" s="36"/>
      <c r="AR700" s="201" t="s">
        <v>182</v>
      </c>
      <c r="AT700" s="201" t="s">
        <v>177</v>
      </c>
      <c r="AU700" s="201" t="s">
        <v>85</v>
      </c>
      <c r="AY700" s="19" t="s">
        <v>175</v>
      </c>
      <c r="BE700" s="202">
        <f>IF(N700="základní",J700,0)</f>
        <v>0</v>
      </c>
      <c r="BF700" s="202">
        <f>IF(N700="snížená",J700,0)</f>
        <v>0</v>
      </c>
      <c r="BG700" s="202">
        <f>IF(N700="zákl. přenesená",J700,0)</f>
        <v>0</v>
      </c>
      <c r="BH700" s="202">
        <f>IF(N700="sníž. přenesená",J700,0)</f>
        <v>0</v>
      </c>
      <c r="BI700" s="202">
        <f>IF(N700="nulová",J700,0)</f>
        <v>0</v>
      </c>
      <c r="BJ700" s="19" t="s">
        <v>182</v>
      </c>
      <c r="BK700" s="202">
        <f>ROUND(I700*H700,2)</f>
        <v>0</v>
      </c>
      <c r="BL700" s="19" t="s">
        <v>182</v>
      </c>
      <c r="BM700" s="201" t="s">
        <v>4376</v>
      </c>
    </row>
    <row r="701" spans="2:51" s="14" customFormat="1" ht="11.25">
      <c r="B701" s="217"/>
      <c r="C701" s="218"/>
      <c r="D701" s="203" t="s">
        <v>186</v>
      </c>
      <c r="E701" s="219" t="s">
        <v>19</v>
      </c>
      <c r="F701" s="220" t="s">
        <v>4268</v>
      </c>
      <c r="G701" s="218"/>
      <c r="H701" s="221">
        <v>319.16</v>
      </c>
      <c r="I701" s="222"/>
      <c r="J701" s="218"/>
      <c r="K701" s="218"/>
      <c r="L701" s="223"/>
      <c r="M701" s="224"/>
      <c r="N701" s="225"/>
      <c r="O701" s="225"/>
      <c r="P701" s="225"/>
      <c r="Q701" s="225"/>
      <c r="R701" s="225"/>
      <c r="S701" s="225"/>
      <c r="T701" s="226"/>
      <c r="AT701" s="227" t="s">
        <v>186</v>
      </c>
      <c r="AU701" s="227" t="s">
        <v>85</v>
      </c>
      <c r="AV701" s="14" t="s">
        <v>85</v>
      </c>
      <c r="AW701" s="14" t="s">
        <v>37</v>
      </c>
      <c r="AX701" s="14" t="s">
        <v>75</v>
      </c>
      <c r="AY701" s="227" t="s">
        <v>175</v>
      </c>
    </row>
    <row r="702" spans="2:51" s="14" customFormat="1" ht="11.25">
      <c r="B702" s="217"/>
      <c r="C702" s="218"/>
      <c r="D702" s="203" t="s">
        <v>186</v>
      </c>
      <c r="E702" s="219" t="s">
        <v>19</v>
      </c>
      <c r="F702" s="220" t="s">
        <v>4269</v>
      </c>
      <c r="G702" s="218"/>
      <c r="H702" s="221">
        <v>-11.752</v>
      </c>
      <c r="I702" s="222"/>
      <c r="J702" s="218"/>
      <c r="K702" s="218"/>
      <c r="L702" s="223"/>
      <c r="M702" s="224"/>
      <c r="N702" s="225"/>
      <c r="O702" s="225"/>
      <c r="P702" s="225"/>
      <c r="Q702" s="225"/>
      <c r="R702" s="225"/>
      <c r="S702" s="225"/>
      <c r="T702" s="226"/>
      <c r="AT702" s="227" t="s">
        <v>186</v>
      </c>
      <c r="AU702" s="227" t="s">
        <v>85</v>
      </c>
      <c r="AV702" s="14" t="s">
        <v>85</v>
      </c>
      <c r="AW702" s="14" t="s">
        <v>37</v>
      </c>
      <c r="AX702" s="14" t="s">
        <v>75</v>
      </c>
      <c r="AY702" s="227" t="s">
        <v>175</v>
      </c>
    </row>
    <row r="703" spans="2:51" s="14" customFormat="1" ht="11.25">
      <c r="B703" s="217"/>
      <c r="C703" s="218"/>
      <c r="D703" s="203" t="s">
        <v>186</v>
      </c>
      <c r="E703" s="219" t="s">
        <v>19</v>
      </c>
      <c r="F703" s="220" t="s">
        <v>4270</v>
      </c>
      <c r="G703" s="218"/>
      <c r="H703" s="221">
        <v>8.46</v>
      </c>
      <c r="I703" s="222"/>
      <c r="J703" s="218"/>
      <c r="K703" s="218"/>
      <c r="L703" s="223"/>
      <c r="M703" s="224"/>
      <c r="N703" s="225"/>
      <c r="O703" s="225"/>
      <c r="P703" s="225"/>
      <c r="Q703" s="225"/>
      <c r="R703" s="225"/>
      <c r="S703" s="225"/>
      <c r="T703" s="226"/>
      <c r="AT703" s="227" t="s">
        <v>186</v>
      </c>
      <c r="AU703" s="227" t="s">
        <v>85</v>
      </c>
      <c r="AV703" s="14" t="s">
        <v>85</v>
      </c>
      <c r="AW703" s="14" t="s">
        <v>37</v>
      </c>
      <c r="AX703" s="14" t="s">
        <v>75</v>
      </c>
      <c r="AY703" s="227" t="s">
        <v>175</v>
      </c>
    </row>
    <row r="704" spans="2:51" s="14" customFormat="1" ht="11.25">
      <c r="B704" s="217"/>
      <c r="C704" s="218"/>
      <c r="D704" s="203" t="s">
        <v>186</v>
      </c>
      <c r="E704" s="219" t="s">
        <v>19</v>
      </c>
      <c r="F704" s="220" t="s">
        <v>4271</v>
      </c>
      <c r="G704" s="218"/>
      <c r="H704" s="221">
        <v>-29.453</v>
      </c>
      <c r="I704" s="222"/>
      <c r="J704" s="218"/>
      <c r="K704" s="218"/>
      <c r="L704" s="223"/>
      <c r="M704" s="224"/>
      <c r="N704" s="225"/>
      <c r="O704" s="225"/>
      <c r="P704" s="225"/>
      <c r="Q704" s="225"/>
      <c r="R704" s="225"/>
      <c r="S704" s="225"/>
      <c r="T704" s="226"/>
      <c r="AT704" s="227" t="s">
        <v>186</v>
      </c>
      <c r="AU704" s="227" t="s">
        <v>85</v>
      </c>
      <c r="AV704" s="14" t="s">
        <v>85</v>
      </c>
      <c r="AW704" s="14" t="s">
        <v>37</v>
      </c>
      <c r="AX704" s="14" t="s">
        <v>75</v>
      </c>
      <c r="AY704" s="227" t="s">
        <v>175</v>
      </c>
    </row>
    <row r="705" spans="2:51" s="14" customFormat="1" ht="11.25">
      <c r="B705" s="217"/>
      <c r="C705" s="218"/>
      <c r="D705" s="203" t="s">
        <v>186</v>
      </c>
      <c r="E705" s="219" t="s">
        <v>19</v>
      </c>
      <c r="F705" s="220" t="s">
        <v>4272</v>
      </c>
      <c r="G705" s="218"/>
      <c r="H705" s="221">
        <v>-18.544</v>
      </c>
      <c r="I705" s="222"/>
      <c r="J705" s="218"/>
      <c r="K705" s="218"/>
      <c r="L705" s="223"/>
      <c r="M705" s="224"/>
      <c r="N705" s="225"/>
      <c r="O705" s="225"/>
      <c r="P705" s="225"/>
      <c r="Q705" s="225"/>
      <c r="R705" s="225"/>
      <c r="S705" s="225"/>
      <c r="T705" s="226"/>
      <c r="AT705" s="227" t="s">
        <v>186</v>
      </c>
      <c r="AU705" s="227" t="s">
        <v>85</v>
      </c>
      <c r="AV705" s="14" t="s">
        <v>85</v>
      </c>
      <c r="AW705" s="14" t="s">
        <v>37</v>
      </c>
      <c r="AX705" s="14" t="s">
        <v>75</v>
      </c>
      <c r="AY705" s="227" t="s">
        <v>175</v>
      </c>
    </row>
    <row r="706" spans="2:51" s="14" customFormat="1" ht="11.25">
      <c r="B706" s="217"/>
      <c r="C706" s="218"/>
      <c r="D706" s="203" t="s">
        <v>186</v>
      </c>
      <c r="E706" s="219" t="s">
        <v>19</v>
      </c>
      <c r="F706" s="220" t="s">
        <v>4273</v>
      </c>
      <c r="G706" s="218"/>
      <c r="H706" s="221">
        <v>49.265</v>
      </c>
      <c r="I706" s="222"/>
      <c r="J706" s="218"/>
      <c r="K706" s="218"/>
      <c r="L706" s="223"/>
      <c r="M706" s="224"/>
      <c r="N706" s="225"/>
      <c r="O706" s="225"/>
      <c r="P706" s="225"/>
      <c r="Q706" s="225"/>
      <c r="R706" s="225"/>
      <c r="S706" s="225"/>
      <c r="T706" s="226"/>
      <c r="AT706" s="227" t="s">
        <v>186</v>
      </c>
      <c r="AU706" s="227" t="s">
        <v>85</v>
      </c>
      <c r="AV706" s="14" t="s">
        <v>85</v>
      </c>
      <c r="AW706" s="14" t="s">
        <v>37</v>
      </c>
      <c r="AX706" s="14" t="s">
        <v>75</v>
      </c>
      <c r="AY706" s="227" t="s">
        <v>175</v>
      </c>
    </row>
    <row r="707" spans="2:51" s="14" customFormat="1" ht="11.25">
      <c r="B707" s="217"/>
      <c r="C707" s="218"/>
      <c r="D707" s="203" t="s">
        <v>186</v>
      </c>
      <c r="E707" s="219" t="s">
        <v>19</v>
      </c>
      <c r="F707" s="220" t="s">
        <v>4274</v>
      </c>
      <c r="G707" s="218"/>
      <c r="H707" s="221">
        <v>-3</v>
      </c>
      <c r="I707" s="222"/>
      <c r="J707" s="218"/>
      <c r="K707" s="218"/>
      <c r="L707" s="223"/>
      <c r="M707" s="224"/>
      <c r="N707" s="225"/>
      <c r="O707" s="225"/>
      <c r="P707" s="225"/>
      <c r="Q707" s="225"/>
      <c r="R707" s="225"/>
      <c r="S707" s="225"/>
      <c r="T707" s="226"/>
      <c r="AT707" s="227" t="s">
        <v>186</v>
      </c>
      <c r="AU707" s="227" t="s">
        <v>85</v>
      </c>
      <c r="AV707" s="14" t="s">
        <v>85</v>
      </c>
      <c r="AW707" s="14" t="s">
        <v>37</v>
      </c>
      <c r="AX707" s="14" t="s">
        <v>75</v>
      </c>
      <c r="AY707" s="227" t="s">
        <v>175</v>
      </c>
    </row>
    <row r="708" spans="2:51" s="14" customFormat="1" ht="11.25">
      <c r="B708" s="217"/>
      <c r="C708" s="218"/>
      <c r="D708" s="203" t="s">
        <v>186</v>
      </c>
      <c r="E708" s="219" t="s">
        <v>19</v>
      </c>
      <c r="F708" s="220" t="s">
        <v>4275</v>
      </c>
      <c r="G708" s="218"/>
      <c r="H708" s="221">
        <v>3.588</v>
      </c>
      <c r="I708" s="222"/>
      <c r="J708" s="218"/>
      <c r="K708" s="218"/>
      <c r="L708" s="223"/>
      <c r="M708" s="224"/>
      <c r="N708" s="225"/>
      <c r="O708" s="225"/>
      <c r="P708" s="225"/>
      <c r="Q708" s="225"/>
      <c r="R708" s="225"/>
      <c r="S708" s="225"/>
      <c r="T708" s="226"/>
      <c r="AT708" s="227" t="s">
        <v>186</v>
      </c>
      <c r="AU708" s="227" t="s">
        <v>85</v>
      </c>
      <c r="AV708" s="14" t="s">
        <v>85</v>
      </c>
      <c r="AW708" s="14" t="s">
        <v>37</v>
      </c>
      <c r="AX708" s="14" t="s">
        <v>75</v>
      </c>
      <c r="AY708" s="227" t="s">
        <v>175</v>
      </c>
    </row>
    <row r="709" spans="2:51" s="14" customFormat="1" ht="11.25">
      <c r="B709" s="217"/>
      <c r="C709" s="218"/>
      <c r="D709" s="203" t="s">
        <v>186</v>
      </c>
      <c r="E709" s="219" t="s">
        <v>19</v>
      </c>
      <c r="F709" s="220" t="s">
        <v>4276</v>
      </c>
      <c r="G709" s="218"/>
      <c r="H709" s="221">
        <v>38.087</v>
      </c>
      <c r="I709" s="222"/>
      <c r="J709" s="218"/>
      <c r="K709" s="218"/>
      <c r="L709" s="223"/>
      <c r="M709" s="224"/>
      <c r="N709" s="225"/>
      <c r="O709" s="225"/>
      <c r="P709" s="225"/>
      <c r="Q709" s="225"/>
      <c r="R709" s="225"/>
      <c r="S709" s="225"/>
      <c r="T709" s="226"/>
      <c r="AT709" s="227" t="s">
        <v>186</v>
      </c>
      <c r="AU709" s="227" t="s">
        <v>85</v>
      </c>
      <c r="AV709" s="14" t="s">
        <v>85</v>
      </c>
      <c r="AW709" s="14" t="s">
        <v>37</v>
      </c>
      <c r="AX709" s="14" t="s">
        <v>75</v>
      </c>
      <c r="AY709" s="227" t="s">
        <v>175</v>
      </c>
    </row>
    <row r="710" spans="2:51" s="14" customFormat="1" ht="11.25">
      <c r="B710" s="217"/>
      <c r="C710" s="218"/>
      <c r="D710" s="203" t="s">
        <v>186</v>
      </c>
      <c r="E710" s="219" t="s">
        <v>19</v>
      </c>
      <c r="F710" s="220" t="s">
        <v>4277</v>
      </c>
      <c r="G710" s="218"/>
      <c r="H710" s="221">
        <v>-1.305</v>
      </c>
      <c r="I710" s="222"/>
      <c r="J710" s="218"/>
      <c r="K710" s="218"/>
      <c r="L710" s="223"/>
      <c r="M710" s="224"/>
      <c r="N710" s="225"/>
      <c r="O710" s="225"/>
      <c r="P710" s="225"/>
      <c r="Q710" s="225"/>
      <c r="R710" s="225"/>
      <c r="S710" s="225"/>
      <c r="T710" s="226"/>
      <c r="AT710" s="227" t="s">
        <v>186</v>
      </c>
      <c r="AU710" s="227" t="s">
        <v>85</v>
      </c>
      <c r="AV710" s="14" t="s">
        <v>85</v>
      </c>
      <c r="AW710" s="14" t="s">
        <v>37</v>
      </c>
      <c r="AX710" s="14" t="s">
        <v>75</v>
      </c>
      <c r="AY710" s="227" t="s">
        <v>175</v>
      </c>
    </row>
    <row r="711" spans="2:51" s="14" customFormat="1" ht="11.25">
      <c r="B711" s="217"/>
      <c r="C711" s="218"/>
      <c r="D711" s="203" t="s">
        <v>186</v>
      </c>
      <c r="E711" s="219" t="s">
        <v>19</v>
      </c>
      <c r="F711" s="220" t="s">
        <v>4278</v>
      </c>
      <c r="G711" s="218"/>
      <c r="H711" s="221">
        <v>1.325</v>
      </c>
      <c r="I711" s="222"/>
      <c r="J711" s="218"/>
      <c r="K711" s="218"/>
      <c r="L711" s="223"/>
      <c r="M711" s="224"/>
      <c r="N711" s="225"/>
      <c r="O711" s="225"/>
      <c r="P711" s="225"/>
      <c r="Q711" s="225"/>
      <c r="R711" s="225"/>
      <c r="S711" s="225"/>
      <c r="T711" s="226"/>
      <c r="AT711" s="227" t="s">
        <v>186</v>
      </c>
      <c r="AU711" s="227" t="s">
        <v>85</v>
      </c>
      <c r="AV711" s="14" t="s">
        <v>85</v>
      </c>
      <c r="AW711" s="14" t="s">
        <v>37</v>
      </c>
      <c r="AX711" s="14" t="s">
        <v>75</v>
      </c>
      <c r="AY711" s="227" t="s">
        <v>175</v>
      </c>
    </row>
    <row r="712" spans="2:51" s="15" customFormat="1" ht="11.25">
      <c r="B712" s="228"/>
      <c r="C712" s="229"/>
      <c r="D712" s="203" t="s">
        <v>186</v>
      </c>
      <c r="E712" s="230" t="s">
        <v>19</v>
      </c>
      <c r="F712" s="231" t="s">
        <v>204</v>
      </c>
      <c r="G712" s="229"/>
      <c r="H712" s="232">
        <v>355.831</v>
      </c>
      <c r="I712" s="233"/>
      <c r="J712" s="229"/>
      <c r="K712" s="229"/>
      <c r="L712" s="234"/>
      <c r="M712" s="235"/>
      <c r="N712" s="236"/>
      <c r="O712" s="236"/>
      <c r="P712" s="236"/>
      <c r="Q712" s="236"/>
      <c r="R712" s="236"/>
      <c r="S712" s="236"/>
      <c r="T712" s="237"/>
      <c r="AT712" s="238" t="s">
        <v>186</v>
      </c>
      <c r="AU712" s="238" t="s">
        <v>85</v>
      </c>
      <c r="AV712" s="15" t="s">
        <v>182</v>
      </c>
      <c r="AW712" s="15" t="s">
        <v>37</v>
      </c>
      <c r="AX712" s="15" t="s">
        <v>83</v>
      </c>
      <c r="AY712" s="238" t="s">
        <v>175</v>
      </c>
    </row>
    <row r="713" spans="1:65" s="2" customFormat="1" ht="16.5" customHeight="1">
      <c r="A713" s="36"/>
      <c r="B713" s="37"/>
      <c r="C713" s="190" t="s">
        <v>1700</v>
      </c>
      <c r="D713" s="190" t="s">
        <v>177</v>
      </c>
      <c r="E713" s="191" t="s">
        <v>4377</v>
      </c>
      <c r="F713" s="192" t="s">
        <v>4378</v>
      </c>
      <c r="G713" s="193" t="s">
        <v>180</v>
      </c>
      <c r="H713" s="194">
        <v>355.835</v>
      </c>
      <c r="I713" s="195"/>
      <c r="J713" s="196">
        <f>ROUND(I713*H713,2)</f>
        <v>0</v>
      </c>
      <c r="K713" s="192" t="s">
        <v>181</v>
      </c>
      <c r="L713" s="41"/>
      <c r="M713" s="197" t="s">
        <v>19</v>
      </c>
      <c r="N713" s="198" t="s">
        <v>48</v>
      </c>
      <c r="O713" s="67"/>
      <c r="P713" s="199">
        <f>O713*H713</f>
        <v>0</v>
      </c>
      <c r="Q713" s="199">
        <v>0</v>
      </c>
      <c r="R713" s="199">
        <f>Q713*H713</f>
        <v>0</v>
      </c>
      <c r="S713" s="199">
        <v>0</v>
      </c>
      <c r="T713" s="200">
        <f>S713*H713</f>
        <v>0</v>
      </c>
      <c r="U713" s="36"/>
      <c r="V713" s="36"/>
      <c r="W713" s="36"/>
      <c r="X713" s="36"/>
      <c r="Y713" s="36"/>
      <c r="Z713" s="36"/>
      <c r="AA713" s="36"/>
      <c r="AB713" s="36"/>
      <c r="AC713" s="36"/>
      <c r="AD713" s="36"/>
      <c r="AE713" s="36"/>
      <c r="AR713" s="201" t="s">
        <v>182</v>
      </c>
      <c r="AT713" s="201" t="s">
        <v>177</v>
      </c>
      <c r="AU713" s="201" t="s">
        <v>85</v>
      </c>
      <c r="AY713" s="19" t="s">
        <v>175</v>
      </c>
      <c r="BE713" s="202">
        <f>IF(N713="základní",J713,0)</f>
        <v>0</v>
      </c>
      <c r="BF713" s="202">
        <f>IF(N713="snížená",J713,0)</f>
        <v>0</v>
      </c>
      <c r="BG713" s="202">
        <f>IF(N713="zákl. přenesená",J713,0)</f>
        <v>0</v>
      </c>
      <c r="BH713" s="202">
        <f>IF(N713="sníž. přenesená",J713,0)</f>
        <v>0</v>
      </c>
      <c r="BI713" s="202">
        <f>IF(N713="nulová",J713,0)</f>
        <v>0</v>
      </c>
      <c r="BJ713" s="19" t="s">
        <v>182</v>
      </c>
      <c r="BK713" s="202">
        <f>ROUND(I713*H713,2)</f>
        <v>0</v>
      </c>
      <c r="BL713" s="19" t="s">
        <v>182</v>
      </c>
      <c r="BM713" s="201" t="s">
        <v>4379</v>
      </c>
    </row>
    <row r="714" spans="1:65" s="2" customFormat="1" ht="16.5" customHeight="1">
      <c r="A714" s="36"/>
      <c r="B714" s="37"/>
      <c r="C714" s="190" t="s">
        <v>1710</v>
      </c>
      <c r="D714" s="190" t="s">
        <v>177</v>
      </c>
      <c r="E714" s="191" t="s">
        <v>4380</v>
      </c>
      <c r="F714" s="192" t="s">
        <v>4381</v>
      </c>
      <c r="G714" s="193" t="s">
        <v>247</v>
      </c>
      <c r="H714" s="194">
        <v>82.856</v>
      </c>
      <c r="I714" s="195"/>
      <c r="J714" s="196">
        <f>ROUND(I714*H714,2)</f>
        <v>0</v>
      </c>
      <c r="K714" s="192" t="s">
        <v>181</v>
      </c>
      <c r="L714" s="41"/>
      <c r="M714" s="197" t="s">
        <v>19</v>
      </c>
      <c r="N714" s="198" t="s">
        <v>48</v>
      </c>
      <c r="O714" s="67"/>
      <c r="P714" s="199">
        <f>O714*H714</f>
        <v>0</v>
      </c>
      <c r="Q714" s="199">
        <v>0</v>
      </c>
      <c r="R714" s="199">
        <f>Q714*H714</f>
        <v>0</v>
      </c>
      <c r="S714" s="199">
        <v>0.01147</v>
      </c>
      <c r="T714" s="200">
        <f>S714*H714</f>
        <v>0.9503583199999999</v>
      </c>
      <c r="U714" s="36"/>
      <c r="V714" s="36"/>
      <c r="W714" s="36"/>
      <c r="X714" s="36"/>
      <c r="Y714" s="36"/>
      <c r="Z714" s="36"/>
      <c r="AA714" s="36"/>
      <c r="AB714" s="36"/>
      <c r="AC714" s="36"/>
      <c r="AD714" s="36"/>
      <c r="AE714" s="36"/>
      <c r="AR714" s="201" t="s">
        <v>182</v>
      </c>
      <c r="AT714" s="201" t="s">
        <v>177</v>
      </c>
      <c r="AU714" s="201" t="s">
        <v>85</v>
      </c>
      <c r="AY714" s="19" t="s">
        <v>175</v>
      </c>
      <c r="BE714" s="202">
        <f>IF(N714="základní",J714,0)</f>
        <v>0</v>
      </c>
      <c r="BF714" s="202">
        <f>IF(N714="snížená",J714,0)</f>
        <v>0</v>
      </c>
      <c r="BG714" s="202">
        <f>IF(N714="zákl. přenesená",J714,0)</f>
        <v>0</v>
      </c>
      <c r="BH714" s="202">
        <f>IF(N714="sníž. přenesená",J714,0)</f>
        <v>0</v>
      </c>
      <c r="BI714" s="202">
        <f>IF(N714="nulová",J714,0)</f>
        <v>0</v>
      </c>
      <c r="BJ714" s="19" t="s">
        <v>182</v>
      </c>
      <c r="BK714" s="202">
        <f>ROUND(I714*H714,2)</f>
        <v>0</v>
      </c>
      <c r="BL714" s="19" t="s">
        <v>182</v>
      </c>
      <c r="BM714" s="201" t="s">
        <v>4382</v>
      </c>
    </row>
    <row r="715" spans="2:51" s="14" customFormat="1" ht="11.25">
      <c r="B715" s="217"/>
      <c r="C715" s="218"/>
      <c r="D715" s="203" t="s">
        <v>186</v>
      </c>
      <c r="E715" s="219" t="s">
        <v>19</v>
      </c>
      <c r="F715" s="220" t="s">
        <v>4383</v>
      </c>
      <c r="G715" s="218"/>
      <c r="H715" s="221">
        <v>63.956</v>
      </c>
      <c r="I715" s="222"/>
      <c r="J715" s="218"/>
      <c r="K715" s="218"/>
      <c r="L715" s="223"/>
      <c r="M715" s="224"/>
      <c r="N715" s="225"/>
      <c r="O715" s="225"/>
      <c r="P715" s="225"/>
      <c r="Q715" s="225"/>
      <c r="R715" s="225"/>
      <c r="S715" s="225"/>
      <c r="T715" s="226"/>
      <c r="AT715" s="227" t="s">
        <v>186</v>
      </c>
      <c r="AU715" s="227" t="s">
        <v>85</v>
      </c>
      <c r="AV715" s="14" t="s">
        <v>85</v>
      </c>
      <c r="AW715" s="14" t="s">
        <v>37</v>
      </c>
      <c r="AX715" s="14" t="s">
        <v>75</v>
      </c>
      <c r="AY715" s="227" t="s">
        <v>175</v>
      </c>
    </row>
    <row r="716" spans="2:51" s="14" customFormat="1" ht="11.25">
      <c r="B716" s="217"/>
      <c r="C716" s="218"/>
      <c r="D716" s="203" t="s">
        <v>186</v>
      </c>
      <c r="E716" s="219" t="s">
        <v>19</v>
      </c>
      <c r="F716" s="220" t="s">
        <v>4384</v>
      </c>
      <c r="G716" s="218"/>
      <c r="H716" s="221">
        <v>10.6</v>
      </c>
      <c r="I716" s="222"/>
      <c r="J716" s="218"/>
      <c r="K716" s="218"/>
      <c r="L716" s="223"/>
      <c r="M716" s="224"/>
      <c r="N716" s="225"/>
      <c r="O716" s="225"/>
      <c r="P716" s="225"/>
      <c r="Q716" s="225"/>
      <c r="R716" s="225"/>
      <c r="S716" s="225"/>
      <c r="T716" s="226"/>
      <c r="AT716" s="227" t="s">
        <v>186</v>
      </c>
      <c r="AU716" s="227" t="s">
        <v>85</v>
      </c>
      <c r="AV716" s="14" t="s">
        <v>85</v>
      </c>
      <c r="AW716" s="14" t="s">
        <v>37</v>
      </c>
      <c r="AX716" s="14" t="s">
        <v>75</v>
      </c>
      <c r="AY716" s="227" t="s">
        <v>175</v>
      </c>
    </row>
    <row r="717" spans="2:51" s="14" customFormat="1" ht="11.25">
      <c r="B717" s="217"/>
      <c r="C717" s="218"/>
      <c r="D717" s="203" t="s">
        <v>186</v>
      </c>
      <c r="E717" s="219" t="s">
        <v>19</v>
      </c>
      <c r="F717" s="220" t="s">
        <v>4385</v>
      </c>
      <c r="G717" s="218"/>
      <c r="H717" s="221">
        <v>8.3</v>
      </c>
      <c r="I717" s="222"/>
      <c r="J717" s="218"/>
      <c r="K717" s="218"/>
      <c r="L717" s="223"/>
      <c r="M717" s="224"/>
      <c r="N717" s="225"/>
      <c r="O717" s="225"/>
      <c r="P717" s="225"/>
      <c r="Q717" s="225"/>
      <c r="R717" s="225"/>
      <c r="S717" s="225"/>
      <c r="T717" s="226"/>
      <c r="AT717" s="227" t="s">
        <v>186</v>
      </c>
      <c r="AU717" s="227" t="s">
        <v>85</v>
      </c>
      <c r="AV717" s="14" t="s">
        <v>85</v>
      </c>
      <c r="AW717" s="14" t="s">
        <v>37</v>
      </c>
      <c r="AX717" s="14" t="s">
        <v>75</v>
      </c>
      <c r="AY717" s="227" t="s">
        <v>175</v>
      </c>
    </row>
    <row r="718" spans="2:51" s="15" customFormat="1" ht="11.25">
      <c r="B718" s="228"/>
      <c r="C718" s="229"/>
      <c r="D718" s="203" t="s">
        <v>186</v>
      </c>
      <c r="E718" s="230" t="s">
        <v>19</v>
      </c>
      <c r="F718" s="231" t="s">
        <v>204</v>
      </c>
      <c r="G718" s="229"/>
      <c r="H718" s="232">
        <v>82.856</v>
      </c>
      <c r="I718" s="233"/>
      <c r="J718" s="229"/>
      <c r="K718" s="229"/>
      <c r="L718" s="234"/>
      <c r="M718" s="235"/>
      <c r="N718" s="236"/>
      <c r="O718" s="236"/>
      <c r="P718" s="236"/>
      <c r="Q718" s="236"/>
      <c r="R718" s="236"/>
      <c r="S718" s="236"/>
      <c r="T718" s="237"/>
      <c r="AT718" s="238" t="s">
        <v>186</v>
      </c>
      <c r="AU718" s="238" t="s">
        <v>85</v>
      </c>
      <c r="AV718" s="15" t="s">
        <v>182</v>
      </c>
      <c r="AW718" s="15" t="s">
        <v>37</v>
      </c>
      <c r="AX718" s="15" t="s">
        <v>83</v>
      </c>
      <c r="AY718" s="238" t="s">
        <v>175</v>
      </c>
    </row>
    <row r="719" spans="1:65" s="2" customFormat="1" ht="16.5" customHeight="1">
      <c r="A719" s="36"/>
      <c r="B719" s="37"/>
      <c r="C719" s="190" t="s">
        <v>1720</v>
      </c>
      <c r="D719" s="190" t="s">
        <v>177</v>
      </c>
      <c r="E719" s="191" t="s">
        <v>4386</v>
      </c>
      <c r="F719" s="192" t="s">
        <v>4378</v>
      </c>
      <c r="G719" s="193" t="s">
        <v>247</v>
      </c>
      <c r="H719" s="194">
        <v>82.856</v>
      </c>
      <c r="I719" s="195"/>
      <c r="J719" s="196">
        <f>ROUND(I719*H719,2)</f>
        <v>0</v>
      </c>
      <c r="K719" s="192" t="s">
        <v>181</v>
      </c>
      <c r="L719" s="41"/>
      <c r="M719" s="197" t="s">
        <v>19</v>
      </c>
      <c r="N719" s="198" t="s">
        <v>48</v>
      </c>
      <c r="O719" s="67"/>
      <c r="P719" s="199">
        <f>O719*H719</f>
        <v>0</v>
      </c>
      <c r="Q719" s="199">
        <v>0</v>
      </c>
      <c r="R719" s="199">
        <f>Q719*H719</f>
        <v>0</v>
      </c>
      <c r="S719" s="199">
        <v>0</v>
      </c>
      <c r="T719" s="200">
        <f>S719*H719</f>
        <v>0</v>
      </c>
      <c r="U719" s="36"/>
      <c r="V719" s="36"/>
      <c r="W719" s="36"/>
      <c r="X719" s="36"/>
      <c r="Y719" s="36"/>
      <c r="Z719" s="36"/>
      <c r="AA719" s="36"/>
      <c r="AB719" s="36"/>
      <c r="AC719" s="36"/>
      <c r="AD719" s="36"/>
      <c r="AE719" s="36"/>
      <c r="AR719" s="201" t="s">
        <v>182</v>
      </c>
      <c r="AT719" s="201" t="s">
        <v>177</v>
      </c>
      <c r="AU719" s="201" t="s">
        <v>85</v>
      </c>
      <c r="AY719" s="19" t="s">
        <v>175</v>
      </c>
      <c r="BE719" s="202">
        <f>IF(N719="základní",J719,0)</f>
        <v>0</v>
      </c>
      <c r="BF719" s="202">
        <f>IF(N719="snížená",J719,0)</f>
        <v>0</v>
      </c>
      <c r="BG719" s="202">
        <f>IF(N719="zákl. přenesená",J719,0)</f>
        <v>0</v>
      </c>
      <c r="BH719" s="202">
        <f>IF(N719="sníž. přenesená",J719,0)</f>
        <v>0</v>
      </c>
      <c r="BI719" s="202">
        <f>IF(N719="nulová",J719,0)</f>
        <v>0</v>
      </c>
      <c r="BJ719" s="19" t="s">
        <v>182</v>
      </c>
      <c r="BK719" s="202">
        <f>ROUND(I719*H719,2)</f>
        <v>0</v>
      </c>
      <c r="BL719" s="19" t="s">
        <v>182</v>
      </c>
      <c r="BM719" s="201" t="s">
        <v>4387</v>
      </c>
    </row>
    <row r="720" spans="2:51" s="14" customFormat="1" ht="11.25">
      <c r="B720" s="217"/>
      <c r="C720" s="218"/>
      <c r="D720" s="203" t="s">
        <v>186</v>
      </c>
      <c r="E720" s="219" t="s">
        <v>19</v>
      </c>
      <c r="F720" s="220" t="s">
        <v>4388</v>
      </c>
      <c r="G720" s="218"/>
      <c r="H720" s="221">
        <v>82.856</v>
      </c>
      <c r="I720" s="222"/>
      <c r="J720" s="218"/>
      <c r="K720" s="218"/>
      <c r="L720" s="223"/>
      <c r="M720" s="224"/>
      <c r="N720" s="225"/>
      <c r="O720" s="225"/>
      <c r="P720" s="225"/>
      <c r="Q720" s="225"/>
      <c r="R720" s="225"/>
      <c r="S720" s="225"/>
      <c r="T720" s="226"/>
      <c r="AT720" s="227" t="s">
        <v>186</v>
      </c>
      <c r="AU720" s="227" t="s">
        <v>85</v>
      </c>
      <c r="AV720" s="14" t="s">
        <v>85</v>
      </c>
      <c r="AW720" s="14" t="s">
        <v>37</v>
      </c>
      <c r="AX720" s="14" t="s">
        <v>83</v>
      </c>
      <c r="AY720" s="227" t="s">
        <v>175</v>
      </c>
    </row>
    <row r="721" spans="1:65" s="2" customFormat="1" ht="16.5" customHeight="1">
      <c r="A721" s="36"/>
      <c r="B721" s="37"/>
      <c r="C721" s="190" t="s">
        <v>1743</v>
      </c>
      <c r="D721" s="190" t="s">
        <v>177</v>
      </c>
      <c r="E721" s="191" t="s">
        <v>4389</v>
      </c>
      <c r="F721" s="192" t="s">
        <v>4390</v>
      </c>
      <c r="G721" s="193" t="s">
        <v>180</v>
      </c>
      <c r="H721" s="194">
        <v>355.831</v>
      </c>
      <c r="I721" s="195"/>
      <c r="J721" s="196">
        <f>ROUND(I721*H721,2)</f>
        <v>0</v>
      </c>
      <c r="K721" s="192" t="s">
        <v>181</v>
      </c>
      <c r="L721" s="41"/>
      <c r="M721" s="197" t="s">
        <v>19</v>
      </c>
      <c r="N721" s="198" t="s">
        <v>48</v>
      </c>
      <c r="O721" s="67"/>
      <c r="P721" s="199">
        <f>O721*H721</f>
        <v>0</v>
      </c>
      <c r="Q721" s="199">
        <v>0.0445</v>
      </c>
      <c r="R721" s="199">
        <f>Q721*H721</f>
        <v>15.8344795</v>
      </c>
      <c r="S721" s="199">
        <v>0</v>
      </c>
      <c r="T721" s="200">
        <f>S721*H721</f>
        <v>0</v>
      </c>
      <c r="U721" s="36"/>
      <c r="V721" s="36"/>
      <c r="W721" s="36"/>
      <c r="X721" s="36"/>
      <c r="Y721" s="36"/>
      <c r="Z721" s="36"/>
      <c r="AA721" s="36"/>
      <c r="AB721" s="36"/>
      <c r="AC721" s="36"/>
      <c r="AD721" s="36"/>
      <c r="AE721" s="36"/>
      <c r="AR721" s="201" t="s">
        <v>293</v>
      </c>
      <c r="AT721" s="201" t="s">
        <v>177</v>
      </c>
      <c r="AU721" s="201" t="s">
        <v>85</v>
      </c>
      <c r="AY721" s="19" t="s">
        <v>175</v>
      </c>
      <c r="BE721" s="202">
        <f>IF(N721="základní",J721,0)</f>
        <v>0</v>
      </c>
      <c r="BF721" s="202">
        <f>IF(N721="snížená",J721,0)</f>
        <v>0</v>
      </c>
      <c r="BG721" s="202">
        <f>IF(N721="zákl. přenesená",J721,0)</f>
        <v>0</v>
      </c>
      <c r="BH721" s="202">
        <f>IF(N721="sníž. přenesená",J721,0)</f>
        <v>0</v>
      </c>
      <c r="BI721" s="202">
        <f>IF(N721="nulová",J721,0)</f>
        <v>0</v>
      </c>
      <c r="BJ721" s="19" t="s">
        <v>182</v>
      </c>
      <c r="BK721" s="202">
        <f>ROUND(I721*H721,2)</f>
        <v>0</v>
      </c>
      <c r="BL721" s="19" t="s">
        <v>293</v>
      </c>
      <c r="BM721" s="201" t="s">
        <v>4391</v>
      </c>
    </row>
    <row r="722" spans="1:47" s="2" customFormat="1" ht="78">
      <c r="A722" s="36"/>
      <c r="B722" s="37"/>
      <c r="C722" s="38"/>
      <c r="D722" s="203" t="s">
        <v>184</v>
      </c>
      <c r="E722" s="38"/>
      <c r="F722" s="204" t="s">
        <v>4392</v>
      </c>
      <c r="G722" s="38"/>
      <c r="H722" s="38"/>
      <c r="I722" s="111"/>
      <c r="J722" s="38"/>
      <c r="K722" s="38"/>
      <c r="L722" s="41"/>
      <c r="M722" s="205"/>
      <c r="N722" s="206"/>
      <c r="O722" s="67"/>
      <c r="P722" s="67"/>
      <c r="Q722" s="67"/>
      <c r="R722" s="67"/>
      <c r="S722" s="67"/>
      <c r="T722" s="68"/>
      <c r="U722" s="36"/>
      <c r="V722" s="36"/>
      <c r="W722" s="36"/>
      <c r="X722" s="36"/>
      <c r="Y722" s="36"/>
      <c r="Z722" s="36"/>
      <c r="AA722" s="36"/>
      <c r="AB722" s="36"/>
      <c r="AC722" s="36"/>
      <c r="AD722" s="36"/>
      <c r="AE722" s="36"/>
      <c r="AT722" s="19" t="s">
        <v>184</v>
      </c>
      <c r="AU722" s="19" t="s">
        <v>85</v>
      </c>
    </row>
    <row r="723" spans="2:51" s="14" customFormat="1" ht="11.25">
      <c r="B723" s="217"/>
      <c r="C723" s="218"/>
      <c r="D723" s="203" t="s">
        <v>186</v>
      </c>
      <c r="E723" s="219" t="s">
        <v>19</v>
      </c>
      <c r="F723" s="220" t="s">
        <v>4268</v>
      </c>
      <c r="G723" s="218"/>
      <c r="H723" s="221">
        <v>319.16</v>
      </c>
      <c r="I723" s="222"/>
      <c r="J723" s="218"/>
      <c r="K723" s="218"/>
      <c r="L723" s="223"/>
      <c r="M723" s="224"/>
      <c r="N723" s="225"/>
      <c r="O723" s="225"/>
      <c r="P723" s="225"/>
      <c r="Q723" s="225"/>
      <c r="R723" s="225"/>
      <c r="S723" s="225"/>
      <c r="T723" s="226"/>
      <c r="AT723" s="227" t="s">
        <v>186</v>
      </c>
      <c r="AU723" s="227" t="s">
        <v>85</v>
      </c>
      <c r="AV723" s="14" t="s">
        <v>85</v>
      </c>
      <c r="AW723" s="14" t="s">
        <v>37</v>
      </c>
      <c r="AX723" s="14" t="s">
        <v>75</v>
      </c>
      <c r="AY723" s="227" t="s">
        <v>175</v>
      </c>
    </row>
    <row r="724" spans="2:51" s="14" customFormat="1" ht="11.25">
      <c r="B724" s="217"/>
      <c r="C724" s="218"/>
      <c r="D724" s="203" t="s">
        <v>186</v>
      </c>
      <c r="E724" s="219" t="s">
        <v>19</v>
      </c>
      <c r="F724" s="220" t="s">
        <v>4269</v>
      </c>
      <c r="G724" s="218"/>
      <c r="H724" s="221">
        <v>-11.752</v>
      </c>
      <c r="I724" s="222"/>
      <c r="J724" s="218"/>
      <c r="K724" s="218"/>
      <c r="L724" s="223"/>
      <c r="M724" s="224"/>
      <c r="N724" s="225"/>
      <c r="O724" s="225"/>
      <c r="P724" s="225"/>
      <c r="Q724" s="225"/>
      <c r="R724" s="225"/>
      <c r="S724" s="225"/>
      <c r="T724" s="226"/>
      <c r="AT724" s="227" t="s">
        <v>186</v>
      </c>
      <c r="AU724" s="227" t="s">
        <v>85</v>
      </c>
      <c r="AV724" s="14" t="s">
        <v>85</v>
      </c>
      <c r="AW724" s="14" t="s">
        <v>37</v>
      </c>
      <c r="AX724" s="14" t="s">
        <v>75</v>
      </c>
      <c r="AY724" s="227" t="s">
        <v>175</v>
      </c>
    </row>
    <row r="725" spans="2:51" s="14" customFormat="1" ht="11.25">
      <c r="B725" s="217"/>
      <c r="C725" s="218"/>
      <c r="D725" s="203" t="s">
        <v>186</v>
      </c>
      <c r="E725" s="219" t="s">
        <v>19</v>
      </c>
      <c r="F725" s="220" t="s">
        <v>4270</v>
      </c>
      <c r="G725" s="218"/>
      <c r="H725" s="221">
        <v>8.46</v>
      </c>
      <c r="I725" s="222"/>
      <c r="J725" s="218"/>
      <c r="K725" s="218"/>
      <c r="L725" s="223"/>
      <c r="M725" s="224"/>
      <c r="N725" s="225"/>
      <c r="O725" s="225"/>
      <c r="P725" s="225"/>
      <c r="Q725" s="225"/>
      <c r="R725" s="225"/>
      <c r="S725" s="225"/>
      <c r="T725" s="226"/>
      <c r="AT725" s="227" t="s">
        <v>186</v>
      </c>
      <c r="AU725" s="227" t="s">
        <v>85</v>
      </c>
      <c r="AV725" s="14" t="s">
        <v>85</v>
      </c>
      <c r="AW725" s="14" t="s">
        <v>37</v>
      </c>
      <c r="AX725" s="14" t="s">
        <v>75</v>
      </c>
      <c r="AY725" s="227" t="s">
        <v>175</v>
      </c>
    </row>
    <row r="726" spans="2:51" s="14" customFormat="1" ht="11.25">
      <c r="B726" s="217"/>
      <c r="C726" s="218"/>
      <c r="D726" s="203" t="s">
        <v>186</v>
      </c>
      <c r="E726" s="219" t="s">
        <v>19</v>
      </c>
      <c r="F726" s="220" t="s">
        <v>4271</v>
      </c>
      <c r="G726" s="218"/>
      <c r="H726" s="221">
        <v>-29.453</v>
      </c>
      <c r="I726" s="222"/>
      <c r="J726" s="218"/>
      <c r="K726" s="218"/>
      <c r="L726" s="223"/>
      <c r="M726" s="224"/>
      <c r="N726" s="225"/>
      <c r="O726" s="225"/>
      <c r="P726" s="225"/>
      <c r="Q726" s="225"/>
      <c r="R726" s="225"/>
      <c r="S726" s="225"/>
      <c r="T726" s="226"/>
      <c r="AT726" s="227" t="s">
        <v>186</v>
      </c>
      <c r="AU726" s="227" t="s">
        <v>85</v>
      </c>
      <c r="AV726" s="14" t="s">
        <v>85</v>
      </c>
      <c r="AW726" s="14" t="s">
        <v>37</v>
      </c>
      <c r="AX726" s="14" t="s">
        <v>75</v>
      </c>
      <c r="AY726" s="227" t="s">
        <v>175</v>
      </c>
    </row>
    <row r="727" spans="2:51" s="14" customFormat="1" ht="11.25">
      <c r="B727" s="217"/>
      <c r="C727" s="218"/>
      <c r="D727" s="203" t="s">
        <v>186</v>
      </c>
      <c r="E727" s="219" t="s">
        <v>19</v>
      </c>
      <c r="F727" s="220" t="s">
        <v>4272</v>
      </c>
      <c r="G727" s="218"/>
      <c r="H727" s="221">
        <v>-18.544</v>
      </c>
      <c r="I727" s="222"/>
      <c r="J727" s="218"/>
      <c r="K727" s="218"/>
      <c r="L727" s="223"/>
      <c r="M727" s="224"/>
      <c r="N727" s="225"/>
      <c r="O727" s="225"/>
      <c r="P727" s="225"/>
      <c r="Q727" s="225"/>
      <c r="R727" s="225"/>
      <c r="S727" s="225"/>
      <c r="T727" s="226"/>
      <c r="AT727" s="227" t="s">
        <v>186</v>
      </c>
      <c r="AU727" s="227" t="s">
        <v>85</v>
      </c>
      <c r="AV727" s="14" t="s">
        <v>85</v>
      </c>
      <c r="AW727" s="14" t="s">
        <v>37</v>
      </c>
      <c r="AX727" s="14" t="s">
        <v>75</v>
      </c>
      <c r="AY727" s="227" t="s">
        <v>175</v>
      </c>
    </row>
    <row r="728" spans="2:51" s="14" customFormat="1" ht="11.25">
      <c r="B728" s="217"/>
      <c r="C728" s="218"/>
      <c r="D728" s="203" t="s">
        <v>186</v>
      </c>
      <c r="E728" s="219" t="s">
        <v>19</v>
      </c>
      <c r="F728" s="220" t="s">
        <v>4273</v>
      </c>
      <c r="G728" s="218"/>
      <c r="H728" s="221">
        <v>49.265</v>
      </c>
      <c r="I728" s="222"/>
      <c r="J728" s="218"/>
      <c r="K728" s="218"/>
      <c r="L728" s="223"/>
      <c r="M728" s="224"/>
      <c r="N728" s="225"/>
      <c r="O728" s="225"/>
      <c r="P728" s="225"/>
      <c r="Q728" s="225"/>
      <c r="R728" s="225"/>
      <c r="S728" s="225"/>
      <c r="T728" s="226"/>
      <c r="AT728" s="227" t="s">
        <v>186</v>
      </c>
      <c r="AU728" s="227" t="s">
        <v>85</v>
      </c>
      <c r="AV728" s="14" t="s">
        <v>85</v>
      </c>
      <c r="AW728" s="14" t="s">
        <v>37</v>
      </c>
      <c r="AX728" s="14" t="s">
        <v>75</v>
      </c>
      <c r="AY728" s="227" t="s">
        <v>175</v>
      </c>
    </row>
    <row r="729" spans="2:51" s="14" customFormat="1" ht="11.25">
      <c r="B729" s="217"/>
      <c r="C729" s="218"/>
      <c r="D729" s="203" t="s">
        <v>186</v>
      </c>
      <c r="E729" s="219" t="s">
        <v>19</v>
      </c>
      <c r="F729" s="220" t="s">
        <v>4274</v>
      </c>
      <c r="G729" s="218"/>
      <c r="H729" s="221">
        <v>-3</v>
      </c>
      <c r="I729" s="222"/>
      <c r="J729" s="218"/>
      <c r="K729" s="218"/>
      <c r="L729" s="223"/>
      <c r="M729" s="224"/>
      <c r="N729" s="225"/>
      <c r="O729" s="225"/>
      <c r="P729" s="225"/>
      <c r="Q729" s="225"/>
      <c r="R729" s="225"/>
      <c r="S729" s="225"/>
      <c r="T729" s="226"/>
      <c r="AT729" s="227" t="s">
        <v>186</v>
      </c>
      <c r="AU729" s="227" t="s">
        <v>85</v>
      </c>
      <c r="AV729" s="14" t="s">
        <v>85</v>
      </c>
      <c r="AW729" s="14" t="s">
        <v>37</v>
      </c>
      <c r="AX729" s="14" t="s">
        <v>75</v>
      </c>
      <c r="AY729" s="227" t="s">
        <v>175</v>
      </c>
    </row>
    <row r="730" spans="2:51" s="14" customFormat="1" ht="11.25">
      <c r="B730" s="217"/>
      <c r="C730" s="218"/>
      <c r="D730" s="203" t="s">
        <v>186</v>
      </c>
      <c r="E730" s="219" t="s">
        <v>19</v>
      </c>
      <c r="F730" s="220" t="s">
        <v>4275</v>
      </c>
      <c r="G730" s="218"/>
      <c r="H730" s="221">
        <v>3.588</v>
      </c>
      <c r="I730" s="222"/>
      <c r="J730" s="218"/>
      <c r="K730" s="218"/>
      <c r="L730" s="223"/>
      <c r="M730" s="224"/>
      <c r="N730" s="225"/>
      <c r="O730" s="225"/>
      <c r="P730" s="225"/>
      <c r="Q730" s="225"/>
      <c r="R730" s="225"/>
      <c r="S730" s="225"/>
      <c r="T730" s="226"/>
      <c r="AT730" s="227" t="s">
        <v>186</v>
      </c>
      <c r="AU730" s="227" t="s">
        <v>85</v>
      </c>
      <c r="AV730" s="14" t="s">
        <v>85</v>
      </c>
      <c r="AW730" s="14" t="s">
        <v>37</v>
      </c>
      <c r="AX730" s="14" t="s">
        <v>75</v>
      </c>
      <c r="AY730" s="227" t="s">
        <v>175</v>
      </c>
    </row>
    <row r="731" spans="2:51" s="14" customFormat="1" ht="11.25">
      <c r="B731" s="217"/>
      <c r="C731" s="218"/>
      <c r="D731" s="203" t="s">
        <v>186</v>
      </c>
      <c r="E731" s="219" t="s">
        <v>19</v>
      </c>
      <c r="F731" s="220" t="s">
        <v>4276</v>
      </c>
      <c r="G731" s="218"/>
      <c r="H731" s="221">
        <v>38.087</v>
      </c>
      <c r="I731" s="222"/>
      <c r="J731" s="218"/>
      <c r="K731" s="218"/>
      <c r="L731" s="223"/>
      <c r="M731" s="224"/>
      <c r="N731" s="225"/>
      <c r="O731" s="225"/>
      <c r="P731" s="225"/>
      <c r="Q731" s="225"/>
      <c r="R731" s="225"/>
      <c r="S731" s="225"/>
      <c r="T731" s="226"/>
      <c r="AT731" s="227" t="s">
        <v>186</v>
      </c>
      <c r="AU731" s="227" t="s">
        <v>85</v>
      </c>
      <c r="AV731" s="14" t="s">
        <v>85</v>
      </c>
      <c r="AW731" s="14" t="s">
        <v>37</v>
      </c>
      <c r="AX731" s="14" t="s">
        <v>75</v>
      </c>
      <c r="AY731" s="227" t="s">
        <v>175</v>
      </c>
    </row>
    <row r="732" spans="2:51" s="14" customFormat="1" ht="11.25">
      <c r="B732" s="217"/>
      <c r="C732" s="218"/>
      <c r="D732" s="203" t="s">
        <v>186</v>
      </c>
      <c r="E732" s="219" t="s">
        <v>19</v>
      </c>
      <c r="F732" s="220" t="s">
        <v>4277</v>
      </c>
      <c r="G732" s="218"/>
      <c r="H732" s="221">
        <v>-1.305</v>
      </c>
      <c r="I732" s="222"/>
      <c r="J732" s="218"/>
      <c r="K732" s="218"/>
      <c r="L732" s="223"/>
      <c r="M732" s="224"/>
      <c r="N732" s="225"/>
      <c r="O732" s="225"/>
      <c r="P732" s="225"/>
      <c r="Q732" s="225"/>
      <c r="R732" s="225"/>
      <c r="S732" s="225"/>
      <c r="T732" s="226"/>
      <c r="AT732" s="227" t="s">
        <v>186</v>
      </c>
      <c r="AU732" s="227" t="s">
        <v>85</v>
      </c>
      <c r="AV732" s="14" t="s">
        <v>85</v>
      </c>
      <c r="AW732" s="14" t="s">
        <v>37</v>
      </c>
      <c r="AX732" s="14" t="s">
        <v>75</v>
      </c>
      <c r="AY732" s="227" t="s">
        <v>175</v>
      </c>
    </row>
    <row r="733" spans="2:51" s="14" customFormat="1" ht="11.25">
      <c r="B733" s="217"/>
      <c r="C733" s="218"/>
      <c r="D733" s="203" t="s">
        <v>186</v>
      </c>
      <c r="E733" s="219" t="s">
        <v>19</v>
      </c>
      <c r="F733" s="220" t="s">
        <v>4278</v>
      </c>
      <c r="G733" s="218"/>
      <c r="H733" s="221">
        <v>1.325</v>
      </c>
      <c r="I733" s="222"/>
      <c r="J733" s="218"/>
      <c r="K733" s="218"/>
      <c r="L733" s="223"/>
      <c r="M733" s="224"/>
      <c r="N733" s="225"/>
      <c r="O733" s="225"/>
      <c r="P733" s="225"/>
      <c r="Q733" s="225"/>
      <c r="R733" s="225"/>
      <c r="S733" s="225"/>
      <c r="T733" s="226"/>
      <c r="AT733" s="227" t="s">
        <v>186</v>
      </c>
      <c r="AU733" s="227" t="s">
        <v>85</v>
      </c>
      <c r="AV733" s="14" t="s">
        <v>85</v>
      </c>
      <c r="AW733" s="14" t="s">
        <v>37</v>
      </c>
      <c r="AX733" s="14" t="s">
        <v>75</v>
      </c>
      <c r="AY733" s="227" t="s">
        <v>175</v>
      </c>
    </row>
    <row r="734" spans="2:51" s="15" customFormat="1" ht="11.25">
      <c r="B734" s="228"/>
      <c r="C734" s="229"/>
      <c r="D734" s="203" t="s">
        <v>186</v>
      </c>
      <c r="E734" s="230" t="s">
        <v>19</v>
      </c>
      <c r="F734" s="231" t="s">
        <v>204</v>
      </c>
      <c r="G734" s="229"/>
      <c r="H734" s="232">
        <v>355.831</v>
      </c>
      <c r="I734" s="233"/>
      <c r="J734" s="229"/>
      <c r="K734" s="229"/>
      <c r="L734" s="234"/>
      <c r="M734" s="235"/>
      <c r="N734" s="236"/>
      <c r="O734" s="236"/>
      <c r="P734" s="236"/>
      <c r="Q734" s="236"/>
      <c r="R734" s="236"/>
      <c r="S734" s="236"/>
      <c r="T734" s="237"/>
      <c r="AT734" s="238" t="s">
        <v>186</v>
      </c>
      <c r="AU734" s="238" t="s">
        <v>85</v>
      </c>
      <c r="AV734" s="15" t="s">
        <v>182</v>
      </c>
      <c r="AW734" s="15" t="s">
        <v>37</v>
      </c>
      <c r="AX734" s="15" t="s">
        <v>83</v>
      </c>
      <c r="AY734" s="238" t="s">
        <v>175</v>
      </c>
    </row>
    <row r="735" spans="1:65" s="2" customFormat="1" ht="21.75" customHeight="1">
      <c r="A735" s="36"/>
      <c r="B735" s="37"/>
      <c r="C735" s="190" t="s">
        <v>1926</v>
      </c>
      <c r="D735" s="190" t="s">
        <v>177</v>
      </c>
      <c r="E735" s="191" t="s">
        <v>4393</v>
      </c>
      <c r="F735" s="192" t="s">
        <v>4394</v>
      </c>
      <c r="G735" s="193" t="s">
        <v>247</v>
      </c>
      <c r="H735" s="194">
        <v>82.856</v>
      </c>
      <c r="I735" s="195"/>
      <c r="J735" s="196">
        <f>ROUND(I735*H735,2)</f>
        <v>0</v>
      </c>
      <c r="K735" s="192" t="s">
        <v>181</v>
      </c>
      <c r="L735" s="41"/>
      <c r="M735" s="197" t="s">
        <v>19</v>
      </c>
      <c r="N735" s="198" t="s">
        <v>48</v>
      </c>
      <c r="O735" s="67"/>
      <c r="P735" s="199">
        <f>O735*H735</f>
        <v>0</v>
      </c>
      <c r="Q735" s="199">
        <v>0.01253</v>
      </c>
      <c r="R735" s="199">
        <f>Q735*H735</f>
        <v>1.0381856799999998</v>
      </c>
      <c r="S735" s="199">
        <v>0</v>
      </c>
      <c r="T735" s="200">
        <f>S735*H735</f>
        <v>0</v>
      </c>
      <c r="U735" s="36"/>
      <c r="V735" s="36"/>
      <c r="W735" s="36"/>
      <c r="X735" s="36"/>
      <c r="Y735" s="36"/>
      <c r="Z735" s="36"/>
      <c r="AA735" s="36"/>
      <c r="AB735" s="36"/>
      <c r="AC735" s="36"/>
      <c r="AD735" s="36"/>
      <c r="AE735" s="36"/>
      <c r="AR735" s="201" t="s">
        <v>293</v>
      </c>
      <c r="AT735" s="201" t="s">
        <v>177</v>
      </c>
      <c r="AU735" s="201" t="s">
        <v>85</v>
      </c>
      <c r="AY735" s="19" t="s">
        <v>175</v>
      </c>
      <c r="BE735" s="202">
        <f>IF(N735="základní",J735,0)</f>
        <v>0</v>
      </c>
      <c r="BF735" s="202">
        <f>IF(N735="snížená",J735,0)</f>
        <v>0</v>
      </c>
      <c r="BG735" s="202">
        <f>IF(N735="zákl. přenesená",J735,0)</f>
        <v>0</v>
      </c>
      <c r="BH735" s="202">
        <f>IF(N735="sníž. přenesená",J735,0)</f>
        <v>0</v>
      </c>
      <c r="BI735" s="202">
        <f>IF(N735="nulová",J735,0)</f>
        <v>0</v>
      </c>
      <c r="BJ735" s="19" t="s">
        <v>182</v>
      </c>
      <c r="BK735" s="202">
        <f>ROUND(I735*H735,2)</f>
        <v>0</v>
      </c>
      <c r="BL735" s="19" t="s">
        <v>293</v>
      </c>
      <c r="BM735" s="201" t="s">
        <v>4395</v>
      </c>
    </row>
    <row r="736" spans="1:47" s="2" customFormat="1" ht="78">
      <c r="A736" s="36"/>
      <c r="B736" s="37"/>
      <c r="C736" s="38"/>
      <c r="D736" s="203" t="s">
        <v>184</v>
      </c>
      <c r="E736" s="38"/>
      <c r="F736" s="204" t="s">
        <v>4392</v>
      </c>
      <c r="G736" s="38"/>
      <c r="H736" s="38"/>
      <c r="I736" s="111"/>
      <c r="J736" s="38"/>
      <c r="K736" s="38"/>
      <c r="L736" s="41"/>
      <c r="M736" s="205"/>
      <c r="N736" s="206"/>
      <c r="O736" s="67"/>
      <c r="P736" s="67"/>
      <c r="Q736" s="67"/>
      <c r="R736" s="67"/>
      <c r="S736" s="67"/>
      <c r="T736" s="68"/>
      <c r="U736" s="36"/>
      <c r="V736" s="36"/>
      <c r="W736" s="36"/>
      <c r="X736" s="36"/>
      <c r="Y736" s="36"/>
      <c r="Z736" s="36"/>
      <c r="AA736" s="36"/>
      <c r="AB736" s="36"/>
      <c r="AC736" s="36"/>
      <c r="AD736" s="36"/>
      <c r="AE736" s="36"/>
      <c r="AT736" s="19" t="s">
        <v>184</v>
      </c>
      <c r="AU736" s="19" t="s">
        <v>85</v>
      </c>
    </row>
    <row r="737" spans="1:65" s="2" customFormat="1" ht="16.5" customHeight="1">
      <c r="A737" s="36"/>
      <c r="B737" s="37"/>
      <c r="C737" s="190" t="s">
        <v>1935</v>
      </c>
      <c r="D737" s="190" t="s">
        <v>177</v>
      </c>
      <c r="E737" s="191" t="s">
        <v>4396</v>
      </c>
      <c r="F737" s="192" t="s">
        <v>4397</v>
      </c>
      <c r="G737" s="193" t="s">
        <v>247</v>
      </c>
      <c r="H737" s="194">
        <v>20</v>
      </c>
      <c r="I737" s="195"/>
      <c r="J737" s="196">
        <f>ROUND(I737*H737,2)</f>
        <v>0</v>
      </c>
      <c r="K737" s="192" t="s">
        <v>181</v>
      </c>
      <c r="L737" s="41"/>
      <c r="M737" s="197" t="s">
        <v>19</v>
      </c>
      <c r="N737" s="198" t="s">
        <v>48</v>
      </c>
      <c r="O737" s="67"/>
      <c r="P737" s="199">
        <f>O737*H737</f>
        <v>0</v>
      </c>
      <c r="Q737" s="199">
        <v>6E-05</v>
      </c>
      <c r="R737" s="199">
        <f>Q737*H737</f>
        <v>0.0012000000000000001</v>
      </c>
      <c r="S737" s="199">
        <v>0</v>
      </c>
      <c r="T737" s="200">
        <f>S737*H737</f>
        <v>0</v>
      </c>
      <c r="U737" s="36"/>
      <c r="V737" s="36"/>
      <c r="W737" s="36"/>
      <c r="X737" s="36"/>
      <c r="Y737" s="36"/>
      <c r="Z737" s="36"/>
      <c r="AA737" s="36"/>
      <c r="AB737" s="36"/>
      <c r="AC737" s="36"/>
      <c r="AD737" s="36"/>
      <c r="AE737" s="36"/>
      <c r="AR737" s="201" t="s">
        <v>293</v>
      </c>
      <c r="AT737" s="201" t="s">
        <v>177</v>
      </c>
      <c r="AU737" s="201" t="s">
        <v>85</v>
      </c>
      <c r="AY737" s="19" t="s">
        <v>175</v>
      </c>
      <c r="BE737" s="202">
        <f>IF(N737="základní",J737,0)</f>
        <v>0</v>
      </c>
      <c r="BF737" s="202">
        <f>IF(N737="snížená",J737,0)</f>
        <v>0</v>
      </c>
      <c r="BG737" s="202">
        <f>IF(N737="zákl. přenesená",J737,0)</f>
        <v>0</v>
      </c>
      <c r="BH737" s="202">
        <f>IF(N737="sníž. přenesená",J737,0)</f>
        <v>0</v>
      </c>
      <c r="BI737" s="202">
        <f>IF(N737="nulová",J737,0)</f>
        <v>0</v>
      </c>
      <c r="BJ737" s="19" t="s">
        <v>182</v>
      </c>
      <c r="BK737" s="202">
        <f>ROUND(I737*H737,2)</f>
        <v>0</v>
      </c>
      <c r="BL737" s="19" t="s">
        <v>293</v>
      </c>
      <c r="BM737" s="201" t="s">
        <v>4398</v>
      </c>
    </row>
    <row r="738" spans="1:47" s="2" customFormat="1" ht="78">
      <c r="A738" s="36"/>
      <c r="B738" s="37"/>
      <c r="C738" s="38"/>
      <c r="D738" s="203" t="s">
        <v>184</v>
      </c>
      <c r="E738" s="38"/>
      <c r="F738" s="204" t="s">
        <v>4392</v>
      </c>
      <c r="G738" s="38"/>
      <c r="H738" s="38"/>
      <c r="I738" s="111"/>
      <c r="J738" s="38"/>
      <c r="K738" s="38"/>
      <c r="L738" s="41"/>
      <c r="M738" s="205"/>
      <c r="N738" s="206"/>
      <c r="O738" s="67"/>
      <c r="P738" s="67"/>
      <c r="Q738" s="67"/>
      <c r="R738" s="67"/>
      <c r="S738" s="67"/>
      <c r="T738" s="68"/>
      <c r="U738" s="36"/>
      <c r="V738" s="36"/>
      <c r="W738" s="36"/>
      <c r="X738" s="36"/>
      <c r="Y738" s="36"/>
      <c r="Z738" s="36"/>
      <c r="AA738" s="36"/>
      <c r="AB738" s="36"/>
      <c r="AC738" s="36"/>
      <c r="AD738" s="36"/>
      <c r="AE738" s="36"/>
      <c r="AT738" s="19" t="s">
        <v>184</v>
      </c>
      <c r="AU738" s="19" t="s">
        <v>85</v>
      </c>
    </row>
    <row r="739" spans="2:51" s="14" customFormat="1" ht="11.25">
      <c r="B739" s="217"/>
      <c r="C739" s="218"/>
      <c r="D739" s="203" t="s">
        <v>186</v>
      </c>
      <c r="E739" s="219" t="s">
        <v>19</v>
      </c>
      <c r="F739" s="220" t="s">
        <v>4399</v>
      </c>
      <c r="G739" s="218"/>
      <c r="H739" s="221">
        <v>20</v>
      </c>
      <c r="I739" s="222"/>
      <c r="J739" s="218"/>
      <c r="K739" s="218"/>
      <c r="L739" s="223"/>
      <c r="M739" s="224"/>
      <c r="N739" s="225"/>
      <c r="O739" s="225"/>
      <c r="P739" s="225"/>
      <c r="Q739" s="225"/>
      <c r="R739" s="225"/>
      <c r="S739" s="225"/>
      <c r="T739" s="226"/>
      <c r="AT739" s="227" t="s">
        <v>186</v>
      </c>
      <c r="AU739" s="227" t="s">
        <v>85</v>
      </c>
      <c r="AV739" s="14" t="s">
        <v>85</v>
      </c>
      <c r="AW739" s="14" t="s">
        <v>37</v>
      </c>
      <c r="AX739" s="14" t="s">
        <v>83</v>
      </c>
      <c r="AY739" s="227" t="s">
        <v>175</v>
      </c>
    </row>
    <row r="740" spans="1:65" s="2" customFormat="1" ht="16.5" customHeight="1">
      <c r="A740" s="36"/>
      <c r="B740" s="37"/>
      <c r="C740" s="190" t="s">
        <v>1940</v>
      </c>
      <c r="D740" s="190" t="s">
        <v>177</v>
      </c>
      <c r="E740" s="191" t="s">
        <v>4400</v>
      </c>
      <c r="F740" s="192" t="s">
        <v>4401</v>
      </c>
      <c r="G740" s="193" t="s">
        <v>180</v>
      </c>
      <c r="H740" s="194">
        <v>355.831</v>
      </c>
      <c r="I740" s="195"/>
      <c r="J740" s="196">
        <f>ROUND(I740*H740,2)</f>
        <v>0</v>
      </c>
      <c r="K740" s="192" t="s">
        <v>19</v>
      </c>
      <c r="L740" s="41"/>
      <c r="M740" s="197" t="s">
        <v>19</v>
      </c>
      <c r="N740" s="198" t="s">
        <v>48</v>
      </c>
      <c r="O740" s="67"/>
      <c r="P740" s="199">
        <f>O740*H740</f>
        <v>0</v>
      </c>
      <c r="Q740" s="199">
        <v>0</v>
      </c>
      <c r="R740" s="199">
        <f>Q740*H740</f>
        <v>0</v>
      </c>
      <c r="S740" s="199">
        <v>0</v>
      </c>
      <c r="T740" s="200">
        <f>S740*H740</f>
        <v>0</v>
      </c>
      <c r="U740" s="36"/>
      <c r="V740" s="36"/>
      <c r="W740" s="36"/>
      <c r="X740" s="36"/>
      <c r="Y740" s="36"/>
      <c r="Z740" s="36"/>
      <c r="AA740" s="36"/>
      <c r="AB740" s="36"/>
      <c r="AC740" s="36"/>
      <c r="AD740" s="36"/>
      <c r="AE740" s="36"/>
      <c r="AR740" s="201" t="s">
        <v>293</v>
      </c>
      <c r="AT740" s="201" t="s">
        <v>177</v>
      </c>
      <c r="AU740" s="201" t="s">
        <v>85</v>
      </c>
      <c r="AY740" s="19" t="s">
        <v>175</v>
      </c>
      <c r="BE740" s="202">
        <f>IF(N740="základní",J740,0)</f>
        <v>0</v>
      </c>
      <c r="BF740" s="202">
        <f>IF(N740="snížená",J740,0)</f>
        <v>0</v>
      </c>
      <c r="BG740" s="202">
        <f>IF(N740="zákl. přenesená",J740,0)</f>
        <v>0</v>
      </c>
      <c r="BH740" s="202">
        <f>IF(N740="sníž. přenesená",J740,0)</f>
        <v>0</v>
      </c>
      <c r="BI740" s="202">
        <f>IF(N740="nulová",J740,0)</f>
        <v>0</v>
      </c>
      <c r="BJ740" s="19" t="s">
        <v>182</v>
      </c>
      <c r="BK740" s="202">
        <f>ROUND(I740*H740,2)</f>
        <v>0</v>
      </c>
      <c r="BL740" s="19" t="s">
        <v>293</v>
      </c>
      <c r="BM740" s="201" t="s">
        <v>4402</v>
      </c>
    </row>
    <row r="741" spans="1:47" s="2" customFormat="1" ht="39">
      <c r="A741" s="36"/>
      <c r="B741" s="37"/>
      <c r="C741" s="38"/>
      <c r="D741" s="203" t="s">
        <v>184</v>
      </c>
      <c r="E741" s="38"/>
      <c r="F741" s="204" t="s">
        <v>4403</v>
      </c>
      <c r="G741" s="38"/>
      <c r="H741" s="38"/>
      <c r="I741" s="111"/>
      <c r="J741" s="38"/>
      <c r="K741" s="38"/>
      <c r="L741" s="41"/>
      <c r="M741" s="205"/>
      <c r="N741" s="206"/>
      <c r="O741" s="67"/>
      <c r="P741" s="67"/>
      <c r="Q741" s="67"/>
      <c r="R741" s="67"/>
      <c r="S741" s="67"/>
      <c r="T741" s="68"/>
      <c r="U741" s="36"/>
      <c r="V741" s="36"/>
      <c r="W741" s="36"/>
      <c r="X741" s="36"/>
      <c r="Y741" s="36"/>
      <c r="Z741" s="36"/>
      <c r="AA741" s="36"/>
      <c r="AB741" s="36"/>
      <c r="AC741" s="36"/>
      <c r="AD741" s="36"/>
      <c r="AE741" s="36"/>
      <c r="AT741" s="19" t="s">
        <v>184</v>
      </c>
      <c r="AU741" s="19" t="s">
        <v>85</v>
      </c>
    </row>
    <row r="742" spans="1:65" s="2" customFormat="1" ht="16.5" customHeight="1">
      <c r="A742" s="36"/>
      <c r="B742" s="37"/>
      <c r="C742" s="190" t="s">
        <v>1944</v>
      </c>
      <c r="D742" s="190" t="s">
        <v>177</v>
      </c>
      <c r="E742" s="191" t="s">
        <v>4404</v>
      </c>
      <c r="F742" s="192" t="s">
        <v>4405</v>
      </c>
      <c r="G742" s="193" t="s">
        <v>180</v>
      </c>
      <c r="H742" s="194">
        <v>600</v>
      </c>
      <c r="I742" s="195"/>
      <c r="J742" s="196">
        <f>ROUND(I742*H742,2)</f>
        <v>0</v>
      </c>
      <c r="K742" s="192" t="s">
        <v>181</v>
      </c>
      <c r="L742" s="41"/>
      <c r="M742" s="197" t="s">
        <v>19</v>
      </c>
      <c r="N742" s="198" t="s">
        <v>48</v>
      </c>
      <c r="O742" s="67"/>
      <c r="P742" s="199">
        <f>O742*H742</f>
        <v>0</v>
      </c>
      <c r="Q742" s="199">
        <v>0.00014</v>
      </c>
      <c r="R742" s="199">
        <f>Q742*H742</f>
        <v>0.08399999999999999</v>
      </c>
      <c r="S742" s="199">
        <v>0</v>
      </c>
      <c r="T742" s="200">
        <f>S742*H742</f>
        <v>0</v>
      </c>
      <c r="U742" s="36"/>
      <c r="V742" s="36"/>
      <c r="W742" s="36"/>
      <c r="X742" s="36"/>
      <c r="Y742" s="36"/>
      <c r="Z742" s="36"/>
      <c r="AA742" s="36"/>
      <c r="AB742" s="36"/>
      <c r="AC742" s="36"/>
      <c r="AD742" s="36"/>
      <c r="AE742" s="36"/>
      <c r="AR742" s="201" t="s">
        <v>293</v>
      </c>
      <c r="AT742" s="201" t="s">
        <v>177</v>
      </c>
      <c r="AU742" s="201" t="s">
        <v>85</v>
      </c>
      <c r="AY742" s="19" t="s">
        <v>175</v>
      </c>
      <c r="BE742" s="202">
        <f>IF(N742="základní",J742,0)</f>
        <v>0</v>
      </c>
      <c r="BF742" s="202">
        <f>IF(N742="snížená",J742,0)</f>
        <v>0</v>
      </c>
      <c r="BG742" s="202">
        <f>IF(N742="zákl. přenesená",J742,0)</f>
        <v>0</v>
      </c>
      <c r="BH742" s="202">
        <f>IF(N742="sníž. přenesená",J742,0)</f>
        <v>0</v>
      </c>
      <c r="BI742" s="202">
        <f>IF(N742="nulová",J742,0)</f>
        <v>0</v>
      </c>
      <c r="BJ742" s="19" t="s">
        <v>182</v>
      </c>
      <c r="BK742" s="202">
        <f>ROUND(I742*H742,2)</f>
        <v>0</v>
      </c>
      <c r="BL742" s="19" t="s">
        <v>293</v>
      </c>
      <c r="BM742" s="201" t="s">
        <v>4406</v>
      </c>
    </row>
    <row r="743" spans="1:47" s="2" customFormat="1" ht="58.5">
      <c r="A743" s="36"/>
      <c r="B743" s="37"/>
      <c r="C743" s="38"/>
      <c r="D743" s="203" t="s">
        <v>184</v>
      </c>
      <c r="E743" s="38"/>
      <c r="F743" s="204" t="s">
        <v>4407</v>
      </c>
      <c r="G743" s="38"/>
      <c r="H743" s="38"/>
      <c r="I743" s="111"/>
      <c r="J743" s="38"/>
      <c r="K743" s="38"/>
      <c r="L743" s="41"/>
      <c r="M743" s="205"/>
      <c r="N743" s="206"/>
      <c r="O743" s="67"/>
      <c r="P743" s="67"/>
      <c r="Q743" s="67"/>
      <c r="R743" s="67"/>
      <c r="S743" s="67"/>
      <c r="T743" s="68"/>
      <c r="U743" s="36"/>
      <c r="V743" s="36"/>
      <c r="W743" s="36"/>
      <c r="X743" s="36"/>
      <c r="Y743" s="36"/>
      <c r="Z743" s="36"/>
      <c r="AA743" s="36"/>
      <c r="AB743" s="36"/>
      <c r="AC743" s="36"/>
      <c r="AD743" s="36"/>
      <c r="AE743" s="36"/>
      <c r="AT743" s="19" t="s">
        <v>184</v>
      </c>
      <c r="AU743" s="19" t="s">
        <v>85</v>
      </c>
    </row>
    <row r="744" spans="2:51" s="14" customFormat="1" ht="11.25">
      <c r="B744" s="217"/>
      <c r="C744" s="218"/>
      <c r="D744" s="203" t="s">
        <v>186</v>
      </c>
      <c r="E744" s="219" t="s">
        <v>19</v>
      </c>
      <c r="F744" s="220" t="s">
        <v>4408</v>
      </c>
      <c r="G744" s="218"/>
      <c r="H744" s="221">
        <v>600</v>
      </c>
      <c r="I744" s="222"/>
      <c r="J744" s="218"/>
      <c r="K744" s="218"/>
      <c r="L744" s="223"/>
      <c r="M744" s="224"/>
      <c r="N744" s="225"/>
      <c r="O744" s="225"/>
      <c r="P744" s="225"/>
      <c r="Q744" s="225"/>
      <c r="R744" s="225"/>
      <c r="S744" s="225"/>
      <c r="T744" s="226"/>
      <c r="AT744" s="227" t="s">
        <v>186</v>
      </c>
      <c r="AU744" s="227" t="s">
        <v>85</v>
      </c>
      <c r="AV744" s="14" t="s">
        <v>85</v>
      </c>
      <c r="AW744" s="14" t="s">
        <v>37</v>
      </c>
      <c r="AX744" s="14" t="s">
        <v>83</v>
      </c>
      <c r="AY744" s="227" t="s">
        <v>175</v>
      </c>
    </row>
    <row r="745" spans="1:65" s="2" customFormat="1" ht="21.75" customHeight="1">
      <c r="A745" s="36"/>
      <c r="B745" s="37"/>
      <c r="C745" s="190" t="s">
        <v>1948</v>
      </c>
      <c r="D745" s="190" t="s">
        <v>177</v>
      </c>
      <c r="E745" s="191" t="s">
        <v>4409</v>
      </c>
      <c r="F745" s="192" t="s">
        <v>4410</v>
      </c>
      <c r="G745" s="193" t="s">
        <v>217</v>
      </c>
      <c r="H745" s="194">
        <v>16.958</v>
      </c>
      <c r="I745" s="195"/>
      <c r="J745" s="196">
        <f>ROUND(I745*H745,2)</f>
        <v>0</v>
      </c>
      <c r="K745" s="192" t="s">
        <v>181</v>
      </c>
      <c r="L745" s="41"/>
      <c r="M745" s="197" t="s">
        <v>19</v>
      </c>
      <c r="N745" s="198" t="s">
        <v>48</v>
      </c>
      <c r="O745" s="67"/>
      <c r="P745" s="199">
        <f>O745*H745</f>
        <v>0</v>
      </c>
      <c r="Q745" s="199">
        <v>0</v>
      </c>
      <c r="R745" s="199">
        <f>Q745*H745</f>
        <v>0</v>
      </c>
      <c r="S745" s="199">
        <v>0</v>
      </c>
      <c r="T745" s="200">
        <f>S745*H745</f>
        <v>0</v>
      </c>
      <c r="U745" s="36"/>
      <c r="V745" s="36"/>
      <c r="W745" s="36"/>
      <c r="X745" s="36"/>
      <c r="Y745" s="36"/>
      <c r="Z745" s="36"/>
      <c r="AA745" s="36"/>
      <c r="AB745" s="36"/>
      <c r="AC745" s="36"/>
      <c r="AD745" s="36"/>
      <c r="AE745" s="36"/>
      <c r="AR745" s="201" t="s">
        <v>293</v>
      </c>
      <c r="AT745" s="201" t="s">
        <v>177</v>
      </c>
      <c r="AU745" s="201" t="s">
        <v>85</v>
      </c>
      <c r="AY745" s="19" t="s">
        <v>175</v>
      </c>
      <c r="BE745" s="202">
        <f>IF(N745="základní",J745,0)</f>
        <v>0</v>
      </c>
      <c r="BF745" s="202">
        <f>IF(N745="snížená",J745,0)</f>
        <v>0</v>
      </c>
      <c r="BG745" s="202">
        <f>IF(N745="zákl. přenesená",J745,0)</f>
        <v>0</v>
      </c>
      <c r="BH745" s="202">
        <f>IF(N745="sníž. přenesená",J745,0)</f>
        <v>0</v>
      </c>
      <c r="BI745" s="202">
        <f>IF(N745="nulová",J745,0)</f>
        <v>0</v>
      </c>
      <c r="BJ745" s="19" t="s">
        <v>182</v>
      </c>
      <c r="BK745" s="202">
        <f>ROUND(I745*H745,2)</f>
        <v>0</v>
      </c>
      <c r="BL745" s="19" t="s">
        <v>293</v>
      </c>
      <c r="BM745" s="201" t="s">
        <v>4411</v>
      </c>
    </row>
    <row r="746" spans="1:47" s="2" customFormat="1" ht="78">
      <c r="A746" s="36"/>
      <c r="B746" s="37"/>
      <c r="C746" s="38"/>
      <c r="D746" s="203" t="s">
        <v>184</v>
      </c>
      <c r="E746" s="38"/>
      <c r="F746" s="204" t="s">
        <v>2483</v>
      </c>
      <c r="G746" s="38"/>
      <c r="H746" s="38"/>
      <c r="I746" s="111"/>
      <c r="J746" s="38"/>
      <c r="K746" s="38"/>
      <c r="L746" s="41"/>
      <c r="M746" s="205"/>
      <c r="N746" s="206"/>
      <c r="O746" s="67"/>
      <c r="P746" s="67"/>
      <c r="Q746" s="67"/>
      <c r="R746" s="67"/>
      <c r="S746" s="67"/>
      <c r="T746" s="68"/>
      <c r="U746" s="36"/>
      <c r="V746" s="36"/>
      <c r="W746" s="36"/>
      <c r="X746" s="36"/>
      <c r="Y746" s="36"/>
      <c r="Z746" s="36"/>
      <c r="AA746" s="36"/>
      <c r="AB746" s="36"/>
      <c r="AC746" s="36"/>
      <c r="AD746" s="36"/>
      <c r="AE746" s="36"/>
      <c r="AT746" s="19" t="s">
        <v>184</v>
      </c>
      <c r="AU746" s="19" t="s">
        <v>85</v>
      </c>
    </row>
    <row r="747" spans="2:63" s="12" customFormat="1" ht="22.9" customHeight="1">
      <c r="B747" s="174"/>
      <c r="C747" s="175"/>
      <c r="D747" s="176" t="s">
        <v>74</v>
      </c>
      <c r="E747" s="188" t="s">
        <v>2263</v>
      </c>
      <c r="F747" s="188" t="s">
        <v>2264</v>
      </c>
      <c r="G747" s="175"/>
      <c r="H747" s="175"/>
      <c r="I747" s="178"/>
      <c r="J747" s="189">
        <f>BK747</f>
        <v>0</v>
      </c>
      <c r="K747" s="175"/>
      <c r="L747" s="180"/>
      <c r="M747" s="181"/>
      <c r="N747" s="182"/>
      <c r="O747" s="182"/>
      <c r="P747" s="183">
        <f>SUM(P748:P850)</f>
        <v>0</v>
      </c>
      <c r="Q747" s="182"/>
      <c r="R747" s="183">
        <f>SUM(R748:R850)</f>
        <v>4.776720340000001</v>
      </c>
      <c r="S747" s="182"/>
      <c r="T747" s="184">
        <f>SUM(T748:T850)</f>
        <v>0.3058</v>
      </c>
      <c r="AR747" s="185" t="s">
        <v>85</v>
      </c>
      <c r="AT747" s="186" t="s">
        <v>74</v>
      </c>
      <c r="AU747" s="186" t="s">
        <v>83</v>
      </c>
      <c r="AY747" s="185" t="s">
        <v>175</v>
      </c>
      <c r="BK747" s="187">
        <f>SUM(BK748:BK850)</f>
        <v>0</v>
      </c>
    </row>
    <row r="748" spans="1:65" s="2" customFormat="1" ht="21.75" customHeight="1">
      <c r="A748" s="36"/>
      <c r="B748" s="37"/>
      <c r="C748" s="190" t="s">
        <v>1953</v>
      </c>
      <c r="D748" s="190" t="s">
        <v>177</v>
      </c>
      <c r="E748" s="191" t="s">
        <v>4412</v>
      </c>
      <c r="F748" s="192" t="s">
        <v>4413</v>
      </c>
      <c r="G748" s="193" t="s">
        <v>180</v>
      </c>
      <c r="H748" s="194">
        <v>263.014</v>
      </c>
      <c r="I748" s="195"/>
      <c r="J748" s="196">
        <f>ROUND(I748*H748,2)</f>
        <v>0</v>
      </c>
      <c r="K748" s="192" t="s">
        <v>181</v>
      </c>
      <c r="L748" s="41"/>
      <c r="M748" s="197" t="s">
        <v>19</v>
      </c>
      <c r="N748" s="198" t="s">
        <v>48</v>
      </c>
      <c r="O748" s="67"/>
      <c r="P748" s="199">
        <f>O748*H748</f>
        <v>0</v>
      </c>
      <c r="Q748" s="199">
        <v>0</v>
      </c>
      <c r="R748" s="199">
        <f>Q748*H748</f>
        <v>0</v>
      </c>
      <c r="S748" s="199">
        <v>0</v>
      </c>
      <c r="T748" s="200">
        <f>S748*H748</f>
        <v>0</v>
      </c>
      <c r="U748" s="36"/>
      <c r="V748" s="36"/>
      <c r="W748" s="36"/>
      <c r="X748" s="36"/>
      <c r="Y748" s="36"/>
      <c r="Z748" s="36"/>
      <c r="AA748" s="36"/>
      <c r="AB748" s="36"/>
      <c r="AC748" s="36"/>
      <c r="AD748" s="36"/>
      <c r="AE748" s="36"/>
      <c r="AR748" s="201" t="s">
        <v>293</v>
      </c>
      <c r="AT748" s="201" t="s">
        <v>177</v>
      </c>
      <c r="AU748" s="201" t="s">
        <v>85</v>
      </c>
      <c r="AY748" s="19" t="s">
        <v>175</v>
      </c>
      <c r="BE748" s="202">
        <f>IF(N748="základní",J748,0)</f>
        <v>0</v>
      </c>
      <c r="BF748" s="202">
        <f>IF(N748="snížená",J748,0)</f>
        <v>0</v>
      </c>
      <c r="BG748" s="202">
        <f>IF(N748="zákl. přenesená",J748,0)</f>
        <v>0</v>
      </c>
      <c r="BH748" s="202">
        <f>IF(N748="sníž. přenesená",J748,0)</f>
        <v>0</v>
      </c>
      <c r="BI748" s="202">
        <f>IF(N748="nulová",J748,0)</f>
        <v>0</v>
      </c>
      <c r="BJ748" s="19" t="s">
        <v>182</v>
      </c>
      <c r="BK748" s="202">
        <f>ROUND(I748*H748,2)</f>
        <v>0</v>
      </c>
      <c r="BL748" s="19" t="s">
        <v>293</v>
      </c>
      <c r="BM748" s="201" t="s">
        <v>4414</v>
      </c>
    </row>
    <row r="749" spans="1:47" s="2" customFormat="1" ht="68.25">
      <c r="A749" s="36"/>
      <c r="B749" s="37"/>
      <c r="C749" s="38"/>
      <c r="D749" s="203" t="s">
        <v>184</v>
      </c>
      <c r="E749" s="38"/>
      <c r="F749" s="204" t="s">
        <v>2278</v>
      </c>
      <c r="G749" s="38"/>
      <c r="H749" s="38"/>
      <c r="I749" s="111"/>
      <c r="J749" s="38"/>
      <c r="K749" s="38"/>
      <c r="L749" s="41"/>
      <c r="M749" s="205"/>
      <c r="N749" s="206"/>
      <c r="O749" s="67"/>
      <c r="P749" s="67"/>
      <c r="Q749" s="67"/>
      <c r="R749" s="67"/>
      <c r="S749" s="67"/>
      <c r="T749" s="68"/>
      <c r="U749" s="36"/>
      <c r="V749" s="36"/>
      <c r="W749" s="36"/>
      <c r="X749" s="36"/>
      <c r="Y749" s="36"/>
      <c r="Z749" s="36"/>
      <c r="AA749" s="36"/>
      <c r="AB749" s="36"/>
      <c r="AC749" s="36"/>
      <c r="AD749" s="36"/>
      <c r="AE749" s="36"/>
      <c r="AT749" s="19" t="s">
        <v>184</v>
      </c>
      <c r="AU749" s="19" t="s">
        <v>85</v>
      </c>
    </row>
    <row r="750" spans="2:51" s="13" customFormat="1" ht="11.25">
      <c r="B750" s="207"/>
      <c r="C750" s="208"/>
      <c r="D750" s="203" t="s">
        <v>186</v>
      </c>
      <c r="E750" s="209" t="s">
        <v>19</v>
      </c>
      <c r="F750" s="210" t="s">
        <v>4225</v>
      </c>
      <c r="G750" s="208"/>
      <c r="H750" s="209" t="s">
        <v>19</v>
      </c>
      <c r="I750" s="211"/>
      <c r="J750" s="208"/>
      <c r="K750" s="208"/>
      <c r="L750" s="212"/>
      <c r="M750" s="213"/>
      <c r="N750" s="214"/>
      <c r="O750" s="214"/>
      <c r="P750" s="214"/>
      <c r="Q750" s="214"/>
      <c r="R750" s="214"/>
      <c r="S750" s="214"/>
      <c r="T750" s="215"/>
      <c r="AT750" s="216" t="s">
        <v>186</v>
      </c>
      <c r="AU750" s="216" t="s">
        <v>85</v>
      </c>
      <c r="AV750" s="13" t="s">
        <v>83</v>
      </c>
      <c r="AW750" s="13" t="s">
        <v>37</v>
      </c>
      <c r="AX750" s="13" t="s">
        <v>75</v>
      </c>
      <c r="AY750" s="216" t="s">
        <v>175</v>
      </c>
    </row>
    <row r="751" spans="2:51" s="14" customFormat="1" ht="11.25">
      <c r="B751" s="217"/>
      <c r="C751" s="218"/>
      <c r="D751" s="203" t="s">
        <v>186</v>
      </c>
      <c r="E751" s="219" t="s">
        <v>19</v>
      </c>
      <c r="F751" s="220" t="s">
        <v>4226</v>
      </c>
      <c r="G751" s="218"/>
      <c r="H751" s="221">
        <v>12.936</v>
      </c>
      <c r="I751" s="222"/>
      <c r="J751" s="218"/>
      <c r="K751" s="218"/>
      <c r="L751" s="223"/>
      <c r="M751" s="224"/>
      <c r="N751" s="225"/>
      <c r="O751" s="225"/>
      <c r="P751" s="225"/>
      <c r="Q751" s="225"/>
      <c r="R751" s="225"/>
      <c r="S751" s="225"/>
      <c r="T751" s="226"/>
      <c r="AT751" s="227" t="s">
        <v>186</v>
      </c>
      <c r="AU751" s="227" t="s">
        <v>85</v>
      </c>
      <c r="AV751" s="14" t="s">
        <v>85</v>
      </c>
      <c r="AW751" s="14" t="s">
        <v>37</v>
      </c>
      <c r="AX751" s="14" t="s">
        <v>75</v>
      </c>
      <c r="AY751" s="227" t="s">
        <v>175</v>
      </c>
    </row>
    <row r="752" spans="2:51" s="14" customFormat="1" ht="11.25">
      <c r="B752" s="217"/>
      <c r="C752" s="218"/>
      <c r="D752" s="203" t="s">
        <v>186</v>
      </c>
      <c r="E752" s="219" t="s">
        <v>19</v>
      </c>
      <c r="F752" s="220" t="s">
        <v>4227</v>
      </c>
      <c r="G752" s="218"/>
      <c r="H752" s="221">
        <v>2.624</v>
      </c>
      <c r="I752" s="222"/>
      <c r="J752" s="218"/>
      <c r="K752" s="218"/>
      <c r="L752" s="223"/>
      <c r="M752" s="224"/>
      <c r="N752" s="225"/>
      <c r="O752" s="225"/>
      <c r="P752" s="225"/>
      <c r="Q752" s="225"/>
      <c r="R752" s="225"/>
      <c r="S752" s="225"/>
      <c r="T752" s="226"/>
      <c r="AT752" s="227" t="s">
        <v>186</v>
      </c>
      <c r="AU752" s="227" t="s">
        <v>85</v>
      </c>
      <c r="AV752" s="14" t="s">
        <v>85</v>
      </c>
      <c r="AW752" s="14" t="s">
        <v>37</v>
      </c>
      <c r="AX752" s="14" t="s">
        <v>75</v>
      </c>
      <c r="AY752" s="227" t="s">
        <v>175</v>
      </c>
    </row>
    <row r="753" spans="2:51" s="14" customFormat="1" ht="11.25">
      <c r="B753" s="217"/>
      <c r="C753" s="218"/>
      <c r="D753" s="203" t="s">
        <v>186</v>
      </c>
      <c r="E753" s="219" t="s">
        <v>19</v>
      </c>
      <c r="F753" s="220" t="s">
        <v>4228</v>
      </c>
      <c r="G753" s="218"/>
      <c r="H753" s="221">
        <v>15.84</v>
      </c>
      <c r="I753" s="222"/>
      <c r="J753" s="218"/>
      <c r="K753" s="218"/>
      <c r="L753" s="223"/>
      <c r="M753" s="224"/>
      <c r="N753" s="225"/>
      <c r="O753" s="225"/>
      <c r="P753" s="225"/>
      <c r="Q753" s="225"/>
      <c r="R753" s="225"/>
      <c r="S753" s="225"/>
      <c r="T753" s="226"/>
      <c r="AT753" s="227" t="s">
        <v>186</v>
      </c>
      <c r="AU753" s="227" t="s">
        <v>85</v>
      </c>
      <c r="AV753" s="14" t="s">
        <v>85</v>
      </c>
      <c r="AW753" s="14" t="s">
        <v>37</v>
      </c>
      <c r="AX753" s="14" t="s">
        <v>75</v>
      </c>
      <c r="AY753" s="227" t="s">
        <v>175</v>
      </c>
    </row>
    <row r="754" spans="2:51" s="14" customFormat="1" ht="11.25">
      <c r="B754" s="217"/>
      <c r="C754" s="218"/>
      <c r="D754" s="203" t="s">
        <v>186</v>
      </c>
      <c r="E754" s="219" t="s">
        <v>19</v>
      </c>
      <c r="F754" s="220" t="s">
        <v>4229</v>
      </c>
      <c r="G754" s="218"/>
      <c r="H754" s="221">
        <v>-2.945</v>
      </c>
      <c r="I754" s="222"/>
      <c r="J754" s="218"/>
      <c r="K754" s="218"/>
      <c r="L754" s="223"/>
      <c r="M754" s="224"/>
      <c r="N754" s="225"/>
      <c r="O754" s="225"/>
      <c r="P754" s="225"/>
      <c r="Q754" s="225"/>
      <c r="R754" s="225"/>
      <c r="S754" s="225"/>
      <c r="T754" s="226"/>
      <c r="AT754" s="227" t="s">
        <v>186</v>
      </c>
      <c r="AU754" s="227" t="s">
        <v>85</v>
      </c>
      <c r="AV754" s="14" t="s">
        <v>85</v>
      </c>
      <c r="AW754" s="14" t="s">
        <v>37</v>
      </c>
      <c r="AX754" s="14" t="s">
        <v>75</v>
      </c>
      <c r="AY754" s="227" t="s">
        <v>175</v>
      </c>
    </row>
    <row r="755" spans="2:51" s="13" customFormat="1" ht="11.25">
      <c r="B755" s="207"/>
      <c r="C755" s="208"/>
      <c r="D755" s="203" t="s">
        <v>186</v>
      </c>
      <c r="E755" s="209" t="s">
        <v>19</v>
      </c>
      <c r="F755" s="210" t="s">
        <v>4230</v>
      </c>
      <c r="G755" s="208"/>
      <c r="H755" s="209" t="s">
        <v>19</v>
      </c>
      <c r="I755" s="211"/>
      <c r="J755" s="208"/>
      <c r="K755" s="208"/>
      <c r="L755" s="212"/>
      <c r="M755" s="213"/>
      <c r="N755" s="214"/>
      <c r="O755" s="214"/>
      <c r="P755" s="214"/>
      <c r="Q755" s="214"/>
      <c r="R755" s="214"/>
      <c r="S755" s="214"/>
      <c r="T755" s="215"/>
      <c r="AT755" s="216" t="s">
        <v>186</v>
      </c>
      <c r="AU755" s="216" t="s">
        <v>85</v>
      </c>
      <c r="AV755" s="13" t="s">
        <v>83</v>
      </c>
      <c r="AW755" s="13" t="s">
        <v>37</v>
      </c>
      <c r="AX755" s="13" t="s">
        <v>75</v>
      </c>
      <c r="AY755" s="216" t="s">
        <v>175</v>
      </c>
    </row>
    <row r="756" spans="2:51" s="14" customFormat="1" ht="11.25">
      <c r="B756" s="217"/>
      <c r="C756" s="218"/>
      <c r="D756" s="203" t="s">
        <v>186</v>
      </c>
      <c r="E756" s="219" t="s">
        <v>19</v>
      </c>
      <c r="F756" s="220" t="s">
        <v>4231</v>
      </c>
      <c r="G756" s="218"/>
      <c r="H756" s="221">
        <v>10.89</v>
      </c>
      <c r="I756" s="222"/>
      <c r="J756" s="218"/>
      <c r="K756" s="218"/>
      <c r="L756" s="223"/>
      <c r="M756" s="224"/>
      <c r="N756" s="225"/>
      <c r="O756" s="225"/>
      <c r="P756" s="225"/>
      <c r="Q756" s="225"/>
      <c r="R756" s="225"/>
      <c r="S756" s="225"/>
      <c r="T756" s="226"/>
      <c r="AT756" s="227" t="s">
        <v>186</v>
      </c>
      <c r="AU756" s="227" t="s">
        <v>85</v>
      </c>
      <c r="AV756" s="14" t="s">
        <v>85</v>
      </c>
      <c r="AW756" s="14" t="s">
        <v>37</v>
      </c>
      <c r="AX756" s="14" t="s">
        <v>75</v>
      </c>
      <c r="AY756" s="227" t="s">
        <v>175</v>
      </c>
    </row>
    <row r="757" spans="2:51" s="14" customFormat="1" ht="11.25">
      <c r="B757" s="217"/>
      <c r="C757" s="218"/>
      <c r="D757" s="203" t="s">
        <v>186</v>
      </c>
      <c r="E757" s="219" t="s">
        <v>19</v>
      </c>
      <c r="F757" s="220" t="s">
        <v>4232</v>
      </c>
      <c r="G757" s="218"/>
      <c r="H757" s="221">
        <v>1.12</v>
      </c>
      <c r="I757" s="222"/>
      <c r="J757" s="218"/>
      <c r="K757" s="218"/>
      <c r="L757" s="223"/>
      <c r="M757" s="224"/>
      <c r="N757" s="225"/>
      <c r="O757" s="225"/>
      <c r="P757" s="225"/>
      <c r="Q757" s="225"/>
      <c r="R757" s="225"/>
      <c r="S757" s="225"/>
      <c r="T757" s="226"/>
      <c r="AT757" s="227" t="s">
        <v>186</v>
      </c>
      <c r="AU757" s="227" t="s">
        <v>85</v>
      </c>
      <c r="AV757" s="14" t="s">
        <v>85</v>
      </c>
      <c r="AW757" s="14" t="s">
        <v>37</v>
      </c>
      <c r="AX757" s="14" t="s">
        <v>75</v>
      </c>
      <c r="AY757" s="227" t="s">
        <v>175</v>
      </c>
    </row>
    <row r="758" spans="2:51" s="14" customFormat="1" ht="11.25">
      <c r="B758" s="217"/>
      <c r="C758" s="218"/>
      <c r="D758" s="203" t="s">
        <v>186</v>
      </c>
      <c r="E758" s="219" t="s">
        <v>19</v>
      </c>
      <c r="F758" s="220" t="s">
        <v>4233</v>
      </c>
      <c r="G758" s="218"/>
      <c r="H758" s="221">
        <v>20.961</v>
      </c>
      <c r="I758" s="222"/>
      <c r="J758" s="218"/>
      <c r="K758" s="218"/>
      <c r="L758" s="223"/>
      <c r="M758" s="224"/>
      <c r="N758" s="225"/>
      <c r="O758" s="225"/>
      <c r="P758" s="225"/>
      <c r="Q758" s="225"/>
      <c r="R758" s="225"/>
      <c r="S758" s="225"/>
      <c r="T758" s="226"/>
      <c r="AT758" s="227" t="s">
        <v>186</v>
      </c>
      <c r="AU758" s="227" t="s">
        <v>85</v>
      </c>
      <c r="AV758" s="14" t="s">
        <v>85</v>
      </c>
      <c r="AW758" s="14" t="s">
        <v>37</v>
      </c>
      <c r="AX758" s="14" t="s">
        <v>75</v>
      </c>
      <c r="AY758" s="227" t="s">
        <v>175</v>
      </c>
    </row>
    <row r="759" spans="2:51" s="14" customFormat="1" ht="11.25">
      <c r="B759" s="217"/>
      <c r="C759" s="218"/>
      <c r="D759" s="203" t="s">
        <v>186</v>
      </c>
      <c r="E759" s="219" t="s">
        <v>19</v>
      </c>
      <c r="F759" s="220" t="s">
        <v>4234</v>
      </c>
      <c r="G759" s="218"/>
      <c r="H759" s="221">
        <v>-0.7</v>
      </c>
      <c r="I759" s="222"/>
      <c r="J759" s="218"/>
      <c r="K759" s="218"/>
      <c r="L759" s="223"/>
      <c r="M759" s="224"/>
      <c r="N759" s="225"/>
      <c r="O759" s="225"/>
      <c r="P759" s="225"/>
      <c r="Q759" s="225"/>
      <c r="R759" s="225"/>
      <c r="S759" s="225"/>
      <c r="T759" s="226"/>
      <c r="AT759" s="227" t="s">
        <v>186</v>
      </c>
      <c r="AU759" s="227" t="s">
        <v>85</v>
      </c>
      <c r="AV759" s="14" t="s">
        <v>85</v>
      </c>
      <c r="AW759" s="14" t="s">
        <v>37</v>
      </c>
      <c r="AX759" s="14" t="s">
        <v>75</v>
      </c>
      <c r="AY759" s="227" t="s">
        <v>175</v>
      </c>
    </row>
    <row r="760" spans="2:51" s="14" customFormat="1" ht="11.25">
      <c r="B760" s="217"/>
      <c r="C760" s="218"/>
      <c r="D760" s="203" t="s">
        <v>186</v>
      </c>
      <c r="E760" s="219" t="s">
        <v>19</v>
      </c>
      <c r="F760" s="220" t="s">
        <v>1907</v>
      </c>
      <c r="G760" s="218"/>
      <c r="H760" s="221">
        <v>-3.178</v>
      </c>
      <c r="I760" s="222"/>
      <c r="J760" s="218"/>
      <c r="K760" s="218"/>
      <c r="L760" s="223"/>
      <c r="M760" s="224"/>
      <c r="N760" s="225"/>
      <c r="O760" s="225"/>
      <c r="P760" s="225"/>
      <c r="Q760" s="225"/>
      <c r="R760" s="225"/>
      <c r="S760" s="225"/>
      <c r="T760" s="226"/>
      <c r="AT760" s="227" t="s">
        <v>186</v>
      </c>
      <c r="AU760" s="227" t="s">
        <v>85</v>
      </c>
      <c r="AV760" s="14" t="s">
        <v>85</v>
      </c>
      <c r="AW760" s="14" t="s">
        <v>37</v>
      </c>
      <c r="AX760" s="14" t="s">
        <v>75</v>
      </c>
      <c r="AY760" s="227" t="s">
        <v>175</v>
      </c>
    </row>
    <row r="761" spans="2:51" s="13" customFormat="1" ht="11.25">
      <c r="B761" s="207"/>
      <c r="C761" s="208"/>
      <c r="D761" s="203" t="s">
        <v>186</v>
      </c>
      <c r="E761" s="209" t="s">
        <v>19</v>
      </c>
      <c r="F761" s="210" t="s">
        <v>4235</v>
      </c>
      <c r="G761" s="208"/>
      <c r="H761" s="209" t="s">
        <v>19</v>
      </c>
      <c r="I761" s="211"/>
      <c r="J761" s="208"/>
      <c r="K761" s="208"/>
      <c r="L761" s="212"/>
      <c r="M761" s="213"/>
      <c r="N761" s="214"/>
      <c r="O761" s="214"/>
      <c r="P761" s="214"/>
      <c r="Q761" s="214"/>
      <c r="R761" s="214"/>
      <c r="S761" s="214"/>
      <c r="T761" s="215"/>
      <c r="AT761" s="216" t="s">
        <v>186</v>
      </c>
      <c r="AU761" s="216" t="s">
        <v>85</v>
      </c>
      <c r="AV761" s="13" t="s">
        <v>83</v>
      </c>
      <c r="AW761" s="13" t="s">
        <v>37</v>
      </c>
      <c r="AX761" s="13" t="s">
        <v>75</v>
      </c>
      <c r="AY761" s="216" t="s">
        <v>175</v>
      </c>
    </row>
    <row r="762" spans="2:51" s="14" customFormat="1" ht="11.25">
      <c r="B762" s="217"/>
      <c r="C762" s="218"/>
      <c r="D762" s="203" t="s">
        <v>186</v>
      </c>
      <c r="E762" s="219" t="s">
        <v>19</v>
      </c>
      <c r="F762" s="220" t="s">
        <v>4236</v>
      </c>
      <c r="G762" s="218"/>
      <c r="H762" s="221">
        <v>101.66</v>
      </c>
      <c r="I762" s="222"/>
      <c r="J762" s="218"/>
      <c r="K762" s="218"/>
      <c r="L762" s="223"/>
      <c r="M762" s="224"/>
      <c r="N762" s="225"/>
      <c r="O762" s="225"/>
      <c r="P762" s="225"/>
      <c r="Q762" s="225"/>
      <c r="R762" s="225"/>
      <c r="S762" s="225"/>
      <c r="T762" s="226"/>
      <c r="AT762" s="227" t="s">
        <v>186</v>
      </c>
      <c r="AU762" s="227" t="s">
        <v>85</v>
      </c>
      <c r="AV762" s="14" t="s">
        <v>85</v>
      </c>
      <c r="AW762" s="14" t="s">
        <v>37</v>
      </c>
      <c r="AX762" s="14" t="s">
        <v>75</v>
      </c>
      <c r="AY762" s="227" t="s">
        <v>175</v>
      </c>
    </row>
    <row r="763" spans="2:51" s="14" customFormat="1" ht="11.25">
      <c r="B763" s="217"/>
      <c r="C763" s="218"/>
      <c r="D763" s="203" t="s">
        <v>186</v>
      </c>
      <c r="E763" s="219" t="s">
        <v>19</v>
      </c>
      <c r="F763" s="220" t="s">
        <v>4234</v>
      </c>
      <c r="G763" s="218"/>
      <c r="H763" s="221">
        <v>-0.7</v>
      </c>
      <c r="I763" s="222"/>
      <c r="J763" s="218"/>
      <c r="K763" s="218"/>
      <c r="L763" s="223"/>
      <c r="M763" s="224"/>
      <c r="N763" s="225"/>
      <c r="O763" s="225"/>
      <c r="P763" s="225"/>
      <c r="Q763" s="225"/>
      <c r="R763" s="225"/>
      <c r="S763" s="225"/>
      <c r="T763" s="226"/>
      <c r="AT763" s="227" t="s">
        <v>186</v>
      </c>
      <c r="AU763" s="227" t="s">
        <v>85</v>
      </c>
      <c r="AV763" s="14" t="s">
        <v>85</v>
      </c>
      <c r="AW763" s="14" t="s">
        <v>37</v>
      </c>
      <c r="AX763" s="14" t="s">
        <v>75</v>
      </c>
      <c r="AY763" s="227" t="s">
        <v>175</v>
      </c>
    </row>
    <row r="764" spans="2:51" s="14" customFormat="1" ht="11.25">
      <c r="B764" s="217"/>
      <c r="C764" s="218"/>
      <c r="D764" s="203" t="s">
        <v>186</v>
      </c>
      <c r="E764" s="219" t="s">
        <v>19</v>
      </c>
      <c r="F764" s="220" t="s">
        <v>4237</v>
      </c>
      <c r="G764" s="218"/>
      <c r="H764" s="221">
        <v>-3.162</v>
      </c>
      <c r="I764" s="222"/>
      <c r="J764" s="218"/>
      <c r="K764" s="218"/>
      <c r="L764" s="223"/>
      <c r="M764" s="224"/>
      <c r="N764" s="225"/>
      <c r="O764" s="225"/>
      <c r="P764" s="225"/>
      <c r="Q764" s="225"/>
      <c r="R764" s="225"/>
      <c r="S764" s="225"/>
      <c r="T764" s="226"/>
      <c r="AT764" s="227" t="s">
        <v>186</v>
      </c>
      <c r="AU764" s="227" t="s">
        <v>85</v>
      </c>
      <c r="AV764" s="14" t="s">
        <v>85</v>
      </c>
      <c r="AW764" s="14" t="s">
        <v>37</v>
      </c>
      <c r="AX764" s="14" t="s">
        <v>75</v>
      </c>
      <c r="AY764" s="227" t="s">
        <v>175</v>
      </c>
    </row>
    <row r="765" spans="2:51" s="14" customFormat="1" ht="11.25">
      <c r="B765" s="217"/>
      <c r="C765" s="218"/>
      <c r="D765" s="203" t="s">
        <v>186</v>
      </c>
      <c r="E765" s="219" t="s">
        <v>19</v>
      </c>
      <c r="F765" s="220" t="s">
        <v>4238</v>
      </c>
      <c r="G765" s="218"/>
      <c r="H765" s="221">
        <v>4.935</v>
      </c>
      <c r="I765" s="222"/>
      <c r="J765" s="218"/>
      <c r="K765" s="218"/>
      <c r="L765" s="223"/>
      <c r="M765" s="224"/>
      <c r="N765" s="225"/>
      <c r="O765" s="225"/>
      <c r="P765" s="225"/>
      <c r="Q765" s="225"/>
      <c r="R765" s="225"/>
      <c r="S765" s="225"/>
      <c r="T765" s="226"/>
      <c r="AT765" s="227" t="s">
        <v>186</v>
      </c>
      <c r="AU765" s="227" t="s">
        <v>85</v>
      </c>
      <c r="AV765" s="14" t="s">
        <v>85</v>
      </c>
      <c r="AW765" s="14" t="s">
        <v>37</v>
      </c>
      <c r="AX765" s="14" t="s">
        <v>75</v>
      </c>
      <c r="AY765" s="227" t="s">
        <v>175</v>
      </c>
    </row>
    <row r="766" spans="2:51" s="13" customFormat="1" ht="11.25">
      <c r="B766" s="207"/>
      <c r="C766" s="208"/>
      <c r="D766" s="203" t="s">
        <v>186</v>
      </c>
      <c r="E766" s="209" t="s">
        <v>19</v>
      </c>
      <c r="F766" s="210" t="s">
        <v>4239</v>
      </c>
      <c r="G766" s="208"/>
      <c r="H766" s="209" t="s">
        <v>19</v>
      </c>
      <c r="I766" s="211"/>
      <c r="J766" s="208"/>
      <c r="K766" s="208"/>
      <c r="L766" s="212"/>
      <c r="M766" s="213"/>
      <c r="N766" s="214"/>
      <c r="O766" s="214"/>
      <c r="P766" s="214"/>
      <c r="Q766" s="214"/>
      <c r="R766" s="214"/>
      <c r="S766" s="214"/>
      <c r="T766" s="215"/>
      <c r="AT766" s="216" t="s">
        <v>186</v>
      </c>
      <c r="AU766" s="216" t="s">
        <v>85</v>
      </c>
      <c r="AV766" s="13" t="s">
        <v>83</v>
      </c>
      <c r="AW766" s="13" t="s">
        <v>37</v>
      </c>
      <c r="AX766" s="13" t="s">
        <v>75</v>
      </c>
      <c r="AY766" s="216" t="s">
        <v>175</v>
      </c>
    </row>
    <row r="767" spans="2:51" s="14" customFormat="1" ht="11.25">
      <c r="B767" s="217"/>
      <c r="C767" s="218"/>
      <c r="D767" s="203" t="s">
        <v>186</v>
      </c>
      <c r="E767" s="219" t="s">
        <v>19</v>
      </c>
      <c r="F767" s="220" t="s">
        <v>4240</v>
      </c>
      <c r="G767" s="218"/>
      <c r="H767" s="221">
        <v>101.66</v>
      </c>
      <c r="I767" s="222"/>
      <c r="J767" s="218"/>
      <c r="K767" s="218"/>
      <c r="L767" s="223"/>
      <c r="M767" s="224"/>
      <c r="N767" s="225"/>
      <c r="O767" s="225"/>
      <c r="P767" s="225"/>
      <c r="Q767" s="225"/>
      <c r="R767" s="225"/>
      <c r="S767" s="225"/>
      <c r="T767" s="226"/>
      <c r="AT767" s="227" t="s">
        <v>186</v>
      </c>
      <c r="AU767" s="227" t="s">
        <v>85</v>
      </c>
      <c r="AV767" s="14" t="s">
        <v>85</v>
      </c>
      <c r="AW767" s="14" t="s">
        <v>37</v>
      </c>
      <c r="AX767" s="14" t="s">
        <v>75</v>
      </c>
      <c r="AY767" s="227" t="s">
        <v>175</v>
      </c>
    </row>
    <row r="768" spans="2:51" s="14" customFormat="1" ht="11.25">
      <c r="B768" s="217"/>
      <c r="C768" s="218"/>
      <c r="D768" s="203" t="s">
        <v>186</v>
      </c>
      <c r="E768" s="219" t="s">
        <v>19</v>
      </c>
      <c r="F768" s="220" t="s">
        <v>4234</v>
      </c>
      <c r="G768" s="218"/>
      <c r="H768" s="221">
        <v>-0.7</v>
      </c>
      <c r="I768" s="222"/>
      <c r="J768" s="218"/>
      <c r="K768" s="218"/>
      <c r="L768" s="223"/>
      <c r="M768" s="224"/>
      <c r="N768" s="225"/>
      <c r="O768" s="225"/>
      <c r="P768" s="225"/>
      <c r="Q768" s="225"/>
      <c r="R768" s="225"/>
      <c r="S768" s="225"/>
      <c r="T768" s="226"/>
      <c r="AT768" s="227" t="s">
        <v>186</v>
      </c>
      <c r="AU768" s="227" t="s">
        <v>85</v>
      </c>
      <c r="AV768" s="14" t="s">
        <v>85</v>
      </c>
      <c r="AW768" s="14" t="s">
        <v>37</v>
      </c>
      <c r="AX768" s="14" t="s">
        <v>75</v>
      </c>
      <c r="AY768" s="227" t="s">
        <v>175</v>
      </c>
    </row>
    <row r="769" spans="2:51" s="14" customFormat="1" ht="11.25">
      <c r="B769" s="217"/>
      <c r="C769" s="218"/>
      <c r="D769" s="203" t="s">
        <v>186</v>
      </c>
      <c r="E769" s="219" t="s">
        <v>19</v>
      </c>
      <c r="F769" s="220" t="s">
        <v>4237</v>
      </c>
      <c r="G769" s="218"/>
      <c r="H769" s="221">
        <v>-3.162</v>
      </c>
      <c r="I769" s="222"/>
      <c r="J769" s="218"/>
      <c r="K769" s="218"/>
      <c r="L769" s="223"/>
      <c r="M769" s="224"/>
      <c r="N769" s="225"/>
      <c r="O769" s="225"/>
      <c r="P769" s="225"/>
      <c r="Q769" s="225"/>
      <c r="R769" s="225"/>
      <c r="S769" s="225"/>
      <c r="T769" s="226"/>
      <c r="AT769" s="227" t="s">
        <v>186</v>
      </c>
      <c r="AU769" s="227" t="s">
        <v>85</v>
      </c>
      <c r="AV769" s="14" t="s">
        <v>85</v>
      </c>
      <c r="AW769" s="14" t="s">
        <v>37</v>
      </c>
      <c r="AX769" s="14" t="s">
        <v>75</v>
      </c>
      <c r="AY769" s="227" t="s">
        <v>175</v>
      </c>
    </row>
    <row r="770" spans="2:51" s="14" customFormat="1" ht="11.25">
      <c r="B770" s="217"/>
      <c r="C770" s="218"/>
      <c r="D770" s="203" t="s">
        <v>186</v>
      </c>
      <c r="E770" s="219" t="s">
        <v>19</v>
      </c>
      <c r="F770" s="220" t="s">
        <v>4238</v>
      </c>
      <c r="G770" s="218"/>
      <c r="H770" s="221">
        <v>4.935</v>
      </c>
      <c r="I770" s="222"/>
      <c r="J770" s="218"/>
      <c r="K770" s="218"/>
      <c r="L770" s="223"/>
      <c r="M770" s="224"/>
      <c r="N770" s="225"/>
      <c r="O770" s="225"/>
      <c r="P770" s="225"/>
      <c r="Q770" s="225"/>
      <c r="R770" s="225"/>
      <c r="S770" s="225"/>
      <c r="T770" s="226"/>
      <c r="AT770" s="227" t="s">
        <v>186</v>
      </c>
      <c r="AU770" s="227" t="s">
        <v>85</v>
      </c>
      <c r="AV770" s="14" t="s">
        <v>85</v>
      </c>
      <c r="AW770" s="14" t="s">
        <v>37</v>
      </c>
      <c r="AX770" s="14" t="s">
        <v>75</v>
      </c>
      <c r="AY770" s="227" t="s">
        <v>175</v>
      </c>
    </row>
    <row r="771" spans="2:51" s="15" customFormat="1" ht="11.25">
      <c r="B771" s="228"/>
      <c r="C771" s="229"/>
      <c r="D771" s="203" t="s">
        <v>186</v>
      </c>
      <c r="E771" s="230" t="s">
        <v>19</v>
      </c>
      <c r="F771" s="231" t="s">
        <v>204</v>
      </c>
      <c r="G771" s="229"/>
      <c r="H771" s="232">
        <v>263.01400000000007</v>
      </c>
      <c r="I771" s="233"/>
      <c r="J771" s="229"/>
      <c r="K771" s="229"/>
      <c r="L771" s="234"/>
      <c r="M771" s="235"/>
      <c r="N771" s="236"/>
      <c r="O771" s="236"/>
      <c r="P771" s="236"/>
      <c r="Q771" s="236"/>
      <c r="R771" s="236"/>
      <c r="S771" s="236"/>
      <c r="T771" s="237"/>
      <c r="AT771" s="238" t="s">
        <v>186</v>
      </c>
      <c r="AU771" s="238" t="s">
        <v>85</v>
      </c>
      <c r="AV771" s="15" t="s">
        <v>182</v>
      </c>
      <c r="AW771" s="15" t="s">
        <v>37</v>
      </c>
      <c r="AX771" s="15" t="s">
        <v>83</v>
      </c>
      <c r="AY771" s="238" t="s">
        <v>175</v>
      </c>
    </row>
    <row r="772" spans="1:65" s="2" customFormat="1" ht="16.5" customHeight="1">
      <c r="A772" s="36"/>
      <c r="B772" s="37"/>
      <c r="C772" s="239" t="s">
        <v>1963</v>
      </c>
      <c r="D772" s="239" t="s">
        <v>238</v>
      </c>
      <c r="E772" s="240" t="s">
        <v>4415</v>
      </c>
      <c r="F772" s="241" t="s">
        <v>4416</v>
      </c>
      <c r="G772" s="242" t="s">
        <v>180</v>
      </c>
      <c r="H772" s="243">
        <v>263.014</v>
      </c>
      <c r="I772" s="244"/>
      <c r="J772" s="245">
        <f>ROUND(I772*H772,2)</f>
        <v>0</v>
      </c>
      <c r="K772" s="241" t="s">
        <v>181</v>
      </c>
      <c r="L772" s="246"/>
      <c r="M772" s="247" t="s">
        <v>19</v>
      </c>
      <c r="N772" s="248" t="s">
        <v>48</v>
      </c>
      <c r="O772" s="67"/>
      <c r="P772" s="199">
        <f>O772*H772</f>
        <v>0</v>
      </c>
      <c r="Q772" s="199">
        <v>0.00931</v>
      </c>
      <c r="R772" s="199">
        <f>Q772*H772</f>
        <v>2.4486603400000004</v>
      </c>
      <c r="S772" s="199">
        <v>0</v>
      </c>
      <c r="T772" s="200">
        <f>S772*H772</f>
        <v>0</v>
      </c>
      <c r="U772" s="36"/>
      <c r="V772" s="36"/>
      <c r="W772" s="36"/>
      <c r="X772" s="36"/>
      <c r="Y772" s="36"/>
      <c r="Z772" s="36"/>
      <c r="AA772" s="36"/>
      <c r="AB772" s="36"/>
      <c r="AC772" s="36"/>
      <c r="AD772" s="36"/>
      <c r="AE772" s="36"/>
      <c r="AR772" s="201" t="s">
        <v>522</v>
      </c>
      <c r="AT772" s="201" t="s">
        <v>238</v>
      </c>
      <c r="AU772" s="201" t="s">
        <v>85</v>
      </c>
      <c r="AY772" s="19" t="s">
        <v>175</v>
      </c>
      <c r="BE772" s="202">
        <f>IF(N772="základní",J772,0)</f>
        <v>0</v>
      </c>
      <c r="BF772" s="202">
        <f>IF(N772="snížená",J772,0)</f>
        <v>0</v>
      </c>
      <c r="BG772" s="202">
        <f>IF(N772="zákl. přenesená",J772,0)</f>
        <v>0</v>
      </c>
      <c r="BH772" s="202">
        <f>IF(N772="sníž. přenesená",J772,0)</f>
        <v>0</v>
      </c>
      <c r="BI772" s="202">
        <f>IF(N772="nulová",J772,0)</f>
        <v>0</v>
      </c>
      <c r="BJ772" s="19" t="s">
        <v>182</v>
      </c>
      <c r="BK772" s="202">
        <f>ROUND(I772*H772,2)</f>
        <v>0</v>
      </c>
      <c r="BL772" s="19" t="s">
        <v>293</v>
      </c>
      <c r="BM772" s="201" t="s">
        <v>4417</v>
      </c>
    </row>
    <row r="773" spans="1:65" s="2" customFormat="1" ht="16.5" customHeight="1">
      <c r="A773" s="36"/>
      <c r="B773" s="37"/>
      <c r="C773" s="190" t="s">
        <v>1968</v>
      </c>
      <c r="D773" s="190" t="s">
        <v>177</v>
      </c>
      <c r="E773" s="191" t="s">
        <v>2288</v>
      </c>
      <c r="F773" s="192" t="s">
        <v>2289</v>
      </c>
      <c r="G773" s="193" t="s">
        <v>247</v>
      </c>
      <c r="H773" s="194">
        <v>263.014</v>
      </c>
      <c r="I773" s="195"/>
      <c r="J773" s="196">
        <f>ROUND(I773*H773,2)</f>
        <v>0</v>
      </c>
      <c r="K773" s="192" t="s">
        <v>181</v>
      </c>
      <c r="L773" s="41"/>
      <c r="M773" s="197" t="s">
        <v>19</v>
      </c>
      <c r="N773" s="198" t="s">
        <v>48</v>
      </c>
      <c r="O773" s="67"/>
      <c r="P773" s="199">
        <f>O773*H773</f>
        <v>0</v>
      </c>
      <c r="Q773" s="199">
        <v>0</v>
      </c>
      <c r="R773" s="199">
        <f>Q773*H773</f>
        <v>0</v>
      </c>
      <c r="S773" s="199">
        <v>0</v>
      </c>
      <c r="T773" s="200">
        <f>S773*H773</f>
        <v>0</v>
      </c>
      <c r="U773" s="36"/>
      <c r="V773" s="36"/>
      <c r="W773" s="36"/>
      <c r="X773" s="36"/>
      <c r="Y773" s="36"/>
      <c r="Z773" s="36"/>
      <c r="AA773" s="36"/>
      <c r="AB773" s="36"/>
      <c r="AC773" s="36"/>
      <c r="AD773" s="36"/>
      <c r="AE773" s="36"/>
      <c r="AR773" s="201" t="s">
        <v>293</v>
      </c>
      <c r="AT773" s="201" t="s">
        <v>177</v>
      </c>
      <c r="AU773" s="201" t="s">
        <v>85</v>
      </c>
      <c r="AY773" s="19" t="s">
        <v>175</v>
      </c>
      <c r="BE773" s="202">
        <f>IF(N773="základní",J773,0)</f>
        <v>0</v>
      </c>
      <c r="BF773" s="202">
        <f>IF(N773="snížená",J773,0)</f>
        <v>0</v>
      </c>
      <c r="BG773" s="202">
        <f>IF(N773="zákl. přenesená",J773,0)</f>
        <v>0</v>
      </c>
      <c r="BH773" s="202">
        <f>IF(N773="sníž. přenesená",J773,0)</f>
        <v>0</v>
      </c>
      <c r="BI773" s="202">
        <f>IF(N773="nulová",J773,0)</f>
        <v>0</v>
      </c>
      <c r="BJ773" s="19" t="s">
        <v>182</v>
      </c>
      <c r="BK773" s="202">
        <f>ROUND(I773*H773,2)</f>
        <v>0</v>
      </c>
      <c r="BL773" s="19" t="s">
        <v>293</v>
      </c>
      <c r="BM773" s="201" t="s">
        <v>4418</v>
      </c>
    </row>
    <row r="774" spans="1:47" s="2" customFormat="1" ht="68.25">
      <c r="A774" s="36"/>
      <c r="B774" s="37"/>
      <c r="C774" s="38"/>
      <c r="D774" s="203" t="s">
        <v>184</v>
      </c>
      <c r="E774" s="38"/>
      <c r="F774" s="204" t="s">
        <v>2278</v>
      </c>
      <c r="G774" s="38"/>
      <c r="H774" s="38"/>
      <c r="I774" s="111"/>
      <c r="J774" s="38"/>
      <c r="K774" s="38"/>
      <c r="L774" s="41"/>
      <c r="M774" s="205"/>
      <c r="N774" s="206"/>
      <c r="O774" s="67"/>
      <c r="P774" s="67"/>
      <c r="Q774" s="67"/>
      <c r="R774" s="67"/>
      <c r="S774" s="67"/>
      <c r="T774" s="68"/>
      <c r="U774" s="36"/>
      <c r="V774" s="36"/>
      <c r="W774" s="36"/>
      <c r="X774" s="36"/>
      <c r="Y774" s="36"/>
      <c r="Z774" s="36"/>
      <c r="AA774" s="36"/>
      <c r="AB774" s="36"/>
      <c r="AC774" s="36"/>
      <c r="AD774" s="36"/>
      <c r="AE774" s="36"/>
      <c r="AT774" s="19" t="s">
        <v>184</v>
      </c>
      <c r="AU774" s="19" t="s">
        <v>85</v>
      </c>
    </row>
    <row r="775" spans="2:51" s="13" customFormat="1" ht="11.25">
      <c r="B775" s="207"/>
      <c r="C775" s="208"/>
      <c r="D775" s="203" t="s">
        <v>186</v>
      </c>
      <c r="E775" s="209" t="s">
        <v>19</v>
      </c>
      <c r="F775" s="210" t="s">
        <v>4225</v>
      </c>
      <c r="G775" s="208"/>
      <c r="H775" s="209" t="s">
        <v>19</v>
      </c>
      <c r="I775" s="211"/>
      <c r="J775" s="208"/>
      <c r="K775" s="208"/>
      <c r="L775" s="212"/>
      <c r="M775" s="213"/>
      <c r="N775" s="214"/>
      <c r="O775" s="214"/>
      <c r="P775" s="214"/>
      <c r="Q775" s="214"/>
      <c r="R775" s="214"/>
      <c r="S775" s="214"/>
      <c r="T775" s="215"/>
      <c r="AT775" s="216" t="s">
        <v>186</v>
      </c>
      <c r="AU775" s="216" t="s">
        <v>85</v>
      </c>
      <c r="AV775" s="13" t="s">
        <v>83</v>
      </c>
      <c r="AW775" s="13" t="s">
        <v>37</v>
      </c>
      <c r="AX775" s="13" t="s">
        <v>75</v>
      </c>
      <c r="AY775" s="216" t="s">
        <v>175</v>
      </c>
    </row>
    <row r="776" spans="2:51" s="14" customFormat="1" ht="11.25">
      <c r="B776" s="217"/>
      <c r="C776" s="218"/>
      <c r="D776" s="203" t="s">
        <v>186</v>
      </c>
      <c r="E776" s="219" t="s">
        <v>19</v>
      </c>
      <c r="F776" s="220" t="s">
        <v>4226</v>
      </c>
      <c r="G776" s="218"/>
      <c r="H776" s="221">
        <v>12.936</v>
      </c>
      <c r="I776" s="222"/>
      <c r="J776" s="218"/>
      <c r="K776" s="218"/>
      <c r="L776" s="223"/>
      <c r="M776" s="224"/>
      <c r="N776" s="225"/>
      <c r="O776" s="225"/>
      <c r="P776" s="225"/>
      <c r="Q776" s="225"/>
      <c r="R776" s="225"/>
      <c r="S776" s="225"/>
      <c r="T776" s="226"/>
      <c r="AT776" s="227" t="s">
        <v>186</v>
      </c>
      <c r="AU776" s="227" t="s">
        <v>85</v>
      </c>
      <c r="AV776" s="14" t="s">
        <v>85</v>
      </c>
      <c r="AW776" s="14" t="s">
        <v>37</v>
      </c>
      <c r="AX776" s="14" t="s">
        <v>75</v>
      </c>
      <c r="AY776" s="227" t="s">
        <v>175</v>
      </c>
    </row>
    <row r="777" spans="2:51" s="14" customFormat="1" ht="11.25">
      <c r="B777" s="217"/>
      <c r="C777" s="218"/>
      <c r="D777" s="203" t="s">
        <v>186</v>
      </c>
      <c r="E777" s="219" t="s">
        <v>19</v>
      </c>
      <c r="F777" s="220" t="s">
        <v>4227</v>
      </c>
      <c r="G777" s="218"/>
      <c r="H777" s="221">
        <v>2.624</v>
      </c>
      <c r="I777" s="222"/>
      <c r="J777" s="218"/>
      <c r="K777" s="218"/>
      <c r="L777" s="223"/>
      <c r="M777" s="224"/>
      <c r="N777" s="225"/>
      <c r="O777" s="225"/>
      <c r="P777" s="225"/>
      <c r="Q777" s="225"/>
      <c r="R777" s="225"/>
      <c r="S777" s="225"/>
      <c r="T777" s="226"/>
      <c r="AT777" s="227" t="s">
        <v>186</v>
      </c>
      <c r="AU777" s="227" t="s">
        <v>85</v>
      </c>
      <c r="AV777" s="14" t="s">
        <v>85</v>
      </c>
      <c r="AW777" s="14" t="s">
        <v>37</v>
      </c>
      <c r="AX777" s="14" t="s">
        <v>75</v>
      </c>
      <c r="AY777" s="227" t="s">
        <v>175</v>
      </c>
    </row>
    <row r="778" spans="2:51" s="14" customFormat="1" ht="11.25">
      <c r="B778" s="217"/>
      <c r="C778" s="218"/>
      <c r="D778" s="203" t="s">
        <v>186</v>
      </c>
      <c r="E778" s="219" t="s">
        <v>19</v>
      </c>
      <c r="F778" s="220" t="s">
        <v>4228</v>
      </c>
      <c r="G778" s="218"/>
      <c r="H778" s="221">
        <v>15.84</v>
      </c>
      <c r="I778" s="222"/>
      <c r="J778" s="218"/>
      <c r="K778" s="218"/>
      <c r="L778" s="223"/>
      <c r="M778" s="224"/>
      <c r="N778" s="225"/>
      <c r="O778" s="225"/>
      <c r="P778" s="225"/>
      <c r="Q778" s="225"/>
      <c r="R778" s="225"/>
      <c r="S778" s="225"/>
      <c r="T778" s="226"/>
      <c r="AT778" s="227" t="s">
        <v>186</v>
      </c>
      <c r="AU778" s="227" t="s">
        <v>85</v>
      </c>
      <c r="AV778" s="14" t="s">
        <v>85</v>
      </c>
      <c r="AW778" s="14" t="s">
        <v>37</v>
      </c>
      <c r="AX778" s="14" t="s">
        <v>75</v>
      </c>
      <c r="AY778" s="227" t="s">
        <v>175</v>
      </c>
    </row>
    <row r="779" spans="2:51" s="14" customFormat="1" ht="11.25">
      <c r="B779" s="217"/>
      <c r="C779" s="218"/>
      <c r="D779" s="203" t="s">
        <v>186</v>
      </c>
      <c r="E779" s="219" t="s">
        <v>19</v>
      </c>
      <c r="F779" s="220" t="s">
        <v>4229</v>
      </c>
      <c r="G779" s="218"/>
      <c r="H779" s="221">
        <v>-2.945</v>
      </c>
      <c r="I779" s="222"/>
      <c r="J779" s="218"/>
      <c r="K779" s="218"/>
      <c r="L779" s="223"/>
      <c r="M779" s="224"/>
      <c r="N779" s="225"/>
      <c r="O779" s="225"/>
      <c r="P779" s="225"/>
      <c r="Q779" s="225"/>
      <c r="R779" s="225"/>
      <c r="S779" s="225"/>
      <c r="T779" s="226"/>
      <c r="AT779" s="227" t="s">
        <v>186</v>
      </c>
      <c r="AU779" s="227" t="s">
        <v>85</v>
      </c>
      <c r="AV779" s="14" t="s">
        <v>85</v>
      </c>
      <c r="AW779" s="14" t="s">
        <v>37</v>
      </c>
      <c r="AX779" s="14" t="s">
        <v>75</v>
      </c>
      <c r="AY779" s="227" t="s">
        <v>175</v>
      </c>
    </row>
    <row r="780" spans="2:51" s="13" customFormat="1" ht="11.25">
      <c r="B780" s="207"/>
      <c r="C780" s="208"/>
      <c r="D780" s="203" t="s">
        <v>186</v>
      </c>
      <c r="E780" s="209" t="s">
        <v>19</v>
      </c>
      <c r="F780" s="210" t="s">
        <v>4230</v>
      </c>
      <c r="G780" s="208"/>
      <c r="H780" s="209" t="s">
        <v>19</v>
      </c>
      <c r="I780" s="211"/>
      <c r="J780" s="208"/>
      <c r="K780" s="208"/>
      <c r="L780" s="212"/>
      <c r="M780" s="213"/>
      <c r="N780" s="214"/>
      <c r="O780" s="214"/>
      <c r="P780" s="214"/>
      <c r="Q780" s="214"/>
      <c r="R780" s="214"/>
      <c r="S780" s="214"/>
      <c r="T780" s="215"/>
      <c r="AT780" s="216" t="s">
        <v>186</v>
      </c>
      <c r="AU780" s="216" t="s">
        <v>85</v>
      </c>
      <c r="AV780" s="13" t="s">
        <v>83</v>
      </c>
      <c r="AW780" s="13" t="s">
        <v>37</v>
      </c>
      <c r="AX780" s="13" t="s">
        <v>75</v>
      </c>
      <c r="AY780" s="216" t="s">
        <v>175</v>
      </c>
    </row>
    <row r="781" spans="2:51" s="14" customFormat="1" ht="11.25">
      <c r="B781" s="217"/>
      <c r="C781" s="218"/>
      <c r="D781" s="203" t="s">
        <v>186</v>
      </c>
      <c r="E781" s="219" t="s">
        <v>19</v>
      </c>
      <c r="F781" s="220" t="s">
        <v>4231</v>
      </c>
      <c r="G781" s="218"/>
      <c r="H781" s="221">
        <v>10.89</v>
      </c>
      <c r="I781" s="222"/>
      <c r="J781" s="218"/>
      <c r="K781" s="218"/>
      <c r="L781" s="223"/>
      <c r="M781" s="224"/>
      <c r="N781" s="225"/>
      <c r="O781" s="225"/>
      <c r="P781" s="225"/>
      <c r="Q781" s="225"/>
      <c r="R781" s="225"/>
      <c r="S781" s="225"/>
      <c r="T781" s="226"/>
      <c r="AT781" s="227" t="s">
        <v>186</v>
      </c>
      <c r="AU781" s="227" t="s">
        <v>85</v>
      </c>
      <c r="AV781" s="14" t="s">
        <v>85</v>
      </c>
      <c r="AW781" s="14" t="s">
        <v>37</v>
      </c>
      <c r="AX781" s="14" t="s">
        <v>75</v>
      </c>
      <c r="AY781" s="227" t="s">
        <v>175</v>
      </c>
    </row>
    <row r="782" spans="2:51" s="14" customFormat="1" ht="11.25">
      <c r="B782" s="217"/>
      <c r="C782" s="218"/>
      <c r="D782" s="203" t="s">
        <v>186</v>
      </c>
      <c r="E782" s="219" t="s">
        <v>19</v>
      </c>
      <c r="F782" s="220" t="s">
        <v>4232</v>
      </c>
      <c r="G782" s="218"/>
      <c r="H782" s="221">
        <v>1.12</v>
      </c>
      <c r="I782" s="222"/>
      <c r="J782" s="218"/>
      <c r="K782" s="218"/>
      <c r="L782" s="223"/>
      <c r="M782" s="224"/>
      <c r="N782" s="225"/>
      <c r="O782" s="225"/>
      <c r="P782" s="225"/>
      <c r="Q782" s="225"/>
      <c r="R782" s="225"/>
      <c r="S782" s="225"/>
      <c r="T782" s="226"/>
      <c r="AT782" s="227" t="s">
        <v>186</v>
      </c>
      <c r="AU782" s="227" t="s">
        <v>85</v>
      </c>
      <c r="AV782" s="14" t="s">
        <v>85</v>
      </c>
      <c r="AW782" s="14" t="s">
        <v>37</v>
      </c>
      <c r="AX782" s="14" t="s">
        <v>75</v>
      </c>
      <c r="AY782" s="227" t="s">
        <v>175</v>
      </c>
    </row>
    <row r="783" spans="2:51" s="14" customFormat="1" ht="11.25">
      <c r="B783" s="217"/>
      <c r="C783" s="218"/>
      <c r="D783" s="203" t="s">
        <v>186</v>
      </c>
      <c r="E783" s="219" t="s">
        <v>19</v>
      </c>
      <c r="F783" s="220" t="s">
        <v>4233</v>
      </c>
      <c r="G783" s="218"/>
      <c r="H783" s="221">
        <v>20.961</v>
      </c>
      <c r="I783" s="222"/>
      <c r="J783" s="218"/>
      <c r="K783" s="218"/>
      <c r="L783" s="223"/>
      <c r="M783" s="224"/>
      <c r="N783" s="225"/>
      <c r="O783" s="225"/>
      <c r="P783" s="225"/>
      <c r="Q783" s="225"/>
      <c r="R783" s="225"/>
      <c r="S783" s="225"/>
      <c r="T783" s="226"/>
      <c r="AT783" s="227" t="s">
        <v>186</v>
      </c>
      <c r="AU783" s="227" t="s">
        <v>85</v>
      </c>
      <c r="AV783" s="14" t="s">
        <v>85</v>
      </c>
      <c r="AW783" s="14" t="s">
        <v>37</v>
      </c>
      <c r="AX783" s="14" t="s">
        <v>75</v>
      </c>
      <c r="AY783" s="227" t="s">
        <v>175</v>
      </c>
    </row>
    <row r="784" spans="2:51" s="14" customFormat="1" ht="11.25">
      <c r="B784" s="217"/>
      <c r="C784" s="218"/>
      <c r="D784" s="203" t="s">
        <v>186</v>
      </c>
      <c r="E784" s="219" t="s">
        <v>19</v>
      </c>
      <c r="F784" s="220" t="s">
        <v>4234</v>
      </c>
      <c r="G784" s="218"/>
      <c r="H784" s="221">
        <v>-0.7</v>
      </c>
      <c r="I784" s="222"/>
      <c r="J784" s="218"/>
      <c r="K784" s="218"/>
      <c r="L784" s="223"/>
      <c r="M784" s="224"/>
      <c r="N784" s="225"/>
      <c r="O784" s="225"/>
      <c r="P784" s="225"/>
      <c r="Q784" s="225"/>
      <c r="R784" s="225"/>
      <c r="S784" s="225"/>
      <c r="T784" s="226"/>
      <c r="AT784" s="227" t="s">
        <v>186</v>
      </c>
      <c r="AU784" s="227" t="s">
        <v>85</v>
      </c>
      <c r="AV784" s="14" t="s">
        <v>85</v>
      </c>
      <c r="AW784" s="14" t="s">
        <v>37</v>
      </c>
      <c r="AX784" s="14" t="s">
        <v>75</v>
      </c>
      <c r="AY784" s="227" t="s">
        <v>175</v>
      </c>
    </row>
    <row r="785" spans="2:51" s="14" customFormat="1" ht="11.25">
      <c r="B785" s="217"/>
      <c r="C785" s="218"/>
      <c r="D785" s="203" t="s">
        <v>186</v>
      </c>
      <c r="E785" s="219" t="s">
        <v>19</v>
      </c>
      <c r="F785" s="220" t="s">
        <v>1907</v>
      </c>
      <c r="G785" s="218"/>
      <c r="H785" s="221">
        <v>-3.178</v>
      </c>
      <c r="I785" s="222"/>
      <c r="J785" s="218"/>
      <c r="K785" s="218"/>
      <c r="L785" s="223"/>
      <c r="M785" s="224"/>
      <c r="N785" s="225"/>
      <c r="O785" s="225"/>
      <c r="P785" s="225"/>
      <c r="Q785" s="225"/>
      <c r="R785" s="225"/>
      <c r="S785" s="225"/>
      <c r="T785" s="226"/>
      <c r="AT785" s="227" t="s">
        <v>186</v>
      </c>
      <c r="AU785" s="227" t="s">
        <v>85</v>
      </c>
      <c r="AV785" s="14" t="s">
        <v>85</v>
      </c>
      <c r="AW785" s="14" t="s">
        <v>37</v>
      </c>
      <c r="AX785" s="14" t="s">
        <v>75</v>
      </c>
      <c r="AY785" s="227" t="s">
        <v>175</v>
      </c>
    </row>
    <row r="786" spans="2:51" s="13" customFormat="1" ht="11.25">
      <c r="B786" s="207"/>
      <c r="C786" s="208"/>
      <c r="D786" s="203" t="s">
        <v>186</v>
      </c>
      <c r="E786" s="209" t="s">
        <v>19</v>
      </c>
      <c r="F786" s="210" t="s">
        <v>4235</v>
      </c>
      <c r="G786" s="208"/>
      <c r="H786" s="209" t="s">
        <v>19</v>
      </c>
      <c r="I786" s="211"/>
      <c r="J786" s="208"/>
      <c r="K786" s="208"/>
      <c r="L786" s="212"/>
      <c r="M786" s="213"/>
      <c r="N786" s="214"/>
      <c r="O786" s="214"/>
      <c r="P786" s="214"/>
      <c r="Q786" s="214"/>
      <c r="R786" s="214"/>
      <c r="S786" s="214"/>
      <c r="T786" s="215"/>
      <c r="AT786" s="216" t="s">
        <v>186</v>
      </c>
      <c r="AU786" s="216" t="s">
        <v>85</v>
      </c>
      <c r="AV786" s="13" t="s">
        <v>83</v>
      </c>
      <c r="AW786" s="13" t="s">
        <v>37</v>
      </c>
      <c r="AX786" s="13" t="s">
        <v>75</v>
      </c>
      <c r="AY786" s="216" t="s">
        <v>175</v>
      </c>
    </row>
    <row r="787" spans="2:51" s="14" customFormat="1" ht="11.25">
      <c r="B787" s="217"/>
      <c r="C787" s="218"/>
      <c r="D787" s="203" t="s">
        <v>186</v>
      </c>
      <c r="E787" s="219" t="s">
        <v>19</v>
      </c>
      <c r="F787" s="220" t="s">
        <v>4236</v>
      </c>
      <c r="G787" s="218"/>
      <c r="H787" s="221">
        <v>101.66</v>
      </c>
      <c r="I787" s="222"/>
      <c r="J787" s="218"/>
      <c r="K787" s="218"/>
      <c r="L787" s="223"/>
      <c r="M787" s="224"/>
      <c r="N787" s="225"/>
      <c r="O787" s="225"/>
      <c r="P787" s="225"/>
      <c r="Q787" s="225"/>
      <c r="R787" s="225"/>
      <c r="S787" s="225"/>
      <c r="T787" s="226"/>
      <c r="AT787" s="227" t="s">
        <v>186</v>
      </c>
      <c r="AU787" s="227" t="s">
        <v>85</v>
      </c>
      <c r="AV787" s="14" t="s">
        <v>85</v>
      </c>
      <c r="AW787" s="14" t="s">
        <v>37</v>
      </c>
      <c r="AX787" s="14" t="s">
        <v>75</v>
      </c>
      <c r="AY787" s="227" t="s">
        <v>175</v>
      </c>
    </row>
    <row r="788" spans="2:51" s="14" customFormat="1" ht="11.25">
      <c r="B788" s="217"/>
      <c r="C788" s="218"/>
      <c r="D788" s="203" t="s">
        <v>186</v>
      </c>
      <c r="E788" s="219" t="s">
        <v>19</v>
      </c>
      <c r="F788" s="220" t="s">
        <v>4234</v>
      </c>
      <c r="G788" s="218"/>
      <c r="H788" s="221">
        <v>-0.7</v>
      </c>
      <c r="I788" s="222"/>
      <c r="J788" s="218"/>
      <c r="K788" s="218"/>
      <c r="L788" s="223"/>
      <c r="M788" s="224"/>
      <c r="N788" s="225"/>
      <c r="O788" s="225"/>
      <c r="P788" s="225"/>
      <c r="Q788" s="225"/>
      <c r="R788" s="225"/>
      <c r="S788" s="225"/>
      <c r="T788" s="226"/>
      <c r="AT788" s="227" t="s">
        <v>186</v>
      </c>
      <c r="AU788" s="227" t="s">
        <v>85</v>
      </c>
      <c r="AV788" s="14" t="s">
        <v>85</v>
      </c>
      <c r="AW788" s="14" t="s">
        <v>37</v>
      </c>
      <c r="AX788" s="14" t="s">
        <v>75</v>
      </c>
      <c r="AY788" s="227" t="s">
        <v>175</v>
      </c>
    </row>
    <row r="789" spans="2:51" s="14" customFormat="1" ht="11.25">
      <c r="B789" s="217"/>
      <c r="C789" s="218"/>
      <c r="D789" s="203" t="s">
        <v>186</v>
      </c>
      <c r="E789" s="219" t="s">
        <v>19</v>
      </c>
      <c r="F789" s="220" t="s">
        <v>4237</v>
      </c>
      <c r="G789" s="218"/>
      <c r="H789" s="221">
        <v>-3.162</v>
      </c>
      <c r="I789" s="222"/>
      <c r="J789" s="218"/>
      <c r="K789" s="218"/>
      <c r="L789" s="223"/>
      <c r="M789" s="224"/>
      <c r="N789" s="225"/>
      <c r="O789" s="225"/>
      <c r="P789" s="225"/>
      <c r="Q789" s="225"/>
      <c r="R789" s="225"/>
      <c r="S789" s="225"/>
      <c r="T789" s="226"/>
      <c r="AT789" s="227" t="s">
        <v>186</v>
      </c>
      <c r="AU789" s="227" t="s">
        <v>85</v>
      </c>
      <c r="AV789" s="14" t="s">
        <v>85</v>
      </c>
      <c r="AW789" s="14" t="s">
        <v>37</v>
      </c>
      <c r="AX789" s="14" t="s">
        <v>75</v>
      </c>
      <c r="AY789" s="227" t="s">
        <v>175</v>
      </c>
    </row>
    <row r="790" spans="2:51" s="14" customFormat="1" ht="11.25">
      <c r="B790" s="217"/>
      <c r="C790" s="218"/>
      <c r="D790" s="203" t="s">
        <v>186</v>
      </c>
      <c r="E790" s="219" t="s">
        <v>19</v>
      </c>
      <c r="F790" s="220" t="s">
        <v>4238</v>
      </c>
      <c r="G790" s="218"/>
      <c r="H790" s="221">
        <v>4.935</v>
      </c>
      <c r="I790" s="222"/>
      <c r="J790" s="218"/>
      <c r="K790" s="218"/>
      <c r="L790" s="223"/>
      <c r="M790" s="224"/>
      <c r="N790" s="225"/>
      <c r="O790" s="225"/>
      <c r="P790" s="225"/>
      <c r="Q790" s="225"/>
      <c r="R790" s="225"/>
      <c r="S790" s="225"/>
      <c r="T790" s="226"/>
      <c r="AT790" s="227" t="s">
        <v>186</v>
      </c>
      <c r="AU790" s="227" t="s">
        <v>85</v>
      </c>
      <c r="AV790" s="14" t="s">
        <v>85</v>
      </c>
      <c r="AW790" s="14" t="s">
        <v>37</v>
      </c>
      <c r="AX790" s="14" t="s">
        <v>75</v>
      </c>
      <c r="AY790" s="227" t="s">
        <v>175</v>
      </c>
    </row>
    <row r="791" spans="2:51" s="13" customFormat="1" ht="11.25">
      <c r="B791" s="207"/>
      <c r="C791" s="208"/>
      <c r="D791" s="203" t="s">
        <v>186</v>
      </c>
      <c r="E791" s="209" t="s">
        <v>19</v>
      </c>
      <c r="F791" s="210" t="s">
        <v>4239</v>
      </c>
      <c r="G791" s="208"/>
      <c r="H791" s="209" t="s">
        <v>19</v>
      </c>
      <c r="I791" s="211"/>
      <c r="J791" s="208"/>
      <c r="K791" s="208"/>
      <c r="L791" s="212"/>
      <c r="M791" s="213"/>
      <c r="N791" s="214"/>
      <c r="O791" s="214"/>
      <c r="P791" s="214"/>
      <c r="Q791" s="214"/>
      <c r="R791" s="214"/>
      <c r="S791" s="214"/>
      <c r="T791" s="215"/>
      <c r="AT791" s="216" t="s">
        <v>186</v>
      </c>
      <c r="AU791" s="216" t="s">
        <v>85</v>
      </c>
      <c r="AV791" s="13" t="s">
        <v>83</v>
      </c>
      <c r="AW791" s="13" t="s">
        <v>37</v>
      </c>
      <c r="AX791" s="13" t="s">
        <v>75</v>
      </c>
      <c r="AY791" s="216" t="s">
        <v>175</v>
      </c>
    </row>
    <row r="792" spans="2:51" s="14" customFormat="1" ht="11.25">
      <c r="B792" s="217"/>
      <c r="C792" s="218"/>
      <c r="D792" s="203" t="s">
        <v>186</v>
      </c>
      <c r="E792" s="219" t="s">
        <v>19</v>
      </c>
      <c r="F792" s="220" t="s">
        <v>4240</v>
      </c>
      <c r="G792" s="218"/>
      <c r="H792" s="221">
        <v>101.66</v>
      </c>
      <c r="I792" s="222"/>
      <c r="J792" s="218"/>
      <c r="K792" s="218"/>
      <c r="L792" s="223"/>
      <c r="M792" s="224"/>
      <c r="N792" s="225"/>
      <c r="O792" s="225"/>
      <c r="P792" s="225"/>
      <c r="Q792" s="225"/>
      <c r="R792" s="225"/>
      <c r="S792" s="225"/>
      <c r="T792" s="226"/>
      <c r="AT792" s="227" t="s">
        <v>186</v>
      </c>
      <c r="AU792" s="227" t="s">
        <v>85</v>
      </c>
      <c r="AV792" s="14" t="s">
        <v>85</v>
      </c>
      <c r="AW792" s="14" t="s">
        <v>37</v>
      </c>
      <c r="AX792" s="14" t="s">
        <v>75</v>
      </c>
      <c r="AY792" s="227" t="s">
        <v>175</v>
      </c>
    </row>
    <row r="793" spans="2:51" s="14" customFormat="1" ht="11.25">
      <c r="B793" s="217"/>
      <c r="C793" s="218"/>
      <c r="D793" s="203" t="s">
        <v>186</v>
      </c>
      <c r="E793" s="219" t="s">
        <v>19</v>
      </c>
      <c r="F793" s="220" t="s">
        <v>4234</v>
      </c>
      <c r="G793" s="218"/>
      <c r="H793" s="221">
        <v>-0.7</v>
      </c>
      <c r="I793" s="222"/>
      <c r="J793" s="218"/>
      <c r="K793" s="218"/>
      <c r="L793" s="223"/>
      <c r="M793" s="224"/>
      <c r="N793" s="225"/>
      <c r="O793" s="225"/>
      <c r="P793" s="225"/>
      <c r="Q793" s="225"/>
      <c r="R793" s="225"/>
      <c r="S793" s="225"/>
      <c r="T793" s="226"/>
      <c r="AT793" s="227" t="s">
        <v>186</v>
      </c>
      <c r="AU793" s="227" t="s">
        <v>85</v>
      </c>
      <c r="AV793" s="14" t="s">
        <v>85</v>
      </c>
      <c r="AW793" s="14" t="s">
        <v>37</v>
      </c>
      <c r="AX793" s="14" t="s">
        <v>75</v>
      </c>
      <c r="AY793" s="227" t="s">
        <v>175</v>
      </c>
    </row>
    <row r="794" spans="2:51" s="14" customFormat="1" ht="11.25">
      <c r="B794" s="217"/>
      <c r="C794" s="218"/>
      <c r="D794" s="203" t="s">
        <v>186</v>
      </c>
      <c r="E794" s="219" t="s">
        <v>19</v>
      </c>
      <c r="F794" s="220" t="s">
        <v>4237</v>
      </c>
      <c r="G794" s="218"/>
      <c r="H794" s="221">
        <v>-3.162</v>
      </c>
      <c r="I794" s="222"/>
      <c r="J794" s="218"/>
      <c r="K794" s="218"/>
      <c r="L794" s="223"/>
      <c r="M794" s="224"/>
      <c r="N794" s="225"/>
      <c r="O794" s="225"/>
      <c r="P794" s="225"/>
      <c r="Q794" s="225"/>
      <c r="R794" s="225"/>
      <c r="S794" s="225"/>
      <c r="T794" s="226"/>
      <c r="AT794" s="227" t="s">
        <v>186</v>
      </c>
      <c r="AU794" s="227" t="s">
        <v>85</v>
      </c>
      <c r="AV794" s="14" t="s">
        <v>85</v>
      </c>
      <c r="AW794" s="14" t="s">
        <v>37</v>
      </c>
      <c r="AX794" s="14" t="s">
        <v>75</v>
      </c>
      <c r="AY794" s="227" t="s">
        <v>175</v>
      </c>
    </row>
    <row r="795" spans="2:51" s="14" customFormat="1" ht="11.25">
      <c r="B795" s="217"/>
      <c r="C795" s="218"/>
      <c r="D795" s="203" t="s">
        <v>186</v>
      </c>
      <c r="E795" s="219" t="s">
        <v>19</v>
      </c>
      <c r="F795" s="220" t="s">
        <v>4238</v>
      </c>
      <c r="G795" s="218"/>
      <c r="H795" s="221">
        <v>4.935</v>
      </c>
      <c r="I795" s="222"/>
      <c r="J795" s="218"/>
      <c r="K795" s="218"/>
      <c r="L795" s="223"/>
      <c r="M795" s="224"/>
      <c r="N795" s="225"/>
      <c r="O795" s="225"/>
      <c r="P795" s="225"/>
      <c r="Q795" s="225"/>
      <c r="R795" s="225"/>
      <c r="S795" s="225"/>
      <c r="T795" s="226"/>
      <c r="AT795" s="227" t="s">
        <v>186</v>
      </c>
      <c r="AU795" s="227" t="s">
        <v>85</v>
      </c>
      <c r="AV795" s="14" t="s">
        <v>85</v>
      </c>
      <c r="AW795" s="14" t="s">
        <v>37</v>
      </c>
      <c r="AX795" s="14" t="s">
        <v>75</v>
      </c>
      <c r="AY795" s="227" t="s">
        <v>175</v>
      </c>
    </row>
    <row r="796" spans="2:51" s="15" customFormat="1" ht="11.25">
      <c r="B796" s="228"/>
      <c r="C796" s="229"/>
      <c r="D796" s="203" t="s">
        <v>186</v>
      </c>
      <c r="E796" s="230" t="s">
        <v>19</v>
      </c>
      <c r="F796" s="231" t="s">
        <v>204</v>
      </c>
      <c r="G796" s="229"/>
      <c r="H796" s="232">
        <v>263.01400000000007</v>
      </c>
      <c r="I796" s="233"/>
      <c r="J796" s="229"/>
      <c r="K796" s="229"/>
      <c r="L796" s="234"/>
      <c r="M796" s="235"/>
      <c r="N796" s="236"/>
      <c r="O796" s="236"/>
      <c r="P796" s="236"/>
      <c r="Q796" s="236"/>
      <c r="R796" s="236"/>
      <c r="S796" s="236"/>
      <c r="T796" s="237"/>
      <c r="AT796" s="238" t="s">
        <v>186</v>
      </c>
      <c r="AU796" s="238" t="s">
        <v>85</v>
      </c>
      <c r="AV796" s="15" t="s">
        <v>182</v>
      </c>
      <c r="AW796" s="15" t="s">
        <v>37</v>
      </c>
      <c r="AX796" s="15" t="s">
        <v>83</v>
      </c>
      <c r="AY796" s="238" t="s">
        <v>175</v>
      </c>
    </row>
    <row r="797" spans="1:65" s="2" customFormat="1" ht="16.5" customHeight="1">
      <c r="A797" s="36"/>
      <c r="B797" s="37"/>
      <c r="C797" s="239" t="s">
        <v>1972</v>
      </c>
      <c r="D797" s="239" t="s">
        <v>238</v>
      </c>
      <c r="E797" s="240" t="s">
        <v>4419</v>
      </c>
      <c r="F797" s="241" t="s">
        <v>4420</v>
      </c>
      <c r="G797" s="242" t="s">
        <v>191</v>
      </c>
      <c r="H797" s="243">
        <v>0.631</v>
      </c>
      <c r="I797" s="244"/>
      <c r="J797" s="245">
        <f>ROUND(I797*H797,2)</f>
        <v>0</v>
      </c>
      <c r="K797" s="241" t="s">
        <v>181</v>
      </c>
      <c r="L797" s="246"/>
      <c r="M797" s="247" t="s">
        <v>19</v>
      </c>
      <c r="N797" s="248" t="s">
        <v>48</v>
      </c>
      <c r="O797" s="67"/>
      <c r="P797" s="199">
        <f>O797*H797</f>
        <v>0</v>
      </c>
      <c r="Q797" s="199">
        <v>0.55</v>
      </c>
      <c r="R797" s="199">
        <f>Q797*H797</f>
        <v>0.34705</v>
      </c>
      <c r="S797" s="199">
        <v>0</v>
      </c>
      <c r="T797" s="200">
        <f>S797*H797</f>
        <v>0</v>
      </c>
      <c r="U797" s="36"/>
      <c r="V797" s="36"/>
      <c r="W797" s="36"/>
      <c r="X797" s="36"/>
      <c r="Y797" s="36"/>
      <c r="Z797" s="36"/>
      <c r="AA797" s="36"/>
      <c r="AB797" s="36"/>
      <c r="AC797" s="36"/>
      <c r="AD797" s="36"/>
      <c r="AE797" s="36"/>
      <c r="AR797" s="201" t="s">
        <v>522</v>
      </c>
      <c r="AT797" s="201" t="s">
        <v>238</v>
      </c>
      <c r="AU797" s="201" t="s">
        <v>85</v>
      </c>
      <c r="AY797" s="19" t="s">
        <v>175</v>
      </c>
      <c r="BE797" s="202">
        <f>IF(N797="základní",J797,0)</f>
        <v>0</v>
      </c>
      <c r="BF797" s="202">
        <f>IF(N797="snížená",J797,0)</f>
        <v>0</v>
      </c>
      <c r="BG797" s="202">
        <f>IF(N797="zákl. přenesená",J797,0)</f>
        <v>0</v>
      </c>
      <c r="BH797" s="202">
        <f>IF(N797="sníž. přenesená",J797,0)</f>
        <v>0</v>
      </c>
      <c r="BI797" s="202">
        <f>IF(N797="nulová",J797,0)</f>
        <v>0</v>
      </c>
      <c r="BJ797" s="19" t="s">
        <v>182</v>
      </c>
      <c r="BK797" s="202">
        <f>ROUND(I797*H797,2)</f>
        <v>0</v>
      </c>
      <c r="BL797" s="19" t="s">
        <v>293</v>
      </c>
      <c r="BM797" s="201" t="s">
        <v>4421</v>
      </c>
    </row>
    <row r="798" spans="2:51" s="14" customFormat="1" ht="11.25">
      <c r="B798" s="217"/>
      <c r="C798" s="218"/>
      <c r="D798" s="203" t="s">
        <v>186</v>
      </c>
      <c r="E798" s="219" t="s">
        <v>19</v>
      </c>
      <c r="F798" s="220" t="s">
        <v>4422</v>
      </c>
      <c r="G798" s="218"/>
      <c r="H798" s="221">
        <v>0.631</v>
      </c>
      <c r="I798" s="222"/>
      <c r="J798" s="218"/>
      <c r="K798" s="218"/>
      <c r="L798" s="223"/>
      <c r="M798" s="224"/>
      <c r="N798" s="225"/>
      <c r="O798" s="225"/>
      <c r="P798" s="225"/>
      <c r="Q798" s="225"/>
      <c r="R798" s="225"/>
      <c r="S798" s="225"/>
      <c r="T798" s="226"/>
      <c r="AT798" s="227" t="s">
        <v>186</v>
      </c>
      <c r="AU798" s="227" t="s">
        <v>85</v>
      </c>
      <c r="AV798" s="14" t="s">
        <v>85</v>
      </c>
      <c r="AW798" s="14" t="s">
        <v>37</v>
      </c>
      <c r="AX798" s="14" t="s">
        <v>83</v>
      </c>
      <c r="AY798" s="227" t="s">
        <v>175</v>
      </c>
    </row>
    <row r="799" spans="1:65" s="2" customFormat="1" ht="16.5" customHeight="1">
      <c r="A799" s="36"/>
      <c r="B799" s="37"/>
      <c r="C799" s="190" t="s">
        <v>1978</v>
      </c>
      <c r="D799" s="190" t="s">
        <v>177</v>
      </c>
      <c r="E799" s="191" t="s">
        <v>4423</v>
      </c>
      <c r="F799" s="192" t="s">
        <v>4424</v>
      </c>
      <c r="G799" s="193" t="s">
        <v>400</v>
      </c>
      <c r="H799" s="194">
        <v>18</v>
      </c>
      <c r="I799" s="195"/>
      <c r="J799" s="196">
        <f>ROUND(I799*H799,2)</f>
        <v>0</v>
      </c>
      <c r="K799" s="192" t="s">
        <v>181</v>
      </c>
      <c r="L799" s="41"/>
      <c r="M799" s="197" t="s">
        <v>19</v>
      </c>
      <c r="N799" s="198" t="s">
        <v>48</v>
      </c>
      <c r="O799" s="67"/>
      <c r="P799" s="199">
        <f>O799*H799</f>
        <v>0</v>
      </c>
      <c r="Q799" s="199">
        <v>0</v>
      </c>
      <c r="R799" s="199">
        <f>Q799*H799</f>
        <v>0</v>
      </c>
      <c r="S799" s="199">
        <v>0.003</v>
      </c>
      <c r="T799" s="200">
        <f>S799*H799</f>
        <v>0.054</v>
      </c>
      <c r="U799" s="36"/>
      <c r="V799" s="36"/>
      <c r="W799" s="36"/>
      <c r="X799" s="36"/>
      <c r="Y799" s="36"/>
      <c r="Z799" s="36"/>
      <c r="AA799" s="36"/>
      <c r="AB799" s="36"/>
      <c r="AC799" s="36"/>
      <c r="AD799" s="36"/>
      <c r="AE799" s="36"/>
      <c r="AR799" s="201" t="s">
        <v>182</v>
      </c>
      <c r="AT799" s="201" t="s">
        <v>177</v>
      </c>
      <c r="AU799" s="201" t="s">
        <v>85</v>
      </c>
      <c r="AY799" s="19" t="s">
        <v>175</v>
      </c>
      <c r="BE799" s="202">
        <f>IF(N799="základní",J799,0)</f>
        <v>0</v>
      </c>
      <c r="BF799" s="202">
        <f>IF(N799="snížená",J799,0)</f>
        <v>0</v>
      </c>
      <c r="BG799" s="202">
        <f>IF(N799="zákl. přenesená",J799,0)</f>
        <v>0</v>
      </c>
      <c r="BH799" s="202">
        <f>IF(N799="sníž. přenesená",J799,0)</f>
        <v>0</v>
      </c>
      <c r="BI799" s="202">
        <f>IF(N799="nulová",J799,0)</f>
        <v>0</v>
      </c>
      <c r="BJ799" s="19" t="s">
        <v>182</v>
      </c>
      <c r="BK799" s="202">
        <f>ROUND(I799*H799,2)</f>
        <v>0</v>
      </c>
      <c r="BL799" s="19" t="s">
        <v>182</v>
      </c>
      <c r="BM799" s="201" t="s">
        <v>4425</v>
      </c>
    </row>
    <row r="800" spans="2:51" s="13" customFormat="1" ht="11.25">
      <c r="B800" s="207"/>
      <c r="C800" s="208"/>
      <c r="D800" s="203" t="s">
        <v>186</v>
      </c>
      <c r="E800" s="209" t="s">
        <v>19</v>
      </c>
      <c r="F800" s="210" t="s">
        <v>260</v>
      </c>
      <c r="G800" s="208"/>
      <c r="H800" s="209" t="s">
        <v>19</v>
      </c>
      <c r="I800" s="211"/>
      <c r="J800" s="208"/>
      <c r="K800" s="208"/>
      <c r="L800" s="212"/>
      <c r="M800" s="213"/>
      <c r="N800" s="214"/>
      <c r="O800" s="214"/>
      <c r="P800" s="214"/>
      <c r="Q800" s="214"/>
      <c r="R800" s="214"/>
      <c r="S800" s="214"/>
      <c r="T800" s="215"/>
      <c r="AT800" s="216" t="s">
        <v>186</v>
      </c>
      <c r="AU800" s="216" t="s">
        <v>85</v>
      </c>
      <c r="AV800" s="13" t="s">
        <v>83</v>
      </c>
      <c r="AW800" s="13" t="s">
        <v>37</v>
      </c>
      <c r="AX800" s="13" t="s">
        <v>75</v>
      </c>
      <c r="AY800" s="216" t="s">
        <v>175</v>
      </c>
    </row>
    <row r="801" spans="2:51" s="14" customFormat="1" ht="11.25">
      <c r="B801" s="217"/>
      <c r="C801" s="218"/>
      <c r="D801" s="203" t="s">
        <v>186</v>
      </c>
      <c r="E801" s="219" t="s">
        <v>19</v>
      </c>
      <c r="F801" s="220" t="s">
        <v>83</v>
      </c>
      <c r="G801" s="218"/>
      <c r="H801" s="221">
        <v>1</v>
      </c>
      <c r="I801" s="222"/>
      <c r="J801" s="218"/>
      <c r="K801" s="218"/>
      <c r="L801" s="223"/>
      <c r="M801" s="224"/>
      <c r="N801" s="225"/>
      <c r="O801" s="225"/>
      <c r="P801" s="225"/>
      <c r="Q801" s="225"/>
      <c r="R801" s="225"/>
      <c r="S801" s="225"/>
      <c r="T801" s="226"/>
      <c r="AT801" s="227" t="s">
        <v>186</v>
      </c>
      <c r="AU801" s="227" t="s">
        <v>85</v>
      </c>
      <c r="AV801" s="14" t="s">
        <v>85</v>
      </c>
      <c r="AW801" s="14" t="s">
        <v>37</v>
      </c>
      <c r="AX801" s="14" t="s">
        <v>75</v>
      </c>
      <c r="AY801" s="227" t="s">
        <v>175</v>
      </c>
    </row>
    <row r="802" spans="2:51" s="13" customFormat="1" ht="11.25">
      <c r="B802" s="207"/>
      <c r="C802" s="208"/>
      <c r="D802" s="203" t="s">
        <v>186</v>
      </c>
      <c r="E802" s="209" t="s">
        <v>19</v>
      </c>
      <c r="F802" s="210" t="s">
        <v>1227</v>
      </c>
      <c r="G802" s="208"/>
      <c r="H802" s="209" t="s">
        <v>19</v>
      </c>
      <c r="I802" s="211"/>
      <c r="J802" s="208"/>
      <c r="K802" s="208"/>
      <c r="L802" s="212"/>
      <c r="M802" s="213"/>
      <c r="N802" s="214"/>
      <c r="O802" s="214"/>
      <c r="P802" s="214"/>
      <c r="Q802" s="214"/>
      <c r="R802" s="214"/>
      <c r="S802" s="214"/>
      <c r="T802" s="215"/>
      <c r="AT802" s="216" t="s">
        <v>186</v>
      </c>
      <c r="AU802" s="216" t="s">
        <v>85</v>
      </c>
      <c r="AV802" s="13" t="s">
        <v>83</v>
      </c>
      <c r="AW802" s="13" t="s">
        <v>37</v>
      </c>
      <c r="AX802" s="13" t="s">
        <v>75</v>
      </c>
      <c r="AY802" s="216" t="s">
        <v>175</v>
      </c>
    </row>
    <row r="803" spans="2:51" s="14" customFormat="1" ht="11.25">
      <c r="B803" s="217"/>
      <c r="C803" s="218"/>
      <c r="D803" s="203" t="s">
        <v>186</v>
      </c>
      <c r="E803" s="219" t="s">
        <v>19</v>
      </c>
      <c r="F803" s="220" t="s">
        <v>85</v>
      </c>
      <c r="G803" s="218"/>
      <c r="H803" s="221">
        <v>2</v>
      </c>
      <c r="I803" s="222"/>
      <c r="J803" s="218"/>
      <c r="K803" s="218"/>
      <c r="L803" s="223"/>
      <c r="M803" s="224"/>
      <c r="N803" s="225"/>
      <c r="O803" s="225"/>
      <c r="P803" s="225"/>
      <c r="Q803" s="225"/>
      <c r="R803" s="225"/>
      <c r="S803" s="225"/>
      <c r="T803" s="226"/>
      <c r="AT803" s="227" t="s">
        <v>186</v>
      </c>
      <c r="AU803" s="227" t="s">
        <v>85</v>
      </c>
      <c r="AV803" s="14" t="s">
        <v>85</v>
      </c>
      <c r="AW803" s="14" t="s">
        <v>37</v>
      </c>
      <c r="AX803" s="14" t="s">
        <v>75</v>
      </c>
      <c r="AY803" s="227" t="s">
        <v>175</v>
      </c>
    </row>
    <row r="804" spans="2:51" s="13" customFormat="1" ht="11.25">
      <c r="B804" s="207"/>
      <c r="C804" s="208"/>
      <c r="D804" s="203" t="s">
        <v>186</v>
      </c>
      <c r="E804" s="209" t="s">
        <v>19</v>
      </c>
      <c r="F804" s="210" t="s">
        <v>1174</v>
      </c>
      <c r="G804" s="208"/>
      <c r="H804" s="209" t="s">
        <v>19</v>
      </c>
      <c r="I804" s="211"/>
      <c r="J804" s="208"/>
      <c r="K804" s="208"/>
      <c r="L804" s="212"/>
      <c r="M804" s="213"/>
      <c r="N804" s="214"/>
      <c r="O804" s="214"/>
      <c r="P804" s="214"/>
      <c r="Q804" s="214"/>
      <c r="R804" s="214"/>
      <c r="S804" s="214"/>
      <c r="T804" s="215"/>
      <c r="AT804" s="216" t="s">
        <v>186</v>
      </c>
      <c r="AU804" s="216" t="s">
        <v>85</v>
      </c>
      <c r="AV804" s="13" t="s">
        <v>83</v>
      </c>
      <c r="AW804" s="13" t="s">
        <v>37</v>
      </c>
      <c r="AX804" s="13" t="s">
        <v>75</v>
      </c>
      <c r="AY804" s="216" t="s">
        <v>175</v>
      </c>
    </row>
    <row r="805" spans="2:51" s="14" customFormat="1" ht="11.25">
      <c r="B805" s="217"/>
      <c r="C805" s="218"/>
      <c r="D805" s="203" t="s">
        <v>186</v>
      </c>
      <c r="E805" s="219" t="s">
        <v>19</v>
      </c>
      <c r="F805" s="220" t="s">
        <v>4426</v>
      </c>
      <c r="G805" s="218"/>
      <c r="H805" s="221">
        <v>15</v>
      </c>
      <c r="I805" s="222"/>
      <c r="J805" s="218"/>
      <c r="K805" s="218"/>
      <c r="L805" s="223"/>
      <c r="M805" s="224"/>
      <c r="N805" s="225"/>
      <c r="O805" s="225"/>
      <c r="P805" s="225"/>
      <c r="Q805" s="225"/>
      <c r="R805" s="225"/>
      <c r="S805" s="225"/>
      <c r="T805" s="226"/>
      <c r="AT805" s="227" t="s">
        <v>186</v>
      </c>
      <c r="AU805" s="227" t="s">
        <v>85</v>
      </c>
      <c r="AV805" s="14" t="s">
        <v>85</v>
      </c>
      <c r="AW805" s="14" t="s">
        <v>37</v>
      </c>
      <c r="AX805" s="14" t="s">
        <v>75</v>
      </c>
      <c r="AY805" s="227" t="s">
        <v>175</v>
      </c>
    </row>
    <row r="806" spans="2:51" s="15" customFormat="1" ht="11.25">
      <c r="B806" s="228"/>
      <c r="C806" s="229"/>
      <c r="D806" s="203" t="s">
        <v>186</v>
      </c>
      <c r="E806" s="230" t="s">
        <v>19</v>
      </c>
      <c r="F806" s="231" t="s">
        <v>204</v>
      </c>
      <c r="G806" s="229"/>
      <c r="H806" s="232">
        <v>18</v>
      </c>
      <c r="I806" s="233"/>
      <c r="J806" s="229"/>
      <c r="K806" s="229"/>
      <c r="L806" s="234"/>
      <c r="M806" s="235"/>
      <c r="N806" s="236"/>
      <c r="O806" s="236"/>
      <c r="P806" s="236"/>
      <c r="Q806" s="236"/>
      <c r="R806" s="236"/>
      <c r="S806" s="236"/>
      <c r="T806" s="237"/>
      <c r="AT806" s="238" t="s">
        <v>186</v>
      </c>
      <c r="AU806" s="238" t="s">
        <v>85</v>
      </c>
      <c r="AV806" s="15" t="s">
        <v>182</v>
      </c>
      <c r="AW806" s="15" t="s">
        <v>37</v>
      </c>
      <c r="AX806" s="15" t="s">
        <v>83</v>
      </c>
      <c r="AY806" s="238" t="s">
        <v>175</v>
      </c>
    </row>
    <row r="807" spans="1:65" s="2" customFormat="1" ht="16.5" customHeight="1">
      <c r="A807" s="36"/>
      <c r="B807" s="37"/>
      <c r="C807" s="190" t="s">
        <v>1983</v>
      </c>
      <c r="D807" s="190" t="s">
        <v>177</v>
      </c>
      <c r="E807" s="191" t="s">
        <v>4427</v>
      </c>
      <c r="F807" s="192" t="s">
        <v>4428</v>
      </c>
      <c r="G807" s="193" t="s">
        <v>400</v>
      </c>
      <c r="H807" s="194">
        <v>17</v>
      </c>
      <c r="I807" s="195"/>
      <c r="J807" s="196">
        <f>ROUND(I807*H807,2)</f>
        <v>0</v>
      </c>
      <c r="K807" s="192" t="s">
        <v>181</v>
      </c>
      <c r="L807" s="41"/>
      <c r="M807" s="197" t="s">
        <v>19</v>
      </c>
      <c r="N807" s="198" t="s">
        <v>48</v>
      </c>
      <c r="O807" s="67"/>
      <c r="P807" s="199">
        <f>O807*H807</f>
        <v>0</v>
      </c>
      <c r="Q807" s="199">
        <v>0</v>
      </c>
      <c r="R807" s="199">
        <f>Q807*H807</f>
        <v>0</v>
      </c>
      <c r="S807" s="199">
        <v>0.005</v>
      </c>
      <c r="T807" s="200">
        <f>S807*H807</f>
        <v>0.085</v>
      </c>
      <c r="U807" s="36"/>
      <c r="V807" s="36"/>
      <c r="W807" s="36"/>
      <c r="X807" s="36"/>
      <c r="Y807" s="36"/>
      <c r="Z807" s="36"/>
      <c r="AA807" s="36"/>
      <c r="AB807" s="36"/>
      <c r="AC807" s="36"/>
      <c r="AD807" s="36"/>
      <c r="AE807" s="36"/>
      <c r="AR807" s="201" t="s">
        <v>182</v>
      </c>
      <c r="AT807" s="201" t="s">
        <v>177</v>
      </c>
      <c r="AU807" s="201" t="s">
        <v>85</v>
      </c>
      <c r="AY807" s="19" t="s">
        <v>175</v>
      </c>
      <c r="BE807" s="202">
        <f>IF(N807="základní",J807,0)</f>
        <v>0</v>
      </c>
      <c r="BF807" s="202">
        <f>IF(N807="snížená",J807,0)</f>
        <v>0</v>
      </c>
      <c r="BG807" s="202">
        <f>IF(N807="zákl. přenesená",J807,0)</f>
        <v>0</v>
      </c>
      <c r="BH807" s="202">
        <f>IF(N807="sníž. přenesená",J807,0)</f>
        <v>0</v>
      </c>
      <c r="BI807" s="202">
        <f>IF(N807="nulová",J807,0)</f>
        <v>0</v>
      </c>
      <c r="BJ807" s="19" t="s">
        <v>182</v>
      </c>
      <c r="BK807" s="202">
        <f>ROUND(I807*H807,2)</f>
        <v>0</v>
      </c>
      <c r="BL807" s="19" t="s">
        <v>182</v>
      </c>
      <c r="BM807" s="201" t="s">
        <v>4429</v>
      </c>
    </row>
    <row r="808" spans="2:51" s="13" customFormat="1" ht="11.25">
      <c r="B808" s="207"/>
      <c r="C808" s="208"/>
      <c r="D808" s="203" t="s">
        <v>186</v>
      </c>
      <c r="E808" s="209" t="s">
        <v>19</v>
      </c>
      <c r="F808" s="210" t="s">
        <v>260</v>
      </c>
      <c r="G808" s="208"/>
      <c r="H808" s="209" t="s">
        <v>19</v>
      </c>
      <c r="I808" s="211"/>
      <c r="J808" s="208"/>
      <c r="K808" s="208"/>
      <c r="L808" s="212"/>
      <c r="M808" s="213"/>
      <c r="N808" s="214"/>
      <c r="O808" s="214"/>
      <c r="P808" s="214"/>
      <c r="Q808" s="214"/>
      <c r="R808" s="214"/>
      <c r="S808" s="214"/>
      <c r="T808" s="215"/>
      <c r="AT808" s="216" t="s">
        <v>186</v>
      </c>
      <c r="AU808" s="216" t="s">
        <v>85</v>
      </c>
      <c r="AV808" s="13" t="s">
        <v>83</v>
      </c>
      <c r="AW808" s="13" t="s">
        <v>37</v>
      </c>
      <c r="AX808" s="13" t="s">
        <v>75</v>
      </c>
      <c r="AY808" s="216" t="s">
        <v>175</v>
      </c>
    </row>
    <row r="809" spans="2:51" s="14" customFormat="1" ht="11.25">
      <c r="B809" s="217"/>
      <c r="C809" s="218"/>
      <c r="D809" s="203" t="s">
        <v>186</v>
      </c>
      <c r="E809" s="219" t="s">
        <v>19</v>
      </c>
      <c r="F809" s="220" t="s">
        <v>230</v>
      </c>
      <c r="G809" s="218"/>
      <c r="H809" s="221">
        <v>8</v>
      </c>
      <c r="I809" s="222"/>
      <c r="J809" s="218"/>
      <c r="K809" s="218"/>
      <c r="L809" s="223"/>
      <c r="M809" s="224"/>
      <c r="N809" s="225"/>
      <c r="O809" s="225"/>
      <c r="P809" s="225"/>
      <c r="Q809" s="225"/>
      <c r="R809" s="225"/>
      <c r="S809" s="225"/>
      <c r="T809" s="226"/>
      <c r="AT809" s="227" t="s">
        <v>186</v>
      </c>
      <c r="AU809" s="227" t="s">
        <v>85</v>
      </c>
      <c r="AV809" s="14" t="s">
        <v>85</v>
      </c>
      <c r="AW809" s="14" t="s">
        <v>37</v>
      </c>
      <c r="AX809" s="14" t="s">
        <v>75</v>
      </c>
      <c r="AY809" s="227" t="s">
        <v>175</v>
      </c>
    </row>
    <row r="810" spans="2:51" s="13" customFormat="1" ht="11.25">
      <c r="B810" s="207"/>
      <c r="C810" s="208"/>
      <c r="D810" s="203" t="s">
        <v>186</v>
      </c>
      <c r="E810" s="209" t="s">
        <v>19</v>
      </c>
      <c r="F810" s="210" t="s">
        <v>1227</v>
      </c>
      <c r="G810" s="208"/>
      <c r="H810" s="209" t="s">
        <v>19</v>
      </c>
      <c r="I810" s="211"/>
      <c r="J810" s="208"/>
      <c r="K810" s="208"/>
      <c r="L810" s="212"/>
      <c r="M810" s="213"/>
      <c r="N810" s="214"/>
      <c r="O810" s="214"/>
      <c r="P810" s="214"/>
      <c r="Q810" s="214"/>
      <c r="R810" s="214"/>
      <c r="S810" s="214"/>
      <c r="T810" s="215"/>
      <c r="AT810" s="216" t="s">
        <v>186</v>
      </c>
      <c r="AU810" s="216" t="s">
        <v>85</v>
      </c>
      <c r="AV810" s="13" t="s">
        <v>83</v>
      </c>
      <c r="AW810" s="13" t="s">
        <v>37</v>
      </c>
      <c r="AX810" s="13" t="s">
        <v>75</v>
      </c>
      <c r="AY810" s="216" t="s">
        <v>175</v>
      </c>
    </row>
    <row r="811" spans="2:51" s="14" customFormat="1" ht="11.25">
      <c r="B811" s="217"/>
      <c r="C811" s="218"/>
      <c r="D811" s="203" t="s">
        <v>186</v>
      </c>
      <c r="E811" s="219" t="s">
        <v>19</v>
      </c>
      <c r="F811" s="220" t="s">
        <v>237</v>
      </c>
      <c r="G811" s="218"/>
      <c r="H811" s="221">
        <v>9</v>
      </c>
      <c r="I811" s="222"/>
      <c r="J811" s="218"/>
      <c r="K811" s="218"/>
      <c r="L811" s="223"/>
      <c r="M811" s="224"/>
      <c r="N811" s="225"/>
      <c r="O811" s="225"/>
      <c r="P811" s="225"/>
      <c r="Q811" s="225"/>
      <c r="R811" s="225"/>
      <c r="S811" s="225"/>
      <c r="T811" s="226"/>
      <c r="AT811" s="227" t="s">
        <v>186</v>
      </c>
      <c r="AU811" s="227" t="s">
        <v>85</v>
      </c>
      <c r="AV811" s="14" t="s">
        <v>85</v>
      </c>
      <c r="AW811" s="14" t="s">
        <v>37</v>
      </c>
      <c r="AX811" s="14" t="s">
        <v>75</v>
      </c>
      <c r="AY811" s="227" t="s">
        <v>175</v>
      </c>
    </row>
    <row r="812" spans="2:51" s="15" customFormat="1" ht="11.25">
      <c r="B812" s="228"/>
      <c r="C812" s="229"/>
      <c r="D812" s="203" t="s">
        <v>186</v>
      </c>
      <c r="E812" s="230" t="s">
        <v>19</v>
      </c>
      <c r="F812" s="231" t="s">
        <v>204</v>
      </c>
      <c r="G812" s="229"/>
      <c r="H812" s="232">
        <v>17</v>
      </c>
      <c r="I812" s="233"/>
      <c r="J812" s="229"/>
      <c r="K812" s="229"/>
      <c r="L812" s="234"/>
      <c r="M812" s="235"/>
      <c r="N812" s="236"/>
      <c r="O812" s="236"/>
      <c r="P812" s="236"/>
      <c r="Q812" s="236"/>
      <c r="R812" s="236"/>
      <c r="S812" s="236"/>
      <c r="T812" s="237"/>
      <c r="AT812" s="238" t="s">
        <v>186</v>
      </c>
      <c r="AU812" s="238" t="s">
        <v>85</v>
      </c>
      <c r="AV812" s="15" t="s">
        <v>182</v>
      </c>
      <c r="AW812" s="15" t="s">
        <v>37</v>
      </c>
      <c r="AX812" s="15" t="s">
        <v>83</v>
      </c>
      <c r="AY812" s="238" t="s">
        <v>175</v>
      </c>
    </row>
    <row r="813" spans="1:65" s="2" customFormat="1" ht="16.5" customHeight="1">
      <c r="A813" s="36"/>
      <c r="B813" s="37"/>
      <c r="C813" s="190" t="s">
        <v>1992</v>
      </c>
      <c r="D813" s="190" t="s">
        <v>177</v>
      </c>
      <c r="E813" s="191" t="s">
        <v>4430</v>
      </c>
      <c r="F813" s="192" t="s">
        <v>4431</v>
      </c>
      <c r="G813" s="193" t="s">
        <v>400</v>
      </c>
      <c r="H813" s="194">
        <v>44</v>
      </c>
      <c r="I813" s="195"/>
      <c r="J813" s="196">
        <f>ROUND(I813*H813,2)</f>
        <v>0</v>
      </c>
      <c r="K813" s="192" t="s">
        <v>181</v>
      </c>
      <c r="L813" s="41"/>
      <c r="M813" s="197" t="s">
        <v>19</v>
      </c>
      <c r="N813" s="198" t="s">
        <v>48</v>
      </c>
      <c r="O813" s="67"/>
      <c r="P813" s="199">
        <f>O813*H813</f>
        <v>0</v>
      </c>
      <c r="Q813" s="199">
        <v>0.00027</v>
      </c>
      <c r="R813" s="199">
        <f>Q813*H813</f>
        <v>0.01188</v>
      </c>
      <c r="S813" s="199">
        <v>0</v>
      </c>
      <c r="T813" s="200">
        <f>S813*H813</f>
        <v>0</v>
      </c>
      <c r="U813" s="36"/>
      <c r="V813" s="36"/>
      <c r="W813" s="36"/>
      <c r="X813" s="36"/>
      <c r="Y813" s="36"/>
      <c r="Z813" s="36"/>
      <c r="AA813" s="36"/>
      <c r="AB813" s="36"/>
      <c r="AC813" s="36"/>
      <c r="AD813" s="36"/>
      <c r="AE813" s="36"/>
      <c r="AR813" s="201" t="s">
        <v>293</v>
      </c>
      <c r="AT813" s="201" t="s">
        <v>177</v>
      </c>
      <c r="AU813" s="201" t="s">
        <v>85</v>
      </c>
      <c r="AY813" s="19" t="s">
        <v>175</v>
      </c>
      <c r="BE813" s="202">
        <f>IF(N813="základní",J813,0)</f>
        <v>0</v>
      </c>
      <c r="BF813" s="202">
        <f>IF(N813="snížená",J813,0)</f>
        <v>0</v>
      </c>
      <c r="BG813" s="202">
        <f>IF(N813="zákl. přenesená",J813,0)</f>
        <v>0</v>
      </c>
      <c r="BH813" s="202">
        <f>IF(N813="sníž. přenesená",J813,0)</f>
        <v>0</v>
      </c>
      <c r="BI813" s="202">
        <f>IF(N813="nulová",J813,0)</f>
        <v>0</v>
      </c>
      <c r="BJ813" s="19" t="s">
        <v>182</v>
      </c>
      <c r="BK813" s="202">
        <f>ROUND(I813*H813,2)</f>
        <v>0</v>
      </c>
      <c r="BL813" s="19" t="s">
        <v>293</v>
      </c>
      <c r="BM813" s="201" t="s">
        <v>4432</v>
      </c>
    </row>
    <row r="814" spans="1:47" s="2" customFormat="1" ht="78">
      <c r="A814" s="36"/>
      <c r="B814" s="37"/>
      <c r="C814" s="38"/>
      <c r="D814" s="203" t="s">
        <v>184</v>
      </c>
      <c r="E814" s="38"/>
      <c r="F814" s="204" t="s">
        <v>4433</v>
      </c>
      <c r="G814" s="38"/>
      <c r="H814" s="38"/>
      <c r="I814" s="111"/>
      <c r="J814" s="38"/>
      <c r="K814" s="38"/>
      <c r="L814" s="41"/>
      <c r="M814" s="205"/>
      <c r="N814" s="206"/>
      <c r="O814" s="67"/>
      <c r="P814" s="67"/>
      <c r="Q814" s="67"/>
      <c r="R814" s="67"/>
      <c r="S814" s="67"/>
      <c r="T814" s="68"/>
      <c r="U814" s="36"/>
      <c r="V814" s="36"/>
      <c r="W814" s="36"/>
      <c r="X814" s="36"/>
      <c r="Y814" s="36"/>
      <c r="Z814" s="36"/>
      <c r="AA814" s="36"/>
      <c r="AB814" s="36"/>
      <c r="AC814" s="36"/>
      <c r="AD814" s="36"/>
      <c r="AE814" s="36"/>
      <c r="AT814" s="19" t="s">
        <v>184</v>
      </c>
      <c r="AU814" s="19" t="s">
        <v>85</v>
      </c>
    </row>
    <row r="815" spans="1:65" s="2" customFormat="1" ht="16.5" customHeight="1">
      <c r="A815" s="36"/>
      <c r="B815" s="37"/>
      <c r="C815" s="239" t="s">
        <v>1996</v>
      </c>
      <c r="D815" s="239" t="s">
        <v>238</v>
      </c>
      <c r="E815" s="240" t="s">
        <v>4434</v>
      </c>
      <c r="F815" s="241" t="s">
        <v>4435</v>
      </c>
      <c r="G815" s="242" t="s">
        <v>400</v>
      </c>
      <c r="H815" s="243">
        <v>2</v>
      </c>
      <c r="I815" s="244"/>
      <c r="J815" s="245">
        <f aca="true" t="shared" si="0" ref="J815:J833">ROUND(I815*H815,2)</f>
        <v>0</v>
      </c>
      <c r="K815" s="241" t="s">
        <v>4436</v>
      </c>
      <c r="L815" s="246"/>
      <c r="M815" s="247" t="s">
        <v>19</v>
      </c>
      <c r="N815" s="248" t="s">
        <v>48</v>
      </c>
      <c r="O815" s="67"/>
      <c r="P815" s="199">
        <f aca="true" t="shared" si="1" ref="P815:P833">O815*H815</f>
        <v>0</v>
      </c>
      <c r="Q815" s="199">
        <v>0.02917</v>
      </c>
      <c r="R815" s="199">
        <f aca="true" t="shared" si="2" ref="R815:R833">Q815*H815</f>
        <v>0.05834</v>
      </c>
      <c r="S815" s="199">
        <v>0</v>
      </c>
      <c r="T815" s="200">
        <f aca="true" t="shared" si="3" ref="T815:T833">S815*H815</f>
        <v>0</v>
      </c>
      <c r="U815" s="36"/>
      <c r="V815" s="36"/>
      <c r="W815" s="36"/>
      <c r="X815" s="36"/>
      <c r="Y815" s="36"/>
      <c r="Z815" s="36"/>
      <c r="AA815" s="36"/>
      <c r="AB815" s="36"/>
      <c r="AC815" s="36"/>
      <c r="AD815" s="36"/>
      <c r="AE815" s="36"/>
      <c r="AR815" s="201" t="s">
        <v>522</v>
      </c>
      <c r="AT815" s="201" t="s">
        <v>238</v>
      </c>
      <c r="AU815" s="201" t="s">
        <v>85</v>
      </c>
      <c r="AY815" s="19" t="s">
        <v>175</v>
      </c>
      <c r="BE815" s="202">
        <f aca="true" t="shared" si="4" ref="BE815:BE833">IF(N815="základní",J815,0)</f>
        <v>0</v>
      </c>
      <c r="BF815" s="202">
        <f aca="true" t="shared" si="5" ref="BF815:BF833">IF(N815="snížená",J815,0)</f>
        <v>0</v>
      </c>
      <c r="BG815" s="202">
        <f aca="true" t="shared" si="6" ref="BG815:BG833">IF(N815="zákl. přenesená",J815,0)</f>
        <v>0</v>
      </c>
      <c r="BH815" s="202">
        <f aca="true" t="shared" si="7" ref="BH815:BH833">IF(N815="sníž. přenesená",J815,0)</f>
        <v>0</v>
      </c>
      <c r="BI815" s="202">
        <f aca="true" t="shared" si="8" ref="BI815:BI833">IF(N815="nulová",J815,0)</f>
        <v>0</v>
      </c>
      <c r="BJ815" s="19" t="s">
        <v>182</v>
      </c>
      <c r="BK815" s="202">
        <f aca="true" t="shared" si="9" ref="BK815:BK833">ROUND(I815*H815,2)</f>
        <v>0</v>
      </c>
      <c r="BL815" s="19" t="s">
        <v>293</v>
      </c>
      <c r="BM815" s="201" t="s">
        <v>4437</v>
      </c>
    </row>
    <row r="816" spans="1:65" s="2" customFormat="1" ht="16.5" customHeight="1">
      <c r="A816" s="36"/>
      <c r="B816" s="37"/>
      <c r="C816" s="239" t="s">
        <v>1998</v>
      </c>
      <c r="D816" s="239" t="s">
        <v>238</v>
      </c>
      <c r="E816" s="240" t="s">
        <v>4438</v>
      </c>
      <c r="F816" s="241" t="s">
        <v>4439</v>
      </c>
      <c r="G816" s="242" t="s">
        <v>400</v>
      </c>
      <c r="H816" s="243">
        <v>1</v>
      </c>
      <c r="I816" s="244"/>
      <c r="J816" s="245">
        <f t="shared" si="0"/>
        <v>0</v>
      </c>
      <c r="K816" s="241" t="s">
        <v>1291</v>
      </c>
      <c r="L816" s="246"/>
      <c r="M816" s="247" t="s">
        <v>19</v>
      </c>
      <c r="N816" s="248" t="s">
        <v>48</v>
      </c>
      <c r="O816" s="67"/>
      <c r="P816" s="199">
        <f t="shared" si="1"/>
        <v>0</v>
      </c>
      <c r="Q816" s="199">
        <v>0.0375</v>
      </c>
      <c r="R816" s="199">
        <f t="shared" si="2"/>
        <v>0.0375</v>
      </c>
      <c r="S816" s="199">
        <v>0</v>
      </c>
      <c r="T816" s="200">
        <f t="shared" si="3"/>
        <v>0</v>
      </c>
      <c r="U816" s="36"/>
      <c r="V816" s="36"/>
      <c r="W816" s="36"/>
      <c r="X816" s="36"/>
      <c r="Y816" s="36"/>
      <c r="Z816" s="36"/>
      <c r="AA816" s="36"/>
      <c r="AB816" s="36"/>
      <c r="AC816" s="36"/>
      <c r="AD816" s="36"/>
      <c r="AE816" s="36"/>
      <c r="AR816" s="201" t="s">
        <v>522</v>
      </c>
      <c r="AT816" s="201" t="s">
        <v>238</v>
      </c>
      <c r="AU816" s="201" t="s">
        <v>85</v>
      </c>
      <c r="AY816" s="19" t="s">
        <v>175</v>
      </c>
      <c r="BE816" s="202">
        <f t="shared" si="4"/>
        <v>0</v>
      </c>
      <c r="BF816" s="202">
        <f t="shared" si="5"/>
        <v>0</v>
      </c>
      <c r="BG816" s="202">
        <f t="shared" si="6"/>
        <v>0</v>
      </c>
      <c r="BH816" s="202">
        <f t="shared" si="7"/>
        <v>0</v>
      </c>
      <c r="BI816" s="202">
        <f t="shared" si="8"/>
        <v>0</v>
      </c>
      <c r="BJ816" s="19" t="s">
        <v>182</v>
      </c>
      <c r="BK816" s="202">
        <f t="shared" si="9"/>
        <v>0</v>
      </c>
      <c r="BL816" s="19" t="s">
        <v>293</v>
      </c>
      <c r="BM816" s="201" t="s">
        <v>4440</v>
      </c>
    </row>
    <row r="817" spans="1:65" s="2" customFormat="1" ht="16.5" customHeight="1">
      <c r="A817" s="36"/>
      <c r="B817" s="37"/>
      <c r="C817" s="239" t="s">
        <v>2000</v>
      </c>
      <c r="D817" s="239" t="s">
        <v>238</v>
      </c>
      <c r="E817" s="240" t="s">
        <v>4441</v>
      </c>
      <c r="F817" s="241" t="s">
        <v>4442</v>
      </c>
      <c r="G817" s="242" t="s">
        <v>400</v>
      </c>
      <c r="H817" s="243">
        <v>1</v>
      </c>
      <c r="I817" s="244"/>
      <c r="J817" s="245">
        <f t="shared" si="0"/>
        <v>0</v>
      </c>
      <c r="K817" s="241" t="s">
        <v>1291</v>
      </c>
      <c r="L817" s="246"/>
      <c r="M817" s="247" t="s">
        <v>19</v>
      </c>
      <c r="N817" s="248" t="s">
        <v>48</v>
      </c>
      <c r="O817" s="67"/>
      <c r="P817" s="199">
        <f t="shared" si="1"/>
        <v>0</v>
      </c>
      <c r="Q817" s="199">
        <v>0.02639</v>
      </c>
      <c r="R817" s="199">
        <f t="shared" si="2"/>
        <v>0.02639</v>
      </c>
      <c r="S817" s="199">
        <v>0</v>
      </c>
      <c r="T817" s="200">
        <f t="shared" si="3"/>
        <v>0</v>
      </c>
      <c r="U817" s="36"/>
      <c r="V817" s="36"/>
      <c r="W817" s="36"/>
      <c r="X817" s="36"/>
      <c r="Y817" s="36"/>
      <c r="Z817" s="36"/>
      <c r="AA817" s="36"/>
      <c r="AB817" s="36"/>
      <c r="AC817" s="36"/>
      <c r="AD817" s="36"/>
      <c r="AE817" s="36"/>
      <c r="AR817" s="201" t="s">
        <v>522</v>
      </c>
      <c r="AT817" s="201" t="s">
        <v>238</v>
      </c>
      <c r="AU817" s="201" t="s">
        <v>85</v>
      </c>
      <c r="AY817" s="19" t="s">
        <v>175</v>
      </c>
      <c r="BE817" s="202">
        <f t="shared" si="4"/>
        <v>0</v>
      </c>
      <c r="BF817" s="202">
        <f t="shared" si="5"/>
        <v>0</v>
      </c>
      <c r="BG817" s="202">
        <f t="shared" si="6"/>
        <v>0</v>
      </c>
      <c r="BH817" s="202">
        <f t="shared" si="7"/>
        <v>0</v>
      </c>
      <c r="BI817" s="202">
        <f t="shared" si="8"/>
        <v>0</v>
      </c>
      <c r="BJ817" s="19" t="s">
        <v>182</v>
      </c>
      <c r="BK817" s="202">
        <f t="shared" si="9"/>
        <v>0</v>
      </c>
      <c r="BL817" s="19" t="s">
        <v>293</v>
      </c>
      <c r="BM817" s="201" t="s">
        <v>4443</v>
      </c>
    </row>
    <row r="818" spans="1:65" s="2" customFormat="1" ht="16.5" customHeight="1">
      <c r="A818" s="36"/>
      <c r="B818" s="37"/>
      <c r="C818" s="239" t="s">
        <v>2002</v>
      </c>
      <c r="D818" s="239" t="s">
        <v>238</v>
      </c>
      <c r="E818" s="240" t="s">
        <v>4444</v>
      </c>
      <c r="F818" s="241" t="s">
        <v>4445</v>
      </c>
      <c r="G818" s="242" t="s">
        <v>400</v>
      </c>
      <c r="H818" s="243">
        <v>3</v>
      </c>
      <c r="I818" s="244"/>
      <c r="J818" s="245">
        <f t="shared" si="0"/>
        <v>0</v>
      </c>
      <c r="K818" s="241" t="s">
        <v>1291</v>
      </c>
      <c r="L818" s="246"/>
      <c r="M818" s="247" t="s">
        <v>19</v>
      </c>
      <c r="N818" s="248" t="s">
        <v>48</v>
      </c>
      <c r="O818" s="67"/>
      <c r="P818" s="199">
        <f t="shared" si="1"/>
        <v>0</v>
      </c>
      <c r="Q818" s="199">
        <v>0.03472</v>
      </c>
      <c r="R818" s="199">
        <f t="shared" si="2"/>
        <v>0.10416</v>
      </c>
      <c r="S818" s="199">
        <v>0</v>
      </c>
      <c r="T818" s="200">
        <f t="shared" si="3"/>
        <v>0</v>
      </c>
      <c r="U818" s="36"/>
      <c r="V818" s="36"/>
      <c r="W818" s="36"/>
      <c r="X818" s="36"/>
      <c r="Y818" s="36"/>
      <c r="Z818" s="36"/>
      <c r="AA818" s="36"/>
      <c r="AB818" s="36"/>
      <c r="AC818" s="36"/>
      <c r="AD818" s="36"/>
      <c r="AE818" s="36"/>
      <c r="AR818" s="201" t="s">
        <v>522</v>
      </c>
      <c r="AT818" s="201" t="s">
        <v>238</v>
      </c>
      <c r="AU818" s="201" t="s">
        <v>85</v>
      </c>
      <c r="AY818" s="19" t="s">
        <v>175</v>
      </c>
      <c r="BE818" s="202">
        <f t="shared" si="4"/>
        <v>0</v>
      </c>
      <c r="BF818" s="202">
        <f t="shared" si="5"/>
        <v>0</v>
      </c>
      <c r="BG818" s="202">
        <f t="shared" si="6"/>
        <v>0</v>
      </c>
      <c r="BH818" s="202">
        <f t="shared" si="7"/>
        <v>0</v>
      </c>
      <c r="BI818" s="202">
        <f t="shared" si="8"/>
        <v>0</v>
      </c>
      <c r="BJ818" s="19" t="s">
        <v>182</v>
      </c>
      <c r="BK818" s="202">
        <f t="shared" si="9"/>
        <v>0</v>
      </c>
      <c r="BL818" s="19" t="s">
        <v>293</v>
      </c>
      <c r="BM818" s="201" t="s">
        <v>4446</v>
      </c>
    </row>
    <row r="819" spans="1:65" s="2" customFormat="1" ht="16.5" customHeight="1">
      <c r="A819" s="36"/>
      <c r="B819" s="37"/>
      <c r="C819" s="239" t="s">
        <v>1561</v>
      </c>
      <c r="D819" s="239" t="s">
        <v>238</v>
      </c>
      <c r="E819" s="240" t="s">
        <v>4447</v>
      </c>
      <c r="F819" s="241" t="s">
        <v>4448</v>
      </c>
      <c r="G819" s="242" t="s">
        <v>400</v>
      </c>
      <c r="H819" s="243">
        <v>1</v>
      </c>
      <c r="I819" s="244"/>
      <c r="J819" s="245">
        <f t="shared" si="0"/>
        <v>0</v>
      </c>
      <c r="K819" s="241" t="s">
        <v>1291</v>
      </c>
      <c r="L819" s="246"/>
      <c r="M819" s="247" t="s">
        <v>19</v>
      </c>
      <c r="N819" s="248" t="s">
        <v>48</v>
      </c>
      <c r="O819" s="67"/>
      <c r="P819" s="199">
        <f t="shared" si="1"/>
        <v>0</v>
      </c>
      <c r="Q819" s="199">
        <v>0.02546</v>
      </c>
      <c r="R819" s="199">
        <f t="shared" si="2"/>
        <v>0.02546</v>
      </c>
      <c r="S819" s="199">
        <v>0</v>
      </c>
      <c r="T819" s="200">
        <f t="shared" si="3"/>
        <v>0</v>
      </c>
      <c r="U819" s="36"/>
      <c r="V819" s="36"/>
      <c r="W819" s="36"/>
      <c r="X819" s="36"/>
      <c r="Y819" s="36"/>
      <c r="Z819" s="36"/>
      <c r="AA819" s="36"/>
      <c r="AB819" s="36"/>
      <c r="AC819" s="36"/>
      <c r="AD819" s="36"/>
      <c r="AE819" s="36"/>
      <c r="AR819" s="201" t="s">
        <v>522</v>
      </c>
      <c r="AT819" s="201" t="s">
        <v>238</v>
      </c>
      <c r="AU819" s="201" t="s">
        <v>85</v>
      </c>
      <c r="AY819" s="19" t="s">
        <v>175</v>
      </c>
      <c r="BE819" s="202">
        <f t="shared" si="4"/>
        <v>0</v>
      </c>
      <c r="BF819" s="202">
        <f t="shared" si="5"/>
        <v>0</v>
      </c>
      <c r="BG819" s="202">
        <f t="shared" si="6"/>
        <v>0</v>
      </c>
      <c r="BH819" s="202">
        <f t="shared" si="7"/>
        <v>0</v>
      </c>
      <c r="BI819" s="202">
        <f t="shared" si="8"/>
        <v>0</v>
      </c>
      <c r="BJ819" s="19" t="s">
        <v>182</v>
      </c>
      <c r="BK819" s="202">
        <f t="shared" si="9"/>
        <v>0</v>
      </c>
      <c r="BL819" s="19" t="s">
        <v>293</v>
      </c>
      <c r="BM819" s="201" t="s">
        <v>4449</v>
      </c>
    </row>
    <row r="820" spans="1:65" s="2" customFormat="1" ht="16.5" customHeight="1">
      <c r="A820" s="36"/>
      <c r="B820" s="37"/>
      <c r="C820" s="239" t="s">
        <v>2006</v>
      </c>
      <c r="D820" s="239" t="s">
        <v>238</v>
      </c>
      <c r="E820" s="240" t="s">
        <v>4450</v>
      </c>
      <c r="F820" s="241" t="s">
        <v>4451</v>
      </c>
      <c r="G820" s="242" t="s">
        <v>400</v>
      </c>
      <c r="H820" s="243">
        <v>1</v>
      </c>
      <c r="I820" s="244"/>
      <c r="J820" s="245">
        <f t="shared" si="0"/>
        <v>0</v>
      </c>
      <c r="K820" s="241" t="s">
        <v>1291</v>
      </c>
      <c r="L820" s="246"/>
      <c r="M820" s="247" t="s">
        <v>19</v>
      </c>
      <c r="N820" s="248" t="s">
        <v>48</v>
      </c>
      <c r="O820" s="67"/>
      <c r="P820" s="199">
        <f t="shared" si="1"/>
        <v>0</v>
      </c>
      <c r="Q820" s="199">
        <v>0.0338</v>
      </c>
      <c r="R820" s="199">
        <f t="shared" si="2"/>
        <v>0.0338</v>
      </c>
      <c r="S820" s="199">
        <v>0</v>
      </c>
      <c r="T820" s="200">
        <f t="shared" si="3"/>
        <v>0</v>
      </c>
      <c r="U820" s="36"/>
      <c r="V820" s="36"/>
      <c r="W820" s="36"/>
      <c r="X820" s="36"/>
      <c r="Y820" s="36"/>
      <c r="Z820" s="36"/>
      <c r="AA820" s="36"/>
      <c r="AB820" s="36"/>
      <c r="AC820" s="36"/>
      <c r="AD820" s="36"/>
      <c r="AE820" s="36"/>
      <c r="AR820" s="201" t="s">
        <v>522</v>
      </c>
      <c r="AT820" s="201" t="s">
        <v>238</v>
      </c>
      <c r="AU820" s="201" t="s">
        <v>85</v>
      </c>
      <c r="AY820" s="19" t="s">
        <v>175</v>
      </c>
      <c r="BE820" s="202">
        <f t="shared" si="4"/>
        <v>0</v>
      </c>
      <c r="BF820" s="202">
        <f t="shared" si="5"/>
        <v>0</v>
      </c>
      <c r="BG820" s="202">
        <f t="shared" si="6"/>
        <v>0</v>
      </c>
      <c r="BH820" s="202">
        <f t="shared" si="7"/>
        <v>0</v>
      </c>
      <c r="BI820" s="202">
        <f t="shared" si="8"/>
        <v>0</v>
      </c>
      <c r="BJ820" s="19" t="s">
        <v>182</v>
      </c>
      <c r="BK820" s="202">
        <f t="shared" si="9"/>
        <v>0</v>
      </c>
      <c r="BL820" s="19" t="s">
        <v>293</v>
      </c>
      <c r="BM820" s="201" t="s">
        <v>4452</v>
      </c>
    </row>
    <row r="821" spans="1:65" s="2" customFormat="1" ht="16.5" customHeight="1">
      <c r="A821" s="36"/>
      <c r="B821" s="37"/>
      <c r="C821" s="239" t="s">
        <v>2011</v>
      </c>
      <c r="D821" s="239" t="s">
        <v>238</v>
      </c>
      <c r="E821" s="240" t="s">
        <v>4453</v>
      </c>
      <c r="F821" s="241" t="s">
        <v>4454</v>
      </c>
      <c r="G821" s="242" t="s">
        <v>400</v>
      </c>
      <c r="H821" s="243">
        <v>1</v>
      </c>
      <c r="I821" s="244"/>
      <c r="J821" s="245">
        <f t="shared" si="0"/>
        <v>0</v>
      </c>
      <c r="K821" s="241" t="s">
        <v>1291</v>
      </c>
      <c r="L821" s="246"/>
      <c r="M821" s="247" t="s">
        <v>19</v>
      </c>
      <c r="N821" s="248" t="s">
        <v>48</v>
      </c>
      <c r="O821" s="67"/>
      <c r="P821" s="199">
        <f t="shared" si="1"/>
        <v>0</v>
      </c>
      <c r="Q821" s="199">
        <v>0.02562</v>
      </c>
      <c r="R821" s="199">
        <f t="shared" si="2"/>
        <v>0.02562</v>
      </c>
      <c r="S821" s="199">
        <v>0</v>
      </c>
      <c r="T821" s="200">
        <f t="shared" si="3"/>
        <v>0</v>
      </c>
      <c r="U821" s="36"/>
      <c r="V821" s="36"/>
      <c r="W821" s="36"/>
      <c r="X821" s="36"/>
      <c r="Y821" s="36"/>
      <c r="Z821" s="36"/>
      <c r="AA821" s="36"/>
      <c r="AB821" s="36"/>
      <c r="AC821" s="36"/>
      <c r="AD821" s="36"/>
      <c r="AE821" s="36"/>
      <c r="AR821" s="201" t="s">
        <v>522</v>
      </c>
      <c r="AT821" s="201" t="s">
        <v>238</v>
      </c>
      <c r="AU821" s="201" t="s">
        <v>85</v>
      </c>
      <c r="AY821" s="19" t="s">
        <v>175</v>
      </c>
      <c r="BE821" s="202">
        <f t="shared" si="4"/>
        <v>0</v>
      </c>
      <c r="BF821" s="202">
        <f t="shared" si="5"/>
        <v>0</v>
      </c>
      <c r="BG821" s="202">
        <f t="shared" si="6"/>
        <v>0</v>
      </c>
      <c r="BH821" s="202">
        <f t="shared" si="7"/>
        <v>0</v>
      </c>
      <c r="BI821" s="202">
        <f t="shared" si="8"/>
        <v>0</v>
      </c>
      <c r="BJ821" s="19" t="s">
        <v>182</v>
      </c>
      <c r="BK821" s="202">
        <f t="shared" si="9"/>
        <v>0</v>
      </c>
      <c r="BL821" s="19" t="s">
        <v>293</v>
      </c>
      <c r="BM821" s="201" t="s">
        <v>4455</v>
      </c>
    </row>
    <row r="822" spans="1:65" s="2" customFormat="1" ht="16.5" customHeight="1">
      <c r="A822" s="36"/>
      <c r="B822" s="37"/>
      <c r="C822" s="239" t="s">
        <v>2017</v>
      </c>
      <c r="D822" s="239" t="s">
        <v>238</v>
      </c>
      <c r="E822" s="240" t="s">
        <v>4456</v>
      </c>
      <c r="F822" s="241" t="s">
        <v>4457</v>
      </c>
      <c r="G822" s="242" t="s">
        <v>400</v>
      </c>
      <c r="H822" s="243">
        <v>6</v>
      </c>
      <c r="I822" s="244"/>
      <c r="J822" s="245">
        <f t="shared" si="0"/>
        <v>0</v>
      </c>
      <c r="K822" s="241" t="s">
        <v>1291</v>
      </c>
      <c r="L822" s="246"/>
      <c r="M822" s="247" t="s">
        <v>19</v>
      </c>
      <c r="N822" s="248" t="s">
        <v>48</v>
      </c>
      <c r="O822" s="67"/>
      <c r="P822" s="199">
        <f t="shared" si="1"/>
        <v>0</v>
      </c>
      <c r="Q822" s="199">
        <v>0.03395</v>
      </c>
      <c r="R822" s="199">
        <f t="shared" si="2"/>
        <v>0.2037</v>
      </c>
      <c r="S822" s="199">
        <v>0</v>
      </c>
      <c r="T822" s="200">
        <f t="shared" si="3"/>
        <v>0</v>
      </c>
      <c r="U822" s="36"/>
      <c r="V822" s="36"/>
      <c r="W822" s="36"/>
      <c r="X822" s="36"/>
      <c r="Y822" s="36"/>
      <c r="Z822" s="36"/>
      <c r="AA822" s="36"/>
      <c r="AB822" s="36"/>
      <c r="AC822" s="36"/>
      <c r="AD822" s="36"/>
      <c r="AE822" s="36"/>
      <c r="AR822" s="201" t="s">
        <v>230</v>
      </c>
      <c r="AT822" s="201" t="s">
        <v>238</v>
      </c>
      <c r="AU822" s="201" t="s">
        <v>85</v>
      </c>
      <c r="AY822" s="19" t="s">
        <v>175</v>
      </c>
      <c r="BE822" s="202">
        <f t="shared" si="4"/>
        <v>0</v>
      </c>
      <c r="BF822" s="202">
        <f t="shared" si="5"/>
        <v>0</v>
      </c>
      <c r="BG822" s="202">
        <f t="shared" si="6"/>
        <v>0</v>
      </c>
      <c r="BH822" s="202">
        <f t="shared" si="7"/>
        <v>0</v>
      </c>
      <c r="BI822" s="202">
        <f t="shared" si="8"/>
        <v>0</v>
      </c>
      <c r="BJ822" s="19" t="s">
        <v>182</v>
      </c>
      <c r="BK822" s="202">
        <f t="shared" si="9"/>
        <v>0</v>
      </c>
      <c r="BL822" s="19" t="s">
        <v>182</v>
      </c>
      <c r="BM822" s="201" t="s">
        <v>4458</v>
      </c>
    </row>
    <row r="823" spans="1:65" s="2" customFormat="1" ht="16.5" customHeight="1">
      <c r="A823" s="36"/>
      <c r="B823" s="37"/>
      <c r="C823" s="239" t="s">
        <v>2022</v>
      </c>
      <c r="D823" s="239" t="s">
        <v>238</v>
      </c>
      <c r="E823" s="240" t="s">
        <v>4459</v>
      </c>
      <c r="F823" s="241" t="s">
        <v>4460</v>
      </c>
      <c r="G823" s="242" t="s">
        <v>400</v>
      </c>
      <c r="H823" s="243">
        <v>1</v>
      </c>
      <c r="I823" s="244"/>
      <c r="J823" s="245">
        <f t="shared" si="0"/>
        <v>0</v>
      </c>
      <c r="K823" s="241" t="s">
        <v>1291</v>
      </c>
      <c r="L823" s="246"/>
      <c r="M823" s="247" t="s">
        <v>19</v>
      </c>
      <c r="N823" s="248" t="s">
        <v>48</v>
      </c>
      <c r="O823" s="67"/>
      <c r="P823" s="199">
        <f t="shared" si="1"/>
        <v>0</v>
      </c>
      <c r="Q823" s="199">
        <v>0.03472</v>
      </c>
      <c r="R823" s="199">
        <f t="shared" si="2"/>
        <v>0.03472</v>
      </c>
      <c r="S823" s="199">
        <v>0</v>
      </c>
      <c r="T823" s="200">
        <f t="shared" si="3"/>
        <v>0</v>
      </c>
      <c r="U823" s="36"/>
      <c r="V823" s="36"/>
      <c r="W823" s="36"/>
      <c r="X823" s="36"/>
      <c r="Y823" s="36"/>
      <c r="Z823" s="36"/>
      <c r="AA823" s="36"/>
      <c r="AB823" s="36"/>
      <c r="AC823" s="36"/>
      <c r="AD823" s="36"/>
      <c r="AE823" s="36"/>
      <c r="AR823" s="201" t="s">
        <v>230</v>
      </c>
      <c r="AT823" s="201" t="s">
        <v>238</v>
      </c>
      <c r="AU823" s="201" t="s">
        <v>85</v>
      </c>
      <c r="AY823" s="19" t="s">
        <v>175</v>
      </c>
      <c r="BE823" s="202">
        <f t="shared" si="4"/>
        <v>0</v>
      </c>
      <c r="BF823" s="202">
        <f t="shared" si="5"/>
        <v>0</v>
      </c>
      <c r="BG823" s="202">
        <f t="shared" si="6"/>
        <v>0</v>
      </c>
      <c r="BH823" s="202">
        <f t="shared" si="7"/>
        <v>0</v>
      </c>
      <c r="BI823" s="202">
        <f t="shared" si="8"/>
        <v>0</v>
      </c>
      <c r="BJ823" s="19" t="s">
        <v>182</v>
      </c>
      <c r="BK823" s="202">
        <f t="shared" si="9"/>
        <v>0</v>
      </c>
      <c r="BL823" s="19" t="s">
        <v>182</v>
      </c>
      <c r="BM823" s="201" t="s">
        <v>4461</v>
      </c>
    </row>
    <row r="824" spans="1:65" s="2" customFormat="1" ht="16.5" customHeight="1">
      <c r="A824" s="36"/>
      <c r="B824" s="37"/>
      <c r="C824" s="239" t="s">
        <v>2028</v>
      </c>
      <c r="D824" s="239" t="s">
        <v>238</v>
      </c>
      <c r="E824" s="240" t="s">
        <v>4462</v>
      </c>
      <c r="F824" s="241" t="s">
        <v>4463</v>
      </c>
      <c r="G824" s="242" t="s">
        <v>400</v>
      </c>
      <c r="H824" s="243">
        <v>2</v>
      </c>
      <c r="I824" s="244"/>
      <c r="J824" s="245">
        <f t="shared" si="0"/>
        <v>0</v>
      </c>
      <c r="K824" s="241" t="s">
        <v>1291</v>
      </c>
      <c r="L824" s="246"/>
      <c r="M824" s="247" t="s">
        <v>19</v>
      </c>
      <c r="N824" s="248" t="s">
        <v>48</v>
      </c>
      <c r="O824" s="67"/>
      <c r="P824" s="199">
        <f t="shared" si="1"/>
        <v>0</v>
      </c>
      <c r="Q824" s="199">
        <v>0.04028</v>
      </c>
      <c r="R824" s="199">
        <f t="shared" si="2"/>
        <v>0.08056</v>
      </c>
      <c r="S824" s="199">
        <v>0</v>
      </c>
      <c r="T824" s="200">
        <f t="shared" si="3"/>
        <v>0</v>
      </c>
      <c r="U824" s="36"/>
      <c r="V824" s="36"/>
      <c r="W824" s="36"/>
      <c r="X824" s="36"/>
      <c r="Y824" s="36"/>
      <c r="Z824" s="36"/>
      <c r="AA824" s="36"/>
      <c r="AB824" s="36"/>
      <c r="AC824" s="36"/>
      <c r="AD824" s="36"/>
      <c r="AE824" s="36"/>
      <c r="AR824" s="201" t="s">
        <v>230</v>
      </c>
      <c r="AT824" s="201" t="s">
        <v>238</v>
      </c>
      <c r="AU824" s="201" t="s">
        <v>85</v>
      </c>
      <c r="AY824" s="19" t="s">
        <v>175</v>
      </c>
      <c r="BE824" s="202">
        <f t="shared" si="4"/>
        <v>0</v>
      </c>
      <c r="BF824" s="202">
        <f t="shared" si="5"/>
        <v>0</v>
      </c>
      <c r="BG824" s="202">
        <f t="shared" si="6"/>
        <v>0</v>
      </c>
      <c r="BH824" s="202">
        <f t="shared" si="7"/>
        <v>0</v>
      </c>
      <c r="BI824" s="202">
        <f t="shared" si="8"/>
        <v>0</v>
      </c>
      <c r="BJ824" s="19" t="s">
        <v>182</v>
      </c>
      <c r="BK824" s="202">
        <f t="shared" si="9"/>
        <v>0</v>
      </c>
      <c r="BL824" s="19" t="s">
        <v>182</v>
      </c>
      <c r="BM824" s="201" t="s">
        <v>4464</v>
      </c>
    </row>
    <row r="825" spans="1:65" s="2" customFormat="1" ht="16.5" customHeight="1">
      <c r="A825" s="36"/>
      <c r="B825" s="37"/>
      <c r="C825" s="239" t="s">
        <v>2033</v>
      </c>
      <c r="D825" s="239" t="s">
        <v>238</v>
      </c>
      <c r="E825" s="240" t="s">
        <v>4465</v>
      </c>
      <c r="F825" s="241" t="s">
        <v>4466</v>
      </c>
      <c r="G825" s="242" t="s">
        <v>400</v>
      </c>
      <c r="H825" s="243">
        <v>1</v>
      </c>
      <c r="I825" s="244"/>
      <c r="J825" s="245">
        <f t="shared" si="0"/>
        <v>0</v>
      </c>
      <c r="K825" s="241" t="s">
        <v>1291</v>
      </c>
      <c r="L825" s="246"/>
      <c r="M825" s="247" t="s">
        <v>19</v>
      </c>
      <c r="N825" s="248" t="s">
        <v>48</v>
      </c>
      <c r="O825" s="67"/>
      <c r="P825" s="199">
        <f t="shared" si="1"/>
        <v>0</v>
      </c>
      <c r="Q825" s="199">
        <v>0.03056</v>
      </c>
      <c r="R825" s="199">
        <f t="shared" si="2"/>
        <v>0.03056</v>
      </c>
      <c r="S825" s="199">
        <v>0</v>
      </c>
      <c r="T825" s="200">
        <f t="shared" si="3"/>
        <v>0</v>
      </c>
      <c r="U825" s="36"/>
      <c r="V825" s="36"/>
      <c r="W825" s="36"/>
      <c r="X825" s="36"/>
      <c r="Y825" s="36"/>
      <c r="Z825" s="36"/>
      <c r="AA825" s="36"/>
      <c r="AB825" s="36"/>
      <c r="AC825" s="36"/>
      <c r="AD825" s="36"/>
      <c r="AE825" s="36"/>
      <c r="AR825" s="201" t="s">
        <v>230</v>
      </c>
      <c r="AT825" s="201" t="s">
        <v>238</v>
      </c>
      <c r="AU825" s="201" t="s">
        <v>85</v>
      </c>
      <c r="AY825" s="19" t="s">
        <v>175</v>
      </c>
      <c r="BE825" s="202">
        <f t="shared" si="4"/>
        <v>0</v>
      </c>
      <c r="BF825" s="202">
        <f t="shared" si="5"/>
        <v>0</v>
      </c>
      <c r="BG825" s="202">
        <f t="shared" si="6"/>
        <v>0</v>
      </c>
      <c r="BH825" s="202">
        <f t="shared" si="7"/>
        <v>0</v>
      </c>
      <c r="BI825" s="202">
        <f t="shared" si="8"/>
        <v>0</v>
      </c>
      <c r="BJ825" s="19" t="s">
        <v>182</v>
      </c>
      <c r="BK825" s="202">
        <f t="shared" si="9"/>
        <v>0</v>
      </c>
      <c r="BL825" s="19" t="s">
        <v>182</v>
      </c>
      <c r="BM825" s="201" t="s">
        <v>4467</v>
      </c>
    </row>
    <row r="826" spans="1:65" s="2" customFormat="1" ht="16.5" customHeight="1">
      <c r="A826" s="36"/>
      <c r="B826" s="37"/>
      <c r="C826" s="239" t="s">
        <v>2037</v>
      </c>
      <c r="D826" s="239" t="s">
        <v>238</v>
      </c>
      <c r="E826" s="240" t="s">
        <v>4468</v>
      </c>
      <c r="F826" s="241" t="s">
        <v>4469</v>
      </c>
      <c r="G826" s="242" t="s">
        <v>400</v>
      </c>
      <c r="H826" s="243">
        <v>7</v>
      </c>
      <c r="I826" s="244"/>
      <c r="J826" s="245">
        <f t="shared" si="0"/>
        <v>0</v>
      </c>
      <c r="K826" s="241" t="s">
        <v>1291</v>
      </c>
      <c r="L826" s="246"/>
      <c r="M826" s="247" t="s">
        <v>19</v>
      </c>
      <c r="N826" s="248" t="s">
        <v>48</v>
      </c>
      <c r="O826" s="67"/>
      <c r="P826" s="199">
        <f t="shared" si="1"/>
        <v>0</v>
      </c>
      <c r="Q826" s="199">
        <v>0.03681</v>
      </c>
      <c r="R826" s="199">
        <f t="shared" si="2"/>
        <v>0.25767</v>
      </c>
      <c r="S826" s="199">
        <v>0</v>
      </c>
      <c r="T826" s="200">
        <f t="shared" si="3"/>
        <v>0</v>
      </c>
      <c r="U826" s="36"/>
      <c r="V826" s="36"/>
      <c r="W826" s="36"/>
      <c r="X826" s="36"/>
      <c r="Y826" s="36"/>
      <c r="Z826" s="36"/>
      <c r="AA826" s="36"/>
      <c r="AB826" s="36"/>
      <c r="AC826" s="36"/>
      <c r="AD826" s="36"/>
      <c r="AE826" s="36"/>
      <c r="AR826" s="201" t="s">
        <v>230</v>
      </c>
      <c r="AT826" s="201" t="s">
        <v>238</v>
      </c>
      <c r="AU826" s="201" t="s">
        <v>85</v>
      </c>
      <c r="AY826" s="19" t="s">
        <v>175</v>
      </c>
      <c r="BE826" s="202">
        <f t="shared" si="4"/>
        <v>0</v>
      </c>
      <c r="BF826" s="202">
        <f t="shared" si="5"/>
        <v>0</v>
      </c>
      <c r="BG826" s="202">
        <f t="shared" si="6"/>
        <v>0</v>
      </c>
      <c r="BH826" s="202">
        <f t="shared" si="7"/>
        <v>0</v>
      </c>
      <c r="BI826" s="202">
        <f t="shared" si="8"/>
        <v>0</v>
      </c>
      <c r="BJ826" s="19" t="s">
        <v>182</v>
      </c>
      <c r="BK826" s="202">
        <f t="shared" si="9"/>
        <v>0</v>
      </c>
      <c r="BL826" s="19" t="s">
        <v>182</v>
      </c>
      <c r="BM826" s="201" t="s">
        <v>4470</v>
      </c>
    </row>
    <row r="827" spans="1:65" s="2" customFormat="1" ht="16.5" customHeight="1">
      <c r="A827" s="36"/>
      <c r="B827" s="37"/>
      <c r="C827" s="239" t="s">
        <v>2041</v>
      </c>
      <c r="D827" s="239" t="s">
        <v>238</v>
      </c>
      <c r="E827" s="240" t="s">
        <v>4471</v>
      </c>
      <c r="F827" s="241" t="s">
        <v>4472</v>
      </c>
      <c r="G827" s="242" t="s">
        <v>400</v>
      </c>
      <c r="H827" s="243">
        <v>6</v>
      </c>
      <c r="I827" s="244"/>
      <c r="J827" s="245">
        <f t="shared" si="0"/>
        <v>0</v>
      </c>
      <c r="K827" s="241" t="s">
        <v>1291</v>
      </c>
      <c r="L827" s="246"/>
      <c r="M827" s="247" t="s">
        <v>19</v>
      </c>
      <c r="N827" s="248" t="s">
        <v>48</v>
      </c>
      <c r="O827" s="67"/>
      <c r="P827" s="199">
        <f t="shared" si="1"/>
        <v>0</v>
      </c>
      <c r="Q827" s="199">
        <v>0.0287</v>
      </c>
      <c r="R827" s="199">
        <f t="shared" si="2"/>
        <v>0.1722</v>
      </c>
      <c r="S827" s="199">
        <v>0</v>
      </c>
      <c r="T827" s="200">
        <f t="shared" si="3"/>
        <v>0</v>
      </c>
      <c r="U827" s="36"/>
      <c r="V827" s="36"/>
      <c r="W827" s="36"/>
      <c r="X827" s="36"/>
      <c r="Y827" s="36"/>
      <c r="Z827" s="36"/>
      <c r="AA827" s="36"/>
      <c r="AB827" s="36"/>
      <c r="AC827" s="36"/>
      <c r="AD827" s="36"/>
      <c r="AE827" s="36"/>
      <c r="AR827" s="201" t="s">
        <v>230</v>
      </c>
      <c r="AT827" s="201" t="s">
        <v>238</v>
      </c>
      <c r="AU827" s="201" t="s">
        <v>85</v>
      </c>
      <c r="AY827" s="19" t="s">
        <v>175</v>
      </c>
      <c r="BE827" s="202">
        <f t="shared" si="4"/>
        <v>0</v>
      </c>
      <c r="BF827" s="202">
        <f t="shared" si="5"/>
        <v>0</v>
      </c>
      <c r="BG827" s="202">
        <f t="shared" si="6"/>
        <v>0</v>
      </c>
      <c r="BH827" s="202">
        <f t="shared" si="7"/>
        <v>0</v>
      </c>
      <c r="BI827" s="202">
        <f t="shared" si="8"/>
        <v>0</v>
      </c>
      <c r="BJ827" s="19" t="s">
        <v>182</v>
      </c>
      <c r="BK827" s="202">
        <f t="shared" si="9"/>
        <v>0</v>
      </c>
      <c r="BL827" s="19" t="s">
        <v>182</v>
      </c>
      <c r="BM827" s="201" t="s">
        <v>4473</v>
      </c>
    </row>
    <row r="828" spans="1:65" s="2" customFormat="1" ht="16.5" customHeight="1">
      <c r="A828" s="36"/>
      <c r="B828" s="37"/>
      <c r="C828" s="239" t="s">
        <v>2050</v>
      </c>
      <c r="D828" s="239" t="s">
        <v>238</v>
      </c>
      <c r="E828" s="240" t="s">
        <v>4474</v>
      </c>
      <c r="F828" s="241" t="s">
        <v>4475</v>
      </c>
      <c r="G828" s="242" t="s">
        <v>400</v>
      </c>
      <c r="H828" s="243">
        <v>1</v>
      </c>
      <c r="I828" s="244"/>
      <c r="J828" s="245">
        <f t="shared" si="0"/>
        <v>0</v>
      </c>
      <c r="K828" s="241" t="s">
        <v>1291</v>
      </c>
      <c r="L828" s="246"/>
      <c r="M828" s="247" t="s">
        <v>19</v>
      </c>
      <c r="N828" s="248" t="s">
        <v>48</v>
      </c>
      <c r="O828" s="67"/>
      <c r="P828" s="199">
        <f t="shared" si="1"/>
        <v>0</v>
      </c>
      <c r="Q828" s="199">
        <v>0.03611</v>
      </c>
      <c r="R828" s="199">
        <f t="shared" si="2"/>
        <v>0.03611</v>
      </c>
      <c r="S828" s="199">
        <v>0</v>
      </c>
      <c r="T828" s="200">
        <f t="shared" si="3"/>
        <v>0</v>
      </c>
      <c r="U828" s="36"/>
      <c r="V828" s="36"/>
      <c r="W828" s="36"/>
      <c r="X828" s="36"/>
      <c r="Y828" s="36"/>
      <c r="Z828" s="36"/>
      <c r="AA828" s="36"/>
      <c r="AB828" s="36"/>
      <c r="AC828" s="36"/>
      <c r="AD828" s="36"/>
      <c r="AE828" s="36"/>
      <c r="AR828" s="201" t="s">
        <v>230</v>
      </c>
      <c r="AT828" s="201" t="s">
        <v>238</v>
      </c>
      <c r="AU828" s="201" t="s">
        <v>85</v>
      </c>
      <c r="AY828" s="19" t="s">
        <v>175</v>
      </c>
      <c r="BE828" s="202">
        <f t="shared" si="4"/>
        <v>0</v>
      </c>
      <c r="BF828" s="202">
        <f t="shared" si="5"/>
        <v>0</v>
      </c>
      <c r="BG828" s="202">
        <f t="shared" si="6"/>
        <v>0</v>
      </c>
      <c r="BH828" s="202">
        <f t="shared" si="7"/>
        <v>0</v>
      </c>
      <c r="BI828" s="202">
        <f t="shared" si="8"/>
        <v>0</v>
      </c>
      <c r="BJ828" s="19" t="s">
        <v>182</v>
      </c>
      <c r="BK828" s="202">
        <f t="shared" si="9"/>
        <v>0</v>
      </c>
      <c r="BL828" s="19" t="s">
        <v>182</v>
      </c>
      <c r="BM828" s="201" t="s">
        <v>4476</v>
      </c>
    </row>
    <row r="829" spans="1:65" s="2" customFormat="1" ht="16.5" customHeight="1">
      <c r="A829" s="36"/>
      <c r="B829" s="37"/>
      <c r="C829" s="239" t="s">
        <v>2057</v>
      </c>
      <c r="D829" s="239" t="s">
        <v>238</v>
      </c>
      <c r="E829" s="240" t="s">
        <v>4477</v>
      </c>
      <c r="F829" s="241" t="s">
        <v>4478</v>
      </c>
      <c r="G829" s="242" t="s">
        <v>400</v>
      </c>
      <c r="H829" s="243">
        <v>1</v>
      </c>
      <c r="I829" s="244"/>
      <c r="J829" s="245">
        <f t="shared" si="0"/>
        <v>0</v>
      </c>
      <c r="K829" s="241" t="s">
        <v>1291</v>
      </c>
      <c r="L829" s="246"/>
      <c r="M829" s="247" t="s">
        <v>19</v>
      </c>
      <c r="N829" s="248" t="s">
        <v>48</v>
      </c>
      <c r="O829" s="67"/>
      <c r="P829" s="199">
        <f t="shared" si="1"/>
        <v>0</v>
      </c>
      <c r="Q829" s="199">
        <v>0.02932</v>
      </c>
      <c r="R829" s="199">
        <f t="shared" si="2"/>
        <v>0.02932</v>
      </c>
      <c r="S829" s="199">
        <v>0</v>
      </c>
      <c r="T829" s="200">
        <f t="shared" si="3"/>
        <v>0</v>
      </c>
      <c r="U829" s="36"/>
      <c r="V829" s="36"/>
      <c r="W829" s="36"/>
      <c r="X829" s="36"/>
      <c r="Y829" s="36"/>
      <c r="Z829" s="36"/>
      <c r="AA829" s="36"/>
      <c r="AB829" s="36"/>
      <c r="AC829" s="36"/>
      <c r="AD829" s="36"/>
      <c r="AE829" s="36"/>
      <c r="AR829" s="201" t="s">
        <v>230</v>
      </c>
      <c r="AT829" s="201" t="s">
        <v>238</v>
      </c>
      <c r="AU829" s="201" t="s">
        <v>85</v>
      </c>
      <c r="AY829" s="19" t="s">
        <v>175</v>
      </c>
      <c r="BE829" s="202">
        <f t="shared" si="4"/>
        <v>0</v>
      </c>
      <c r="BF829" s="202">
        <f t="shared" si="5"/>
        <v>0</v>
      </c>
      <c r="BG829" s="202">
        <f t="shared" si="6"/>
        <v>0</v>
      </c>
      <c r="BH829" s="202">
        <f t="shared" si="7"/>
        <v>0</v>
      </c>
      <c r="BI829" s="202">
        <f t="shared" si="8"/>
        <v>0</v>
      </c>
      <c r="BJ829" s="19" t="s">
        <v>182</v>
      </c>
      <c r="BK829" s="202">
        <f t="shared" si="9"/>
        <v>0</v>
      </c>
      <c r="BL829" s="19" t="s">
        <v>182</v>
      </c>
      <c r="BM829" s="201" t="s">
        <v>4479</v>
      </c>
    </row>
    <row r="830" spans="1:65" s="2" customFormat="1" ht="16.5" customHeight="1">
      <c r="A830" s="36"/>
      <c r="B830" s="37"/>
      <c r="C830" s="239" t="s">
        <v>2061</v>
      </c>
      <c r="D830" s="239" t="s">
        <v>238</v>
      </c>
      <c r="E830" s="240" t="s">
        <v>4480</v>
      </c>
      <c r="F830" s="241" t="s">
        <v>4481</v>
      </c>
      <c r="G830" s="242" t="s">
        <v>400</v>
      </c>
      <c r="H830" s="243">
        <v>2</v>
      </c>
      <c r="I830" s="244"/>
      <c r="J830" s="245">
        <f t="shared" si="0"/>
        <v>0</v>
      </c>
      <c r="K830" s="241" t="s">
        <v>1291</v>
      </c>
      <c r="L830" s="246"/>
      <c r="M830" s="247" t="s">
        <v>19</v>
      </c>
      <c r="N830" s="248" t="s">
        <v>48</v>
      </c>
      <c r="O830" s="67"/>
      <c r="P830" s="199">
        <f t="shared" si="1"/>
        <v>0</v>
      </c>
      <c r="Q830" s="199">
        <v>0.03642</v>
      </c>
      <c r="R830" s="199">
        <f t="shared" si="2"/>
        <v>0.07284</v>
      </c>
      <c r="S830" s="199">
        <v>0</v>
      </c>
      <c r="T830" s="200">
        <f t="shared" si="3"/>
        <v>0</v>
      </c>
      <c r="U830" s="36"/>
      <c r="V830" s="36"/>
      <c r="W830" s="36"/>
      <c r="X830" s="36"/>
      <c r="Y830" s="36"/>
      <c r="Z830" s="36"/>
      <c r="AA830" s="36"/>
      <c r="AB830" s="36"/>
      <c r="AC830" s="36"/>
      <c r="AD830" s="36"/>
      <c r="AE830" s="36"/>
      <c r="AR830" s="201" t="s">
        <v>230</v>
      </c>
      <c r="AT830" s="201" t="s">
        <v>238</v>
      </c>
      <c r="AU830" s="201" t="s">
        <v>85</v>
      </c>
      <c r="AY830" s="19" t="s">
        <v>175</v>
      </c>
      <c r="BE830" s="202">
        <f t="shared" si="4"/>
        <v>0</v>
      </c>
      <c r="BF830" s="202">
        <f t="shared" si="5"/>
        <v>0</v>
      </c>
      <c r="BG830" s="202">
        <f t="shared" si="6"/>
        <v>0</v>
      </c>
      <c r="BH830" s="202">
        <f t="shared" si="7"/>
        <v>0</v>
      </c>
      <c r="BI830" s="202">
        <f t="shared" si="8"/>
        <v>0</v>
      </c>
      <c r="BJ830" s="19" t="s">
        <v>182</v>
      </c>
      <c r="BK830" s="202">
        <f t="shared" si="9"/>
        <v>0</v>
      </c>
      <c r="BL830" s="19" t="s">
        <v>182</v>
      </c>
      <c r="BM830" s="201" t="s">
        <v>4482</v>
      </c>
    </row>
    <row r="831" spans="1:65" s="2" customFormat="1" ht="16.5" customHeight="1">
      <c r="A831" s="36"/>
      <c r="B831" s="37"/>
      <c r="C831" s="239" t="s">
        <v>2066</v>
      </c>
      <c r="D831" s="239" t="s">
        <v>238</v>
      </c>
      <c r="E831" s="240" t="s">
        <v>4483</v>
      </c>
      <c r="F831" s="241" t="s">
        <v>4484</v>
      </c>
      <c r="G831" s="242" t="s">
        <v>400</v>
      </c>
      <c r="H831" s="243">
        <v>1</v>
      </c>
      <c r="I831" s="244"/>
      <c r="J831" s="245">
        <f t="shared" si="0"/>
        <v>0</v>
      </c>
      <c r="K831" s="241" t="s">
        <v>1291</v>
      </c>
      <c r="L831" s="246"/>
      <c r="M831" s="247" t="s">
        <v>19</v>
      </c>
      <c r="N831" s="248" t="s">
        <v>48</v>
      </c>
      <c r="O831" s="67"/>
      <c r="P831" s="199">
        <f t="shared" si="1"/>
        <v>0</v>
      </c>
      <c r="Q831" s="199">
        <v>0.03472</v>
      </c>
      <c r="R831" s="199">
        <f t="shared" si="2"/>
        <v>0.03472</v>
      </c>
      <c r="S831" s="199">
        <v>0</v>
      </c>
      <c r="T831" s="200">
        <f t="shared" si="3"/>
        <v>0</v>
      </c>
      <c r="U831" s="36"/>
      <c r="V831" s="36"/>
      <c r="W831" s="36"/>
      <c r="X831" s="36"/>
      <c r="Y831" s="36"/>
      <c r="Z831" s="36"/>
      <c r="AA831" s="36"/>
      <c r="AB831" s="36"/>
      <c r="AC831" s="36"/>
      <c r="AD831" s="36"/>
      <c r="AE831" s="36"/>
      <c r="AR831" s="201" t="s">
        <v>230</v>
      </c>
      <c r="AT831" s="201" t="s">
        <v>238</v>
      </c>
      <c r="AU831" s="201" t="s">
        <v>85</v>
      </c>
      <c r="AY831" s="19" t="s">
        <v>175</v>
      </c>
      <c r="BE831" s="202">
        <f t="shared" si="4"/>
        <v>0</v>
      </c>
      <c r="BF831" s="202">
        <f t="shared" si="5"/>
        <v>0</v>
      </c>
      <c r="BG831" s="202">
        <f t="shared" si="6"/>
        <v>0</v>
      </c>
      <c r="BH831" s="202">
        <f t="shared" si="7"/>
        <v>0</v>
      </c>
      <c r="BI831" s="202">
        <f t="shared" si="8"/>
        <v>0</v>
      </c>
      <c r="BJ831" s="19" t="s">
        <v>182</v>
      </c>
      <c r="BK831" s="202">
        <f t="shared" si="9"/>
        <v>0</v>
      </c>
      <c r="BL831" s="19" t="s">
        <v>182</v>
      </c>
      <c r="BM831" s="201" t="s">
        <v>4485</v>
      </c>
    </row>
    <row r="832" spans="1:65" s="2" customFormat="1" ht="16.5" customHeight="1">
      <c r="A832" s="36"/>
      <c r="B832" s="37"/>
      <c r="C832" s="239" t="s">
        <v>2071</v>
      </c>
      <c r="D832" s="239" t="s">
        <v>238</v>
      </c>
      <c r="E832" s="240" t="s">
        <v>4486</v>
      </c>
      <c r="F832" s="241" t="s">
        <v>4487</v>
      </c>
      <c r="G832" s="242" t="s">
        <v>400</v>
      </c>
      <c r="H832" s="243">
        <v>4</v>
      </c>
      <c r="I832" s="244"/>
      <c r="J832" s="245">
        <f t="shared" si="0"/>
        <v>0</v>
      </c>
      <c r="K832" s="241" t="s">
        <v>1291</v>
      </c>
      <c r="L832" s="246"/>
      <c r="M832" s="247" t="s">
        <v>19</v>
      </c>
      <c r="N832" s="248" t="s">
        <v>48</v>
      </c>
      <c r="O832" s="67"/>
      <c r="P832" s="199">
        <f t="shared" si="1"/>
        <v>0</v>
      </c>
      <c r="Q832" s="199">
        <v>0.04306</v>
      </c>
      <c r="R832" s="199">
        <f t="shared" si="2"/>
        <v>0.17224</v>
      </c>
      <c r="S832" s="199">
        <v>0</v>
      </c>
      <c r="T832" s="200">
        <f t="shared" si="3"/>
        <v>0</v>
      </c>
      <c r="U832" s="36"/>
      <c r="V832" s="36"/>
      <c r="W832" s="36"/>
      <c r="X832" s="36"/>
      <c r="Y832" s="36"/>
      <c r="Z832" s="36"/>
      <c r="AA832" s="36"/>
      <c r="AB832" s="36"/>
      <c r="AC832" s="36"/>
      <c r="AD832" s="36"/>
      <c r="AE832" s="36"/>
      <c r="AR832" s="201" t="s">
        <v>230</v>
      </c>
      <c r="AT832" s="201" t="s">
        <v>238</v>
      </c>
      <c r="AU832" s="201" t="s">
        <v>85</v>
      </c>
      <c r="AY832" s="19" t="s">
        <v>175</v>
      </c>
      <c r="BE832" s="202">
        <f t="shared" si="4"/>
        <v>0</v>
      </c>
      <c r="BF832" s="202">
        <f t="shared" si="5"/>
        <v>0</v>
      </c>
      <c r="BG832" s="202">
        <f t="shared" si="6"/>
        <v>0</v>
      </c>
      <c r="BH832" s="202">
        <f t="shared" si="7"/>
        <v>0</v>
      </c>
      <c r="BI832" s="202">
        <f t="shared" si="8"/>
        <v>0</v>
      </c>
      <c r="BJ832" s="19" t="s">
        <v>182</v>
      </c>
      <c r="BK832" s="202">
        <f t="shared" si="9"/>
        <v>0</v>
      </c>
      <c r="BL832" s="19" t="s">
        <v>182</v>
      </c>
      <c r="BM832" s="201" t="s">
        <v>4488</v>
      </c>
    </row>
    <row r="833" spans="1:65" s="2" customFormat="1" ht="16.5" customHeight="1">
      <c r="A833" s="36"/>
      <c r="B833" s="37"/>
      <c r="C833" s="190" t="s">
        <v>2075</v>
      </c>
      <c r="D833" s="190" t="s">
        <v>177</v>
      </c>
      <c r="E833" s="191" t="s">
        <v>4489</v>
      </c>
      <c r="F833" s="192" t="s">
        <v>4490</v>
      </c>
      <c r="G833" s="193" t="s">
        <v>400</v>
      </c>
      <c r="H833" s="194">
        <v>12</v>
      </c>
      <c r="I833" s="195"/>
      <c r="J833" s="196">
        <f t="shared" si="0"/>
        <v>0</v>
      </c>
      <c r="K833" s="192" t="s">
        <v>181</v>
      </c>
      <c r="L833" s="41"/>
      <c r="M833" s="197" t="s">
        <v>19</v>
      </c>
      <c r="N833" s="198" t="s">
        <v>48</v>
      </c>
      <c r="O833" s="67"/>
      <c r="P833" s="199">
        <f t="shared" si="1"/>
        <v>0</v>
      </c>
      <c r="Q833" s="199">
        <v>0.00026</v>
      </c>
      <c r="R833" s="199">
        <f t="shared" si="2"/>
        <v>0.0031199999999999995</v>
      </c>
      <c r="S833" s="199">
        <v>0</v>
      </c>
      <c r="T833" s="200">
        <f t="shared" si="3"/>
        <v>0</v>
      </c>
      <c r="U833" s="36"/>
      <c r="V833" s="36"/>
      <c r="W833" s="36"/>
      <c r="X833" s="36"/>
      <c r="Y833" s="36"/>
      <c r="Z833" s="36"/>
      <c r="AA833" s="36"/>
      <c r="AB833" s="36"/>
      <c r="AC833" s="36"/>
      <c r="AD833" s="36"/>
      <c r="AE833" s="36"/>
      <c r="AR833" s="201" t="s">
        <v>293</v>
      </c>
      <c r="AT833" s="201" t="s">
        <v>177</v>
      </c>
      <c r="AU833" s="201" t="s">
        <v>85</v>
      </c>
      <c r="AY833" s="19" t="s">
        <v>175</v>
      </c>
      <c r="BE833" s="202">
        <f t="shared" si="4"/>
        <v>0</v>
      </c>
      <c r="BF833" s="202">
        <f t="shared" si="5"/>
        <v>0</v>
      </c>
      <c r="BG833" s="202">
        <f t="shared" si="6"/>
        <v>0</v>
      </c>
      <c r="BH833" s="202">
        <f t="shared" si="7"/>
        <v>0</v>
      </c>
      <c r="BI833" s="202">
        <f t="shared" si="8"/>
        <v>0</v>
      </c>
      <c r="BJ833" s="19" t="s">
        <v>182</v>
      </c>
      <c r="BK833" s="202">
        <f t="shared" si="9"/>
        <v>0</v>
      </c>
      <c r="BL833" s="19" t="s">
        <v>293</v>
      </c>
      <c r="BM833" s="201" t="s">
        <v>4491</v>
      </c>
    </row>
    <row r="834" spans="1:47" s="2" customFormat="1" ht="39">
      <c r="A834" s="36"/>
      <c r="B834" s="37"/>
      <c r="C834" s="38"/>
      <c r="D834" s="203" t="s">
        <v>184</v>
      </c>
      <c r="E834" s="38"/>
      <c r="F834" s="204" t="s">
        <v>4492</v>
      </c>
      <c r="G834" s="38"/>
      <c r="H834" s="38"/>
      <c r="I834" s="111"/>
      <c r="J834" s="38"/>
      <c r="K834" s="38"/>
      <c r="L834" s="41"/>
      <c r="M834" s="205"/>
      <c r="N834" s="206"/>
      <c r="O834" s="67"/>
      <c r="P834" s="67"/>
      <c r="Q834" s="67"/>
      <c r="R834" s="67"/>
      <c r="S834" s="67"/>
      <c r="T834" s="68"/>
      <c r="U834" s="36"/>
      <c r="V834" s="36"/>
      <c r="W834" s="36"/>
      <c r="X834" s="36"/>
      <c r="Y834" s="36"/>
      <c r="Z834" s="36"/>
      <c r="AA834" s="36"/>
      <c r="AB834" s="36"/>
      <c r="AC834" s="36"/>
      <c r="AD834" s="36"/>
      <c r="AE834" s="36"/>
      <c r="AT834" s="19" t="s">
        <v>184</v>
      </c>
      <c r="AU834" s="19" t="s">
        <v>85</v>
      </c>
    </row>
    <row r="835" spans="1:65" s="2" customFormat="1" ht="16.5" customHeight="1">
      <c r="A835" s="36"/>
      <c r="B835" s="37"/>
      <c r="C835" s="239" t="s">
        <v>2081</v>
      </c>
      <c r="D835" s="239" t="s">
        <v>238</v>
      </c>
      <c r="E835" s="240" t="s">
        <v>4493</v>
      </c>
      <c r="F835" s="241" t="s">
        <v>4494</v>
      </c>
      <c r="G835" s="242" t="s">
        <v>400</v>
      </c>
      <c r="H835" s="243">
        <v>1</v>
      </c>
      <c r="I835" s="244"/>
      <c r="J835" s="245">
        <f aca="true" t="shared" si="10" ref="J835:J845">ROUND(I835*H835,2)</f>
        <v>0</v>
      </c>
      <c r="K835" s="241" t="s">
        <v>1291</v>
      </c>
      <c r="L835" s="246"/>
      <c r="M835" s="247" t="s">
        <v>19</v>
      </c>
      <c r="N835" s="248" t="s">
        <v>48</v>
      </c>
      <c r="O835" s="67"/>
      <c r="P835" s="199">
        <f aca="true" t="shared" si="11" ref="P835:P845">O835*H835</f>
        <v>0</v>
      </c>
      <c r="Q835" s="199">
        <v>0.03333</v>
      </c>
      <c r="R835" s="199">
        <f aca="true" t="shared" si="12" ref="R835:R845">Q835*H835</f>
        <v>0.03333</v>
      </c>
      <c r="S835" s="199">
        <v>0</v>
      </c>
      <c r="T835" s="200">
        <f aca="true" t="shared" si="13" ref="T835:T845">S835*H835</f>
        <v>0</v>
      </c>
      <c r="U835" s="36"/>
      <c r="V835" s="36"/>
      <c r="W835" s="36"/>
      <c r="X835" s="36"/>
      <c r="Y835" s="36"/>
      <c r="Z835" s="36"/>
      <c r="AA835" s="36"/>
      <c r="AB835" s="36"/>
      <c r="AC835" s="36"/>
      <c r="AD835" s="36"/>
      <c r="AE835" s="36"/>
      <c r="AR835" s="201" t="s">
        <v>522</v>
      </c>
      <c r="AT835" s="201" t="s">
        <v>238</v>
      </c>
      <c r="AU835" s="201" t="s">
        <v>85</v>
      </c>
      <c r="AY835" s="19" t="s">
        <v>175</v>
      </c>
      <c r="BE835" s="202">
        <f aca="true" t="shared" si="14" ref="BE835:BE845">IF(N835="základní",J835,0)</f>
        <v>0</v>
      </c>
      <c r="BF835" s="202">
        <f aca="true" t="shared" si="15" ref="BF835:BF845">IF(N835="snížená",J835,0)</f>
        <v>0</v>
      </c>
      <c r="BG835" s="202">
        <f aca="true" t="shared" si="16" ref="BG835:BG845">IF(N835="zákl. přenesená",J835,0)</f>
        <v>0</v>
      </c>
      <c r="BH835" s="202">
        <f aca="true" t="shared" si="17" ref="BH835:BH845">IF(N835="sníž. přenesená",J835,0)</f>
        <v>0</v>
      </c>
      <c r="BI835" s="202">
        <f aca="true" t="shared" si="18" ref="BI835:BI845">IF(N835="nulová",J835,0)</f>
        <v>0</v>
      </c>
      <c r="BJ835" s="19" t="s">
        <v>182</v>
      </c>
      <c r="BK835" s="202">
        <f aca="true" t="shared" si="19" ref="BK835:BK845">ROUND(I835*H835,2)</f>
        <v>0</v>
      </c>
      <c r="BL835" s="19" t="s">
        <v>293</v>
      </c>
      <c r="BM835" s="201" t="s">
        <v>4495</v>
      </c>
    </row>
    <row r="836" spans="1:65" s="2" customFormat="1" ht="16.5" customHeight="1">
      <c r="A836" s="36"/>
      <c r="B836" s="37"/>
      <c r="C836" s="239" t="s">
        <v>2086</v>
      </c>
      <c r="D836" s="239" t="s">
        <v>238</v>
      </c>
      <c r="E836" s="240" t="s">
        <v>4496</v>
      </c>
      <c r="F836" s="241" t="s">
        <v>4497</v>
      </c>
      <c r="G836" s="242" t="s">
        <v>400</v>
      </c>
      <c r="H836" s="243">
        <v>1</v>
      </c>
      <c r="I836" s="244"/>
      <c r="J836" s="245">
        <f t="shared" si="10"/>
        <v>0</v>
      </c>
      <c r="K836" s="241" t="s">
        <v>1291</v>
      </c>
      <c r="L836" s="246"/>
      <c r="M836" s="247" t="s">
        <v>19</v>
      </c>
      <c r="N836" s="248" t="s">
        <v>48</v>
      </c>
      <c r="O836" s="67"/>
      <c r="P836" s="199">
        <f t="shared" si="11"/>
        <v>0</v>
      </c>
      <c r="Q836" s="199">
        <v>0.04014</v>
      </c>
      <c r="R836" s="199">
        <f t="shared" si="12"/>
        <v>0.04014</v>
      </c>
      <c r="S836" s="199">
        <v>0</v>
      </c>
      <c r="T836" s="200">
        <f t="shared" si="13"/>
        <v>0</v>
      </c>
      <c r="U836" s="36"/>
      <c r="V836" s="36"/>
      <c r="W836" s="36"/>
      <c r="X836" s="36"/>
      <c r="Y836" s="36"/>
      <c r="Z836" s="36"/>
      <c r="AA836" s="36"/>
      <c r="AB836" s="36"/>
      <c r="AC836" s="36"/>
      <c r="AD836" s="36"/>
      <c r="AE836" s="36"/>
      <c r="AR836" s="201" t="s">
        <v>522</v>
      </c>
      <c r="AT836" s="201" t="s">
        <v>238</v>
      </c>
      <c r="AU836" s="201" t="s">
        <v>85</v>
      </c>
      <c r="AY836" s="19" t="s">
        <v>175</v>
      </c>
      <c r="BE836" s="202">
        <f t="shared" si="14"/>
        <v>0</v>
      </c>
      <c r="BF836" s="202">
        <f t="shared" si="15"/>
        <v>0</v>
      </c>
      <c r="BG836" s="202">
        <f t="shared" si="16"/>
        <v>0</v>
      </c>
      <c r="BH836" s="202">
        <f t="shared" si="17"/>
        <v>0</v>
      </c>
      <c r="BI836" s="202">
        <f t="shared" si="18"/>
        <v>0</v>
      </c>
      <c r="BJ836" s="19" t="s">
        <v>182</v>
      </c>
      <c r="BK836" s="202">
        <f t="shared" si="19"/>
        <v>0</v>
      </c>
      <c r="BL836" s="19" t="s">
        <v>293</v>
      </c>
      <c r="BM836" s="201" t="s">
        <v>4498</v>
      </c>
    </row>
    <row r="837" spans="1:65" s="2" customFormat="1" ht="16.5" customHeight="1">
      <c r="A837" s="36"/>
      <c r="B837" s="37"/>
      <c r="C837" s="239" t="s">
        <v>2091</v>
      </c>
      <c r="D837" s="239" t="s">
        <v>238</v>
      </c>
      <c r="E837" s="240" t="s">
        <v>4499</v>
      </c>
      <c r="F837" s="241" t="s">
        <v>4500</v>
      </c>
      <c r="G837" s="242" t="s">
        <v>400</v>
      </c>
      <c r="H837" s="243">
        <v>3</v>
      </c>
      <c r="I837" s="244"/>
      <c r="J837" s="245">
        <f t="shared" si="10"/>
        <v>0</v>
      </c>
      <c r="K837" s="241" t="s">
        <v>1291</v>
      </c>
      <c r="L837" s="246"/>
      <c r="M837" s="247" t="s">
        <v>19</v>
      </c>
      <c r="N837" s="248" t="s">
        <v>48</v>
      </c>
      <c r="O837" s="67"/>
      <c r="P837" s="199">
        <f t="shared" si="11"/>
        <v>0</v>
      </c>
      <c r="Q837" s="199">
        <v>0.03274</v>
      </c>
      <c r="R837" s="199">
        <f t="shared" si="12"/>
        <v>0.09822</v>
      </c>
      <c r="S837" s="199">
        <v>0</v>
      </c>
      <c r="T837" s="200">
        <f t="shared" si="13"/>
        <v>0</v>
      </c>
      <c r="U837" s="36"/>
      <c r="V837" s="36"/>
      <c r="W837" s="36"/>
      <c r="X837" s="36"/>
      <c r="Y837" s="36"/>
      <c r="Z837" s="36"/>
      <c r="AA837" s="36"/>
      <c r="AB837" s="36"/>
      <c r="AC837" s="36"/>
      <c r="AD837" s="36"/>
      <c r="AE837" s="36"/>
      <c r="AR837" s="201" t="s">
        <v>522</v>
      </c>
      <c r="AT837" s="201" t="s">
        <v>238</v>
      </c>
      <c r="AU837" s="201" t="s">
        <v>85</v>
      </c>
      <c r="AY837" s="19" t="s">
        <v>175</v>
      </c>
      <c r="BE837" s="202">
        <f t="shared" si="14"/>
        <v>0</v>
      </c>
      <c r="BF837" s="202">
        <f t="shared" si="15"/>
        <v>0</v>
      </c>
      <c r="BG837" s="202">
        <f t="shared" si="16"/>
        <v>0</v>
      </c>
      <c r="BH837" s="202">
        <f t="shared" si="17"/>
        <v>0</v>
      </c>
      <c r="BI837" s="202">
        <f t="shared" si="18"/>
        <v>0</v>
      </c>
      <c r="BJ837" s="19" t="s">
        <v>182</v>
      </c>
      <c r="BK837" s="202">
        <f t="shared" si="19"/>
        <v>0</v>
      </c>
      <c r="BL837" s="19" t="s">
        <v>293</v>
      </c>
      <c r="BM837" s="201" t="s">
        <v>4501</v>
      </c>
    </row>
    <row r="838" spans="1:65" s="2" customFormat="1" ht="16.5" customHeight="1">
      <c r="A838" s="36"/>
      <c r="B838" s="37"/>
      <c r="C838" s="239" t="s">
        <v>2097</v>
      </c>
      <c r="D838" s="239" t="s">
        <v>238</v>
      </c>
      <c r="E838" s="240" t="s">
        <v>4502</v>
      </c>
      <c r="F838" s="241" t="s">
        <v>4503</v>
      </c>
      <c r="G838" s="242" t="s">
        <v>400</v>
      </c>
      <c r="H838" s="243">
        <v>1</v>
      </c>
      <c r="I838" s="244"/>
      <c r="J838" s="245">
        <f t="shared" si="10"/>
        <v>0</v>
      </c>
      <c r="K838" s="241" t="s">
        <v>1291</v>
      </c>
      <c r="L838" s="246"/>
      <c r="M838" s="247" t="s">
        <v>19</v>
      </c>
      <c r="N838" s="248" t="s">
        <v>48</v>
      </c>
      <c r="O838" s="67"/>
      <c r="P838" s="199">
        <f t="shared" si="11"/>
        <v>0</v>
      </c>
      <c r="Q838" s="199">
        <v>0.03958</v>
      </c>
      <c r="R838" s="199">
        <f t="shared" si="12"/>
        <v>0.03958</v>
      </c>
      <c r="S838" s="199">
        <v>0</v>
      </c>
      <c r="T838" s="200">
        <f t="shared" si="13"/>
        <v>0</v>
      </c>
      <c r="U838" s="36"/>
      <c r="V838" s="36"/>
      <c r="W838" s="36"/>
      <c r="X838" s="36"/>
      <c r="Y838" s="36"/>
      <c r="Z838" s="36"/>
      <c r="AA838" s="36"/>
      <c r="AB838" s="36"/>
      <c r="AC838" s="36"/>
      <c r="AD838" s="36"/>
      <c r="AE838" s="36"/>
      <c r="AR838" s="201" t="s">
        <v>522</v>
      </c>
      <c r="AT838" s="201" t="s">
        <v>238</v>
      </c>
      <c r="AU838" s="201" t="s">
        <v>85</v>
      </c>
      <c r="AY838" s="19" t="s">
        <v>175</v>
      </c>
      <c r="BE838" s="202">
        <f t="shared" si="14"/>
        <v>0</v>
      </c>
      <c r="BF838" s="202">
        <f t="shared" si="15"/>
        <v>0</v>
      </c>
      <c r="BG838" s="202">
        <f t="shared" si="16"/>
        <v>0</v>
      </c>
      <c r="BH838" s="202">
        <f t="shared" si="17"/>
        <v>0</v>
      </c>
      <c r="BI838" s="202">
        <f t="shared" si="18"/>
        <v>0</v>
      </c>
      <c r="BJ838" s="19" t="s">
        <v>182</v>
      </c>
      <c r="BK838" s="202">
        <f t="shared" si="19"/>
        <v>0</v>
      </c>
      <c r="BL838" s="19" t="s">
        <v>293</v>
      </c>
      <c r="BM838" s="201" t="s">
        <v>4504</v>
      </c>
    </row>
    <row r="839" spans="1:65" s="2" customFormat="1" ht="16.5" customHeight="1">
      <c r="A839" s="36"/>
      <c r="B839" s="37"/>
      <c r="C839" s="239" t="s">
        <v>2102</v>
      </c>
      <c r="D839" s="239" t="s">
        <v>238</v>
      </c>
      <c r="E839" s="240" t="s">
        <v>4505</v>
      </c>
      <c r="F839" s="241" t="s">
        <v>4506</v>
      </c>
      <c r="G839" s="242" t="s">
        <v>400</v>
      </c>
      <c r="H839" s="243">
        <v>1</v>
      </c>
      <c r="I839" s="244"/>
      <c r="J839" s="245">
        <f t="shared" si="10"/>
        <v>0</v>
      </c>
      <c r="K839" s="241" t="s">
        <v>1291</v>
      </c>
      <c r="L839" s="246"/>
      <c r="M839" s="247" t="s">
        <v>19</v>
      </c>
      <c r="N839" s="248" t="s">
        <v>48</v>
      </c>
      <c r="O839" s="67"/>
      <c r="P839" s="199">
        <f t="shared" si="11"/>
        <v>0</v>
      </c>
      <c r="Q839" s="199">
        <v>0.01995</v>
      </c>
      <c r="R839" s="199">
        <f t="shared" si="12"/>
        <v>0.01995</v>
      </c>
      <c r="S839" s="199">
        <v>0</v>
      </c>
      <c r="T839" s="200">
        <f t="shared" si="13"/>
        <v>0</v>
      </c>
      <c r="U839" s="36"/>
      <c r="V839" s="36"/>
      <c r="W839" s="36"/>
      <c r="X839" s="36"/>
      <c r="Y839" s="36"/>
      <c r="Z839" s="36"/>
      <c r="AA839" s="36"/>
      <c r="AB839" s="36"/>
      <c r="AC839" s="36"/>
      <c r="AD839" s="36"/>
      <c r="AE839" s="36"/>
      <c r="AR839" s="201" t="s">
        <v>522</v>
      </c>
      <c r="AT839" s="201" t="s">
        <v>238</v>
      </c>
      <c r="AU839" s="201" t="s">
        <v>85</v>
      </c>
      <c r="AY839" s="19" t="s">
        <v>175</v>
      </c>
      <c r="BE839" s="202">
        <f t="shared" si="14"/>
        <v>0</v>
      </c>
      <c r="BF839" s="202">
        <f t="shared" si="15"/>
        <v>0</v>
      </c>
      <c r="BG839" s="202">
        <f t="shared" si="16"/>
        <v>0</v>
      </c>
      <c r="BH839" s="202">
        <f t="shared" si="17"/>
        <v>0</v>
      </c>
      <c r="BI839" s="202">
        <f t="shared" si="18"/>
        <v>0</v>
      </c>
      <c r="BJ839" s="19" t="s">
        <v>182</v>
      </c>
      <c r="BK839" s="202">
        <f t="shared" si="19"/>
        <v>0</v>
      </c>
      <c r="BL839" s="19" t="s">
        <v>293</v>
      </c>
      <c r="BM839" s="201" t="s">
        <v>4507</v>
      </c>
    </row>
    <row r="840" spans="1:65" s="2" customFormat="1" ht="16.5" customHeight="1">
      <c r="A840" s="36"/>
      <c r="B840" s="37"/>
      <c r="C840" s="239" t="s">
        <v>2108</v>
      </c>
      <c r="D840" s="239" t="s">
        <v>238</v>
      </c>
      <c r="E840" s="240" t="s">
        <v>4508</v>
      </c>
      <c r="F840" s="241" t="s">
        <v>4509</v>
      </c>
      <c r="G840" s="242" t="s">
        <v>400</v>
      </c>
      <c r="H840" s="243">
        <v>2</v>
      </c>
      <c r="I840" s="244"/>
      <c r="J840" s="245">
        <f t="shared" si="10"/>
        <v>0</v>
      </c>
      <c r="K840" s="241" t="s">
        <v>1291</v>
      </c>
      <c r="L840" s="246"/>
      <c r="M840" s="247" t="s">
        <v>19</v>
      </c>
      <c r="N840" s="248" t="s">
        <v>48</v>
      </c>
      <c r="O840" s="67"/>
      <c r="P840" s="199">
        <f t="shared" si="11"/>
        <v>0</v>
      </c>
      <c r="Q840" s="199">
        <v>0.02661</v>
      </c>
      <c r="R840" s="199">
        <f t="shared" si="12"/>
        <v>0.05322</v>
      </c>
      <c r="S840" s="199">
        <v>0</v>
      </c>
      <c r="T840" s="200">
        <f t="shared" si="13"/>
        <v>0</v>
      </c>
      <c r="U840" s="36"/>
      <c r="V840" s="36"/>
      <c r="W840" s="36"/>
      <c r="X840" s="36"/>
      <c r="Y840" s="36"/>
      <c r="Z840" s="36"/>
      <c r="AA840" s="36"/>
      <c r="AB840" s="36"/>
      <c r="AC840" s="36"/>
      <c r="AD840" s="36"/>
      <c r="AE840" s="36"/>
      <c r="AR840" s="201" t="s">
        <v>522</v>
      </c>
      <c r="AT840" s="201" t="s">
        <v>238</v>
      </c>
      <c r="AU840" s="201" t="s">
        <v>85</v>
      </c>
      <c r="AY840" s="19" t="s">
        <v>175</v>
      </c>
      <c r="BE840" s="202">
        <f t="shared" si="14"/>
        <v>0</v>
      </c>
      <c r="BF840" s="202">
        <f t="shared" si="15"/>
        <v>0</v>
      </c>
      <c r="BG840" s="202">
        <f t="shared" si="16"/>
        <v>0</v>
      </c>
      <c r="BH840" s="202">
        <f t="shared" si="17"/>
        <v>0</v>
      </c>
      <c r="BI840" s="202">
        <f t="shared" si="18"/>
        <v>0</v>
      </c>
      <c r="BJ840" s="19" t="s">
        <v>182</v>
      </c>
      <c r="BK840" s="202">
        <f t="shared" si="19"/>
        <v>0</v>
      </c>
      <c r="BL840" s="19" t="s">
        <v>293</v>
      </c>
      <c r="BM840" s="201" t="s">
        <v>4510</v>
      </c>
    </row>
    <row r="841" spans="1:65" s="2" customFormat="1" ht="16.5" customHeight="1">
      <c r="A841" s="36"/>
      <c r="B841" s="37"/>
      <c r="C841" s="239" t="s">
        <v>2113</v>
      </c>
      <c r="D841" s="239" t="s">
        <v>238</v>
      </c>
      <c r="E841" s="240" t="s">
        <v>4511</v>
      </c>
      <c r="F841" s="241" t="s">
        <v>4512</v>
      </c>
      <c r="G841" s="242" t="s">
        <v>180</v>
      </c>
      <c r="H841" s="243">
        <v>1</v>
      </c>
      <c r="I841" s="244"/>
      <c r="J841" s="245">
        <f t="shared" si="10"/>
        <v>0</v>
      </c>
      <c r="K841" s="241" t="s">
        <v>1291</v>
      </c>
      <c r="L841" s="246"/>
      <c r="M841" s="247" t="s">
        <v>19</v>
      </c>
      <c r="N841" s="248" t="s">
        <v>48</v>
      </c>
      <c r="O841" s="67"/>
      <c r="P841" s="199">
        <f t="shared" si="11"/>
        <v>0</v>
      </c>
      <c r="Q841" s="199">
        <v>0.01926</v>
      </c>
      <c r="R841" s="199">
        <f t="shared" si="12"/>
        <v>0.01926</v>
      </c>
      <c r="S841" s="199">
        <v>0</v>
      </c>
      <c r="T841" s="200">
        <f t="shared" si="13"/>
        <v>0</v>
      </c>
      <c r="U841" s="36"/>
      <c r="V841" s="36"/>
      <c r="W841" s="36"/>
      <c r="X841" s="36"/>
      <c r="Y841" s="36"/>
      <c r="Z841" s="36"/>
      <c r="AA841" s="36"/>
      <c r="AB841" s="36"/>
      <c r="AC841" s="36"/>
      <c r="AD841" s="36"/>
      <c r="AE841" s="36"/>
      <c r="AR841" s="201" t="s">
        <v>522</v>
      </c>
      <c r="AT841" s="201" t="s">
        <v>238</v>
      </c>
      <c r="AU841" s="201" t="s">
        <v>85</v>
      </c>
      <c r="AY841" s="19" t="s">
        <v>175</v>
      </c>
      <c r="BE841" s="202">
        <f t="shared" si="14"/>
        <v>0</v>
      </c>
      <c r="BF841" s="202">
        <f t="shared" si="15"/>
        <v>0</v>
      </c>
      <c r="BG841" s="202">
        <f t="shared" si="16"/>
        <v>0</v>
      </c>
      <c r="BH841" s="202">
        <f t="shared" si="17"/>
        <v>0</v>
      </c>
      <c r="BI841" s="202">
        <f t="shared" si="18"/>
        <v>0</v>
      </c>
      <c r="BJ841" s="19" t="s">
        <v>182</v>
      </c>
      <c r="BK841" s="202">
        <f t="shared" si="19"/>
        <v>0</v>
      </c>
      <c r="BL841" s="19" t="s">
        <v>293</v>
      </c>
      <c r="BM841" s="201" t="s">
        <v>4513</v>
      </c>
    </row>
    <row r="842" spans="1:65" s="2" customFormat="1" ht="16.5" customHeight="1">
      <c r="A842" s="36"/>
      <c r="B842" s="37"/>
      <c r="C842" s="239" t="s">
        <v>2119</v>
      </c>
      <c r="D842" s="239" t="s">
        <v>238</v>
      </c>
      <c r="E842" s="240" t="s">
        <v>4514</v>
      </c>
      <c r="F842" s="241" t="s">
        <v>4515</v>
      </c>
      <c r="G842" s="242" t="s">
        <v>180</v>
      </c>
      <c r="H842" s="243">
        <v>1</v>
      </c>
      <c r="I842" s="244"/>
      <c r="J842" s="245">
        <f t="shared" si="10"/>
        <v>0</v>
      </c>
      <c r="K842" s="241" t="s">
        <v>1291</v>
      </c>
      <c r="L842" s="246"/>
      <c r="M842" s="247" t="s">
        <v>19</v>
      </c>
      <c r="N842" s="248" t="s">
        <v>48</v>
      </c>
      <c r="O842" s="67"/>
      <c r="P842" s="199">
        <f t="shared" si="11"/>
        <v>0</v>
      </c>
      <c r="Q842" s="199">
        <v>0.02611</v>
      </c>
      <c r="R842" s="199">
        <f t="shared" si="12"/>
        <v>0.02611</v>
      </c>
      <c r="S842" s="199">
        <v>0</v>
      </c>
      <c r="T842" s="200">
        <f t="shared" si="13"/>
        <v>0</v>
      </c>
      <c r="U842" s="36"/>
      <c r="V842" s="36"/>
      <c r="W842" s="36"/>
      <c r="X842" s="36"/>
      <c r="Y842" s="36"/>
      <c r="Z842" s="36"/>
      <c r="AA842" s="36"/>
      <c r="AB842" s="36"/>
      <c r="AC842" s="36"/>
      <c r="AD842" s="36"/>
      <c r="AE842" s="36"/>
      <c r="AR842" s="201" t="s">
        <v>522</v>
      </c>
      <c r="AT842" s="201" t="s">
        <v>238</v>
      </c>
      <c r="AU842" s="201" t="s">
        <v>85</v>
      </c>
      <c r="AY842" s="19" t="s">
        <v>175</v>
      </c>
      <c r="BE842" s="202">
        <f t="shared" si="14"/>
        <v>0</v>
      </c>
      <c r="BF842" s="202">
        <f t="shared" si="15"/>
        <v>0</v>
      </c>
      <c r="BG842" s="202">
        <f t="shared" si="16"/>
        <v>0</v>
      </c>
      <c r="BH842" s="202">
        <f t="shared" si="17"/>
        <v>0</v>
      </c>
      <c r="BI842" s="202">
        <f t="shared" si="18"/>
        <v>0</v>
      </c>
      <c r="BJ842" s="19" t="s">
        <v>182</v>
      </c>
      <c r="BK842" s="202">
        <f t="shared" si="19"/>
        <v>0</v>
      </c>
      <c r="BL842" s="19" t="s">
        <v>293</v>
      </c>
      <c r="BM842" s="201" t="s">
        <v>4516</v>
      </c>
    </row>
    <row r="843" spans="1:65" s="2" customFormat="1" ht="16.5" customHeight="1">
      <c r="A843" s="36"/>
      <c r="B843" s="37"/>
      <c r="C843" s="239" t="s">
        <v>2123</v>
      </c>
      <c r="D843" s="239" t="s">
        <v>238</v>
      </c>
      <c r="E843" s="240" t="s">
        <v>4517</v>
      </c>
      <c r="F843" s="241" t="s">
        <v>4518</v>
      </c>
      <c r="G843" s="242" t="s">
        <v>180</v>
      </c>
      <c r="H843" s="243">
        <v>1</v>
      </c>
      <c r="I843" s="244"/>
      <c r="J843" s="245">
        <f t="shared" si="10"/>
        <v>0</v>
      </c>
      <c r="K843" s="241" t="s">
        <v>1291</v>
      </c>
      <c r="L843" s="246"/>
      <c r="M843" s="247" t="s">
        <v>19</v>
      </c>
      <c r="N843" s="248" t="s">
        <v>48</v>
      </c>
      <c r="O843" s="67"/>
      <c r="P843" s="199">
        <f t="shared" si="11"/>
        <v>0</v>
      </c>
      <c r="Q843" s="199">
        <v>0.01901</v>
      </c>
      <c r="R843" s="199">
        <f t="shared" si="12"/>
        <v>0.01901</v>
      </c>
      <c r="S843" s="199">
        <v>0</v>
      </c>
      <c r="T843" s="200">
        <f t="shared" si="13"/>
        <v>0</v>
      </c>
      <c r="U843" s="36"/>
      <c r="V843" s="36"/>
      <c r="W843" s="36"/>
      <c r="X843" s="36"/>
      <c r="Y843" s="36"/>
      <c r="Z843" s="36"/>
      <c r="AA843" s="36"/>
      <c r="AB843" s="36"/>
      <c r="AC843" s="36"/>
      <c r="AD843" s="36"/>
      <c r="AE843" s="36"/>
      <c r="AR843" s="201" t="s">
        <v>522</v>
      </c>
      <c r="AT843" s="201" t="s">
        <v>238</v>
      </c>
      <c r="AU843" s="201" t="s">
        <v>85</v>
      </c>
      <c r="AY843" s="19" t="s">
        <v>175</v>
      </c>
      <c r="BE843" s="202">
        <f t="shared" si="14"/>
        <v>0</v>
      </c>
      <c r="BF843" s="202">
        <f t="shared" si="15"/>
        <v>0</v>
      </c>
      <c r="BG843" s="202">
        <f t="shared" si="16"/>
        <v>0</v>
      </c>
      <c r="BH843" s="202">
        <f t="shared" si="17"/>
        <v>0</v>
      </c>
      <c r="BI843" s="202">
        <f t="shared" si="18"/>
        <v>0</v>
      </c>
      <c r="BJ843" s="19" t="s">
        <v>182</v>
      </c>
      <c r="BK843" s="202">
        <f t="shared" si="19"/>
        <v>0</v>
      </c>
      <c r="BL843" s="19" t="s">
        <v>293</v>
      </c>
      <c r="BM843" s="201" t="s">
        <v>4519</v>
      </c>
    </row>
    <row r="844" spans="1:65" s="2" customFormat="1" ht="16.5" customHeight="1">
      <c r="A844" s="36"/>
      <c r="B844" s="37"/>
      <c r="C844" s="190" t="s">
        <v>2127</v>
      </c>
      <c r="D844" s="190" t="s">
        <v>177</v>
      </c>
      <c r="E844" s="191" t="s">
        <v>4520</v>
      </c>
      <c r="F844" s="192" t="s">
        <v>4521</v>
      </c>
      <c r="G844" s="193" t="s">
        <v>400</v>
      </c>
      <c r="H844" s="194">
        <v>4</v>
      </c>
      <c r="I844" s="195"/>
      <c r="J844" s="196">
        <f t="shared" si="10"/>
        <v>0</v>
      </c>
      <c r="K844" s="192" t="s">
        <v>181</v>
      </c>
      <c r="L844" s="41"/>
      <c r="M844" s="197" t="s">
        <v>19</v>
      </c>
      <c r="N844" s="198" t="s">
        <v>48</v>
      </c>
      <c r="O844" s="67"/>
      <c r="P844" s="199">
        <f t="shared" si="11"/>
        <v>0</v>
      </c>
      <c r="Q844" s="199">
        <v>0</v>
      </c>
      <c r="R844" s="199">
        <f t="shared" si="12"/>
        <v>0</v>
      </c>
      <c r="S844" s="199">
        <v>0.0417</v>
      </c>
      <c r="T844" s="200">
        <f t="shared" si="13"/>
        <v>0.1668</v>
      </c>
      <c r="U844" s="36"/>
      <c r="V844" s="36"/>
      <c r="W844" s="36"/>
      <c r="X844" s="36"/>
      <c r="Y844" s="36"/>
      <c r="Z844" s="36"/>
      <c r="AA844" s="36"/>
      <c r="AB844" s="36"/>
      <c r="AC844" s="36"/>
      <c r="AD844" s="36"/>
      <c r="AE844" s="36"/>
      <c r="AR844" s="201" t="s">
        <v>182</v>
      </c>
      <c r="AT844" s="201" t="s">
        <v>177</v>
      </c>
      <c r="AU844" s="201" t="s">
        <v>85</v>
      </c>
      <c r="AY844" s="19" t="s">
        <v>175</v>
      </c>
      <c r="BE844" s="202">
        <f t="shared" si="14"/>
        <v>0</v>
      </c>
      <c r="BF844" s="202">
        <f t="shared" si="15"/>
        <v>0</v>
      </c>
      <c r="BG844" s="202">
        <f t="shared" si="16"/>
        <v>0</v>
      </c>
      <c r="BH844" s="202">
        <f t="shared" si="17"/>
        <v>0</v>
      </c>
      <c r="BI844" s="202">
        <f t="shared" si="18"/>
        <v>0</v>
      </c>
      <c r="BJ844" s="19" t="s">
        <v>182</v>
      </c>
      <c r="BK844" s="202">
        <f t="shared" si="19"/>
        <v>0</v>
      </c>
      <c r="BL844" s="19" t="s">
        <v>182</v>
      </c>
      <c r="BM844" s="201" t="s">
        <v>4522</v>
      </c>
    </row>
    <row r="845" spans="1:65" s="2" customFormat="1" ht="21.75" customHeight="1">
      <c r="A845" s="36"/>
      <c r="B845" s="37"/>
      <c r="C845" s="190" t="s">
        <v>2133</v>
      </c>
      <c r="D845" s="190" t="s">
        <v>177</v>
      </c>
      <c r="E845" s="191" t="s">
        <v>4523</v>
      </c>
      <c r="F845" s="192" t="s">
        <v>4524</v>
      </c>
      <c r="G845" s="193" t="s">
        <v>400</v>
      </c>
      <c r="H845" s="194">
        <v>44</v>
      </c>
      <c r="I845" s="195"/>
      <c r="J845" s="196">
        <f t="shared" si="10"/>
        <v>0</v>
      </c>
      <c r="K845" s="192" t="s">
        <v>181</v>
      </c>
      <c r="L845" s="41"/>
      <c r="M845" s="197" t="s">
        <v>19</v>
      </c>
      <c r="N845" s="198" t="s">
        <v>48</v>
      </c>
      <c r="O845" s="67"/>
      <c r="P845" s="199">
        <f t="shared" si="11"/>
        <v>0</v>
      </c>
      <c r="Q845" s="199">
        <v>0</v>
      </c>
      <c r="R845" s="199">
        <f t="shared" si="12"/>
        <v>0</v>
      </c>
      <c r="S845" s="199">
        <v>0</v>
      </c>
      <c r="T845" s="200">
        <f t="shared" si="13"/>
        <v>0</v>
      </c>
      <c r="U845" s="36"/>
      <c r="V845" s="36"/>
      <c r="W845" s="36"/>
      <c r="X845" s="36"/>
      <c r="Y845" s="36"/>
      <c r="Z845" s="36"/>
      <c r="AA845" s="36"/>
      <c r="AB845" s="36"/>
      <c r="AC845" s="36"/>
      <c r="AD845" s="36"/>
      <c r="AE845" s="36"/>
      <c r="AR845" s="201" t="s">
        <v>293</v>
      </c>
      <c r="AT845" s="201" t="s">
        <v>177</v>
      </c>
      <c r="AU845" s="201" t="s">
        <v>85</v>
      </c>
      <c r="AY845" s="19" t="s">
        <v>175</v>
      </c>
      <c r="BE845" s="202">
        <f t="shared" si="14"/>
        <v>0</v>
      </c>
      <c r="BF845" s="202">
        <f t="shared" si="15"/>
        <v>0</v>
      </c>
      <c r="BG845" s="202">
        <f t="shared" si="16"/>
        <v>0</v>
      </c>
      <c r="BH845" s="202">
        <f t="shared" si="17"/>
        <v>0</v>
      </c>
      <c r="BI845" s="202">
        <f t="shared" si="18"/>
        <v>0</v>
      </c>
      <c r="BJ845" s="19" t="s">
        <v>182</v>
      </c>
      <c r="BK845" s="202">
        <f t="shared" si="19"/>
        <v>0</v>
      </c>
      <c r="BL845" s="19" t="s">
        <v>293</v>
      </c>
      <c r="BM845" s="201" t="s">
        <v>4525</v>
      </c>
    </row>
    <row r="846" spans="1:47" s="2" customFormat="1" ht="58.5">
      <c r="A846" s="36"/>
      <c r="B846" s="37"/>
      <c r="C846" s="38"/>
      <c r="D846" s="203" t="s">
        <v>184</v>
      </c>
      <c r="E846" s="38"/>
      <c r="F846" s="204" t="s">
        <v>2374</v>
      </c>
      <c r="G846" s="38"/>
      <c r="H846" s="38"/>
      <c r="I846" s="111"/>
      <c r="J846" s="38"/>
      <c r="K846" s="38"/>
      <c r="L846" s="41"/>
      <c r="M846" s="205"/>
      <c r="N846" s="206"/>
      <c r="O846" s="67"/>
      <c r="P846" s="67"/>
      <c r="Q846" s="67"/>
      <c r="R846" s="67"/>
      <c r="S846" s="67"/>
      <c r="T846" s="68"/>
      <c r="U846" s="36"/>
      <c r="V846" s="36"/>
      <c r="W846" s="36"/>
      <c r="X846" s="36"/>
      <c r="Y846" s="36"/>
      <c r="Z846" s="36"/>
      <c r="AA846" s="36"/>
      <c r="AB846" s="36"/>
      <c r="AC846" s="36"/>
      <c r="AD846" s="36"/>
      <c r="AE846" s="36"/>
      <c r="AT846" s="19" t="s">
        <v>184</v>
      </c>
      <c r="AU846" s="19" t="s">
        <v>85</v>
      </c>
    </row>
    <row r="847" spans="1:65" s="2" customFormat="1" ht="16.5" customHeight="1">
      <c r="A847" s="36"/>
      <c r="B847" s="37"/>
      <c r="C847" s="239" t="s">
        <v>2138</v>
      </c>
      <c r="D847" s="239" t="s">
        <v>238</v>
      </c>
      <c r="E847" s="240" t="s">
        <v>4526</v>
      </c>
      <c r="F847" s="241" t="s">
        <v>4527</v>
      </c>
      <c r="G847" s="242" t="s">
        <v>247</v>
      </c>
      <c r="H847" s="243">
        <v>44</v>
      </c>
      <c r="I847" s="244"/>
      <c r="J847" s="245">
        <f>ROUND(I847*H847,2)</f>
        <v>0</v>
      </c>
      <c r="K847" s="241" t="s">
        <v>181</v>
      </c>
      <c r="L847" s="246"/>
      <c r="M847" s="247" t="s">
        <v>19</v>
      </c>
      <c r="N847" s="248" t="s">
        <v>48</v>
      </c>
      <c r="O847" s="67"/>
      <c r="P847" s="199">
        <f>O847*H847</f>
        <v>0</v>
      </c>
      <c r="Q847" s="199">
        <v>0.004</v>
      </c>
      <c r="R847" s="199">
        <f>Q847*H847</f>
        <v>0.176</v>
      </c>
      <c r="S847" s="199">
        <v>0</v>
      </c>
      <c r="T847" s="200">
        <f>S847*H847</f>
        <v>0</v>
      </c>
      <c r="U847" s="36"/>
      <c r="V847" s="36"/>
      <c r="W847" s="36"/>
      <c r="X847" s="36"/>
      <c r="Y847" s="36"/>
      <c r="Z847" s="36"/>
      <c r="AA847" s="36"/>
      <c r="AB847" s="36"/>
      <c r="AC847" s="36"/>
      <c r="AD847" s="36"/>
      <c r="AE847" s="36"/>
      <c r="AR847" s="201" t="s">
        <v>522</v>
      </c>
      <c r="AT847" s="201" t="s">
        <v>238</v>
      </c>
      <c r="AU847" s="201" t="s">
        <v>85</v>
      </c>
      <c r="AY847" s="19" t="s">
        <v>175</v>
      </c>
      <c r="BE847" s="202">
        <f>IF(N847="základní",J847,0)</f>
        <v>0</v>
      </c>
      <c r="BF847" s="202">
        <f>IF(N847="snížená",J847,0)</f>
        <v>0</v>
      </c>
      <c r="BG847" s="202">
        <f>IF(N847="zákl. přenesená",J847,0)</f>
        <v>0</v>
      </c>
      <c r="BH847" s="202">
        <f>IF(N847="sníž. přenesená",J847,0)</f>
        <v>0</v>
      </c>
      <c r="BI847" s="202">
        <f>IF(N847="nulová",J847,0)</f>
        <v>0</v>
      </c>
      <c r="BJ847" s="19" t="s">
        <v>182</v>
      </c>
      <c r="BK847" s="202">
        <f>ROUND(I847*H847,2)</f>
        <v>0</v>
      </c>
      <c r="BL847" s="19" t="s">
        <v>293</v>
      </c>
      <c r="BM847" s="201" t="s">
        <v>4528</v>
      </c>
    </row>
    <row r="848" spans="1:65" s="2" customFormat="1" ht="16.5" customHeight="1">
      <c r="A848" s="36"/>
      <c r="B848" s="37"/>
      <c r="C848" s="239" t="s">
        <v>2143</v>
      </c>
      <c r="D848" s="239" t="s">
        <v>238</v>
      </c>
      <c r="E848" s="240" t="s">
        <v>4529</v>
      </c>
      <c r="F848" s="241" t="s">
        <v>4530</v>
      </c>
      <c r="G848" s="242" t="s">
        <v>400</v>
      </c>
      <c r="H848" s="243">
        <v>88</v>
      </c>
      <c r="I848" s="244"/>
      <c r="J848" s="245">
        <f>ROUND(I848*H848,2)</f>
        <v>0</v>
      </c>
      <c r="K848" s="241" t="s">
        <v>181</v>
      </c>
      <c r="L848" s="246"/>
      <c r="M848" s="247" t="s">
        <v>19</v>
      </c>
      <c r="N848" s="248" t="s">
        <v>48</v>
      </c>
      <c r="O848" s="67"/>
      <c r="P848" s="199">
        <f>O848*H848</f>
        <v>0</v>
      </c>
      <c r="Q848" s="199">
        <v>6E-05</v>
      </c>
      <c r="R848" s="199">
        <f>Q848*H848</f>
        <v>0.00528</v>
      </c>
      <c r="S848" s="199">
        <v>0</v>
      </c>
      <c r="T848" s="200">
        <f>S848*H848</f>
        <v>0</v>
      </c>
      <c r="U848" s="36"/>
      <c r="V848" s="36"/>
      <c r="W848" s="36"/>
      <c r="X848" s="36"/>
      <c r="Y848" s="36"/>
      <c r="Z848" s="36"/>
      <c r="AA848" s="36"/>
      <c r="AB848" s="36"/>
      <c r="AC848" s="36"/>
      <c r="AD848" s="36"/>
      <c r="AE848" s="36"/>
      <c r="AR848" s="201" t="s">
        <v>522</v>
      </c>
      <c r="AT848" s="201" t="s">
        <v>238</v>
      </c>
      <c r="AU848" s="201" t="s">
        <v>85</v>
      </c>
      <c r="AY848" s="19" t="s">
        <v>175</v>
      </c>
      <c r="BE848" s="202">
        <f>IF(N848="základní",J848,0)</f>
        <v>0</v>
      </c>
      <c r="BF848" s="202">
        <f>IF(N848="snížená",J848,0)</f>
        <v>0</v>
      </c>
      <c r="BG848" s="202">
        <f>IF(N848="zákl. přenesená",J848,0)</f>
        <v>0</v>
      </c>
      <c r="BH848" s="202">
        <f>IF(N848="sníž. přenesená",J848,0)</f>
        <v>0</v>
      </c>
      <c r="BI848" s="202">
        <f>IF(N848="nulová",J848,0)</f>
        <v>0</v>
      </c>
      <c r="BJ848" s="19" t="s">
        <v>182</v>
      </c>
      <c r="BK848" s="202">
        <f>ROUND(I848*H848,2)</f>
        <v>0</v>
      </c>
      <c r="BL848" s="19" t="s">
        <v>293</v>
      </c>
      <c r="BM848" s="201" t="s">
        <v>4531</v>
      </c>
    </row>
    <row r="849" spans="1:65" s="2" customFormat="1" ht="21.75" customHeight="1">
      <c r="A849" s="36"/>
      <c r="B849" s="37"/>
      <c r="C849" s="190" t="s">
        <v>2149</v>
      </c>
      <c r="D849" s="190" t="s">
        <v>177</v>
      </c>
      <c r="E849" s="191" t="s">
        <v>2389</v>
      </c>
      <c r="F849" s="192" t="s">
        <v>2390</v>
      </c>
      <c r="G849" s="193" t="s">
        <v>217</v>
      </c>
      <c r="H849" s="194">
        <v>3.652</v>
      </c>
      <c r="I849" s="195"/>
      <c r="J849" s="196">
        <f>ROUND(I849*H849,2)</f>
        <v>0</v>
      </c>
      <c r="K849" s="192" t="s">
        <v>181</v>
      </c>
      <c r="L849" s="41"/>
      <c r="M849" s="197" t="s">
        <v>19</v>
      </c>
      <c r="N849" s="198" t="s">
        <v>48</v>
      </c>
      <c r="O849" s="67"/>
      <c r="P849" s="199">
        <f>O849*H849</f>
        <v>0</v>
      </c>
      <c r="Q849" s="199">
        <v>0</v>
      </c>
      <c r="R849" s="199">
        <f>Q849*H849</f>
        <v>0</v>
      </c>
      <c r="S849" s="199">
        <v>0</v>
      </c>
      <c r="T849" s="200">
        <f>S849*H849</f>
        <v>0</v>
      </c>
      <c r="U849" s="36"/>
      <c r="V849" s="36"/>
      <c r="W849" s="36"/>
      <c r="X849" s="36"/>
      <c r="Y849" s="36"/>
      <c r="Z849" s="36"/>
      <c r="AA849" s="36"/>
      <c r="AB849" s="36"/>
      <c r="AC849" s="36"/>
      <c r="AD849" s="36"/>
      <c r="AE849" s="36"/>
      <c r="AR849" s="201" t="s">
        <v>293</v>
      </c>
      <c r="AT849" s="201" t="s">
        <v>177</v>
      </c>
      <c r="AU849" s="201" t="s">
        <v>85</v>
      </c>
      <c r="AY849" s="19" t="s">
        <v>175</v>
      </c>
      <c r="BE849" s="202">
        <f>IF(N849="základní",J849,0)</f>
        <v>0</v>
      </c>
      <c r="BF849" s="202">
        <f>IF(N849="snížená",J849,0)</f>
        <v>0</v>
      </c>
      <c r="BG849" s="202">
        <f>IF(N849="zákl. přenesená",J849,0)</f>
        <v>0</v>
      </c>
      <c r="BH849" s="202">
        <f>IF(N849="sníž. přenesená",J849,0)</f>
        <v>0</v>
      </c>
      <c r="BI849" s="202">
        <f>IF(N849="nulová",J849,0)</f>
        <v>0</v>
      </c>
      <c r="BJ849" s="19" t="s">
        <v>182</v>
      </c>
      <c r="BK849" s="202">
        <f>ROUND(I849*H849,2)</f>
        <v>0</v>
      </c>
      <c r="BL849" s="19" t="s">
        <v>293</v>
      </c>
      <c r="BM849" s="201" t="s">
        <v>4532</v>
      </c>
    </row>
    <row r="850" spans="1:47" s="2" customFormat="1" ht="78">
      <c r="A850" s="36"/>
      <c r="B850" s="37"/>
      <c r="C850" s="38"/>
      <c r="D850" s="203" t="s">
        <v>184</v>
      </c>
      <c r="E850" s="38"/>
      <c r="F850" s="204" t="s">
        <v>2392</v>
      </c>
      <c r="G850" s="38"/>
      <c r="H850" s="38"/>
      <c r="I850" s="111"/>
      <c r="J850" s="38"/>
      <c r="K850" s="38"/>
      <c r="L850" s="41"/>
      <c r="M850" s="205"/>
      <c r="N850" s="206"/>
      <c r="O850" s="67"/>
      <c r="P850" s="67"/>
      <c r="Q850" s="67"/>
      <c r="R850" s="67"/>
      <c r="S850" s="67"/>
      <c r="T850" s="68"/>
      <c r="U850" s="36"/>
      <c r="V850" s="36"/>
      <c r="W850" s="36"/>
      <c r="X850" s="36"/>
      <c r="Y850" s="36"/>
      <c r="Z850" s="36"/>
      <c r="AA850" s="36"/>
      <c r="AB850" s="36"/>
      <c r="AC850" s="36"/>
      <c r="AD850" s="36"/>
      <c r="AE850" s="36"/>
      <c r="AT850" s="19" t="s">
        <v>184</v>
      </c>
      <c r="AU850" s="19" t="s">
        <v>85</v>
      </c>
    </row>
    <row r="851" spans="2:63" s="12" customFormat="1" ht="22.9" customHeight="1">
      <c r="B851" s="174"/>
      <c r="C851" s="175"/>
      <c r="D851" s="176" t="s">
        <v>74</v>
      </c>
      <c r="E851" s="188" t="s">
        <v>381</v>
      </c>
      <c r="F851" s="188" t="s">
        <v>382</v>
      </c>
      <c r="G851" s="175"/>
      <c r="H851" s="175"/>
      <c r="I851" s="178"/>
      <c r="J851" s="189">
        <f>BK851</f>
        <v>0</v>
      </c>
      <c r="K851" s="175"/>
      <c r="L851" s="180"/>
      <c r="M851" s="181"/>
      <c r="N851" s="182"/>
      <c r="O851" s="182"/>
      <c r="P851" s="183">
        <f>SUM(P852:P859)</f>
        <v>0</v>
      </c>
      <c r="Q851" s="182"/>
      <c r="R851" s="183">
        <f>SUM(R852:R859)</f>
        <v>0.0004</v>
      </c>
      <c r="S851" s="182"/>
      <c r="T851" s="184">
        <f>SUM(T852:T859)</f>
        <v>0.8</v>
      </c>
      <c r="AR851" s="185" t="s">
        <v>85</v>
      </c>
      <c r="AT851" s="186" t="s">
        <v>74</v>
      </c>
      <c r="AU851" s="186" t="s">
        <v>83</v>
      </c>
      <c r="AY851" s="185" t="s">
        <v>175</v>
      </c>
      <c r="BK851" s="187">
        <f>SUM(BK852:BK859)</f>
        <v>0</v>
      </c>
    </row>
    <row r="852" spans="1:65" s="2" customFormat="1" ht="16.5" customHeight="1">
      <c r="A852" s="36"/>
      <c r="B852" s="37"/>
      <c r="C852" s="190" t="s">
        <v>2155</v>
      </c>
      <c r="D852" s="190" t="s">
        <v>177</v>
      </c>
      <c r="E852" s="191" t="s">
        <v>4533</v>
      </c>
      <c r="F852" s="192" t="s">
        <v>4534</v>
      </c>
      <c r="G852" s="193" t="s">
        <v>400</v>
      </c>
      <c r="H852" s="194">
        <v>2</v>
      </c>
      <c r="I852" s="195"/>
      <c r="J852" s="196">
        <f>ROUND(I852*H852,2)</f>
        <v>0</v>
      </c>
      <c r="K852" s="192" t="s">
        <v>181</v>
      </c>
      <c r="L852" s="41"/>
      <c r="M852" s="197" t="s">
        <v>19</v>
      </c>
      <c r="N852" s="198" t="s">
        <v>48</v>
      </c>
      <c r="O852" s="67"/>
      <c r="P852" s="199">
        <f>O852*H852</f>
        <v>0</v>
      </c>
      <c r="Q852" s="199">
        <v>0</v>
      </c>
      <c r="R852" s="199">
        <f>Q852*H852</f>
        <v>0</v>
      </c>
      <c r="S852" s="199">
        <v>0</v>
      </c>
      <c r="T852" s="200">
        <f>S852*H852</f>
        <v>0</v>
      </c>
      <c r="U852" s="36"/>
      <c r="V852" s="36"/>
      <c r="W852" s="36"/>
      <c r="X852" s="36"/>
      <c r="Y852" s="36"/>
      <c r="Z852" s="36"/>
      <c r="AA852" s="36"/>
      <c r="AB852" s="36"/>
      <c r="AC852" s="36"/>
      <c r="AD852" s="36"/>
      <c r="AE852" s="36"/>
      <c r="AR852" s="201" t="s">
        <v>293</v>
      </c>
      <c r="AT852" s="201" t="s">
        <v>177</v>
      </c>
      <c r="AU852" s="201" t="s">
        <v>85</v>
      </c>
      <c r="AY852" s="19" t="s">
        <v>175</v>
      </c>
      <c r="BE852" s="202">
        <f>IF(N852="základní",J852,0)</f>
        <v>0</v>
      </c>
      <c r="BF852" s="202">
        <f>IF(N852="snížená",J852,0)</f>
        <v>0</v>
      </c>
      <c r="BG852" s="202">
        <f>IF(N852="zákl. přenesená",J852,0)</f>
        <v>0</v>
      </c>
      <c r="BH852" s="202">
        <f>IF(N852="sníž. přenesená",J852,0)</f>
        <v>0</v>
      </c>
      <c r="BI852" s="202">
        <f>IF(N852="nulová",J852,0)</f>
        <v>0</v>
      </c>
      <c r="BJ852" s="19" t="s">
        <v>182</v>
      </c>
      <c r="BK852" s="202">
        <f>ROUND(I852*H852,2)</f>
        <v>0</v>
      </c>
      <c r="BL852" s="19" t="s">
        <v>293</v>
      </c>
      <c r="BM852" s="201" t="s">
        <v>4535</v>
      </c>
    </row>
    <row r="853" spans="1:47" s="2" customFormat="1" ht="29.25">
      <c r="A853" s="36"/>
      <c r="B853" s="37"/>
      <c r="C853" s="38"/>
      <c r="D853" s="203" t="s">
        <v>184</v>
      </c>
      <c r="E853" s="38"/>
      <c r="F853" s="204" t="s">
        <v>4536</v>
      </c>
      <c r="G853" s="38"/>
      <c r="H853" s="38"/>
      <c r="I853" s="111"/>
      <c r="J853" s="38"/>
      <c r="K853" s="38"/>
      <c r="L853" s="41"/>
      <c r="M853" s="205"/>
      <c r="N853" s="206"/>
      <c r="O853" s="67"/>
      <c r="P853" s="67"/>
      <c r="Q853" s="67"/>
      <c r="R853" s="67"/>
      <c r="S853" s="67"/>
      <c r="T853" s="68"/>
      <c r="U853" s="36"/>
      <c r="V853" s="36"/>
      <c r="W853" s="36"/>
      <c r="X853" s="36"/>
      <c r="Y853" s="36"/>
      <c r="Z853" s="36"/>
      <c r="AA853" s="36"/>
      <c r="AB853" s="36"/>
      <c r="AC853" s="36"/>
      <c r="AD853" s="36"/>
      <c r="AE853" s="36"/>
      <c r="AT853" s="19" t="s">
        <v>184</v>
      </c>
      <c r="AU853" s="19" t="s">
        <v>85</v>
      </c>
    </row>
    <row r="854" spans="1:65" s="2" customFormat="1" ht="16.5" customHeight="1">
      <c r="A854" s="36"/>
      <c r="B854" s="37"/>
      <c r="C854" s="239" t="s">
        <v>2162</v>
      </c>
      <c r="D854" s="239" t="s">
        <v>238</v>
      </c>
      <c r="E854" s="240" t="s">
        <v>4537</v>
      </c>
      <c r="F854" s="241" t="s">
        <v>4538</v>
      </c>
      <c r="G854" s="242" t="s">
        <v>400</v>
      </c>
      <c r="H854" s="243">
        <v>2</v>
      </c>
      <c r="I854" s="244"/>
      <c r="J854" s="245">
        <f>ROUND(I854*H854,2)</f>
        <v>0</v>
      </c>
      <c r="K854" s="241" t="s">
        <v>181</v>
      </c>
      <c r="L854" s="246"/>
      <c r="M854" s="247" t="s">
        <v>19</v>
      </c>
      <c r="N854" s="248" t="s">
        <v>48</v>
      </c>
      <c r="O854" s="67"/>
      <c r="P854" s="199">
        <f>O854*H854</f>
        <v>0</v>
      </c>
      <c r="Q854" s="199">
        <v>0.0002</v>
      </c>
      <c r="R854" s="199">
        <f>Q854*H854</f>
        <v>0.0004</v>
      </c>
      <c r="S854" s="199">
        <v>0</v>
      </c>
      <c r="T854" s="200">
        <f>S854*H854</f>
        <v>0</v>
      </c>
      <c r="U854" s="36"/>
      <c r="V854" s="36"/>
      <c r="W854" s="36"/>
      <c r="X854" s="36"/>
      <c r="Y854" s="36"/>
      <c r="Z854" s="36"/>
      <c r="AA854" s="36"/>
      <c r="AB854" s="36"/>
      <c r="AC854" s="36"/>
      <c r="AD854" s="36"/>
      <c r="AE854" s="36"/>
      <c r="AR854" s="201" t="s">
        <v>522</v>
      </c>
      <c r="AT854" s="201" t="s">
        <v>238</v>
      </c>
      <c r="AU854" s="201" t="s">
        <v>85</v>
      </c>
      <c r="AY854" s="19" t="s">
        <v>175</v>
      </c>
      <c r="BE854" s="202">
        <f>IF(N854="základní",J854,0)</f>
        <v>0</v>
      </c>
      <c r="BF854" s="202">
        <f>IF(N854="snížená",J854,0)</f>
        <v>0</v>
      </c>
      <c r="BG854" s="202">
        <f>IF(N854="zákl. přenesená",J854,0)</f>
        <v>0</v>
      </c>
      <c r="BH854" s="202">
        <f>IF(N854="sníž. přenesená",J854,0)</f>
        <v>0</v>
      </c>
      <c r="BI854" s="202">
        <f>IF(N854="nulová",J854,0)</f>
        <v>0</v>
      </c>
      <c r="BJ854" s="19" t="s">
        <v>182</v>
      </c>
      <c r="BK854" s="202">
        <f>ROUND(I854*H854,2)</f>
        <v>0</v>
      </c>
      <c r="BL854" s="19" t="s">
        <v>293</v>
      </c>
      <c r="BM854" s="201" t="s">
        <v>4539</v>
      </c>
    </row>
    <row r="855" spans="1:65" s="2" customFormat="1" ht="16.5" customHeight="1">
      <c r="A855" s="36"/>
      <c r="B855" s="37"/>
      <c r="C855" s="190" t="s">
        <v>2168</v>
      </c>
      <c r="D855" s="190" t="s">
        <v>177</v>
      </c>
      <c r="E855" s="191" t="s">
        <v>4540</v>
      </c>
      <c r="F855" s="192" t="s">
        <v>4541</v>
      </c>
      <c r="G855" s="193" t="s">
        <v>433</v>
      </c>
      <c r="H855" s="194">
        <v>800</v>
      </c>
      <c r="I855" s="195"/>
      <c r="J855" s="196">
        <f>ROUND(I855*H855,2)</f>
        <v>0</v>
      </c>
      <c r="K855" s="192" t="s">
        <v>181</v>
      </c>
      <c r="L855" s="41"/>
      <c r="M855" s="197" t="s">
        <v>19</v>
      </c>
      <c r="N855" s="198" t="s">
        <v>48</v>
      </c>
      <c r="O855" s="67"/>
      <c r="P855" s="199">
        <f>O855*H855</f>
        <v>0</v>
      </c>
      <c r="Q855" s="199">
        <v>0</v>
      </c>
      <c r="R855" s="199">
        <f>Q855*H855</f>
        <v>0</v>
      </c>
      <c r="S855" s="199">
        <v>0.001</v>
      </c>
      <c r="T855" s="200">
        <f>S855*H855</f>
        <v>0.8</v>
      </c>
      <c r="U855" s="36"/>
      <c r="V855" s="36"/>
      <c r="W855" s="36"/>
      <c r="X855" s="36"/>
      <c r="Y855" s="36"/>
      <c r="Z855" s="36"/>
      <c r="AA855" s="36"/>
      <c r="AB855" s="36"/>
      <c r="AC855" s="36"/>
      <c r="AD855" s="36"/>
      <c r="AE855" s="36"/>
      <c r="AR855" s="201" t="s">
        <v>293</v>
      </c>
      <c r="AT855" s="201" t="s">
        <v>177</v>
      </c>
      <c r="AU855" s="201" t="s">
        <v>85</v>
      </c>
      <c r="AY855" s="19" t="s">
        <v>175</v>
      </c>
      <c r="BE855" s="202">
        <f>IF(N855="základní",J855,0)</f>
        <v>0</v>
      </c>
      <c r="BF855" s="202">
        <f>IF(N855="snížená",J855,0)</f>
        <v>0</v>
      </c>
      <c r="BG855" s="202">
        <f>IF(N855="zákl. přenesená",J855,0)</f>
        <v>0</v>
      </c>
      <c r="BH855" s="202">
        <f>IF(N855="sníž. přenesená",J855,0)</f>
        <v>0</v>
      </c>
      <c r="BI855" s="202">
        <f>IF(N855="nulová",J855,0)</f>
        <v>0</v>
      </c>
      <c r="BJ855" s="19" t="s">
        <v>182</v>
      </c>
      <c r="BK855" s="202">
        <f>ROUND(I855*H855,2)</f>
        <v>0</v>
      </c>
      <c r="BL855" s="19" t="s">
        <v>293</v>
      </c>
      <c r="BM855" s="201" t="s">
        <v>4542</v>
      </c>
    </row>
    <row r="856" spans="1:47" s="2" customFormat="1" ht="48.75">
      <c r="A856" s="36"/>
      <c r="B856" s="37"/>
      <c r="C856" s="38"/>
      <c r="D856" s="203" t="s">
        <v>184</v>
      </c>
      <c r="E856" s="38"/>
      <c r="F856" s="204" t="s">
        <v>4543</v>
      </c>
      <c r="G856" s="38"/>
      <c r="H856" s="38"/>
      <c r="I856" s="111"/>
      <c r="J856" s="38"/>
      <c r="K856" s="38"/>
      <c r="L856" s="41"/>
      <c r="M856" s="205"/>
      <c r="N856" s="206"/>
      <c r="O856" s="67"/>
      <c r="P856" s="67"/>
      <c r="Q856" s="67"/>
      <c r="R856" s="67"/>
      <c r="S856" s="67"/>
      <c r="T856" s="68"/>
      <c r="U856" s="36"/>
      <c r="V856" s="36"/>
      <c r="W856" s="36"/>
      <c r="X856" s="36"/>
      <c r="Y856" s="36"/>
      <c r="Z856" s="36"/>
      <c r="AA856" s="36"/>
      <c r="AB856" s="36"/>
      <c r="AC856" s="36"/>
      <c r="AD856" s="36"/>
      <c r="AE856" s="36"/>
      <c r="AT856" s="19" t="s">
        <v>184</v>
      </c>
      <c r="AU856" s="19" t="s">
        <v>85</v>
      </c>
    </row>
    <row r="857" spans="1:47" s="2" customFormat="1" ht="19.5">
      <c r="A857" s="36"/>
      <c r="B857" s="37"/>
      <c r="C857" s="38"/>
      <c r="D857" s="203" t="s">
        <v>255</v>
      </c>
      <c r="E857" s="38"/>
      <c r="F857" s="204" t="s">
        <v>4544</v>
      </c>
      <c r="G857" s="38"/>
      <c r="H857" s="38"/>
      <c r="I857" s="111"/>
      <c r="J857" s="38"/>
      <c r="K857" s="38"/>
      <c r="L857" s="41"/>
      <c r="M857" s="205"/>
      <c r="N857" s="206"/>
      <c r="O857" s="67"/>
      <c r="P857" s="67"/>
      <c r="Q857" s="67"/>
      <c r="R857" s="67"/>
      <c r="S857" s="67"/>
      <c r="T857" s="68"/>
      <c r="U857" s="36"/>
      <c r="V857" s="36"/>
      <c r="W857" s="36"/>
      <c r="X857" s="36"/>
      <c r="Y857" s="36"/>
      <c r="Z857" s="36"/>
      <c r="AA857" s="36"/>
      <c r="AB857" s="36"/>
      <c r="AC857" s="36"/>
      <c r="AD857" s="36"/>
      <c r="AE857" s="36"/>
      <c r="AT857" s="19" t="s">
        <v>255</v>
      </c>
      <c r="AU857" s="19" t="s">
        <v>85</v>
      </c>
    </row>
    <row r="858" spans="1:65" s="2" customFormat="1" ht="21.75" customHeight="1">
      <c r="A858" s="36"/>
      <c r="B858" s="37"/>
      <c r="C858" s="190" t="s">
        <v>2175</v>
      </c>
      <c r="D858" s="190" t="s">
        <v>177</v>
      </c>
      <c r="E858" s="191" t="s">
        <v>633</v>
      </c>
      <c r="F858" s="192" t="s">
        <v>634</v>
      </c>
      <c r="G858" s="193" t="s">
        <v>217</v>
      </c>
      <c r="H858" s="194">
        <v>1.23</v>
      </c>
      <c r="I858" s="195"/>
      <c r="J858" s="196">
        <f>ROUND(I858*H858,2)</f>
        <v>0</v>
      </c>
      <c r="K858" s="192" t="s">
        <v>181</v>
      </c>
      <c r="L858" s="41"/>
      <c r="M858" s="197" t="s">
        <v>19</v>
      </c>
      <c r="N858" s="198" t="s">
        <v>48</v>
      </c>
      <c r="O858" s="67"/>
      <c r="P858" s="199">
        <f>O858*H858</f>
        <v>0</v>
      </c>
      <c r="Q858" s="199">
        <v>0</v>
      </c>
      <c r="R858" s="199">
        <f>Q858*H858</f>
        <v>0</v>
      </c>
      <c r="S858" s="199">
        <v>0</v>
      </c>
      <c r="T858" s="200">
        <f>S858*H858</f>
        <v>0</v>
      </c>
      <c r="U858" s="36"/>
      <c r="V858" s="36"/>
      <c r="W858" s="36"/>
      <c r="X858" s="36"/>
      <c r="Y858" s="36"/>
      <c r="Z858" s="36"/>
      <c r="AA858" s="36"/>
      <c r="AB858" s="36"/>
      <c r="AC858" s="36"/>
      <c r="AD858" s="36"/>
      <c r="AE858" s="36"/>
      <c r="AR858" s="201" t="s">
        <v>293</v>
      </c>
      <c r="AT858" s="201" t="s">
        <v>177</v>
      </c>
      <c r="AU858" s="201" t="s">
        <v>85</v>
      </c>
      <c r="AY858" s="19" t="s">
        <v>175</v>
      </c>
      <c r="BE858" s="202">
        <f>IF(N858="základní",J858,0)</f>
        <v>0</v>
      </c>
      <c r="BF858" s="202">
        <f>IF(N858="snížená",J858,0)</f>
        <v>0</v>
      </c>
      <c r="BG858" s="202">
        <f>IF(N858="zákl. přenesená",J858,0)</f>
        <v>0</v>
      </c>
      <c r="BH858" s="202">
        <f>IF(N858="sníž. přenesená",J858,0)</f>
        <v>0</v>
      </c>
      <c r="BI858" s="202">
        <f>IF(N858="nulová",J858,0)</f>
        <v>0</v>
      </c>
      <c r="BJ858" s="19" t="s">
        <v>182</v>
      </c>
      <c r="BK858" s="202">
        <f>ROUND(I858*H858,2)</f>
        <v>0</v>
      </c>
      <c r="BL858" s="19" t="s">
        <v>293</v>
      </c>
      <c r="BM858" s="201" t="s">
        <v>4545</v>
      </c>
    </row>
    <row r="859" spans="1:47" s="2" customFormat="1" ht="78">
      <c r="A859" s="36"/>
      <c r="B859" s="37"/>
      <c r="C859" s="38"/>
      <c r="D859" s="203" t="s">
        <v>184</v>
      </c>
      <c r="E859" s="38"/>
      <c r="F859" s="204" t="s">
        <v>636</v>
      </c>
      <c r="G859" s="38"/>
      <c r="H859" s="38"/>
      <c r="I859" s="111"/>
      <c r="J859" s="38"/>
      <c r="K859" s="38"/>
      <c r="L859" s="41"/>
      <c r="M859" s="205"/>
      <c r="N859" s="206"/>
      <c r="O859" s="67"/>
      <c r="P859" s="67"/>
      <c r="Q859" s="67"/>
      <c r="R859" s="67"/>
      <c r="S859" s="67"/>
      <c r="T859" s="68"/>
      <c r="U859" s="36"/>
      <c r="V859" s="36"/>
      <c r="W859" s="36"/>
      <c r="X859" s="36"/>
      <c r="Y859" s="36"/>
      <c r="Z859" s="36"/>
      <c r="AA859" s="36"/>
      <c r="AB859" s="36"/>
      <c r="AC859" s="36"/>
      <c r="AD859" s="36"/>
      <c r="AE859" s="36"/>
      <c r="AT859" s="19" t="s">
        <v>184</v>
      </c>
      <c r="AU859" s="19" t="s">
        <v>85</v>
      </c>
    </row>
    <row r="860" spans="2:63" s="12" customFormat="1" ht="22.9" customHeight="1">
      <c r="B860" s="174"/>
      <c r="C860" s="175"/>
      <c r="D860" s="176" t="s">
        <v>74</v>
      </c>
      <c r="E860" s="188" t="s">
        <v>4546</v>
      </c>
      <c r="F860" s="188" t="s">
        <v>4547</v>
      </c>
      <c r="G860" s="175"/>
      <c r="H860" s="175"/>
      <c r="I860" s="178"/>
      <c r="J860" s="189">
        <f>BK860</f>
        <v>0</v>
      </c>
      <c r="K860" s="175"/>
      <c r="L860" s="180"/>
      <c r="M860" s="181"/>
      <c r="N860" s="182"/>
      <c r="O860" s="182"/>
      <c r="P860" s="183">
        <f>SUM(P861:P881)</f>
        <v>0</v>
      </c>
      <c r="Q860" s="182"/>
      <c r="R860" s="183">
        <f>SUM(R861:R881)</f>
        <v>8.0811459</v>
      </c>
      <c r="S860" s="182"/>
      <c r="T860" s="184">
        <f>SUM(T861:T881)</f>
        <v>0</v>
      </c>
      <c r="AR860" s="185" t="s">
        <v>85</v>
      </c>
      <c r="AT860" s="186" t="s">
        <v>74</v>
      </c>
      <c r="AU860" s="186" t="s">
        <v>83</v>
      </c>
      <c r="AY860" s="185" t="s">
        <v>175</v>
      </c>
      <c r="BK860" s="187">
        <f>SUM(BK861:BK881)</f>
        <v>0</v>
      </c>
    </row>
    <row r="861" spans="1:65" s="2" customFormat="1" ht="21.75" customHeight="1">
      <c r="A861" s="36"/>
      <c r="B861" s="37"/>
      <c r="C861" s="190" t="s">
        <v>2180</v>
      </c>
      <c r="D861" s="190" t="s">
        <v>177</v>
      </c>
      <c r="E861" s="191" t="s">
        <v>4548</v>
      </c>
      <c r="F861" s="192" t="s">
        <v>4549</v>
      </c>
      <c r="G861" s="193" t="s">
        <v>180</v>
      </c>
      <c r="H861" s="194">
        <v>86.199</v>
      </c>
      <c r="I861" s="195"/>
      <c r="J861" s="196">
        <f>ROUND(I861*H861,2)</f>
        <v>0</v>
      </c>
      <c r="K861" s="192" t="s">
        <v>19</v>
      </c>
      <c r="L861" s="41"/>
      <c r="M861" s="197" t="s">
        <v>19</v>
      </c>
      <c r="N861" s="198" t="s">
        <v>48</v>
      </c>
      <c r="O861" s="67"/>
      <c r="P861" s="199">
        <f>O861*H861</f>
        <v>0</v>
      </c>
      <c r="Q861" s="199">
        <v>0.0083</v>
      </c>
      <c r="R861" s="199">
        <f>Q861*H861</f>
        <v>0.7154517</v>
      </c>
      <c r="S861" s="199">
        <v>0</v>
      </c>
      <c r="T861" s="200">
        <f>S861*H861</f>
        <v>0</v>
      </c>
      <c r="U861" s="36"/>
      <c r="V861" s="36"/>
      <c r="W861" s="36"/>
      <c r="X861" s="36"/>
      <c r="Y861" s="36"/>
      <c r="Z861" s="36"/>
      <c r="AA861" s="36"/>
      <c r="AB861" s="36"/>
      <c r="AC861" s="36"/>
      <c r="AD861" s="36"/>
      <c r="AE861" s="36"/>
      <c r="AR861" s="201" t="s">
        <v>293</v>
      </c>
      <c r="AT861" s="201" t="s">
        <v>177</v>
      </c>
      <c r="AU861" s="201" t="s">
        <v>85</v>
      </c>
      <c r="AY861" s="19" t="s">
        <v>175</v>
      </c>
      <c r="BE861" s="202">
        <f>IF(N861="základní",J861,0)</f>
        <v>0</v>
      </c>
      <c r="BF861" s="202">
        <f>IF(N861="snížená",J861,0)</f>
        <v>0</v>
      </c>
      <c r="BG861" s="202">
        <f>IF(N861="zákl. přenesená",J861,0)</f>
        <v>0</v>
      </c>
      <c r="BH861" s="202">
        <f>IF(N861="sníž. přenesená",J861,0)</f>
        <v>0</v>
      </c>
      <c r="BI861" s="202">
        <f>IF(N861="nulová",J861,0)</f>
        <v>0</v>
      </c>
      <c r="BJ861" s="19" t="s">
        <v>182</v>
      </c>
      <c r="BK861" s="202">
        <f>ROUND(I861*H861,2)</f>
        <v>0</v>
      </c>
      <c r="BL861" s="19" t="s">
        <v>293</v>
      </c>
      <c r="BM861" s="201" t="s">
        <v>4550</v>
      </c>
    </row>
    <row r="862" spans="2:51" s="13" customFormat="1" ht="11.25">
      <c r="B862" s="207"/>
      <c r="C862" s="208"/>
      <c r="D862" s="203" t="s">
        <v>186</v>
      </c>
      <c r="E862" s="209" t="s">
        <v>19</v>
      </c>
      <c r="F862" s="210" t="s">
        <v>4551</v>
      </c>
      <c r="G862" s="208"/>
      <c r="H862" s="209" t="s">
        <v>19</v>
      </c>
      <c r="I862" s="211"/>
      <c r="J862" s="208"/>
      <c r="K862" s="208"/>
      <c r="L862" s="212"/>
      <c r="M862" s="213"/>
      <c r="N862" s="214"/>
      <c r="O862" s="214"/>
      <c r="P862" s="214"/>
      <c r="Q862" s="214"/>
      <c r="R862" s="214"/>
      <c r="S862" s="214"/>
      <c r="T862" s="215"/>
      <c r="AT862" s="216" t="s">
        <v>186</v>
      </c>
      <c r="AU862" s="216" t="s">
        <v>85</v>
      </c>
      <c r="AV862" s="13" t="s">
        <v>83</v>
      </c>
      <c r="AW862" s="13" t="s">
        <v>37</v>
      </c>
      <c r="AX862" s="13" t="s">
        <v>75</v>
      </c>
      <c r="AY862" s="216" t="s">
        <v>175</v>
      </c>
    </row>
    <row r="863" spans="2:51" s="14" customFormat="1" ht="11.25">
      <c r="B863" s="217"/>
      <c r="C863" s="218"/>
      <c r="D863" s="203" t="s">
        <v>186</v>
      </c>
      <c r="E863" s="219" t="s">
        <v>19</v>
      </c>
      <c r="F863" s="220" t="s">
        <v>4162</v>
      </c>
      <c r="G863" s="218"/>
      <c r="H863" s="221">
        <v>13.728</v>
      </c>
      <c r="I863" s="222"/>
      <c r="J863" s="218"/>
      <c r="K863" s="218"/>
      <c r="L863" s="223"/>
      <c r="M863" s="224"/>
      <c r="N863" s="225"/>
      <c r="O863" s="225"/>
      <c r="P863" s="225"/>
      <c r="Q863" s="225"/>
      <c r="R863" s="225"/>
      <c r="S863" s="225"/>
      <c r="T863" s="226"/>
      <c r="AT863" s="227" t="s">
        <v>186</v>
      </c>
      <c r="AU863" s="227" t="s">
        <v>85</v>
      </c>
      <c r="AV863" s="14" t="s">
        <v>85</v>
      </c>
      <c r="AW863" s="14" t="s">
        <v>37</v>
      </c>
      <c r="AX863" s="14" t="s">
        <v>75</v>
      </c>
      <c r="AY863" s="227" t="s">
        <v>175</v>
      </c>
    </row>
    <row r="864" spans="2:51" s="14" customFormat="1" ht="11.25">
      <c r="B864" s="217"/>
      <c r="C864" s="218"/>
      <c r="D864" s="203" t="s">
        <v>186</v>
      </c>
      <c r="E864" s="219" t="s">
        <v>19</v>
      </c>
      <c r="F864" s="220" t="s">
        <v>4163</v>
      </c>
      <c r="G864" s="218"/>
      <c r="H864" s="221">
        <v>1.766</v>
      </c>
      <c r="I864" s="222"/>
      <c r="J864" s="218"/>
      <c r="K864" s="218"/>
      <c r="L864" s="223"/>
      <c r="M864" s="224"/>
      <c r="N864" s="225"/>
      <c r="O864" s="225"/>
      <c r="P864" s="225"/>
      <c r="Q864" s="225"/>
      <c r="R864" s="225"/>
      <c r="S864" s="225"/>
      <c r="T864" s="226"/>
      <c r="AT864" s="227" t="s">
        <v>186</v>
      </c>
      <c r="AU864" s="227" t="s">
        <v>85</v>
      </c>
      <c r="AV864" s="14" t="s">
        <v>85</v>
      </c>
      <c r="AW864" s="14" t="s">
        <v>37</v>
      </c>
      <c r="AX864" s="14" t="s">
        <v>75</v>
      </c>
      <c r="AY864" s="227" t="s">
        <v>175</v>
      </c>
    </row>
    <row r="865" spans="2:51" s="14" customFormat="1" ht="11.25">
      <c r="B865" s="217"/>
      <c r="C865" s="218"/>
      <c r="D865" s="203" t="s">
        <v>186</v>
      </c>
      <c r="E865" s="219" t="s">
        <v>19</v>
      </c>
      <c r="F865" s="220" t="s">
        <v>4164</v>
      </c>
      <c r="G865" s="218"/>
      <c r="H865" s="221">
        <v>1.21</v>
      </c>
      <c r="I865" s="222"/>
      <c r="J865" s="218"/>
      <c r="K865" s="218"/>
      <c r="L865" s="223"/>
      <c r="M865" s="224"/>
      <c r="N865" s="225"/>
      <c r="O865" s="225"/>
      <c r="P865" s="225"/>
      <c r="Q865" s="225"/>
      <c r="R865" s="225"/>
      <c r="S865" s="225"/>
      <c r="T865" s="226"/>
      <c r="AT865" s="227" t="s">
        <v>186</v>
      </c>
      <c r="AU865" s="227" t="s">
        <v>85</v>
      </c>
      <c r="AV865" s="14" t="s">
        <v>85</v>
      </c>
      <c r="AW865" s="14" t="s">
        <v>37</v>
      </c>
      <c r="AX865" s="14" t="s">
        <v>75</v>
      </c>
      <c r="AY865" s="227" t="s">
        <v>175</v>
      </c>
    </row>
    <row r="866" spans="2:51" s="14" customFormat="1" ht="11.25">
      <c r="B866" s="217"/>
      <c r="C866" s="218"/>
      <c r="D866" s="203" t="s">
        <v>186</v>
      </c>
      <c r="E866" s="219" t="s">
        <v>19</v>
      </c>
      <c r="F866" s="220" t="s">
        <v>4165</v>
      </c>
      <c r="G866" s="218"/>
      <c r="H866" s="221">
        <v>2.376</v>
      </c>
      <c r="I866" s="222"/>
      <c r="J866" s="218"/>
      <c r="K866" s="218"/>
      <c r="L866" s="223"/>
      <c r="M866" s="224"/>
      <c r="N866" s="225"/>
      <c r="O866" s="225"/>
      <c r="P866" s="225"/>
      <c r="Q866" s="225"/>
      <c r="R866" s="225"/>
      <c r="S866" s="225"/>
      <c r="T866" s="226"/>
      <c r="AT866" s="227" t="s">
        <v>186</v>
      </c>
      <c r="AU866" s="227" t="s">
        <v>85</v>
      </c>
      <c r="AV866" s="14" t="s">
        <v>85</v>
      </c>
      <c r="AW866" s="14" t="s">
        <v>37</v>
      </c>
      <c r="AX866" s="14" t="s">
        <v>75</v>
      </c>
      <c r="AY866" s="227" t="s">
        <v>175</v>
      </c>
    </row>
    <row r="867" spans="2:51" s="14" customFormat="1" ht="11.25">
      <c r="B867" s="217"/>
      <c r="C867" s="218"/>
      <c r="D867" s="203" t="s">
        <v>186</v>
      </c>
      <c r="E867" s="219" t="s">
        <v>19</v>
      </c>
      <c r="F867" s="220" t="s">
        <v>4166</v>
      </c>
      <c r="G867" s="218"/>
      <c r="H867" s="221">
        <v>4.53</v>
      </c>
      <c r="I867" s="222"/>
      <c r="J867" s="218"/>
      <c r="K867" s="218"/>
      <c r="L867" s="223"/>
      <c r="M867" s="224"/>
      <c r="N867" s="225"/>
      <c r="O867" s="225"/>
      <c r="P867" s="225"/>
      <c r="Q867" s="225"/>
      <c r="R867" s="225"/>
      <c r="S867" s="225"/>
      <c r="T867" s="226"/>
      <c r="AT867" s="227" t="s">
        <v>186</v>
      </c>
      <c r="AU867" s="227" t="s">
        <v>85</v>
      </c>
      <c r="AV867" s="14" t="s">
        <v>85</v>
      </c>
      <c r="AW867" s="14" t="s">
        <v>37</v>
      </c>
      <c r="AX867" s="14" t="s">
        <v>75</v>
      </c>
      <c r="AY867" s="227" t="s">
        <v>175</v>
      </c>
    </row>
    <row r="868" spans="2:51" s="14" customFormat="1" ht="11.25">
      <c r="B868" s="217"/>
      <c r="C868" s="218"/>
      <c r="D868" s="203" t="s">
        <v>186</v>
      </c>
      <c r="E868" s="219" t="s">
        <v>19</v>
      </c>
      <c r="F868" s="220" t="s">
        <v>4167</v>
      </c>
      <c r="G868" s="218"/>
      <c r="H868" s="221">
        <v>2.845</v>
      </c>
      <c r="I868" s="222"/>
      <c r="J868" s="218"/>
      <c r="K868" s="218"/>
      <c r="L868" s="223"/>
      <c r="M868" s="224"/>
      <c r="N868" s="225"/>
      <c r="O868" s="225"/>
      <c r="P868" s="225"/>
      <c r="Q868" s="225"/>
      <c r="R868" s="225"/>
      <c r="S868" s="225"/>
      <c r="T868" s="226"/>
      <c r="AT868" s="227" t="s">
        <v>186</v>
      </c>
      <c r="AU868" s="227" t="s">
        <v>85</v>
      </c>
      <c r="AV868" s="14" t="s">
        <v>85</v>
      </c>
      <c r="AW868" s="14" t="s">
        <v>37</v>
      </c>
      <c r="AX868" s="14" t="s">
        <v>75</v>
      </c>
      <c r="AY868" s="227" t="s">
        <v>175</v>
      </c>
    </row>
    <row r="869" spans="2:51" s="14" customFormat="1" ht="11.25">
      <c r="B869" s="217"/>
      <c r="C869" s="218"/>
      <c r="D869" s="203" t="s">
        <v>186</v>
      </c>
      <c r="E869" s="219" t="s">
        <v>19</v>
      </c>
      <c r="F869" s="220" t="s">
        <v>4168</v>
      </c>
      <c r="G869" s="218"/>
      <c r="H869" s="221">
        <v>9.789</v>
      </c>
      <c r="I869" s="222"/>
      <c r="J869" s="218"/>
      <c r="K869" s="218"/>
      <c r="L869" s="223"/>
      <c r="M869" s="224"/>
      <c r="N869" s="225"/>
      <c r="O869" s="225"/>
      <c r="P869" s="225"/>
      <c r="Q869" s="225"/>
      <c r="R869" s="225"/>
      <c r="S869" s="225"/>
      <c r="T869" s="226"/>
      <c r="AT869" s="227" t="s">
        <v>186</v>
      </c>
      <c r="AU869" s="227" t="s">
        <v>85</v>
      </c>
      <c r="AV869" s="14" t="s">
        <v>85</v>
      </c>
      <c r="AW869" s="14" t="s">
        <v>37</v>
      </c>
      <c r="AX869" s="14" t="s">
        <v>75</v>
      </c>
      <c r="AY869" s="227" t="s">
        <v>175</v>
      </c>
    </row>
    <row r="870" spans="2:51" s="14" customFormat="1" ht="11.25">
      <c r="B870" s="217"/>
      <c r="C870" s="218"/>
      <c r="D870" s="203" t="s">
        <v>186</v>
      </c>
      <c r="E870" s="219" t="s">
        <v>19</v>
      </c>
      <c r="F870" s="220" t="s">
        <v>4169</v>
      </c>
      <c r="G870" s="218"/>
      <c r="H870" s="221">
        <v>6.738</v>
      </c>
      <c r="I870" s="222"/>
      <c r="J870" s="218"/>
      <c r="K870" s="218"/>
      <c r="L870" s="223"/>
      <c r="M870" s="224"/>
      <c r="N870" s="225"/>
      <c r="O870" s="225"/>
      <c r="P870" s="225"/>
      <c r="Q870" s="225"/>
      <c r="R870" s="225"/>
      <c r="S870" s="225"/>
      <c r="T870" s="226"/>
      <c r="AT870" s="227" t="s">
        <v>186</v>
      </c>
      <c r="AU870" s="227" t="s">
        <v>85</v>
      </c>
      <c r="AV870" s="14" t="s">
        <v>85</v>
      </c>
      <c r="AW870" s="14" t="s">
        <v>37</v>
      </c>
      <c r="AX870" s="14" t="s">
        <v>75</v>
      </c>
      <c r="AY870" s="227" t="s">
        <v>175</v>
      </c>
    </row>
    <row r="871" spans="2:51" s="14" customFormat="1" ht="11.25">
      <c r="B871" s="217"/>
      <c r="C871" s="218"/>
      <c r="D871" s="203" t="s">
        <v>186</v>
      </c>
      <c r="E871" s="219" t="s">
        <v>19</v>
      </c>
      <c r="F871" s="220" t="s">
        <v>4170</v>
      </c>
      <c r="G871" s="218"/>
      <c r="H871" s="221">
        <v>28.072</v>
      </c>
      <c r="I871" s="222"/>
      <c r="J871" s="218"/>
      <c r="K871" s="218"/>
      <c r="L871" s="223"/>
      <c r="M871" s="224"/>
      <c r="N871" s="225"/>
      <c r="O871" s="225"/>
      <c r="P871" s="225"/>
      <c r="Q871" s="225"/>
      <c r="R871" s="225"/>
      <c r="S871" s="225"/>
      <c r="T871" s="226"/>
      <c r="AT871" s="227" t="s">
        <v>186</v>
      </c>
      <c r="AU871" s="227" t="s">
        <v>85</v>
      </c>
      <c r="AV871" s="14" t="s">
        <v>85</v>
      </c>
      <c r="AW871" s="14" t="s">
        <v>37</v>
      </c>
      <c r="AX871" s="14" t="s">
        <v>75</v>
      </c>
      <c r="AY871" s="227" t="s">
        <v>175</v>
      </c>
    </row>
    <row r="872" spans="2:51" s="14" customFormat="1" ht="11.25">
      <c r="B872" s="217"/>
      <c r="C872" s="218"/>
      <c r="D872" s="203" t="s">
        <v>186</v>
      </c>
      <c r="E872" s="219" t="s">
        <v>19</v>
      </c>
      <c r="F872" s="220" t="s">
        <v>4171</v>
      </c>
      <c r="G872" s="218"/>
      <c r="H872" s="221">
        <v>1.632</v>
      </c>
      <c r="I872" s="222"/>
      <c r="J872" s="218"/>
      <c r="K872" s="218"/>
      <c r="L872" s="223"/>
      <c r="M872" s="224"/>
      <c r="N872" s="225"/>
      <c r="O872" s="225"/>
      <c r="P872" s="225"/>
      <c r="Q872" s="225"/>
      <c r="R872" s="225"/>
      <c r="S872" s="225"/>
      <c r="T872" s="226"/>
      <c r="AT872" s="227" t="s">
        <v>186</v>
      </c>
      <c r="AU872" s="227" t="s">
        <v>85</v>
      </c>
      <c r="AV872" s="14" t="s">
        <v>85</v>
      </c>
      <c r="AW872" s="14" t="s">
        <v>37</v>
      </c>
      <c r="AX872" s="14" t="s">
        <v>75</v>
      </c>
      <c r="AY872" s="227" t="s">
        <v>175</v>
      </c>
    </row>
    <row r="873" spans="2:51" s="14" customFormat="1" ht="11.25">
      <c r="B873" s="217"/>
      <c r="C873" s="218"/>
      <c r="D873" s="203" t="s">
        <v>186</v>
      </c>
      <c r="E873" s="219" t="s">
        <v>19</v>
      </c>
      <c r="F873" s="220" t="s">
        <v>4172</v>
      </c>
      <c r="G873" s="218"/>
      <c r="H873" s="221">
        <v>5.95</v>
      </c>
      <c r="I873" s="222"/>
      <c r="J873" s="218"/>
      <c r="K873" s="218"/>
      <c r="L873" s="223"/>
      <c r="M873" s="224"/>
      <c r="N873" s="225"/>
      <c r="O873" s="225"/>
      <c r="P873" s="225"/>
      <c r="Q873" s="225"/>
      <c r="R873" s="225"/>
      <c r="S873" s="225"/>
      <c r="T873" s="226"/>
      <c r="AT873" s="227" t="s">
        <v>186</v>
      </c>
      <c r="AU873" s="227" t="s">
        <v>85</v>
      </c>
      <c r="AV873" s="14" t="s">
        <v>85</v>
      </c>
      <c r="AW873" s="14" t="s">
        <v>37</v>
      </c>
      <c r="AX873" s="14" t="s">
        <v>75</v>
      </c>
      <c r="AY873" s="227" t="s">
        <v>175</v>
      </c>
    </row>
    <row r="874" spans="2:51" s="14" customFormat="1" ht="11.25">
      <c r="B874" s="217"/>
      <c r="C874" s="218"/>
      <c r="D874" s="203" t="s">
        <v>186</v>
      </c>
      <c r="E874" s="219" t="s">
        <v>19</v>
      </c>
      <c r="F874" s="220" t="s">
        <v>4173</v>
      </c>
      <c r="G874" s="218"/>
      <c r="H874" s="221">
        <v>7.563</v>
      </c>
      <c r="I874" s="222"/>
      <c r="J874" s="218"/>
      <c r="K874" s="218"/>
      <c r="L874" s="223"/>
      <c r="M874" s="224"/>
      <c r="N874" s="225"/>
      <c r="O874" s="225"/>
      <c r="P874" s="225"/>
      <c r="Q874" s="225"/>
      <c r="R874" s="225"/>
      <c r="S874" s="225"/>
      <c r="T874" s="226"/>
      <c r="AT874" s="227" t="s">
        <v>186</v>
      </c>
      <c r="AU874" s="227" t="s">
        <v>85</v>
      </c>
      <c r="AV874" s="14" t="s">
        <v>85</v>
      </c>
      <c r="AW874" s="14" t="s">
        <v>37</v>
      </c>
      <c r="AX874" s="14" t="s">
        <v>75</v>
      </c>
      <c r="AY874" s="227" t="s">
        <v>175</v>
      </c>
    </row>
    <row r="875" spans="2:51" s="15" customFormat="1" ht="11.25">
      <c r="B875" s="228"/>
      <c r="C875" s="229"/>
      <c r="D875" s="203" t="s">
        <v>186</v>
      </c>
      <c r="E875" s="230" t="s">
        <v>19</v>
      </c>
      <c r="F875" s="231" t="s">
        <v>204</v>
      </c>
      <c r="G875" s="229"/>
      <c r="H875" s="232">
        <v>86.19900000000001</v>
      </c>
      <c r="I875" s="233"/>
      <c r="J875" s="229"/>
      <c r="K875" s="229"/>
      <c r="L875" s="234"/>
      <c r="M875" s="235"/>
      <c r="N875" s="236"/>
      <c r="O875" s="236"/>
      <c r="P875" s="236"/>
      <c r="Q875" s="236"/>
      <c r="R875" s="236"/>
      <c r="S875" s="236"/>
      <c r="T875" s="237"/>
      <c r="AT875" s="238" t="s">
        <v>186</v>
      </c>
      <c r="AU875" s="238" t="s">
        <v>85</v>
      </c>
      <c r="AV875" s="15" t="s">
        <v>182</v>
      </c>
      <c r="AW875" s="15" t="s">
        <v>37</v>
      </c>
      <c r="AX875" s="15" t="s">
        <v>83</v>
      </c>
      <c r="AY875" s="238" t="s">
        <v>175</v>
      </c>
    </row>
    <row r="876" spans="1:65" s="2" customFormat="1" ht="16.5" customHeight="1">
      <c r="A876" s="36"/>
      <c r="B876" s="37"/>
      <c r="C876" s="239" t="s">
        <v>2187</v>
      </c>
      <c r="D876" s="239" t="s">
        <v>238</v>
      </c>
      <c r="E876" s="240" t="s">
        <v>4552</v>
      </c>
      <c r="F876" s="241" t="s">
        <v>4553</v>
      </c>
      <c r="G876" s="242" t="s">
        <v>180</v>
      </c>
      <c r="H876" s="243">
        <v>90.509</v>
      </c>
      <c r="I876" s="244"/>
      <c r="J876" s="245">
        <f>ROUND(I876*H876,2)</f>
        <v>0</v>
      </c>
      <c r="K876" s="241" t="s">
        <v>181</v>
      </c>
      <c r="L876" s="246"/>
      <c r="M876" s="247" t="s">
        <v>19</v>
      </c>
      <c r="N876" s="248" t="s">
        <v>48</v>
      </c>
      <c r="O876" s="67"/>
      <c r="P876" s="199">
        <f>O876*H876</f>
        <v>0</v>
      </c>
      <c r="Q876" s="199">
        <v>0.081</v>
      </c>
      <c r="R876" s="199">
        <f>Q876*H876</f>
        <v>7.331229</v>
      </c>
      <c r="S876" s="199">
        <v>0</v>
      </c>
      <c r="T876" s="200">
        <f>S876*H876</f>
        <v>0</v>
      </c>
      <c r="U876" s="36"/>
      <c r="V876" s="36"/>
      <c r="W876" s="36"/>
      <c r="X876" s="36"/>
      <c r="Y876" s="36"/>
      <c r="Z876" s="36"/>
      <c r="AA876" s="36"/>
      <c r="AB876" s="36"/>
      <c r="AC876" s="36"/>
      <c r="AD876" s="36"/>
      <c r="AE876" s="36"/>
      <c r="AR876" s="201" t="s">
        <v>522</v>
      </c>
      <c r="AT876" s="201" t="s">
        <v>238</v>
      </c>
      <c r="AU876" s="201" t="s">
        <v>85</v>
      </c>
      <c r="AY876" s="19" t="s">
        <v>175</v>
      </c>
      <c r="BE876" s="202">
        <f>IF(N876="základní",J876,0)</f>
        <v>0</v>
      </c>
      <c r="BF876" s="202">
        <f>IF(N876="snížená",J876,0)</f>
        <v>0</v>
      </c>
      <c r="BG876" s="202">
        <f>IF(N876="zákl. přenesená",J876,0)</f>
        <v>0</v>
      </c>
      <c r="BH876" s="202">
        <f>IF(N876="sníž. přenesená",J876,0)</f>
        <v>0</v>
      </c>
      <c r="BI876" s="202">
        <f>IF(N876="nulová",J876,0)</f>
        <v>0</v>
      </c>
      <c r="BJ876" s="19" t="s">
        <v>182</v>
      </c>
      <c r="BK876" s="202">
        <f>ROUND(I876*H876,2)</f>
        <v>0</v>
      </c>
      <c r="BL876" s="19" t="s">
        <v>293</v>
      </c>
      <c r="BM876" s="201" t="s">
        <v>4554</v>
      </c>
    </row>
    <row r="877" spans="1:47" s="2" customFormat="1" ht="19.5">
      <c r="A877" s="36"/>
      <c r="B877" s="37"/>
      <c r="C877" s="38"/>
      <c r="D877" s="203" t="s">
        <v>255</v>
      </c>
      <c r="E877" s="38"/>
      <c r="F877" s="204" t="s">
        <v>4555</v>
      </c>
      <c r="G877" s="38"/>
      <c r="H877" s="38"/>
      <c r="I877" s="111"/>
      <c r="J877" s="38"/>
      <c r="K877" s="38"/>
      <c r="L877" s="41"/>
      <c r="M877" s="205"/>
      <c r="N877" s="206"/>
      <c r="O877" s="67"/>
      <c r="P877" s="67"/>
      <c r="Q877" s="67"/>
      <c r="R877" s="67"/>
      <c r="S877" s="67"/>
      <c r="T877" s="68"/>
      <c r="U877" s="36"/>
      <c r="V877" s="36"/>
      <c r="W877" s="36"/>
      <c r="X877" s="36"/>
      <c r="Y877" s="36"/>
      <c r="Z877" s="36"/>
      <c r="AA877" s="36"/>
      <c r="AB877" s="36"/>
      <c r="AC877" s="36"/>
      <c r="AD877" s="36"/>
      <c r="AE877" s="36"/>
      <c r="AT877" s="19" t="s">
        <v>255</v>
      </c>
      <c r="AU877" s="19" t="s">
        <v>85</v>
      </c>
    </row>
    <row r="878" spans="1:65" s="2" customFormat="1" ht="16.5" customHeight="1">
      <c r="A878" s="36"/>
      <c r="B878" s="37"/>
      <c r="C878" s="190" t="s">
        <v>2193</v>
      </c>
      <c r="D878" s="190" t="s">
        <v>177</v>
      </c>
      <c r="E878" s="191" t="s">
        <v>4556</v>
      </c>
      <c r="F878" s="192" t="s">
        <v>4557</v>
      </c>
      <c r="G878" s="193" t="s">
        <v>180</v>
      </c>
      <c r="H878" s="194">
        <v>86.163</v>
      </c>
      <c r="I878" s="195"/>
      <c r="J878" s="196">
        <f>ROUND(I878*H878,2)</f>
        <v>0</v>
      </c>
      <c r="K878" s="192" t="s">
        <v>181</v>
      </c>
      <c r="L878" s="41"/>
      <c r="M878" s="197" t="s">
        <v>19</v>
      </c>
      <c r="N878" s="198" t="s">
        <v>48</v>
      </c>
      <c r="O878" s="67"/>
      <c r="P878" s="199">
        <f>O878*H878</f>
        <v>0</v>
      </c>
      <c r="Q878" s="199">
        <v>0.0004</v>
      </c>
      <c r="R878" s="199">
        <f>Q878*H878</f>
        <v>0.0344652</v>
      </c>
      <c r="S878" s="199">
        <v>0</v>
      </c>
      <c r="T878" s="200">
        <f>S878*H878</f>
        <v>0</v>
      </c>
      <c r="U878" s="36"/>
      <c r="V878" s="36"/>
      <c r="W878" s="36"/>
      <c r="X878" s="36"/>
      <c r="Y878" s="36"/>
      <c r="Z878" s="36"/>
      <c r="AA878" s="36"/>
      <c r="AB878" s="36"/>
      <c r="AC878" s="36"/>
      <c r="AD878" s="36"/>
      <c r="AE878" s="36"/>
      <c r="AR878" s="201" t="s">
        <v>293</v>
      </c>
      <c r="AT878" s="201" t="s">
        <v>177</v>
      </c>
      <c r="AU878" s="201" t="s">
        <v>85</v>
      </c>
      <c r="AY878" s="19" t="s">
        <v>175</v>
      </c>
      <c r="BE878" s="202">
        <f>IF(N878="základní",J878,0)</f>
        <v>0</v>
      </c>
      <c r="BF878" s="202">
        <f>IF(N878="snížená",J878,0)</f>
        <v>0</v>
      </c>
      <c r="BG878" s="202">
        <f>IF(N878="zákl. přenesená",J878,0)</f>
        <v>0</v>
      </c>
      <c r="BH878" s="202">
        <f>IF(N878="sníž. přenesená",J878,0)</f>
        <v>0</v>
      </c>
      <c r="BI878" s="202">
        <f>IF(N878="nulová",J878,0)</f>
        <v>0</v>
      </c>
      <c r="BJ878" s="19" t="s">
        <v>182</v>
      </c>
      <c r="BK878" s="202">
        <f>ROUND(I878*H878,2)</f>
        <v>0</v>
      </c>
      <c r="BL878" s="19" t="s">
        <v>293</v>
      </c>
      <c r="BM878" s="201" t="s">
        <v>4558</v>
      </c>
    </row>
    <row r="879" spans="1:47" s="2" customFormat="1" ht="39">
      <c r="A879" s="36"/>
      <c r="B879" s="37"/>
      <c r="C879" s="38"/>
      <c r="D879" s="203" t="s">
        <v>184</v>
      </c>
      <c r="E879" s="38"/>
      <c r="F879" s="204" t="s">
        <v>4559</v>
      </c>
      <c r="G879" s="38"/>
      <c r="H879" s="38"/>
      <c r="I879" s="111"/>
      <c r="J879" s="38"/>
      <c r="K879" s="38"/>
      <c r="L879" s="41"/>
      <c r="M879" s="205"/>
      <c r="N879" s="206"/>
      <c r="O879" s="67"/>
      <c r="P879" s="67"/>
      <c r="Q879" s="67"/>
      <c r="R879" s="67"/>
      <c r="S879" s="67"/>
      <c r="T879" s="68"/>
      <c r="U879" s="36"/>
      <c r="V879" s="36"/>
      <c r="W879" s="36"/>
      <c r="X879" s="36"/>
      <c r="Y879" s="36"/>
      <c r="Z879" s="36"/>
      <c r="AA879" s="36"/>
      <c r="AB879" s="36"/>
      <c r="AC879" s="36"/>
      <c r="AD879" s="36"/>
      <c r="AE879" s="36"/>
      <c r="AT879" s="19" t="s">
        <v>184</v>
      </c>
      <c r="AU879" s="19" t="s">
        <v>85</v>
      </c>
    </row>
    <row r="880" spans="1:65" s="2" customFormat="1" ht="21.75" customHeight="1">
      <c r="A880" s="36"/>
      <c r="B880" s="37"/>
      <c r="C880" s="190" t="s">
        <v>2202</v>
      </c>
      <c r="D880" s="190" t="s">
        <v>177</v>
      </c>
      <c r="E880" s="191" t="s">
        <v>4560</v>
      </c>
      <c r="F880" s="192" t="s">
        <v>4561</v>
      </c>
      <c r="G880" s="193" t="s">
        <v>217</v>
      </c>
      <c r="H880" s="194">
        <v>8.081</v>
      </c>
      <c r="I880" s="195"/>
      <c r="J880" s="196">
        <f>ROUND(I880*H880,2)</f>
        <v>0</v>
      </c>
      <c r="K880" s="192" t="s">
        <v>181</v>
      </c>
      <c r="L880" s="41"/>
      <c r="M880" s="197" t="s">
        <v>19</v>
      </c>
      <c r="N880" s="198" t="s">
        <v>48</v>
      </c>
      <c r="O880" s="67"/>
      <c r="P880" s="199">
        <f>O880*H880</f>
        <v>0</v>
      </c>
      <c r="Q880" s="199">
        <v>0</v>
      </c>
      <c r="R880" s="199">
        <f>Q880*H880</f>
        <v>0</v>
      </c>
      <c r="S880" s="199">
        <v>0</v>
      </c>
      <c r="T880" s="200">
        <f>S880*H880</f>
        <v>0</v>
      </c>
      <c r="U880" s="36"/>
      <c r="V880" s="36"/>
      <c r="W880" s="36"/>
      <c r="X880" s="36"/>
      <c r="Y880" s="36"/>
      <c r="Z880" s="36"/>
      <c r="AA880" s="36"/>
      <c r="AB880" s="36"/>
      <c r="AC880" s="36"/>
      <c r="AD880" s="36"/>
      <c r="AE880" s="36"/>
      <c r="AR880" s="201" t="s">
        <v>293</v>
      </c>
      <c r="AT880" s="201" t="s">
        <v>177</v>
      </c>
      <c r="AU880" s="201" t="s">
        <v>85</v>
      </c>
      <c r="AY880" s="19" t="s">
        <v>175</v>
      </c>
      <c r="BE880" s="202">
        <f>IF(N880="základní",J880,0)</f>
        <v>0</v>
      </c>
      <c r="BF880" s="202">
        <f>IF(N880="snížená",J880,0)</f>
        <v>0</v>
      </c>
      <c r="BG880" s="202">
        <f>IF(N880="zákl. přenesená",J880,0)</f>
        <v>0</v>
      </c>
      <c r="BH880" s="202">
        <f>IF(N880="sníž. přenesená",J880,0)</f>
        <v>0</v>
      </c>
      <c r="BI880" s="202">
        <f>IF(N880="nulová",J880,0)</f>
        <v>0</v>
      </c>
      <c r="BJ880" s="19" t="s">
        <v>182</v>
      </c>
      <c r="BK880" s="202">
        <f>ROUND(I880*H880,2)</f>
        <v>0</v>
      </c>
      <c r="BL880" s="19" t="s">
        <v>293</v>
      </c>
      <c r="BM880" s="201" t="s">
        <v>4562</v>
      </c>
    </row>
    <row r="881" spans="1:47" s="2" customFormat="1" ht="78">
      <c r="A881" s="36"/>
      <c r="B881" s="37"/>
      <c r="C881" s="38"/>
      <c r="D881" s="203" t="s">
        <v>184</v>
      </c>
      <c r="E881" s="38"/>
      <c r="F881" s="204" t="s">
        <v>2159</v>
      </c>
      <c r="G881" s="38"/>
      <c r="H881" s="38"/>
      <c r="I881" s="111"/>
      <c r="J881" s="38"/>
      <c r="K881" s="38"/>
      <c r="L881" s="41"/>
      <c r="M881" s="205"/>
      <c r="N881" s="206"/>
      <c r="O881" s="67"/>
      <c r="P881" s="67"/>
      <c r="Q881" s="67"/>
      <c r="R881" s="67"/>
      <c r="S881" s="67"/>
      <c r="T881" s="68"/>
      <c r="U881" s="36"/>
      <c r="V881" s="36"/>
      <c r="W881" s="36"/>
      <c r="X881" s="36"/>
      <c r="Y881" s="36"/>
      <c r="Z881" s="36"/>
      <c r="AA881" s="36"/>
      <c r="AB881" s="36"/>
      <c r="AC881" s="36"/>
      <c r="AD881" s="36"/>
      <c r="AE881" s="36"/>
      <c r="AT881" s="19" t="s">
        <v>184</v>
      </c>
      <c r="AU881" s="19" t="s">
        <v>85</v>
      </c>
    </row>
    <row r="882" spans="2:63" s="12" customFormat="1" ht="22.9" customHeight="1">
      <c r="B882" s="174"/>
      <c r="C882" s="175"/>
      <c r="D882" s="176" t="s">
        <v>74</v>
      </c>
      <c r="E882" s="188" t="s">
        <v>1014</v>
      </c>
      <c r="F882" s="188" t="s">
        <v>2543</v>
      </c>
      <c r="G882" s="175"/>
      <c r="H882" s="175"/>
      <c r="I882" s="178"/>
      <c r="J882" s="189">
        <f>BK882</f>
        <v>0</v>
      </c>
      <c r="K882" s="175"/>
      <c r="L882" s="180"/>
      <c r="M882" s="181"/>
      <c r="N882" s="182"/>
      <c r="O882" s="182"/>
      <c r="P882" s="183">
        <f>SUM(P883:P928)</f>
        <v>0</v>
      </c>
      <c r="Q882" s="182"/>
      <c r="R882" s="183">
        <f>SUM(R883:R928)</f>
        <v>22.71306653</v>
      </c>
      <c r="S882" s="182"/>
      <c r="T882" s="184">
        <f>SUM(T883:T928)</f>
        <v>0</v>
      </c>
      <c r="AR882" s="185" t="s">
        <v>85</v>
      </c>
      <c r="AT882" s="186" t="s">
        <v>74</v>
      </c>
      <c r="AU882" s="186" t="s">
        <v>83</v>
      </c>
      <c r="AY882" s="185" t="s">
        <v>175</v>
      </c>
      <c r="BK882" s="187">
        <f>SUM(BK883:BK928)</f>
        <v>0</v>
      </c>
    </row>
    <row r="883" spans="1:65" s="2" customFormat="1" ht="21.75" customHeight="1">
      <c r="A883" s="36"/>
      <c r="B883" s="37"/>
      <c r="C883" s="190" t="s">
        <v>2209</v>
      </c>
      <c r="D883" s="190" t="s">
        <v>177</v>
      </c>
      <c r="E883" s="191" t="s">
        <v>4563</v>
      </c>
      <c r="F883" s="192" t="s">
        <v>4564</v>
      </c>
      <c r="G883" s="193" t="s">
        <v>180</v>
      </c>
      <c r="H883" s="194">
        <v>355.831</v>
      </c>
      <c r="I883" s="195"/>
      <c r="J883" s="196">
        <f>ROUND(I883*H883,2)</f>
        <v>0</v>
      </c>
      <c r="K883" s="192" t="s">
        <v>181</v>
      </c>
      <c r="L883" s="41"/>
      <c r="M883" s="197" t="s">
        <v>19</v>
      </c>
      <c r="N883" s="198" t="s">
        <v>48</v>
      </c>
      <c r="O883" s="67"/>
      <c r="P883" s="199">
        <f>O883*H883</f>
        <v>0</v>
      </c>
      <c r="Q883" s="199">
        <v>0.00014</v>
      </c>
      <c r="R883" s="199">
        <f>Q883*H883</f>
        <v>0.04981634</v>
      </c>
      <c r="S883" s="199">
        <v>0</v>
      </c>
      <c r="T883" s="200">
        <f>S883*H883</f>
        <v>0</v>
      </c>
      <c r="U883" s="36"/>
      <c r="V883" s="36"/>
      <c r="W883" s="36"/>
      <c r="X883" s="36"/>
      <c r="Y883" s="36"/>
      <c r="Z883" s="36"/>
      <c r="AA883" s="36"/>
      <c r="AB883" s="36"/>
      <c r="AC883" s="36"/>
      <c r="AD883" s="36"/>
      <c r="AE883" s="36"/>
      <c r="AR883" s="201" t="s">
        <v>293</v>
      </c>
      <c r="AT883" s="201" t="s">
        <v>177</v>
      </c>
      <c r="AU883" s="201" t="s">
        <v>85</v>
      </c>
      <c r="AY883" s="19" t="s">
        <v>175</v>
      </c>
      <c r="BE883" s="202">
        <f>IF(N883="základní",J883,0)</f>
        <v>0</v>
      </c>
      <c r="BF883" s="202">
        <f>IF(N883="snížená",J883,0)</f>
        <v>0</v>
      </c>
      <c r="BG883" s="202">
        <f>IF(N883="zákl. přenesená",J883,0)</f>
        <v>0</v>
      </c>
      <c r="BH883" s="202">
        <f>IF(N883="sníž. přenesená",J883,0)</f>
        <v>0</v>
      </c>
      <c r="BI883" s="202">
        <f>IF(N883="nulová",J883,0)</f>
        <v>0</v>
      </c>
      <c r="BJ883" s="19" t="s">
        <v>182</v>
      </c>
      <c r="BK883" s="202">
        <f>ROUND(I883*H883,2)</f>
        <v>0</v>
      </c>
      <c r="BL883" s="19" t="s">
        <v>293</v>
      </c>
      <c r="BM883" s="201" t="s">
        <v>4565</v>
      </c>
    </row>
    <row r="884" spans="1:47" s="2" customFormat="1" ht="58.5">
      <c r="A884" s="36"/>
      <c r="B884" s="37"/>
      <c r="C884" s="38"/>
      <c r="D884" s="203" t="s">
        <v>184</v>
      </c>
      <c r="E884" s="38"/>
      <c r="F884" s="204" t="s">
        <v>4566</v>
      </c>
      <c r="G884" s="38"/>
      <c r="H884" s="38"/>
      <c r="I884" s="111"/>
      <c r="J884" s="38"/>
      <c r="K884" s="38"/>
      <c r="L884" s="41"/>
      <c r="M884" s="205"/>
      <c r="N884" s="206"/>
      <c r="O884" s="67"/>
      <c r="P884" s="67"/>
      <c r="Q884" s="67"/>
      <c r="R884" s="67"/>
      <c r="S884" s="67"/>
      <c r="T884" s="68"/>
      <c r="U884" s="36"/>
      <c r="V884" s="36"/>
      <c r="W884" s="36"/>
      <c r="X884" s="36"/>
      <c r="Y884" s="36"/>
      <c r="Z884" s="36"/>
      <c r="AA884" s="36"/>
      <c r="AB884" s="36"/>
      <c r="AC884" s="36"/>
      <c r="AD884" s="36"/>
      <c r="AE884" s="36"/>
      <c r="AT884" s="19" t="s">
        <v>184</v>
      </c>
      <c r="AU884" s="19" t="s">
        <v>85</v>
      </c>
    </row>
    <row r="885" spans="2:51" s="13" customFormat="1" ht="11.25">
      <c r="B885" s="207"/>
      <c r="C885" s="208"/>
      <c r="D885" s="203" t="s">
        <v>186</v>
      </c>
      <c r="E885" s="209" t="s">
        <v>19</v>
      </c>
      <c r="F885" s="210" t="s">
        <v>4567</v>
      </c>
      <c r="G885" s="208"/>
      <c r="H885" s="209" t="s">
        <v>19</v>
      </c>
      <c r="I885" s="211"/>
      <c r="J885" s="208"/>
      <c r="K885" s="208"/>
      <c r="L885" s="212"/>
      <c r="M885" s="213"/>
      <c r="N885" s="214"/>
      <c r="O885" s="214"/>
      <c r="P885" s="214"/>
      <c r="Q885" s="214"/>
      <c r="R885" s="214"/>
      <c r="S885" s="214"/>
      <c r="T885" s="215"/>
      <c r="AT885" s="216" t="s">
        <v>186</v>
      </c>
      <c r="AU885" s="216" t="s">
        <v>85</v>
      </c>
      <c r="AV885" s="13" t="s">
        <v>83</v>
      </c>
      <c r="AW885" s="13" t="s">
        <v>37</v>
      </c>
      <c r="AX885" s="13" t="s">
        <v>75</v>
      </c>
      <c r="AY885" s="216" t="s">
        <v>175</v>
      </c>
    </row>
    <row r="886" spans="2:51" s="14" customFormat="1" ht="11.25">
      <c r="B886" s="217"/>
      <c r="C886" s="218"/>
      <c r="D886" s="203" t="s">
        <v>186</v>
      </c>
      <c r="E886" s="219" t="s">
        <v>19</v>
      </c>
      <c r="F886" s="220" t="s">
        <v>4568</v>
      </c>
      <c r="G886" s="218"/>
      <c r="H886" s="221">
        <v>319.16</v>
      </c>
      <c r="I886" s="222"/>
      <c r="J886" s="218"/>
      <c r="K886" s="218"/>
      <c r="L886" s="223"/>
      <c r="M886" s="224"/>
      <c r="N886" s="225"/>
      <c r="O886" s="225"/>
      <c r="P886" s="225"/>
      <c r="Q886" s="225"/>
      <c r="R886" s="225"/>
      <c r="S886" s="225"/>
      <c r="T886" s="226"/>
      <c r="AT886" s="227" t="s">
        <v>186</v>
      </c>
      <c r="AU886" s="227" t="s">
        <v>85</v>
      </c>
      <c r="AV886" s="14" t="s">
        <v>85</v>
      </c>
      <c r="AW886" s="14" t="s">
        <v>37</v>
      </c>
      <c r="AX886" s="14" t="s">
        <v>75</v>
      </c>
      <c r="AY886" s="227" t="s">
        <v>175</v>
      </c>
    </row>
    <row r="887" spans="2:51" s="14" customFormat="1" ht="11.25">
      <c r="B887" s="217"/>
      <c r="C887" s="218"/>
      <c r="D887" s="203" t="s">
        <v>186</v>
      </c>
      <c r="E887" s="219" t="s">
        <v>19</v>
      </c>
      <c r="F887" s="220" t="s">
        <v>4569</v>
      </c>
      <c r="G887" s="218"/>
      <c r="H887" s="221">
        <v>-11.752</v>
      </c>
      <c r="I887" s="222"/>
      <c r="J887" s="218"/>
      <c r="K887" s="218"/>
      <c r="L887" s="223"/>
      <c r="M887" s="224"/>
      <c r="N887" s="225"/>
      <c r="O887" s="225"/>
      <c r="P887" s="225"/>
      <c r="Q887" s="225"/>
      <c r="R887" s="225"/>
      <c r="S887" s="225"/>
      <c r="T887" s="226"/>
      <c r="AT887" s="227" t="s">
        <v>186</v>
      </c>
      <c r="AU887" s="227" t="s">
        <v>85</v>
      </c>
      <c r="AV887" s="14" t="s">
        <v>85</v>
      </c>
      <c r="AW887" s="14" t="s">
        <v>37</v>
      </c>
      <c r="AX887" s="14" t="s">
        <v>75</v>
      </c>
      <c r="AY887" s="227" t="s">
        <v>175</v>
      </c>
    </row>
    <row r="888" spans="2:51" s="14" customFormat="1" ht="11.25">
      <c r="B888" s="217"/>
      <c r="C888" s="218"/>
      <c r="D888" s="203" t="s">
        <v>186</v>
      </c>
      <c r="E888" s="219" t="s">
        <v>19</v>
      </c>
      <c r="F888" s="220" t="s">
        <v>4570</v>
      </c>
      <c r="G888" s="218"/>
      <c r="H888" s="221">
        <v>8.46</v>
      </c>
      <c r="I888" s="222"/>
      <c r="J888" s="218"/>
      <c r="K888" s="218"/>
      <c r="L888" s="223"/>
      <c r="M888" s="224"/>
      <c r="N888" s="225"/>
      <c r="O888" s="225"/>
      <c r="P888" s="225"/>
      <c r="Q888" s="225"/>
      <c r="R888" s="225"/>
      <c r="S888" s="225"/>
      <c r="T888" s="226"/>
      <c r="AT888" s="227" t="s">
        <v>186</v>
      </c>
      <c r="AU888" s="227" t="s">
        <v>85</v>
      </c>
      <c r="AV888" s="14" t="s">
        <v>85</v>
      </c>
      <c r="AW888" s="14" t="s">
        <v>37</v>
      </c>
      <c r="AX888" s="14" t="s">
        <v>75</v>
      </c>
      <c r="AY888" s="227" t="s">
        <v>175</v>
      </c>
    </row>
    <row r="889" spans="2:51" s="14" customFormat="1" ht="11.25">
      <c r="B889" s="217"/>
      <c r="C889" s="218"/>
      <c r="D889" s="203" t="s">
        <v>186</v>
      </c>
      <c r="E889" s="219" t="s">
        <v>19</v>
      </c>
      <c r="F889" s="220" t="s">
        <v>4571</v>
      </c>
      <c r="G889" s="218"/>
      <c r="H889" s="221">
        <v>-29.453</v>
      </c>
      <c r="I889" s="222"/>
      <c r="J889" s="218"/>
      <c r="K889" s="218"/>
      <c r="L889" s="223"/>
      <c r="M889" s="224"/>
      <c r="N889" s="225"/>
      <c r="O889" s="225"/>
      <c r="P889" s="225"/>
      <c r="Q889" s="225"/>
      <c r="R889" s="225"/>
      <c r="S889" s="225"/>
      <c r="T889" s="226"/>
      <c r="AT889" s="227" t="s">
        <v>186</v>
      </c>
      <c r="AU889" s="227" t="s">
        <v>85</v>
      </c>
      <c r="AV889" s="14" t="s">
        <v>85</v>
      </c>
      <c r="AW889" s="14" t="s">
        <v>37</v>
      </c>
      <c r="AX889" s="14" t="s">
        <v>75</v>
      </c>
      <c r="AY889" s="227" t="s">
        <v>175</v>
      </c>
    </row>
    <row r="890" spans="2:51" s="14" customFormat="1" ht="11.25">
      <c r="B890" s="217"/>
      <c r="C890" s="218"/>
      <c r="D890" s="203" t="s">
        <v>186</v>
      </c>
      <c r="E890" s="219" t="s">
        <v>19</v>
      </c>
      <c r="F890" s="220" t="s">
        <v>4572</v>
      </c>
      <c r="G890" s="218"/>
      <c r="H890" s="221">
        <v>-18.544</v>
      </c>
      <c r="I890" s="222"/>
      <c r="J890" s="218"/>
      <c r="K890" s="218"/>
      <c r="L890" s="223"/>
      <c r="M890" s="224"/>
      <c r="N890" s="225"/>
      <c r="O890" s="225"/>
      <c r="P890" s="225"/>
      <c r="Q890" s="225"/>
      <c r="R890" s="225"/>
      <c r="S890" s="225"/>
      <c r="T890" s="226"/>
      <c r="AT890" s="227" t="s">
        <v>186</v>
      </c>
      <c r="AU890" s="227" t="s">
        <v>85</v>
      </c>
      <c r="AV890" s="14" t="s">
        <v>85</v>
      </c>
      <c r="AW890" s="14" t="s">
        <v>37</v>
      </c>
      <c r="AX890" s="14" t="s">
        <v>75</v>
      </c>
      <c r="AY890" s="227" t="s">
        <v>175</v>
      </c>
    </row>
    <row r="891" spans="2:51" s="14" customFormat="1" ht="11.25">
      <c r="B891" s="217"/>
      <c r="C891" s="218"/>
      <c r="D891" s="203" t="s">
        <v>186</v>
      </c>
      <c r="E891" s="219" t="s">
        <v>19</v>
      </c>
      <c r="F891" s="220" t="s">
        <v>4573</v>
      </c>
      <c r="G891" s="218"/>
      <c r="H891" s="221">
        <v>49.265</v>
      </c>
      <c r="I891" s="222"/>
      <c r="J891" s="218"/>
      <c r="K891" s="218"/>
      <c r="L891" s="223"/>
      <c r="M891" s="224"/>
      <c r="N891" s="225"/>
      <c r="O891" s="225"/>
      <c r="P891" s="225"/>
      <c r="Q891" s="225"/>
      <c r="R891" s="225"/>
      <c r="S891" s="225"/>
      <c r="T891" s="226"/>
      <c r="AT891" s="227" t="s">
        <v>186</v>
      </c>
      <c r="AU891" s="227" t="s">
        <v>85</v>
      </c>
      <c r="AV891" s="14" t="s">
        <v>85</v>
      </c>
      <c r="AW891" s="14" t="s">
        <v>37</v>
      </c>
      <c r="AX891" s="14" t="s">
        <v>75</v>
      </c>
      <c r="AY891" s="227" t="s">
        <v>175</v>
      </c>
    </row>
    <row r="892" spans="2:51" s="14" customFormat="1" ht="11.25">
      <c r="B892" s="217"/>
      <c r="C892" s="218"/>
      <c r="D892" s="203" t="s">
        <v>186</v>
      </c>
      <c r="E892" s="219" t="s">
        <v>19</v>
      </c>
      <c r="F892" s="220" t="s">
        <v>4574</v>
      </c>
      <c r="G892" s="218"/>
      <c r="H892" s="221">
        <v>-3</v>
      </c>
      <c r="I892" s="222"/>
      <c r="J892" s="218"/>
      <c r="K892" s="218"/>
      <c r="L892" s="223"/>
      <c r="M892" s="224"/>
      <c r="N892" s="225"/>
      <c r="O892" s="225"/>
      <c r="P892" s="225"/>
      <c r="Q892" s="225"/>
      <c r="R892" s="225"/>
      <c r="S892" s="225"/>
      <c r="T892" s="226"/>
      <c r="AT892" s="227" t="s">
        <v>186</v>
      </c>
      <c r="AU892" s="227" t="s">
        <v>85</v>
      </c>
      <c r="AV892" s="14" t="s">
        <v>85</v>
      </c>
      <c r="AW892" s="14" t="s">
        <v>37</v>
      </c>
      <c r="AX892" s="14" t="s">
        <v>75</v>
      </c>
      <c r="AY892" s="227" t="s">
        <v>175</v>
      </c>
    </row>
    <row r="893" spans="2:51" s="14" customFormat="1" ht="11.25">
      <c r="B893" s="217"/>
      <c r="C893" s="218"/>
      <c r="D893" s="203" t="s">
        <v>186</v>
      </c>
      <c r="E893" s="219" t="s">
        <v>19</v>
      </c>
      <c r="F893" s="220" t="s">
        <v>4575</v>
      </c>
      <c r="G893" s="218"/>
      <c r="H893" s="221">
        <v>3.588</v>
      </c>
      <c r="I893" s="222"/>
      <c r="J893" s="218"/>
      <c r="K893" s="218"/>
      <c r="L893" s="223"/>
      <c r="M893" s="224"/>
      <c r="N893" s="225"/>
      <c r="O893" s="225"/>
      <c r="P893" s="225"/>
      <c r="Q893" s="225"/>
      <c r="R893" s="225"/>
      <c r="S893" s="225"/>
      <c r="T893" s="226"/>
      <c r="AT893" s="227" t="s">
        <v>186</v>
      </c>
      <c r="AU893" s="227" t="s">
        <v>85</v>
      </c>
      <c r="AV893" s="14" t="s">
        <v>85</v>
      </c>
      <c r="AW893" s="14" t="s">
        <v>37</v>
      </c>
      <c r="AX893" s="14" t="s">
        <v>75</v>
      </c>
      <c r="AY893" s="227" t="s">
        <v>175</v>
      </c>
    </row>
    <row r="894" spans="2:51" s="14" customFormat="1" ht="11.25">
      <c r="B894" s="217"/>
      <c r="C894" s="218"/>
      <c r="D894" s="203" t="s">
        <v>186</v>
      </c>
      <c r="E894" s="219" t="s">
        <v>19</v>
      </c>
      <c r="F894" s="220" t="s">
        <v>4576</v>
      </c>
      <c r="G894" s="218"/>
      <c r="H894" s="221">
        <v>38.087</v>
      </c>
      <c r="I894" s="222"/>
      <c r="J894" s="218"/>
      <c r="K894" s="218"/>
      <c r="L894" s="223"/>
      <c r="M894" s="224"/>
      <c r="N894" s="225"/>
      <c r="O894" s="225"/>
      <c r="P894" s="225"/>
      <c r="Q894" s="225"/>
      <c r="R894" s="225"/>
      <c r="S894" s="225"/>
      <c r="T894" s="226"/>
      <c r="AT894" s="227" t="s">
        <v>186</v>
      </c>
      <c r="AU894" s="227" t="s">
        <v>85</v>
      </c>
      <c r="AV894" s="14" t="s">
        <v>85</v>
      </c>
      <c r="AW894" s="14" t="s">
        <v>37</v>
      </c>
      <c r="AX894" s="14" t="s">
        <v>75</v>
      </c>
      <c r="AY894" s="227" t="s">
        <v>175</v>
      </c>
    </row>
    <row r="895" spans="2:51" s="14" customFormat="1" ht="11.25">
      <c r="B895" s="217"/>
      <c r="C895" s="218"/>
      <c r="D895" s="203" t="s">
        <v>186</v>
      </c>
      <c r="E895" s="219" t="s">
        <v>19</v>
      </c>
      <c r="F895" s="220" t="s">
        <v>4577</v>
      </c>
      <c r="G895" s="218"/>
      <c r="H895" s="221">
        <v>-1.305</v>
      </c>
      <c r="I895" s="222"/>
      <c r="J895" s="218"/>
      <c r="K895" s="218"/>
      <c r="L895" s="223"/>
      <c r="M895" s="224"/>
      <c r="N895" s="225"/>
      <c r="O895" s="225"/>
      <c r="P895" s="225"/>
      <c r="Q895" s="225"/>
      <c r="R895" s="225"/>
      <c r="S895" s="225"/>
      <c r="T895" s="226"/>
      <c r="AT895" s="227" t="s">
        <v>186</v>
      </c>
      <c r="AU895" s="227" t="s">
        <v>85</v>
      </c>
      <c r="AV895" s="14" t="s">
        <v>85</v>
      </c>
      <c r="AW895" s="14" t="s">
        <v>37</v>
      </c>
      <c r="AX895" s="14" t="s">
        <v>75</v>
      </c>
      <c r="AY895" s="227" t="s">
        <v>175</v>
      </c>
    </row>
    <row r="896" spans="2:51" s="14" customFormat="1" ht="11.25">
      <c r="B896" s="217"/>
      <c r="C896" s="218"/>
      <c r="D896" s="203" t="s">
        <v>186</v>
      </c>
      <c r="E896" s="219" t="s">
        <v>19</v>
      </c>
      <c r="F896" s="220" t="s">
        <v>4578</v>
      </c>
      <c r="G896" s="218"/>
      <c r="H896" s="221">
        <v>1.325</v>
      </c>
      <c r="I896" s="222"/>
      <c r="J896" s="218"/>
      <c r="K896" s="218"/>
      <c r="L896" s="223"/>
      <c r="M896" s="224"/>
      <c r="N896" s="225"/>
      <c r="O896" s="225"/>
      <c r="P896" s="225"/>
      <c r="Q896" s="225"/>
      <c r="R896" s="225"/>
      <c r="S896" s="225"/>
      <c r="T896" s="226"/>
      <c r="AT896" s="227" t="s">
        <v>186</v>
      </c>
      <c r="AU896" s="227" t="s">
        <v>85</v>
      </c>
      <c r="AV896" s="14" t="s">
        <v>85</v>
      </c>
      <c r="AW896" s="14" t="s">
        <v>37</v>
      </c>
      <c r="AX896" s="14" t="s">
        <v>75</v>
      </c>
      <c r="AY896" s="227" t="s">
        <v>175</v>
      </c>
    </row>
    <row r="897" spans="2:51" s="15" customFormat="1" ht="11.25">
      <c r="B897" s="228"/>
      <c r="C897" s="229"/>
      <c r="D897" s="203" t="s">
        <v>186</v>
      </c>
      <c r="E897" s="230" t="s">
        <v>19</v>
      </c>
      <c r="F897" s="231" t="s">
        <v>204</v>
      </c>
      <c r="G897" s="229"/>
      <c r="H897" s="232">
        <v>355.831</v>
      </c>
      <c r="I897" s="233"/>
      <c r="J897" s="229"/>
      <c r="K897" s="229"/>
      <c r="L897" s="234"/>
      <c r="M897" s="235"/>
      <c r="N897" s="236"/>
      <c r="O897" s="236"/>
      <c r="P897" s="236"/>
      <c r="Q897" s="236"/>
      <c r="R897" s="236"/>
      <c r="S897" s="236"/>
      <c r="T897" s="237"/>
      <c r="AT897" s="238" t="s">
        <v>186</v>
      </c>
      <c r="AU897" s="238" t="s">
        <v>85</v>
      </c>
      <c r="AV897" s="15" t="s">
        <v>182</v>
      </c>
      <c r="AW897" s="15" t="s">
        <v>37</v>
      </c>
      <c r="AX897" s="15" t="s">
        <v>83</v>
      </c>
      <c r="AY897" s="238" t="s">
        <v>175</v>
      </c>
    </row>
    <row r="898" spans="1:65" s="2" customFormat="1" ht="16.5" customHeight="1">
      <c r="A898" s="36"/>
      <c r="B898" s="37"/>
      <c r="C898" s="190" t="s">
        <v>2214</v>
      </c>
      <c r="D898" s="190" t="s">
        <v>177</v>
      </c>
      <c r="E898" s="191" t="s">
        <v>4579</v>
      </c>
      <c r="F898" s="192" t="s">
        <v>4580</v>
      </c>
      <c r="G898" s="193" t="s">
        <v>180</v>
      </c>
      <c r="H898" s="194">
        <v>358.539</v>
      </c>
      <c r="I898" s="195"/>
      <c r="J898" s="196">
        <f>ROUND(I898*H898,2)</f>
        <v>0</v>
      </c>
      <c r="K898" s="192" t="s">
        <v>181</v>
      </c>
      <c r="L898" s="41"/>
      <c r="M898" s="197" t="s">
        <v>19</v>
      </c>
      <c r="N898" s="198" t="s">
        <v>48</v>
      </c>
      <c r="O898" s="67"/>
      <c r="P898" s="199">
        <f>O898*H898</f>
        <v>0</v>
      </c>
      <c r="Q898" s="199">
        <v>0.063</v>
      </c>
      <c r="R898" s="199">
        <f>Q898*H898</f>
        <v>22.587957</v>
      </c>
      <c r="S898" s="199">
        <v>0</v>
      </c>
      <c r="T898" s="200">
        <f>S898*H898</f>
        <v>0</v>
      </c>
      <c r="U898" s="36"/>
      <c r="V898" s="36"/>
      <c r="W898" s="36"/>
      <c r="X898" s="36"/>
      <c r="Y898" s="36"/>
      <c r="Z898" s="36"/>
      <c r="AA898" s="36"/>
      <c r="AB898" s="36"/>
      <c r="AC898" s="36"/>
      <c r="AD898" s="36"/>
      <c r="AE898" s="36"/>
      <c r="AR898" s="201" t="s">
        <v>293</v>
      </c>
      <c r="AT898" s="201" t="s">
        <v>177</v>
      </c>
      <c r="AU898" s="201" t="s">
        <v>85</v>
      </c>
      <c r="AY898" s="19" t="s">
        <v>175</v>
      </c>
      <c r="BE898" s="202">
        <f>IF(N898="základní",J898,0)</f>
        <v>0</v>
      </c>
      <c r="BF898" s="202">
        <f>IF(N898="snížená",J898,0)</f>
        <v>0</v>
      </c>
      <c r="BG898" s="202">
        <f>IF(N898="zákl. přenesená",J898,0)</f>
        <v>0</v>
      </c>
      <c r="BH898" s="202">
        <f>IF(N898="sníž. přenesená",J898,0)</f>
        <v>0</v>
      </c>
      <c r="BI898" s="202">
        <f>IF(N898="nulová",J898,0)</f>
        <v>0</v>
      </c>
      <c r="BJ898" s="19" t="s">
        <v>182</v>
      </c>
      <c r="BK898" s="202">
        <f>ROUND(I898*H898,2)</f>
        <v>0</v>
      </c>
      <c r="BL898" s="19" t="s">
        <v>293</v>
      </c>
      <c r="BM898" s="201" t="s">
        <v>4581</v>
      </c>
    </row>
    <row r="899" spans="2:51" s="13" customFormat="1" ht="11.25">
      <c r="B899" s="207"/>
      <c r="C899" s="208"/>
      <c r="D899" s="203" t="s">
        <v>186</v>
      </c>
      <c r="E899" s="209" t="s">
        <v>19</v>
      </c>
      <c r="F899" s="210" t="s">
        <v>3970</v>
      </c>
      <c r="G899" s="208"/>
      <c r="H899" s="209" t="s">
        <v>19</v>
      </c>
      <c r="I899" s="211"/>
      <c r="J899" s="208"/>
      <c r="K899" s="208"/>
      <c r="L899" s="212"/>
      <c r="M899" s="213"/>
      <c r="N899" s="214"/>
      <c r="O899" s="214"/>
      <c r="P899" s="214"/>
      <c r="Q899" s="214"/>
      <c r="R899" s="214"/>
      <c r="S899" s="214"/>
      <c r="T899" s="215"/>
      <c r="AT899" s="216" t="s">
        <v>186</v>
      </c>
      <c r="AU899" s="216" t="s">
        <v>85</v>
      </c>
      <c r="AV899" s="13" t="s">
        <v>83</v>
      </c>
      <c r="AW899" s="13" t="s">
        <v>37</v>
      </c>
      <c r="AX899" s="13" t="s">
        <v>75</v>
      </c>
      <c r="AY899" s="216" t="s">
        <v>175</v>
      </c>
    </row>
    <row r="900" spans="2:51" s="14" customFormat="1" ht="11.25">
      <c r="B900" s="217"/>
      <c r="C900" s="218"/>
      <c r="D900" s="203" t="s">
        <v>186</v>
      </c>
      <c r="E900" s="219" t="s">
        <v>19</v>
      </c>
      <c r="F900" s="220" t="s">
        <v>3971</v>
      </c>
      <c r="G900" s="218"/>
      <c r="H900" s="221">
        <v>103.153</v>
      </c>
      <c r="I900" s="222"/>
      <c r="J900" s="218"/>
      <c r="K900" s="218"/>
      <c r="L900" s="223"/>
      <c r="M900" s="224"/>
      <c r="N900" s="225"/>
      <c r="O900" s="225"/>
      <c r="P900" s="225"/>
      <c r="Q900" s="225"/>
      <c r="R900" s="225"/>
      <c r="S900" s="225"/>
      <c r="T900" s="226"/>
      <c r="AT900" s="227" t="s">
        <v>186</v>
      </c>
      <c r="AU900" s="227" t="s">
        <v>85</v>
      </c>
      <c r="AV900" s="14" t="s">
        <v>85</v>
      </c>
      <c r="AW900" s="14" t="s">
        <v>37</v>
      </c>
      <c r="AX900" s="14" t="s">
        <v>75</v>
      </c>
      <c r="AY900" s="227" t="s">
        <v>175</v>
      </c>
    </row>
    <row r="901" spans="2:51" s="14" customFormat="1" ht="11.25">
      <c r="B901" s="217"/>
      <c r="C901" s="218"/>
      <c r="D901" s="203" t="s">
        <v>186</v>
      </c>
      <c r="E901" s="219" t="s">
        <v>19</v>
      </c>
      <c r="F901" s="220" t="s">
        <v>3972</v>
      </c>
      <c r="G901" s="218"/>
      <c r="H901" s="221">
        <v>11.55</v>
      </c>
      <c r="I901" s="222"/>
      <c r="J901" s="218"/>
      <c r="K901" s="218"/>
      <c r="L901" s="223"/>
      <c r="M901" s="224"/>
      <c r="N901" s="225"/>
      <c r="O901" s="225"/>
      <c r="P901" s="225"/>
      <c r="Q901" s="225"/>
      <c r="R901" s="225"/>
      <c r="S901" s="225"/>
      <c r="T901" s="226"/>
      <c r="AT901" s="227" t="s">
        <v>186</v>
      </c>
      <c r="AU901" s="227" t="s">
        <v>85</v>
      </c>
      <c r="AV901" s="14" t="s">
        <v>85</v>
      </c>
      <c r="AW901" s="14" t="s">
        <v>37</v>
      </c>
      <c r="AX901" s="14" t="s">
        <v>75</v>
      </c>
      <c r="AY901" s="227" t="s">
        <v>175</v>
      </c>
    </row>
    <row r="902" spans="2:51" s="14" customFormat="1" ht="11.25">
      <c r="B902" s="217"/>
      <c r="C902" s="218"/>
      <c r="D902" s="203" t="s">
        <v>186</v>
      </c>
      <c r="E902" s="219" t="s">
        <v>19</v>
      </c>
      <c r="F902" s="220" t="s">
        <v>3973</v>
      </c>
      <c r="G902" s="218"/>
      <c r="H902" s="221">
        <v>10.432</v>
      </c>
      <c r="I902" s="222"/>
      <c r="J902" s="218"/>
      <c r="K902" s="218"/>
      <c r="L902" s="223"/>
      <c r="M902" s="224"/>
      <c r="N902" s="225"/>
      <c r="O902" s="225"/>
      <c r="P902" s="225"/>
      <c r="Q902" s="225"/>
      <c r="R902" s="225"/>
      <c r="S902" s="225"/>
      <c r="T902" s="226"/>
      <c r="AT902" s="227" t="s">
        <v>186</v>
      </c>
      <c r="AU902" s="227" t="s">
        <v>85</v>
      </c>
      <c r="AV902" s="14" t="s">
        <v>85</v>
      </c>
      <c r="AW902" s="14" t="s">
        <v>37</v>
      </c>
      <c r="AX902" s="14" t="s">
        <v>75</v>
      </c>
      <c r="AY902" s="227" t="s">
        <v>175</v>
      </c>
    </row>
    <row r="903" spans="2:51" s="14" customFormat="1" ht="11.25">
      <c r="B903" s="217"/>
      <c r="C903" s="218"/>
      <c r="D903" s="203" t="s">
        <v>186</v>
      </c>
      <c r="E903" s="219" t="s">
        <v>19</v>
      </c>
      <c r="F903" s="220" t="s">
        <v>3974</v>
      </c>
      <c r="G903" s="218"/>
      <c r="H903" s="221">
        <v>18.488</v>
      </c>
      <c r="I903" s="222"/>
      <c r="J903" s="218"/>
      <c r="K903" s="218"/>
      <c r="L903" s="223"/>
      <c r="M903" s="224"/>
      <c r="N903" s="225"/>
      <c r="O903" s="225"/>
      <c r="P903" s="225"/>
      <c r="Q903" s="225"/>
      <c r="R903" s="225"/>
      <c r="S903" s="225"/>
      <c r="T903" s="226"/>
      <c r="AT903" s="227" t="s">
        <v>186</v>
      </c>
      <c r="AU903" s="227" t="s">
        <v>85</v>
      </c>
      <c r="AV903" s="14" t="s">
        <v>85</v>
      </c>
      <c r="AW903" s="14" t="s">
        <v>37</v>
      </c>
      <c r="AX903" s="14" t="s">
        <v>75</v>
      </c>
      <c r="AY903" s="227" t="s">
        <v>175</v>
      </c>
    </row>
    <row r="904" spans="2:51" s="14" customFormat="1" ht="11.25">
      <c r="B904" s="217"/>
      <c r="C904" s="218"/>
      <c r="D904" s="203" t="s">
        <v>186</v>
      </c>
      <c r="E904" s="219" t="s">
        <v>19</v>
      </c>
      <c r="F904" s="220" t="s">
        <v>3975</v>
      </c>
      <c r="G904" s="218"/>
      <c r="H904" s="221">
        <v>15.538</v>
      </c>
      <c r="I904" s="222"/>
      <c r="J904" s="218"/>
      <c r="K904" s="218"/>
      <c r="L904" s="223"/>
      <c r="M904" s="224"/>
      <c r="N904" s="225"/>
      <c r="O904" s="225"/>
      <c r="P904" s="225"/>
      <c r="Q904" s="225"/>
      <c r="R904" s="225"/>
      <c r="S904" s="225"/>
      <c r="T904" s="226"/>
      <c r="AT904" s="227" t="s">
        <v>186</v>
      </c>
      <c r="AU904" s="227" t="s">
        <v>85</v>
      </c>
      <c r="AV904" s="14" t="s">
        <v>85</v>
      </c>
      <c r="AW904" s="14" t="s">
        <v>37</v>
      </c>
      <c r="AX904" s="14" t="s">
        <v>75</v>
      </c>
      <c r="AY904" s="227" t="s">
        <v>175</v>
      </c>
    </row>
    <row r="905" spans="2:51" s="14" customFormat="1" ht="11.25">
      <c r="B905" s="217"/>
      <c r="C905" s="218"/>
      <c r="D905" s="203" t="s">
        <v>186</v>
      </c>
      <c r="E905" s="219" t="s">
        <v>19</v>
      </c>
      <c r="F905" s="220" t="s">
        <v>3976</v>
      </c>
      <c r="G905" s="218"/>
      <c r="H905" s="221">
        <v>27.633</v>
      </c>
      <c r="I905" s="222"/>
      <c r="J905" s="218"/>
      <c r="K905" s="218"/>
      <c r="L905" s="223"/>
      <c r="M905" s="224"/>
      <c r="N905" s="225"/>
      <c r="O905" s="225"/>
      <c r="P905" s="225"/>
      <c r="Q905" s="225"/>
      <c r="R905" s="225"/>
      <c r="S905" s="225"/>
      <c r="T905" s="226"/>
      <c r="AT905" s="227" t="s">
        <v>186</v>
      </c>
      <c r="AU905" s="227" t="s">
        <v>85</v>
      </c>
      <c r="AV905" s="14" t="s">
        <v>85</v>
      </c>
      <c r="AW905" s="14" t="s">
        <v>37</v>
      </c>
      <c r="AX905" s="14" t="s">
        <v>75</v>
      </c>
      <c r="AY905" s="227" t="s">
        <v>175</v>
      </c>
    </row>
    <row r="906" spans="2:51" s="14" customFormat="1" ht="11.25">
      <c r="B906" s="217"/>
      <c r="C906" s="218"/>
      <c r="D906" s="203" t="s">
        <v>186</v>
      </c>
      <c r="E906" s="219" t="s">
        <v>19</v>
      </c>
      <c r="F906" s="220" t="s">
        <v>3977</v>
      </c>
      <c r="G906" s="218"/>
      <c r="H906" s="221">
        <v>292.456</v>
      </c>
      <c r="I906" s="222"/>
      <c r="J906" s="218"/>
      <c r="K906" s="218"/>
      <c r="L906" s="223"/>
      <c r="M906" s="224"/>
      <c r="N906" s="225"/>
      <c r="O906" s="225"/>
      <c r="P906" s="225"/>
      <c r="Q906" s="225"/>
      <c r="R906" s="225"/>
      <c r="S906" s="225"/>
      <c r="T906" s="226"/>
      <c r="AT906" s="227" t="s">
        <v>186</v>
      </c>
      <c r="AU906" s="227" t="s">
        <v>85</v>
      </c>
      <c r="AV906" s="14" t="s">
        <v>85</v>
      </c>
      <c r="AW906" s="14" t="s">
        <v>37</v>
      </c>
      <c r="AX906" s="14" t="s">
        <v>75</v>
      </c>
      <c r="AY906" s="227" t="s">
        <v>175</v>
      </c>
    </row>
    <row r="907" spans="2:51" s="14" customFormat="1" ht="11.25">
      <c r="B907" s="217"/>
      <c r="C907" s="218"/>
      <c r="D907" s="203" t="s">
        <v>186</v>
      </c>
      <c r="E907" s="219" t="s">
        <v>19</v>
      </c>
      <c r="F907" s="220" t="s">
        <v>3978</v>
      </c>
      <c r="G907" s="218"/>
      <c r="H907" s="221">
        <v>19.139</v>
      </c>
      <c r="I907" s="222"/>
      <c r="J907" s="218"/>
      <c r="K907" s="218"/>
      <c r="L907" s="223"/>
      <c r="M907" s="224"/>
      <c r="N907" s="225"/>
      <c r="O907" s="225"/>
      <c r="P907" s="225"/>
      <c r="Q907" s="225"/>
      <c r="R907" s="225"/>
      <c r="S907" s="225"/>
      <c r="T907" s="226"/>
      <c r="AT907" s="227" t="s">
        <v>186</v>
      </c>
      <c r="AU907" s="227" t="s">
        <v>85</v>
      </c>
      <c r="AV907" s="14" t="s">
        <v>85</v>
      </c>
      <c r="AW907" s="14" t="s">
        <v>37</v>
      </c>
      <c r="AX907" s="14" t="s">
        <v>75</v>
      </c>
      <c r="AY907" s="227" t="s">
        <v>175</v>
      </c>
    </row>
    <row r="908" spans="2:51" s="14" customFormat="1" ht="11.25">
      <c r="B908" s="217"/>
      <c r="C908" s="218"/>
      <c r="D908" s="203" t="s">
        <v>186</v>
      </c>
      <c r="E908" s="219" t="s">
        <v>19</v>
      </c>
      <c r="F908" s="220" t="s">
        <v>3979</v>
      </c>
      <c r="G908" s="218"/>
      <c r="H908" s="221">
        <v>13.817</v>
      </c>
      <c r="I908" s="222"/>
      <c r="J908" s="218"/>
      <c r="K908" s="218"/>
      <c r="L908" s="223"/>
      <c r="M908" s="224"/>
      <c r="N908" s="225"/>
      <c r="O908" s="225"/>
      <c r="P908" s="225"/>
      <c r="Q908" s="225"/>
      <c r="R908" s="225"/>
      <c r="S908" s="225"/>
      <c r="T908" s="226"/>
      <c r="AT908" s="227" t="s">
        <v>186</v>
      </c>
      <c r="AU908" s="227" t="s">
        <v>85</v>
      </c>
      <c r="AV908" s="14" t="s">
        <v>85</v>
      </c>
      <c r="AW908" s="14" t="s">
        <v>37</v>
      </c>
      <c r="AX908" s="14" t="s">
        <v>75</v>
      </c>
      <c r="AY908" s="227" t="s">
        <v>175</v>
      </c>
    </row>
    <row r="909" spans="2:51" s="14" customFormat="1" ht="11.25">
      <c r="B909" s="217"/>
      <c r="C909" s="218"/>
      <c r="D909" s="203" t="s">
        <v>186</v>
      </c>
      <c r="E909" s="219" t="s">
        <v>19</v>
      </c>
      <c r="F909" s="220" t="s">
        <v>3980</v>
      </c>
      <c r="G909" s="218"/>
      <c r="H909" s="221">
        <v>40.032</v>
      </c>
      <c r="I909" s="222"/>
      <c r="J909" s="218"/>
      <c r="K909" s="218"/>
      <c r="L909" s="223"/>
      <c r="M909" s="224"/>
      <c r="N909" s="225"/>
      <c r="O909" s="225"/>
      <c r="P909" s="225"/>
      <c r="Q909" s="225"/>
      <c r="R909" s="225"/>
      <c r="S909" s="225"/>
      <c r="T909" s="226"/>
      <c r="AT909" s="227" t="s">
        <v>186</v>
      </c>
      <c r="AU909" s="227" t="s">
        <v>85</v>
      </c>
      <c r="AV909" s="14" t="s">
        <v>85</v>
      </c>
      <c r="AW909" s="14" t="s">
        <v>37</v>
      </c>
      <c r="AX909" s="14" t="s">
        <v>75</v>
      </c>
      <c r="AY909" s="227" t="s">
        <v>175</v>
      </c>
    </row>
    <row r="910" spans="2:51" s="14" customFormat="1" ht="11.25">
      <c r="B910" s="217"/>
      <c r="C910" s="218"/>
      <c r="D910" s="203" t="s">
        <v>186</v>
      </c>
      <c r="E910" s="219" t="s">
        <v>19</v>
      </c>
      <c r="F910" s="220" t="s">
        <v>3981</v>
      </c>
      <c r="G910" s="218"/>
      <c r="H910" s="221">
        <v>15.25</v>
      </c>
      <c r="I910" s="222"/>
      <c r="J910" s="218"/>
      <c r="K910" s="218"/>
      <c r="L910" s="223"/>
      <c r="M910" s="224"/>
      <c r="N910" s="225"/>
      <c r="O910" s="225"/>
      <c r="P910" s="225"/>
      <c r="Q910" s="225"/>
      <c r="R910" s="225"/>
      <c r="S910" s="225"/>
      <c r="T910" s="226"/>
      <c r="AT910" s="227" t="s">
        <v>186</v>
      </c>
      <c r="AU910" s="227" t="s">
        <v>85</v>
      </c>
      <c r="AV910" s="14" t="s">
        <v>85</v>
      </c>
      <c r="AW910" s="14" t="s">
        <v>37</v>
      </c>
      <c r="AX910" s="14" t="s">
        <v>75</v>
      </c>
      <c r="AY910" s="227" t="s">
        <v>175</v>
      </c>
    </row>
    <row r="911" spans="2:51" s="14" customFormat="1" ht="11.25">
      <c r="B911" s="217"/>
      <c r="C911" s="218"/>
      <c r="D911" s="203" t="s">
        <v>186</v>
      </c>
      <c r="E911" s="219" t="s">
        <v>19</v>
      </c>
      <c r="F911" s="220" t="s">
        <v>3982</v>
      </c>
      <c r="G911" s="218"/>
      <c r="H911" s="221">
        <v>12.843</v>
      </c>
      <c r="I911" s="222"/>
      <c r="J911" s="218"/>
      <c r="K911" s="218"/>
      <c r="L911" s="223"/>
      <c r="M911" s="224"/>
      <c r="N911" s="225"/>
      <c r="O911" s="225"/>
      <c r="P911" s="225"/>
      <c r="Q911" s="225"/>
      <c r="R911" s="225"/>
      <c r="S911" s="225"/>
      <c r="T911" s="226"/>
      <c r="AT911" s="227" t="s">
        <v>186</v>
      </c>
      <c r="AU911" s="227" t="s">
        <v>85</v>
      </c>
      <c r="AV911" s="14" t="s">
        <v>85</v>
      </c>
      <c r="AW911" s="14" t="s">
        <v>37</v>
      </c>
      <c r="AX911" s="14" t="s">
        <v>75</v>
      </c>
      <c r="AY911" s="227" t="s">
        <v>175</v>
      </c>
    </row>
    <row r="912" spans="2:51" s="14" customFormat="1" ht="11.25">
      <c r="B912" s="217"/>
      <c r="C912" s="218"/>
      <c r="D912" s="203" t="s">
        <v>186</v>
      </c>
      <c r="E912" s="219" t="s">
        <v>19</v>
      </c>
      <c r="F912" s="220" t="s">
        <v>3983</v>
      </c>
      <c r="G912" s="218"/>
      <c r="H912" s="221">
        <v>1.445</v>
      </c>
      <c r="I912" s="222"/>
      <c r="J912" s="218"/>
      <c r="K912" s="218"/>
      <c r="L912" s="223"/>
      <c r="M912" s="224"/>
      <c r="N912" s="225"/>
      <c r="O912" s="225"/>
      <c r="P912" s="225"/>
      <c r="Q912" s="225"/>
      <c r="R912" s="225"/>
      <c r="S912" s="225"/>
      <c r="T912" s="226"/>
      <c r="AT912" s="227" t="s">
        <v>186</v>
      </c>
      <c r="AU912" s="227" t="s">
        <v>85</v>
      </c>
      <c r="AV912" s="14" t="s">
        <v>85</v>
      </c>
      <c r="AW912" s="14" t="s">
        <v>37</v>
      </c>
      <c r="AX912" s="14" t="s">
        <v>75</v>
      </c>
      <c r="AY912" s="227" t="s">
        <v>175</v>
      </c>
    </row>
    <row r="913" spans="2:51" s="14" customFormat="1" ht="11.25">
      <c r="B913" s="217"/>
      <c r="C913" s="218"/>
      <c r="D913" s="203" t="s">
        <v>186</v>
      </c>
      <c r="E913" s="219" t="s">
        <v>19</v>
      </c>
      <c r="F913" s="220" t="s">
        <v>3984</v>
      </c>
      <c r="G913" s="218"/>
      <c r="H913" s="221">
        <v>80.565</v>
      </c>
      <c r="I913" s="222"/>
      <c r="J913" s="218"/>
      <c r="K913" s="218"/>
      <c r="L913" s="223"/>
      <c r="M913" s="224"/>
      <c r="N913" s="225"/>
      <c r="O913" s="225"/>
      <c r="P913" s="225"/>
      <c r="Q913" s="225"/>
      <c r="R913" s="225"/>
      <c r="S913" s="225"/>
      <c r="T913" s="226"/>
      <c r="AT913" s="227" t="s">
        <v>186</v>
      </c>
      <c r="AU913" s="227" t="s">
        <v>85</v>
      </c>
      <c r="AV913" s="14" t="s">
        <v>85</v>
      </c>
      <c r="AW913" s="14" t="s">
        <v>37</v>
      </c>
      <c r="AX913" s="14" t="s">
        <v>75</v>
      </c>
      <c r="AY913" s="227" t="s">
        <v>175</v>
      </c>
    </row>
    <row r="914" spans="2:51" s="14" customFormat="1" ht="11.25">
      <c r="B914" s="217"/>
      <c r="C914" s="218"/>
      <c r="D914" s="203" t="s">
        <v>186</v>
      </c>
      <c r="E914" s="219" t="s">
        <v>19</v>
      </c>
      <c r="F914" s="220" t="s">
        <v>3985</v>
      </c>
      <c r="G914" s="218"/>
      <c r="H914" s="221">
        <v>10.34</v>
      </c>
      <c r="I914" s="222"/>
      <c r="J914" s="218"/>
      <c r="K914" s="218"/>
      <c r="L914" s="223"/>
      <c r="M914" s="224"/>
      <c r="N914" s="225"/>
      <c r="O914" s="225"/>
      <c r="P914" s="225"/>
      <c r="Q914" s="225"/>
      <c r="R914" s="225"/>
      <c r="S914" s="225"/>
      <c r="T914" s="226"/>
      <c r="AT914" s="227" t="s">
        <v>186</v>
      </c>
      <c r="AU914" s="227" t="s">
        <v>85</v>
      </c>
      <c r="AV914" s="14" t="s">
        <v>85</v>
      </c>
      <c r="AW914" s="14" t="s">
        <v>37</v>
      </c>
      <c r="AX914" s="14" t="s">
        <v>75</v>
      </c>
      <c r="AY914" s="227" t="s">
        <v>175</v>
      </c>
    </row>
    <row r="915" spans="2:51" s="14" customFormat="1" ht="11.25">
      <c r="B915" s="217"/>
      <c r="C915" s="218"/>
      <c r="D915" s="203" t="s">
        <v>186</v>
      </c>
      <c r="E915" s="219" t="s">
        <v>19</v>
      </c>
      <c r="F915" s="220" t="s">
        <v>3986</v>
      </c>
      <c r="G915" s="218"/>
      <c r="H915" s="221">
        <v>17.71</v>
      </c>
      <c r="I915" s="222"/>
      <c r="J915" s="218"/>
      <c r="K915" s="218"/>
      <c r="L915" s="223"/>
      <c r="M915" s="224"/>
      <c r="N915" s="225"/>
      <c r="O915" s="225"/>
      <c r="P915" s="225"/>
      <c r="Q915" s="225"/>
      <c r="R915" s="225"/>
      <c r="S915" s="225"/>
      <c r="T915" s="226"/>
      <c r="AT915" s="227" t="s">
        <v>186</v>
      </c>
      <c r="AU915" s="227" t="s">
        <v>85</v>
      </c>
      <c r="AV915" s="14" t="s">
        <v>85</v>
      </c>
      <c r="AW915" s="14" t="s">
        <v>37</v>
      </c>
      <c r="AX915" s="14" t="s">
        <v>75</v>
      </c>
      <c r="AY915" s="227" t="s">
        <v>175</v>
      </c>
    </row>
    <row r="916" spans="2:51" s="14" customFormat="1" ht="11.25">
      <c r="B916" s="217"/>
      <c r="C916" s="218"/>
      <c r="D916" s="203" t="s">
        <v>186</v>
      </c>
      <c r="E916" s="219" t="s">
        <v>19</v>
      </c>
      <c r="F916" s="220" t="s">
        <v>3987</v>
      </c>
      <c r="G916" s="218"/>
      <c r="H916" s="221">
        <v>80.315</v>
      </c>
      <c r="I916" s="222"/>
      <c r="J916" s="218"/>
      <c r="K916" s="218"/>
      <c r="L916" s="223"/>
      <c r="M916" s="224"/>
      <c r="N916" s="225"/>
      <c r="O916" s="225"/>
      <c r="P916" s="225"/>
      <c r="Q916" s="225"/>
      <c r="R916" s="225"/>
      <c r="S916" s="225"/>
      <c r="T916" s="226"/>
      <c r="AT916" s="227" t="s">
        <v>186</v>
      </c>
      <c r="AU916" s="227" t="s">
        <v>85</v>
      </c>
      <c r="AV916" s="14" t="s">
        <v>85</v>
      </c>
      <c r="AW916" s="14" t="s">
        <v>37</v>
      </c>
      <c r="AX916" s="14" t="s">
        <v>75</v>
      </c>
      <c r="AY916" s="227" t="s">
        <v>175</v>
      </c>
    </row>
    <row r="917" spans="2:51" s="14" customFormat="1" ht="11.25">
      <c r="B917" s="217"/>
      <c r="C917" s="218"/>
      <c r="D917" s="203" t="s">
        <v>186</v>
      </c>
      <c r="E917" s="219" t="s">
        <v>19</v>
      </c>
      <c r="F917" s="220" t="s">
        <v>3985</v>
      </c>
      <c r="G917" s="218"/>
      <c r="H917" s="221">
        <v>10.34</v>
      </c>
      <c r="I917" s="222"/>
      <c r="J917" s="218"/>
      <c r="K917" s="218"/>
      <c r="L917" s="223"/>
      <c r="M917" s="224"/>
      <c r="N917" s="225"/>
      <c r="O917" s="225"/>
      <c r="P917" s="225"/>
      <c r="Q917" s="225"/>
      <c r="R917" s="225"/>
      <c r="S917" s="225"/>
      <c r="T917" s="226"/>
      <c r="AT917" s="227" t="s">
        <v>186</v>
      </c>
      <c r="AU917" s="227" t="s">
        <v>85</v>
      </c>
      <c r="AV917" s="14" t="s">
        <v>85</v>
      </c>
      <c r="AW917" s="14" t="s">
        <v>37</v>
      </c>
      <c r="AX917" s="14" t="s">
        <v>75</v>
      </c>
      <c r="AY917" s="227" t="s">
        <v>175</v>
      </c>
    </row>
    <row r="918" spans="2:51" s="14" customFormat="1" ht="11.25">
      <c r="B918" s="217"/>
      <c r="C918" s="218"/>
      <c r="D918" s="203" t="s">
        <v>186</v>
      </c>
      <c r="E918" s="219" t="s">
        <v>19</v>
      </c>
      <c r="F918" s="220" t="s">
        <v>3986</v>
      </c>
      <c r="G918" s="218"/>
      <c r="H918" s="221">
        <v>17.71</v>
      </c>
      <c r="I918" s="222"/>
      <c r="J918" s="218"/>
      <c r="K918" s="218"/>
      <c r="L918" s="223"/>
      <c r="M918" s="224"/>
      <c r="N918" s="225"/>
      <c r="O918" s="225"/>
      <c r="P918" s="225"/>
      <c r="Q918" s="225"/>
      <c r="R918" s="225"/>
      <c r="S918" s="225"/>
      <c r="T918" s="226"/>
      <c r="AT918" s="227" t="s">
        <v>186</v>
      </c>
      <c r="AU918" s="227" t="s">
        <v>85</v>
      </c>
      <c r="AV918" s="14" t="s">
        <v>85</v>
      </c>
      <c r="AW918" s="14" t="s">
        <v>37</v>
      </c>
      <c r="AX918" s="14" t="s">
        <v>75</v>
      </c>
      <c r="AY918" s="227" t="s">
        <v>175</v>
      </c>
    </row>
    <row r="919" spans="2:51" s="16" customFormat="1" ht="11.25">
      <c r="B919" s="253"/>
      <c r="C919" s="254"/>
      <c r="D919" s="203" t="s">
        <v>186</v>
      </c>
      <c r="E919" s="255" t="s">
        <v>19</v>
      </c>
      <c r="F919" s="256" t="s">
        <v>365</v>
      </c>
      <c r="G919" s="254"/>
      <c r="H919" s="257">
        <v>798.7560000000002</v>
      </c>
      <c r="I919" s="258"/>
      <c r="J919" s="254"/>
      <c r="K919" s="254"/>
      <c r="L919" s="259"/>
      <c r="M919" s="260"/>
      <c r="N919" s="261"/>
      <c r="O919" s="261"/>
      <c r="P919" s="261"/>
      <c r="Q919" s="261"/>
      <c r="R919" s="261"/>
      <c r="S919" s="261"/>
      <c r="T919" s="262"/>
      <c r="AT919" s="263" t="s">
        <v>186</v>
      </c>
      <c r="AU919" s="263" t="s">
        <v>85</v>
      </c>
      <c r="AV919" s="16" t="s">
        <v>195</v>
      </c>
      <c r="AW919" s="16" t="s">
        <v>37</v>
      </c>
      <c r="AX919" s="16" t="s">
        <v>75</v>
      </c>
      <c r="AY919" s="263" t="s">
        <v>175</v>
      </c>
    </row>
    <row r="920" spans="2:51" s="13" customFormat="1" ht="11.25">
      <c r="B920" s="207"/>
      <c r="C920" s="208"/>
      <c r="D920" s="203" t="s">
        <v>186</v>
      </c>
      <c r="E920" s="209" t="s">
        <v>19</v>
      </c>
      <c r="F920" s="210" t="s">
        <v>3988</v>
      </c>
      <c r="G920" s="208"/>
      <c r="H920" s="209" t="s">
        <v>19</v>
      </c>
      <c r="I920" s="211"/>
      <c r="J920" s="208"/>
      <c r="K920" s="208"/>
      <c r="L920" s="212"/>
      <c r="M920" s="213"/>
      <c r="N920" s="214"/>
      <c r="O920" s="214"/>
      <c r="P920" s="214"/>
      <c r="Q920" s="214"/>
      <c r="R920" s="214"/>
      <c r="S920" s="214"/>
      <c r="T920" s="215"/>
      <c r="AT920" s="216" t="s">
        <v>186</v>
      </c>
      <c r="AU920" s="216" t="s">
        <v>85</v>
      </c>
      <c r="AV920" s="13" t="s">
        <v>83</v>
      </c>
      <c r="AW920" s="13" t="s">
        <v>37</v>
      </c>
      <c r="AX920" s="13" t="s">
        <v>75</v>
      </c>
      <c r="AY920" s="216" t="s">
        <v>175</v>
      </c>
    </row>
    <row r="921" spans="2:51" s="14" customFormat="1" ht="11.25">
      <c r="B921" s="217"/>
      <c r="C921" s="218"/>
      <c r="D921" s="203" t="s">
        <v>186</v>
      </c>
      <c r="E921" s="219" t="s">
        <v>19</v>
      </c>
      <c r="F921" s="220" t="s">
        <v>3989</v>
      </c>
      <c r="G921" s="218"/>
      <c r="H921" s="221">
        <v>-91.006</v>
      </c>
      <c r="I921" s="222"/>
      <c r="J921" s="218"/>
      <c r="K921" s="218"/>
      <c r="L921" s="223"/>
      <c r="M921" s="224"/>
      <c r="N921" s="225"/>
      <c r="O921" s="225"/>
      <c r="P921" s="225"/>
      <c r="Q921" s="225"/>
      <c r="R921" s="225"/>
      <c r="S921" s="225"/>
      <c r="T921" s="226"/>
      <c r="AT921" s="227" t="s">
        <v>186</v>
      </c>
      <c r="AU921" s="227" t="s">
        <v>85</v>
      </c>
      <c r="AV921" s="14" t="s">
        <v>85</v>
      </c>
      <c r="AW921" s="14" t="s">
        <v>37</v>
      </c>
      <c r="AX921" s="14" t="s">
        <v>75</v>
      </c>
      <c r="AY921" s="227" t="s">
        <v>175</v>
      </c>
    </row>
    <row r="922" spans="2:51" s="13" customFormat="1" ht="11.25">
      <c r="B922" s="207"/>
      <c r="C922" s="208"/>
      <c r="D922" s="203" t="s">
        <v>186</v>
      </c>
      <c r="E922" s="209" t="s">
        <v>19</v>
      </c>
      <c r="F922" s="210" t="s">
        <v>3990</v>
      </c>
      <c r="G922" s="208"/>
      <c r="H922" s="209" t="s">
        <v>19</v>
      </c>
      <c r="I922" s="211"/>
      <c r="J922" s="208"/>
      <c r="K922" s="208"/>
      <c r="L922" s="212"/>
      <c r="M922" s="213"/>
      <c r="N922" s="214"/>
      <c r="O922" s="214"/>
      <c r="P922" s="214"/>
      <c r="Q922" s="214"/>
      <c r="R922" s="214"/>
      <c r="S922" s="214"/>
      <c r="T922" s="215"/>
      <c r="AT922" s="216" t="s">
        <v>186</v>
      </c>
      <c r="AU922" s="216" t="s">
        <v>85</v>
      </c>
      <c r="AV922" s="13" t="s">
        <v>83</v>
      </c>
      <c r="AW922" s="13" t="s">
        <v>37</v>
      </c>
      <c r="AX922" s="13" t="s">
        <v>75</v>
      </c>
      <c r="AY922" s="216" t="s">
        <v>175</v>
      </c>
    </row>
    <row r="923" spans="2:51" s="14" customFormat="1" ht="11.25">
      <c r="B923" s="217"/>
      <c r="C923" s="218"/>
      <c r="D923" s="203" t="s">
        <v>186</v>
      </c>
      <c r="E923" s="219" t="s">
        <v>19</v>
      </c>
      <c r="F923" s="220" t="s">
        <v>3991</v>
      </c>
      <c r="G923" s="218"/>
      <c r="H923" s="221">
        <v>-263.015</v>
      </c>
      <c r="I923" s="222"/>
      <c r="J923" s="218"/>
      <c r="K923" s="218"/>
      <c r="L923" s="223"/>
      <c r="M923" s="224"/>
      <c r="N923" s="225"/>
      <c r="O923" s="225"/>
      <c r="P923" s="225"/>
      <c r="Q923" s="225"/>
      <c r="R923" s="225"/>
      <c r="S923" s="225"/>
      <c r="T923" s="226"/>
      <c r="AT923" s="227" t="s">
        <v>186</v>
      </c>
      <c r="AU923" s="227" t="s">
        <v>85</v>
      </c>
      <c r="AV923" s="14" t="s">
        <v>85</v>
      </c>
      <c r="AW923" s="14" t="s">
        <v>37</v>
      </c>
      <c r="AX923" s="14" t="s">
        <v>75</v>
      </c>
      <c r="AY923" s="227" t="s">
        <v>175</v>
      </c>
    </row>
    <row r="924" spans="2:51" s="13" customFormat="1" ht="11.25">
      <c r="B924" s="207"/>
      <c r="C924" s="208"/>
      <c r="D924" s="203" t="s">
        <v>186</v>
      </c>
      <c r="E924" s="209" t="s">
        <v>19</v>
      </c>
      <c r="F924" s="210" t="s">
        <v>3992</v>
      </c>
      <c r="G924" s="208"/>
      <c r="H924" s="209" t="s">
        <v>19</v>
      </c>
      <c r="I924" s="211"/>
      <c r="J924" s="208"/>
      <c r="K924" s="208"/>
      <c r="L924" s="212"/>
      <c r="M924" s="213"/>
      <c r="N924" s="214"/>
      <c r="O924" s="214"/>
      <c r="P924" s="214"/>
      <c r="Q924" s="214"/>
      <c r="R924" s="214"/>
      <c r="S924" s="214"/>
      <c r="T924" s="215"/>
      <c r="AT924" s="216" t="s">
        <v>186</v>
      </c>
      <c r="AU924" s="216" t="s">
        <v>85</v>
      </c>
      <c r="AV924" s="13" t="s">
        <v>83</v>
      </c>
      <c r="AW924" s="13" t="s">
        <v>37</v>
      </c>
      <c r="AX924" s="13" t="s">
        <v>75</v>
      </c>
      <c r="AY924" s="216" t="s">
        <v>175</v>
      </c>
    </row>
    <row r="925" spans="2:51" s="14" customFormat="1" ht="11.25">
      <c r="B925" s="217"/>
      <c r="C925" s="218"/>
      <c r="D925" s="203" t="s">
        <v>186</v>
      </c>
      <c r="E925" s="219" t="s">
        <v>19</v>
      </c>
      <c r="F925" s="220" t="s">
        <v>3993</v>
      </c>
      <c r="G925" s="218"/>
      <c r="H925" s="221">
        <v>-86.196</v>
      </c>
      <c r="I925" s="222"/>
      <c r="J925" s="218"/>
      <c r="K925" s="218"/>
      <c r="L925" s="223"/>
      <c r="M925" s="224"/>
      <c r="N925" s="225"/>
      <c r="O925" s="225"/>
      <c r="P925" s="225"/>
      <c r="Q925" s="225"/>
      <c r="R925" s="225"/>
      <c r="S925" s="225"/>
      <c r="T925" s="226"/>
      <c r="AT925" s="227" t="s">
        <v>186</v>
      </c>
      <c r="AU925" s="227" t="s">
        <v>85</v>
      </c>
      <c r="AV925" s="14" t="s">
        <v>85</v>
      </c>
      <c r="AW925" s="14" t="s">
        <v>37</v>
      </c>
      <c r="AX925" s="14" t="s">
        <v>75</v>
      </c>
      <c r="AY925" s="227" t="s">
        <v>175</v>
      </c>
    </row>
    <row r="926" spans="2:51" s="15" customFormat="1" ht="11.25">
      <c r="B926" s="228"/>
      <c r="C926" s="229"/>
      <c r="D926" s="203" t="s">
        <v>186</v>
      </c>
      <c r="E926" s="230" t="s">
        <v>19</v>
      </c>
      <c r="F926" s="231" t="s">
        <v>204</v>
      </c>
      <c r="G926" s="229"/>
      <c r="H926" s="232">
        <v>358.5390000000002</v>
      </c>
      <c r="I926" s="233"/>
      <c r="J926" s="229"/>
      <c r="K926" s="229"/>
      <c r="L926" s="234"/>
      <c r="M926" s="235"/>
      <c r="N926" s="236"/>
      <c r="O926" s="236"/>
      <c r="P926" s="236"/>
      <c r="Q926" s="236"/>
      <c r="R926" s="236"/>
      <c r="S926" s="236"/>
      <c r="T926" s="237"/>
      <c r="AT926" s="238" t="s">
        <v>186</v>
      </c>
      <c r="AU926" s="238" t="s">
        <v>85</v>
      </c>
      <c r="AV926" s="15" t="s">
        <v>182</v>
      </c>
      <c r="AW926" s="15" t="s">
        <v>37</v>
      </c>
      <c r="AX926" s="15" t="s">
        <v>83</v>
      </c>
      <c r="AY926" s="238" t="s">
        <v>175</v>
      </c>
    </row>
    <row r="927" spans="1:65" s="2" customFormat="1" ht="16.5" customHeight="1">
      <c r="A927" s="36"/>
      <c r="B927" s="37"/>
      <c r="C927" s="190" t="s">
        <v>2222</v>
      </c>
      <c r="D927" s="190" t="s">
        <v>177</v>
      </c>
      <c r="E927" s="191" t="s">
        <v>2555</v>
      </c>
      <c r="F927" s="192" t="s">
        <v>2556</v>
      </c>
      <c r="G927" s="193" t="s">
        <v>180</v>
      </c>
      <c r="H927" s="194">
        <v>358.539</v>
      </c>
      <c r="I927" s="195"/>
      <c r="J927" s="196">
        <f>ROUND(I927*H927,2)</f>
        <v>0</v>
      </c>
      <c r="K927" s="192" t="s">
        <v>181</v>
      </c>
      <c r="L927" s="41"/>
      <c r="M927" s="197" t="s">
        <v>19</v>
      </c>
      <c r="N927" s="198" t="s">
        <v>48</v>
      </c>
      <c r="O927" s="67"/>
      <c r="P927" s="199">
        <f>O927*H927</f>
        <v>0</v>
      </c>
      <c r="Q927" s="199">
        <v>0.00021</v>
      </c>
      <c r="R927" s="199">
        <f>Q927*H927</f>
        <v>0.07529319</v>
      </c>
      <c r="S927" s="199">
        <v>0</v>
      </c>
      <c r="T927" s="200">
        <f>S927*H927</f>
        <v>0</v>
      </c>
      <c r="U927" s="36"/>
      <c r="V927" s="36"/>
      <c r="W927" s="36"/>
      <c r="X927" s="36"/>
      <c r="Y927" s="36"/>
      <c r="Z927" s="36"/>
      <c r="AA927" s="36"/>
      <c r="AB927" s="36"/>
      <c r="AC927" s="36"/>
      <c r="AD927" s="36"/>
      <c r="AE927" s="36"/>
      <c r="AR927" s="201" t="s">
        <v>293</v>
      </c>
      <c r="AT927" s="201" t="s">
        <v>177</v>
      </c>
      <c r="AU927" s="201" t="s">
        <v>85</v>
      </c>
      <c r="AY927" s="19" t="s">
        <v>175</v>
      </c>
      <c r="BE927" s="202">
        <f>IF(N927="základní",J927,0)</f>
        <v>0</v>
      </c>
      <c r="BF927" s="202">
        <f>IF(N927="snížená",J927,0)</f>
        <v>0</v>
      </c>
      <c r="BG927" s="202">
        <f>IF(N927="zákl. přenesená",J927,0)</f>
        <v>0</v>
      </c>
      <c r="BH927" s="202">
        <f>IF(N927="sníž. přenesená",J927,0)</f>
        <v>0</v>
      </c>
      <c r="BI927" s="202">
        <f>IF(N927="nulová",J927,0)</f>
        <v>0</v>
      </c>
      <c r="BJ927" s="19" t="s">
        <v>182</v>
      </c>
      <c r="BK927" s="202">
        <f>ROUND(I927*H927,2)</f>
        <v>0</v>
      </c>
      <c r="BL927" s="19" t="s">
        <v>293</v>
      </c>
      <c r="BM927" s="201" t="s">
        <v>4582</v>
      </c>
    </row>
    <row r="928" spans="1:47" s="2" customFormat="1" ht="29.25">
      <c r="A928" s="36"/>
      <c r="B928" s="37"/>
      <c r="C928" s="38"/>
      <c r="D928" s="203" t="s">
        <v>255</v>
      </c>
      <c r="E928" s="38"/>
      <c r="F928" s="204" t="s">
        <v>4583</v>
      </c>
      <c r="G928" s="38"/>
      <c r="H928" s="38"/>
      <c r="I928" s="111"/>
      <c r="J928" s="38"/>
      <c r="K928" s="38"/>
      <c r="L928" s="41"/>
      <c r="M928" s="205"/>
      <c r="N928" s="206"/>
      <c r="O928" s="67"/>
      <c r="P928" s="67"/>
      <c r="Q928" s="67"/>
      <c r="R928" s="67"/>
      <c r="S928" s="67"/>
      <c r="T928" s="68"/>
      <c r="U928" s="36"/>
      <c r="V928" s="36"/>
      <c r="W928" s="36"/>
      <c r="X928" s="36"/>
      <c r="Y928" s="36"/>
      <c r="Z928" s="36"/>
      <c r="AA928" s="36"/>
      <c r="AB928" s="36"/>
      <c r="AC928" s="36"/>
      <c r="AD928" s="36"/>
      <c r="AE928" s="36"/>
      <c r="AT928" s="19" t="s">
        <v>255</v>
      </c>
      <c r="AU928" s="19" t="s">
        <v>85</v>
      </c>
    </row>
    <row r="929" spans="2:63" s="12" customFormat="1" ht="22.9" customHeight="1">
      <c r="B929" s="174"/>
      <c r="C929" s="175"/>
      <c r="D929" s="176" t="s">
        <v>74</v>
      </c>
      <c r="E929" s="188" t="s">
        <v>2558</v>
      </c>
      <c r="F929" s="188" t="s">
        <v>2559</v>
      </c>
      <c r="G929" s="175"/>
      <c r="H929" s="175"/>
      <c r="I929" s="178"/>
      <c r="J929" s="189">
        <f>BK929</f>
        <v>0</v>
      </c>
      <c r="K929" s="175"/>
      <c r="L929" s="180"/>
      <c r="M929" s="181"/>
      <c r="N929" s="182"/>
      <c r="O929" s="182"/>
      <c r="P929" s="183">
        <f>SUM(P930:P935)</f>
        <v>0</v>
      </c>
      <c r="Q929" s="182"/>
      <c r="R929" s="183">
        <f>SUM(R930:R935)</f>
        <v>0.1389336</v>
      </c>
      <c r="S929" s="182"/>
      <c r="T929" s="184">
        <f>SUM(T930:T935)</f>
        <v>0</v>
      </c>
      <c r="AR929" s="185" t="s">
        <v>85</v>
      </c>
      <c r="AT929" s="186" t="s">
        <v>74</v>
      </c>
      <c r="AU929" s="186" t="s">
        <v>83</v>
      </c>
      <c r="AY929" s="185" t="s">
        <v>175</v>
      </c>
      <c r="BK929" s="187">
        <f>SUM(BK930:BK935)</f>
        <v>0</v>
      </c>
    </row>
    <row r="930" spans="1:65" s="2" customFormat="1" ht="16.5" customHeight="1">
      <c r="A930" s="36"/>
      <c r="B930" s="37"/>
      <c r="C930" s="190" t="s">
        <v>2227</v>
      </c>
      <c r="D930" s="190" t="s">
        <v>177</v>
      </c>
      <c r="E930" s="191" t="s">
        <v>4584</v>
      </c>
      <c r="F930" s="192" t="s">
        <v>4585</v>
      </c>
      <c r="G930" s="193" t="s">
        <v>180</v>
      </c>
      <c r="H930" s="194">
        <v>282.64</v>
      </c>
      <c r="I930" s="195"/>
      <c r="J930" s="196">
        <f>ROUND(I930*H930,2)</f>
        <v>0</v>
      </c>
      <c r="K930" s="192" t="s">
        <v>181</v>
      </c>
      <c r="L930" s="41"/>
      <c r="M930" s="197" t="s">
        <v>19</v>
      </c>
      <c r="N930" s="198" t="s">
        <v>48</v>
      </c>
      <c r="O930" s="67"/>
      <c r="P930" s="199">
        <f>O930*H930</f>
        <v>0</v>
      </c>
      <c r="Q930" s="199">
        <v>0</v>
      </c>
      <c r="R930" s="199">
        <f>Q930*H930</f>
        <v>0</v>
      </c>
      <c r="S930" s="199">
        <v>0</v>
      </c>
      <c r="T930" s="200">
        <f>S930*H930</f>
        <v>0</v>
      </c>
      <c r="U930" s="36"/>
      <c r="V930" s="36"/>
      <c r="W930" s="36"/>
      <c r="X930" s="36"/>
      <c r="Y930" s="36"/>
      <c r="Z930" s="36"/>
      <c r="AA930" s="36"/>
      <c r="AB930" s="36"/>
      <c r="AC930" s="36"/>
      <c r="AD930" s="36"/>
      <c r="AE930" s="36"/>
      <c r="AR930" s="201" t="s">
        <v>293</v>
      </c>
      <c r="AT930" s="201" t="s">
        <v>177</v>
      </c>
      <c r="AU930" s="201" t="s">
        <v>85</v>
      </c>
      <c r="AY930" s="19" t="s">
        <v>175</v>
      </c>
      <c r="BE930" s="202">
        <f>IF(N930="základní",J930,0)</f>
        <v>0</v>
      </c>
      <c r="BF930" s="202">
        <f>IF(N930="snížená",J930,0)</f>
        <v>0</v>
      </c>
      <c r="BG930" s="202">
        <f>IF(N930="zákl. přenesená",J930,0)</f>
        <v>0</v>
      </c>
      <c r="BH930" s="202">
        <f>IF(N930="sníž. přenesená",J930,0)</f>
        <v>0</v>
      </c>
      <c r="BI930" s="202">
        <f>IF(N930="nulová",J930,0)</f>
        <v>0</v>
      </c>
      <c r="BJ930" s="19" t="s">
        <v>182</v>
      </c>
      <c r="BK930" s="202">
        <f>ROUND(I930*H930,2)</f>
        <v>0</v>
      </c>
      <c r="BL930" s="19" t="s">
        <v>293</v>
      </c>
      <c r="BM930" s="201" t="s">
        <v>4586</v>
      </c>
    </row>
    <row r="931" spans="1:65" s="2" customFormat="1" ht="16.5" customHeight="1">
      <c r="A931" s="36"/>
      <c r="B931" s="37"/>
      <c r="C931" s="190" t="s">
        <v>2233</v>
      </c>
      <c r="D931" s="190" t="s">
        <v>177</v>
      </c>
      <c r="E931" s="191" t="s">
        <v>2581</v>
      </c>
      <c r="F931" s="192" t="s">
        <v>2582</v>
      </c>
      <c r="G931" s="193" t="s">
        <v>180</v>
      </c>
      <c r="H931" s="194">
        <v>282.64</v>
      </c>
      <c r="I931" s="195"/>
      <c r="J931" s="196">
        <f>ROUND(I931*H931,2)</f>
        <v>0</v>
      </c>
      <c r="K931" s="192" t="s">
        <v>181</v>
      </c>
      <c r="L931" s="41"/>
      <c r="M931" s="197" t="s">
        <v>19</v>
      </c>
      <c r="N931" s="198" t="s">
        <v>48</v>
      </c>
      <c r="O931" s="67"/>
      <c r="P931" s="199">
        <f>O931*H931</f>
        <v>0</v>
      </c>
      <c r="Q931" s="199">
        <v>0.0002</v>
      </c>
      <c r="R931" s="199">
        <f>Q931*H931</f>
        <v>0.056528</v>
      </c>
      <c r="S931" s="199">
        <v>0</v>
      </c>
      <c r="T931" s="200">
        <f>S931*H931</f>
        <v>0</v>
      </c>
      <c r="U931" s="36"/>
      <c r="V931" s="36"/>
      <c r="W931" s="36"/>
      <c r="X931" s="36"/>
      <c r="Y931" s="36"/>
      <c r="Z931" s="36"/>
      <c r="AA931" s="36"/>
      <c r="AB931" s="36"/>
      <c r="AC931" s="36"/>
      <c r="AD931" s="36"/>
      <c r="AE931" s="36"/>
      <c r="AR931" s="201" t="s">
        <v>293</v>
      </c>
      <c r="AT931" s="201" t="s">
        <v>177</v>
      </c>
      <c r="AU931" s="201" t="s">
        <v>85</v>
      </c>
      <c r="AY931" s="19" t="s">
        <v>175</v>
      </c>
      <c r="BE931" s="202">
        <f>IF(N931="základní",J931,0)</f>
        <v>0</v>
      </c>
      <c r="BF931" s="202">
        <f>IF(N931="snížená",J931,0)</f>
        <v>0</v>
      </c>
      <c r="BG931" s="202">
        <f>IF(N931="zákl. přenesená",J931,0)</f>
        <v>0</v>
      </c>
      <c r="BH931" s="202">
        <f>IF(N931="sníž. přenesená",J931,0)</f>
        <v>0</v>
      </c>
      <c r="BI931" s="202">
        <f>IF(N931="nulová",J931,0)</f>
        <v>0</v>
      </c>
      <c r="BJ931" s="19" t="s">
        <v>182</v>
      </c>
      <c r="BK931" s="202">
        <f>ROUND(I931*H931,2)</f>
        <v>0</v>
      </c>
      <c r="BL931" s="19" t="s">
        <v>293</v>
      </c>
      <c r="BM931" s="201" t="s">
        <v>4587</v>
      </c>
    </row>
    <row r="932" spans="2:51" s="13" customFormat="1" ht="11.25">
      <c r="B932" s="207"/>
      <c r="C932" s="208"/>
      <c r="D932" s="203" t="s">
        <v>186</v>
      </c>
      <c r="E932" s="209" t="s">
        <v>19</v>
      </c>
      <c r="F932" s="210" t="s">
        <v>4588</v>
      </c>
      <c r="G932" s="208"/>
      <c r="H932" s="209" t="s">
        <v>19</v>
      </c>
      <c r="I932" s="211"/>
      <c r="J932" s="208"/>
      <c r="K932" s="208"/>
      <c r="L932" s="212"/>
      <c r="M932" s="213"/>
      <c r="N932" s="214"/>
      <c r="O932" s="214"/>
      <c r="P932" s="214"/>
      <c r="Q932" s="214"/>
      <c r="R932" s="214"/>
      <c r="S932" s="214"/>
      <c r="T932" s="215"/>
      <c r="AT932" s="216" t="s">
        <v>186</v>
      </c>
      <c r="AU932" s="216" t="s">
        <v>85</v>
      </c>
      <c r="AV932" s="13" t="s">
        <v>83</v>
      </c>
      <c r="AW932" s="13" t="s">
        <v>37</v>
      </c>
      <c r="AX932" s="13" t="s">
        <v>75</v>
      </c>
      <c r="AY932" s="216" t="s">
        <v>175</v>
      </c>
    </row>
    <row r="933" spans="2:51" s="14" customFormat="1" ht="11.25">
      <c r="B933" s="217"/>
      <c r="C933" s="218"/>
      <c r="D933" s="203" t="s">
        <v>186</v>
      </c>
      <c r="E933" s="219" t="s">
        <v>19</v>
      </c>
      <c r="F933" s="220" t="s">
        <v>4589</v>
      </c>
      <c r="G933" s="218"/>
      <c r="H933" s="221">
        <v>282.64</v>
      </c>
      <c r="I933" s="222"/>
      <c r="J933" s="218"/>
      <c r="K933" s="218"/>
      <c r="L933" s="223"/>
      <c r="M933" s="224"/>
      <c r="N933" s="225"/>
      <c r="O933" s="225"/>
      <c r="P933" s="225"/>
      <c r="Q933" s="225"/>
      <c r="R933" s="225"/>
      <c r="S933" s="225"/>
      <c r="T933" s="226"/>
      <c r="AT933" s="227" t="s">
        <v>186</v>
      </c>
      <c r="AU933" s="227" t="s">
        <v>85</v>
      </c>
      <c r="AV933" s="14" t="s">
        <v>85</v>
      </c>
      <c r="AW933" s="14" t="s">
        <v>37</v>
      </c>
      <c r="AX933" s="14" t="s">
        <v>83</v>
      </c>
      <c r="AY933" s="227" t="s">
        <v>175</v>
      </c>
    </row>
    <row r="934" spans="1:65" s="2" customFormat="1" ht="21.75" customHeight="1">
      <c r="A934" s="36"/>
      <c r="B934" s="37"/>
      <c r="C934" s="190" t="s">
        <v>2238</v>
      </c>
      <c r="D934" s="190" t="s">
        <v>177</v>
      </c>
      <c r="E934" s="191" t="s">
        <v>2601</v>
      </c>
      <c r="F934" s="192" t="s">
        <v>2602</v>
      </c>
      <c r="G934" s="193" t="s">
        <v>180</v>
      </c>
      <c r="H934" s="194">
        <v>282.64</v>
      </c>
      <c r="I934" s="195"/>
      <c r="J934" s="196">
        <f>ROUND(I934*H934,2)</f>
        <v>0</v>
      </c>
      <c r="K934" s="192" t="s">
        <v>181</v>
      </c>
      <c r="L934" s="41"/>
      <c r="M934" s="197" t="s">
        <v>19</v>
      </c>
      <c r="N934" s="198" t="s">
        <v>48</v>
      </c>
      <c r="O934" s="67"/>
      <c r="P934" s="199">
        <f>O934*H934</f>
        <v>0</v>
      </c>
      <c r="Q934" s="199">
        <v>0.00029</v>
      </c>
      <c r="R934" s="199">
        <f>Q934*H934</f>
        <v>0.0819656</v>
      </c>
      <c r="S934" s="199">
        <v>0</v>
      </c>
      <c r="T934" s="200">
        <f>S934*H934</f>
        <v>0</v>
      </c>
      <c r="U934" s="36"/>
      <c r="V934" s="36"/>
      <c r="W934" s="36"/>
      <c r="X934" s="36"/>
      <c r="Y934" s="36"/>
      <c r="Z934" s="36"/>
      <c r="AA934" s="36"/>
      <c r="AB934" s="36"/>
      <c r="AC934" s="36"/>
      <c r="AD934" s="36"/>
      <c r="AE934" s="36"/>
      <c r="AR934" s="201" t="s">
        <v>293</v>
      </c>
      <c r="AT934" s="201" t="s">
        <v>177</v>
      </c>
      <c r="AU934" s="201" t="s">
        <v>85</v>
      </c>
      <c r="AY934" s="19" t="s">
        <v>175</v>
      </c>
      <c r="BE934" s="202">
        <f>IF(N934="základní",J934,0)</f>
        <v>0</v>
      </c>
      <c r="BF934" s="202">
        <f>IF(N934="snížená",J934,0)</f>
        <v>0</v>
      </c>
      <c r="BG934" s="202">
        <f>IF(N934="zákl. přenesená",J934,0)</f>
        <v>0</v>
      </c>
      <c r="BH934" s="202">
        <f>IF(N934="sníž. přenesená",J934,0)</f>
        <v>0</v>
      </c>
      <c r="BI934" s="202">
        <f>IF(N934="nulová",J934,0)</f>
        <v>0</v>
      </c>
      <c r="BJ934" s="19" t="s">
        <v>182</v>
      </c>
      <c r="BK934" s="202">
        <f>ROUND(I934*H934,2)</f>
        <v>0</v>
      </c>
      <c r="BL934" s="19" t="s">
        <v>293</v>
      </c>
      <c r="BM934" s="201" t="s">
        <v>4590</v>
      </c>
    </row>
    <row r="935" spans="1:65" s="2" customFormat="1" ht="16.5" customHeight="1">
      <c r="A935" s="36"/>
      <c r="B935" s="37"/>
      <c r="C935" s="190" t="s">
        <v>2243</v>
      </c>
      <c r="D935" s="190" t="s">
        <v>177</v>
      </c>
      <c r="E935" s="191" t="s">
        <v>4591</v>
      </c>
      <c r="F935" s="192" t="s">
        <v>4592</v>
      </c>
      <c r="G935" s="193" t="s">
        <v>400</v>
      </c>
      <c r="H935" s="194">
        <v>22</v>
      </c>
      <c r="I935" s="195"/>
      <c r="J935" s="196">
        <f>ROUND(I935*H935,2)</f>
        <v>0</v>
      </c>
      <c r="K935" s="192" t="s">
        <v>181</v>
      </c>
      <c r="L935" s="41"/>
      <c r="M935" s="197" t="s">
        <v>19</v>
      </c>
      <c r="N935" s="198" t="s">
        <v>48</v>
      </c>
      <c r="O935" s="67"/>
      <c r="P935" s="199">
        <f>O935*H935</f>
        <v>0</v>
      </c>
      <c r="Q935" s="199">
        <v>2E-05</v>
      </c>
      <c r="R935" s="199">
        <f>Q935*H935</f>
        <v>0.00044</v>
      </c>
      <c r="S935" s="199">
        <v>0</v>
      </c>
      <c r="T935" s="200">
        <f>S935*H935</f>
        <v>0</v>
      </c>
      <c r="U935" s="36"/>
      <c r="V935" s="36"/>
      <c r="W935" s="36"/>
      <c r="X935" s="36"/>
      <c r="Y935" s="36"/>
      <c r="Z935" s="36"/>
      <c r="AA935" s="36"/>
      <c r="AB935" s="36"/>
      <c r="AC935" s="36"/>
      <c r="AD935" s="36"/>
      <c r="AE935" s="36"/>
      <c r="AR935" s="201" t="s">
        <v>293</v>
      </c>
      <c r="AT935" s="201" t="s">
        <v>177</v>
      </c>
      <c r="AU935" s="201" t="s">
        <v>85</v>
      </c>
      <c r="AY935" s="19" t="s">
        <v>175</v>
      </c>
      <c r="BE935" s="202">
        <f>IF(N935="základní",J935,0)</f>
        <v>0</v>
      </c>
      <c r="BF935" s="202">
        <f>IF(N935="snížená",J935,0)</f>
        <v>0</v>
      </c>
      <c r="BG935" s="202">
        <f>IF(N935="zákl. přenesená",J935,0)</f>
        <v>0</v>
      </c>
      <c r="BH935" s="202">
        <f>IF(N935="sníž. přenesená",J935,0)</f>
        <v>0</v>
      </c>
      <c r="BI935" s="202">
        <f>IF(N935="nulová",J935,0)</f>
        <v>0</v>
      </c>
      <c r="BJ935" s="19" t="s">
        <v>182</v>
      </c>
      <c r="BK935" s="202">
        <f>ROUND(I935*H935,2)</f>
        <v>0</v>
      </c>
      <c r="BL935" s="19" t="s">
        <v>293</v>
      </c>
      <c r="BM935" s="201" t="s">
        <v>4593</v>
      </c>
    </row>
    <row r="936" spans="2:63" s="12" customFormat="1" ht="22.9" customHeight="1">
      <c r="B936" s="174"/>
      <c r="C936" s="175"/>
      <c r="D936" s="176" t="s">
        <v>74</v>
      </c>
      <c r="E936" s="188" t="s">
        <v>4594</v>
      </c>
      <c r="F936" s="188" t="s">
        <v>4595</v>
      </c>
      <c r="G936" s="175"/>
      <c r="H936" s="175"/>
      <c r="I936" s="178"/>
      <c r="J936" s="189">
        <f>BK936</f>
        <v>0</v>
      </c>
      <c r="K936" s="175"/>
      <c r="L936" s="180"/>
      <c r="M936" s="181"/>
      <c r="N936" s="182"/>
      <c r="O936" s="182"/>
      <c r="P936" s="183">
        <f>SUM(P937:P942)</f>
        <v>0</v>
      </c>
      <c r="Q936" s="182"/>
      <c r="R936" s="183">
        <f>SUM(R937:R942)</f>
        <v>0.0116136</v>
      </c>
      <c r="S936" s="182"/>
      <c r="T936" s="184">
        <f>SUM(T937:T942)</f>
        <v>0</v>
      </c>
      <c r="AR936" s="185" t="s">
        <v>85</v>
      </c>
      <c r="AT936" s="186" t="s">
        <v>74</v>
      </c>
      <c r="AU936" s="186" t="s">
        <v>83</v>
      </c>
      <c r="AY936" s="185" t="s">
        <v>175</v>
      </c>
      <c r="BK936" s="187">
        <f>SUM(BK937:BK942)</f>
        <v>0</v>
      </c>
    </row>
    <row r="937" spans="1:65" s="2" customFormat="1" ht="16.5" customHeight="1">
      <c r="A937" s="36"/>
      <c r="B937" s="37"/>
      <c r="C937" s="190" t="s">
        <v>2248</v>
      </c>
      <c r="D937" s="190" t="s">
        <v>177</v>
      </c>
      <c r="E937" s="191" t="s">
        <v>4596</v>
      </c>
      <c r="F937" s="192" t="s">
        <v>4597</v>
      </c>
      <c r="G937" s="193" t="s">
        <v>180</v>
      </c>
      <c r="H937" s="194">
        <v>56.377</v>
      </c>
      <c r="I937" s="195"/>
      <c r="J937" s="196">
        <f>ROUND(I937*H937,2)</f>
        <v>0</v>
      </c>
      <c r="K937" s="192" t="s">
        <v>181</v>
      </c>
      <c r="L937" s="41"/>
      <c r="M937" s="197" t="s">
        <v>19</v>
      </c>
      <c r="N937" s="198" t="s">
        <v>48</v>
      </c>
      <c r="O937" s="67"/>
      <c r="P937" s="199">
        <f>O937*H937</f>
        <v>0</v>
      </c>
      <c r="Q937" s="199">
        <v>0</v>
      </c>
      <c r="R937" s="199">
        <f>Q937*H937</f>
        <v>0</v>
      </c>
      <c r="S937" s="199">
        <v>0</v>
      </c>
      <c r="T937" s="200">
        <f>S937*H937</f>
        <v>0</v>
      </c>
      <c r="U937" s="36"/>
      <c r="V937" s="36"/>
      <c r="W937" s="36"/>
      <c r="X937" s="36"/>
      <c r="Y937" s="36"/>
      <c r="Z937" s="36"/>
      <c r="AA937" s="36"/>
      <c r="AB937" s="36"/>
      <c r="AC937" s="36"/>
      <c r="AD937" s="36"/>
      <c r="AE937" s="36"/>
      <c r="AR937" s="201" t="s">
        <v>293</v>
      </c>
      <c r="AT937" s="201" t="s">
        <v>177</v>
      </c>
      <c r="AU937" s="201" t="s">
        <v>85</v>
      </c>
      <c r="AY937" s="19" t="s">
        <v>175</v>
      </c>
      <c r="BE937" s="202">
        <f>IF(N937="základní",J937,0)</f>
        <v>0</v>
      </c>
      <c r="BF937" s="202">
        <f>IF(N937="snížená",J937,0)</f>
        <v>0</v>
      </c>
      <c r="BG937" s="202">
        <f>IF(N937="zákl. přenesená",J937,0)</f>
        <v>0</v>
      </c>
      <c r="BH937" s="202">
        <f>IF(N937="sníž. přenesená",J937,0)</f>
        <v>0</v>
      </c>
      <c r="BI937" s="202">
        <f>IF(N937="nulová",J937,0)</f>
        <v>0</v>
      </c>
      <c r="BJ937" s="19" t="s">
        <v>182</v>
      </c>
      <c r="BK937" s="202">
        <f>ROUND(I937*H937,2)</f>
        <v>0</v>
      </c>
      <c r="BL937" s="19" t="s">
        <v>293</v>
      </c>
      <c r="BM937" s="201" t="s">
        <v>4598</v>
      </c>
    </row>
    <row r="938" spans="2:51" s="14" customFormat="1" ht="22.5">
      <c r="B938" s="217"/>
      <c r="C938" s="218"/>
      <c r="D938" s="203" t="s">
        <v>186</v>
      </c>
      <c r="E938" s="219" t="s">
        <v>19</v>
      </c>
      <c r="F938" s="220" t="s">
        <v>4599</v>
      </c>
      <c r="G938" s="218"/>
      <c r="H938" s="221">
        <v>47.209</v>
      </c>
      <c r="I938" s="222"/>
      <c r="J938" s="218"/>
      <c r="K938" s="218"/>
      <c r="L938" s="223"/>
      <c r="M938" s="224"/>
      <c r="N938" s="225"/>
      <c r="O938" s="225"/>
      <c r="P938" s="225"/>
      <c r="Q938" s="225"/>
      <c r="R938" s="225"/>
      <c r="S938" s="225"/>
      <c r="T938" s="226"/>
      <c r="AT938" s="227" t="s">
        <v>186</v>
      </c>
      <c r="AU938" s="227" t="s">
        <v>85</v>
      </c>
      <c r="AV938" s="14" t="s">
        <v>85</v>
      </c>
      <c r="AW938" s="14" t="s">
        <v>37</v>
      </c>
      <c r="AX938" s="14" t="s">
        <v>75</v>
      </c>
      <c r="AY938" s="227" t="s">
        <v>175</v>
      </c>
    </row>
    <row r="939" spans="2:51" s="14" customFormat="1" ht="11.25">
      <c r="B939" s="217"/>
      <c r="C939" s="218"/>
      <c r="D939" s="203" t="s">
        <v>186</v>
      </c>
      <c r="E939" s="219" t="s">
        <v>19</v>
      </c>
      <c r="F939" s="220" t="s">
        <v>4600</v>
      </c>
      <c r="G939" s="218"/>
      <c r="H939" s="221">
        <v>9.168</v>
      </c>
      <c r="I939" s="222"/>
      <c r="J939" s="218"/>
      <c r="K939" s="218"/>
      <c r="L939" s="223"/>
      <c r="M939" s="224"/>
      <c r="N939" s="225"/>
      <c r="O939" s="225"/>
      <c r="P939" s="225"/>
      <c r="Q939" s="225"/>
      <c r="R939" s="225"/>
      <c r="S939" s="225"/>
      <c r="T939" s="226"/>
      <c r="AT939" s="227" t="s">
        <v>186</v>
      </c>
      <c r="AU939" s="227" t="s">
        <v>85</v>
      </c>
      <c r="AV939" s="14" t="s">
        <v>85</v>
      </c>
      <c r="AW939" s="14" t="s">
        <v>37</v>
      </c>
      <c r="AX939" s="14" t="s">
        <v>75</v>
      </c>
      <c r="AY939" s="227" t="s">
        <v>175</v>
      </c>
    </row>
    <row r="940" spans="2:51" s="15" customFormat="1" ht="11.25">
      <c r="B940" s="228"/>
      <c r="C940" s="229"/>
      <c r="D940" s="203" t="s">
        <v>186</v>
      </c>
      <c r="E940" s="230" t="s">
        <v>19</v>
      </c>
      <c r="F940" s="231" t="s">
        <v>204</v>
      </c>
      <c r="G940" s="229"/>
      <c r="H940" s="232">
        <v>56.377</v>
      </c>
      <c r="I940" s="233"/>
      <c r="J940" s="229"/>
      <c r="K940" s="229"/>
      <c r="L940" s="234"/>
      <c r="M940" s="235"/>
      <c r="N940" s="236"/>
      <c r="O940" s="236"/>
      <c r="P940" s="236"/>
      <c r="Q940" s="236"/>
      <c r="R940" s="236"/>
      <c r="S940" s="236"/>
      <c r="T940" s="237"/>
      <c r="AT940" s="238" t="s">
        <v>186</v>
      </c>
      <c r="AU940" s="238" t="s">
        <v>85</v>
      </c>
      <c r="AV940" s="15" t="s">
        <v>182</v>
      </c>
      <c r="AW940" s="15" t="s">
        <v>37</v>
      </c>
      <c r="AX940" s="15" t="s">
        <v>83</v>
      </c>
      <c r="AY940" s="238" t="s">
        <v>175</v>
      </c>
    </row>
    <row r="941" spans="1:65" s="2" customFormat="1" ht="16.5" customHeight="1">
      <c r="A941" s="36"/>
      <c r="B941" s="37"/>
      <c r="C941" s="239" t="s">
        <v>2253</v>
      </c>
      <c r="D941" s="239" t="s">
        <v>238</v>
      </c>
      <c r="E941" s="240" t="s">
        <v>4601</v>
      </c>
      <c r="F941" s="241" t="s">
        <v>4602</v>
      </c>
      <c r="G941" s="242" t="s">
        <v>180</v>
      </c>
      <c r="H941" s="243">
        <v>58.068</v>
      </c>
      <c r="I941" s="244"/>
      <c r="J941" s="245">
        <f>ROUND(I941*H941,2)</f>
        <v>0</v>
      </c>
      <c r="K941" s="241" t="s">
        <v>181</v>
      </c>
      <c r="L941" s="246"/>
      <c r="M941" s="247" t="s">
        <v>19</v>
      </c>
      <c r="N941" s="248" t="s">
        <v>48</v>
      </c>
      <c r="O941" s="67"/>
      <c r="P941" s="199">
        <f>O941*H941</f>
        <v>0</v>
      </c>
      <c r="Q941" s="199">
        <v>0.0002</v>
      </c>
      <c r="R941" s="199">
        <f>Q941*H941</f>
        <v>0.0116136</v>
      </c>
      <c r="S941" s="199">
        <v>0</v>
      </c>
      <c r="T941" s="200">
        <f>S941*H941</f>
        <v>0</v>
      </c>
      <c r="U941" s="36"/>
      <c r="V941" s="36"/>
      <c r="W941" s="36"/>
      <c r="X941" s="36"/>
      <c r="Y941" s="36"/>
      <c r="Z941" s="36"/>
      <c r="AA941" s="36"/>
      <c r="AB941" s="36"/>
      <c r="AC941" s="36"/>
      <c r="AD941" s="36"/>
      <c r="AE941" s="36"/>
      <c r="AR941" s="201" t="s">
        <v>522</v>
      </c>
      <c r="AT941" s="201" t="s">
        <v>238</v>
      </c>
      <c r="AU941" s="201" t="s">
        <v>85</v>
      </c>
      <c r="AY941" s="19" t="s">
        <v>175</v>
      </c>
      <c r="BE941" s="202">
        <f>IF(N941="základní",J941,0)</f>
        <v>0</v>
      </c>
      <c r="BF941" s="202">
        <f>IF(N941="snížená",J941,0)</f>
        <v>0</v>
      </c>
      <c r="BG941" s="202">
        <f>IF(N941="zákl. přenesená",J941,0)</f>
        <v>0</v>
      </c>
      <c r="BH941" s="202">
        <f>IF(N941="sníž. přenesená",J941,0)</f>
        <v>0</v>
      </c>
      <c r="BI941" s="202">
        <f>IF(N941="nulová",J941,0)</f>
        <v>0</v>
      </c>
      <c r="BJ941" s="19" t="s">
        <v>182</v>
      </c>
      <c r="BK941" s="202">
        <f>ROUND(I941*H941,2)</f>
        <v>0</v>
      </c>
      <c r="BL941" s="19" t="s">
        <v>293</v>
      </c>
      <c r="BM941" s="201" t="s">
        <v>4603</v>
      </c>
    </row>
    <row r="942" spans="2:51" s="14" customFormat="1" ht="11.25">
      <c r="B942" s="217"/>
      <c r="C942" s="218"/>
      <c r="D942" s="203" t="s">
        <v>186</v>
      </c>
      <c r="E942" s="218"/>
      <c r="F942" s="220" t="s">
        <v>4604</v>
      </c>
      <c r="G942" s="218"/>
      <c r="H942" s="221">
        <v>58.068</v>
      </c>
      <c r="I942" s="222"/>
      <c r="J942" s="218"/>
      <c r="K942" s="218"/>
      <c r="L942" s="223"/>
      <c r="M942" s="224"/>
      <c r="N942" s="225"/>
      <c r="O942" s="225"/>
      <c r="P942" s="225"/>
      <c r="Q942" s="225"/>
      <c r="R942" s="225"/>
      <c r="S942" s="225"/>
      <c r="T942" s="226"/>
      <c r="AT942" s="227" t="s">
        <v>186</v>
      </c>
      <c r="AU942" s="227" t="s">
        <v>85</v>
      </c>
      <c r="AV942" s="14" t="s">
        <v>85</v>
      </c>
      <c r="AW942" s="14" t="s">
        <v>4</v>
      </c>
      <c r="AX942" s="14" t="s">
        <v>83</v>
      </c>
      <c r="AY942" s="227" t="s">
        <v>175</v>
      </c>
    </row>
    <row r="943" spans="2:63" s="12" customFormat="1" ht="25.9" customHeight="1">
      <c r="B943" s="174"/>
      <c r="C943" s="175"/>
      <c r="D943" s="176" t="s">
        <v>74</v>
      </c>
      <c r="E943" s="177" t="s">
        <v>3322</v>
      </c>
      <c r="F943" s="177" t="s">
        <v>3323</v>
      </c>
      <c r="G943" s="175"/>
      <c r="H943" s="175"/>
      <c r="I943" s="178"/>
      <c r="J943" s="179">
        <f>BK943</f>
        <v>0</v>
      </c>
      <c r="K943" s="175"/>
      <c r="L943" s="180"/>
      <c r="M943" s="181"/>
      <c r="N943" s="182"/>
      <c r="O943" s="182"/>
      <c r="P943" s="183">
        <f>SUM(P944:P945)</f>
        <v>0</v>
      </c>
      <c r="Q943" s="182"/>
      <c r="R943" s="183">
        <f>SUM(R944:R945)</f>
        <v>0</v>
      </c>
      <c r="S943" s="182"/>
      <c r="T943" s="184">
        <f>SUM(T944:T945)</f>
        <v>0</v>
      </c>
      <c r="AR943" s="185" t="s">
        <v>182</v>
      </c>
      <c r="AT943" s="186" t="s">
        <v>74</v>
      </c>
      <c r="AU943" s="186" t="s">
        <v>75</v>
      </c>
      <c r="AY943" s="185" t="s">
        <v>175</v>
      </c>
      <c r="BK943" s="187">
        <f>SUM(BK944:BK945)</f>
        <v>0</v>
      </c>
    </row>
    <row r="944" spans="1:65" s="2" customFormat="1" ht="16.5" customHeight="1">
      <c r="A944" s="36"/>
      <c r="B944" s="37"/>
      <c r="C944" s="190" t="s">
        <v>2258</v>
      </c>
      <c r="D944" s="190" t="s">
        <v>177</v>
      </c>
      <c r="E944" s="191" t="s">
        <v>4605</v>
      </c>
      <c r="F944" s="192" t="s">
        <v>4606</v>
      </c>
      <c r="G944" s="193" t="s">
        <v>763</v>
      </c>
      <c r="H944" s="194">
        <v>24</v>
      </c>
      <c r="I944" s="195"/>
      <c r="J944" s="196">
        <f>ROUND(I944*H944,2)</f>
        <v>0</v>
      </c>
      <c r="K944" s="192" t="s">
        <v>181</v>
      </c>
      <c r="L944" s="41"/>
      <c r="M944" s="197" t="s">
        <v>19</v>
      </c>
      <c r="N944" s="198" t="s">
        <v>48</v>
      </c>
      <c r="O944" s="67"/>
      <c r="P944" s="199">
        <f>O944*H944</f>
        <v>0</v>
      </c>
      <c r="Q944" s="199">
        <v>0</v>
      </c>
      <c r="R944" s="199">
        <f>Q944*H944</f>
        <v>0</v>
      </c>
      <c r="S944" s="199">
        <v>0</v>
      </c>
      <c r="T944" s="200">
        <f>S944*H944</f>
        <v>0</v>
      </c>
      <c r="U944" s="36"/>
      <c r="V944" s="36"/>
      <c r="W944" s="36"/>
      <c r="X944" s="36"/>
      <c r="Y944" s="36"/>
      <c r="Z944" s="36"/>
      <c r="AA944" s="36"/>
      <c r="AB944" s="36"/>
      <c r="AC944" s="36"/>
      <c r="AD944" s="36"/>
      <c r="AE944" s="36"/>
      <c r="AR944" s="201" t="s">
        <v>3326</v>
      </c>
      <c r="AT944" s="201" t="s">
        <v>177</v>
      </c>
      <c r="AU944" s="201" t="s">
        <v>83</v>
      </c>
      <c r="AY944" s="19" t="s">
        <v>175</v>
      </c>
      <c r="BE944" s="202">
        <f>IF(N944="základní",J944,0)</f>
        <v>0</v>
      </c>
      <c r="BF944" s="202">
        <f>IF(N944="snížená",J944,0)</f>
        <v>0</v>
      </c>
      <c r="BG944" s="202">
        <f>IF(N944="zákl. přenesená",J944,0)</f>
        <v>0</v>
      </c>
      <c r="BH944" s="202">
        <f>IF(N944="sníž. přenesená",J944,0)</f>
        <v>0</v>
      </c>
      <c r="BI944" s="202">
        <f>IF(N944="nulová",J944,0)</f>
        <v>0</v>
      </c>
      <c r="BJ944" s="19" t="s">
        <v>182</v>
      </c>
      <c r="BK944" s="202">
        <f>ROUND(I944*H944,2)</f>
        <v>0</v>
      </c>
      <c r="BL944" s="19" t="s">
        <v>3326</v>
      </c>
      <c r="BM944" s="201" t="s">
        <v>4607</v>
      </c>
    </row>
    <row r="945" spans="1:47" s="2" customFormat="1" ht="19.5">
      <c r="A945" s="36"/>
      <c r="B945" s="37"/>
      <c r="C945" s="38"/>
      <c r="D945" s="203" t="s">
        <v>255</v>
      </c>
      <c r="E945" s="38"/>
      <c r="F945" s="204" t="s">
        <v>4608</v>
      </c>
      <c r="G945" s="38"/>
      <c r="H945" s="38"/>
      <c r="I945" s="111"/>
      <c r="J945" s="38"/>
      <c r="K945" s="38"/>
      <c r="L945" s="41"/>
      <c r="M945" s="249"/>
      <c r="N945" s="250"/>
      <c r="O945" s="251"/>
      <c r="P945" s="251"/>
      <c r="Q945" s="251"/>
      <c r="R945" s="251"/>
      <c r="S945" s="251"/>
      <c r="T945" s="252"/>
      <c r="U945" s="36"/>
      <c r="V945" s="36"/>
      <c r="W945" s="36"/>
      <c r="X945" s="36"/>
      <c r="Y945" s="36"/>
      <c r="Z945" s="36"/>
      <c r="AA945" s="36"/>
      <c r="AB945" s="36"/>
      <c r="AC945" s="36"/>
      <c r="AD945" s="36"/>
      <c r="AE945" s="36"/>
      <c r="AT945" s="19" t="s">
        <v>255</v>
      </c>
      <c r="AU945" s="19" t="s">
        <v>83</v>
      </c>
    </row>
    <row r="946" spans="1:31" s="2" customFormat="1" ht="6.95" customHeight="1">
      <c r="A946" s="36"/>
      <c r="B946" s="50"/>
      <c r="C946" s="51"/>
      <c r="D946" s="51"/>
      <c r="E946" s="51"/>
      <c r="F946" s="51"/>
      <c r="G946" s="51"/>
      <c r="H946" s="51"/>
      <c r="I946" s="139"/>
      <c r="J946" s="51"/>
      <c r="K946" s="51"/>
      <c r="L946" s="41"/>
      <c r="M946" s="36"/>
      <c r="O946" s="36"/>
      <c r="P946" s="36"/>
      <c r="Q946" s="36"/>
      <c r="R946" s="36"/>
      <c r="S946" s="36"/>
      <c r="T946" s="36"/>
      <c r="U946" s="36"/>
      <c r="V946" s="36"/>
      <c r="W946" s="36"/>
      <c r="X946" s="36"/>
      <c r="Y946" s="36"/>
      <c r="Z946" s="36"/>
      <c r="AA946" s="36"/>
      <c r="AB946" s="36"/>
      <c r="AC946" s="36"/>
      <c r="AD946" s="36"/>
      <c r="AE946" s="36"/>
    </row>
  </sheetData>
  <sheetProtection algorithmName="SHA-512" hashValue="6K1wRAi7lu8DiN8+8mB3yLxBzXamQ5d502IsUaBz79KI1+EGHiZWg7iGQhVgvlQSGqHca4WqcNOykjUXEqOR2A==" saltValue="If0Zj5RloNniL0ZmiVtX285sVI0Y48/I6N4BCt2RLnB8dvn2B5GZKmlFcHUiA34ZEeMODGbU1ZXZpyUYTfnVhw==" spinCount="100000" sheet="1" objects="1" scenarios="1" formatColumns="0" formatRows="0" autoFilter="0"/>
  <autoFilter ref="C99:K945"/>
  <mergeCells count="9">
    <mergeCell ref="E50:H50"/>
    <mergeCell ref="E90:H90"/>
    <mergeCell ref="E92:H9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133</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4609</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ROUND(J86,2)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ROUND((SUM(BE86:BE116)),2)</f>
        <v>0</v>
      </c>
      <c r="G33" s="36"/>
      <c r="H33" s="36"/>
      <c r="I33" s="128">
        <v>0.21</v>
      </c>
      <c r="J33" s="127">
        <f>ROUND(((SUM(BE86:BE116))*I33),2)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ROUND((SUM(BF86:BF116)),2)</f>
        <v>0</v>
      </c>
      <c r="G34" s="36"/>
      <c r="H34" s="36"/>
      <c r="I34" s="128">
        <v>0.15</v>
      </c>
      <c r="J34" s="127">
        <f>ROUND(((SUM(BF86:BF116))*I34),2)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ROUND((SUM(BG86:BG116)),2)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ROUND((SUM(BH86:BH116)),2)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ROUND((SUM(BI86:BI116)),2)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11 - 02 - Oprava elektroinstalace - fasáda</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J86</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J87</f>
        <v>0</v>
      </c>
      <c r="K60" s="149"/>
      <c r="L60" s="154"/>
    </row>
    <row r="61" spans="2:12" s="10" customFormat="1" ht="19.9" customHeight="1">
      <c r="B61" s="155"/>
      <c r="C61" s="156"/>
      <c r="D61" s="157" t="s">
        <v>153</v>
      </c>
      <c r="E61" s="158"/>
      <c r="F61" s="158"/>
      <c r="G61" s="158"/>
      <c r="H61" s="158"/>
      <c r="I61" s="159"/>
      <c r="J61" s="160">
        <f>J88</f>
        <v>0</v>
      </c>
      <c r="K61" s="156"/>
      <c r="L61" s="161"/>
    </row>
    <row r="62" spans="2:12" s="9" customFormat="1" ht="24.95" customHeight="1">
      <c r="B62" s="148"/>
      <c r="C62" s="149"/>
      <c r="D62" s="150" t="s">
        <v>158</v>
      </c>
      <c r="E62" s="151"/>
      <c r="F62" s="151"/>
      <c r="G62" s="151"/>
      <c r="H62" s="151"/>
      <c r="I62" s="152"/>
      <c r="J62" s="153">
        <f>J91</f>
        <v>0</v>
      </c>
      <c r="K62" s="149"/>
      <c r="L62" s="154"/>
    </row>
    <row r="63" spans="2:12" s="10" customFormat="1" ht="19.9" customHeight="1">
      <c r="B63" s="155"/>
      <c r="C63" s="156"/>
      <c r="D63" s="157" t="s">
        <v>3333</v>
      </c>
      <c r="E63" s="158"/>
      <c r="F63" s="158"/>
      <c r="G63" s="158"/>
      <c r="H63" s="158"/>
      <c r="I63" s="159"/>
      <c r="J63" s="160">
        <f>J92</f>
        <v>0</v>
      </c>
      <c r="K63" s="156"/>
      <c r="L63" s="161"/>
    </row>
    <row r="64" spans="2:12" s="9" customFormat="1" ht="24.95" customHeight="1">
      <c r="B64" s="148"/>
      <c r="C64" s="149"/>
      <c r="D64" s="150" t="s">
        <v>745</v>
      </c>
      <c r="E64" s="151"/>
      <c r="F64" s="151"/>
      <c r="G64" s="151"/>
      <c r="H64" s="151"/>
      <c r="I64" s="152"/>
      <c r="J64" s="153">
        <f>J105</f>
        <v>0</v>
      </c>
      <c r="K64" s="149"/>
      <c r="L64" s="154"/>
    </row>
    <row r="65" spans="2:12" s="10" customFormat="1" ht="19.9" customHeight="1">
      <c r="B65" s="155"/>
      <c r="C65" s="156"/>
      <c r="D65" s="157" t="s">
        <v>3336</v>
      </c>
      <c r="E65" s="158"/>
      <c r="F65" s="158"/>
      <c r="G65" s="158"/>
      <c r="H65" s="158"/>
      <c r="I65" s="159"/>
      <c r="J65" s="160">
        <f>J106</f>
        <v>0</v>
      </c>
      <c r="K65" s="156"/>
      <c r="L65" s="161"/>
    </row>
    <row r="66" spans="2:12" s="9" customFormat="1" ht="24.95" customHeight="1">
      <c r="B66" s="148"/>
      <c r="C66" s="149"/>
      <c r="D66" s="150" t="s">
        <v>3147</v>
      </c>
      <c r="E66" s="151"/>
      <c r="F66" s="151"/>
      <c r="G66" s="151"/>
      <c r="H66" s="151"/>
      <c r="I66" s="152"/>
      <c r="J66" s="153">
        <f>J113</f>
        <v>0</v>
      </c>
      <c r="K66" s="149"/>
      <c r="L66" s="154"/>
    </row>
    <row r="67" spans="1:31" s="2" customFormat="1" ht="21.75" customHeight="1">
      <c r="A67" s="36"/>
      <c r="B67" s="37"/>
      <c r="C67" s="38"/>
      <c r="D67" s="38"/>
      <c r="E67" s="38"/>
      <c r="F67" s="38"/>
      <c r="G67" s="38"/>
      <c r="H67" s="38"/>
      <c r="I67" s="111"/>
      <c r="J67" s="38"/>
      <c r="K67" s="38"/>
      <c r="L67" s="112"/>
      <c r="S67" s="36"/>
      <c r="T67" s="36"/>
      <c r="U67" s="36"/>
      <c r="V67" s="36"/>
      <c r="W67" s="36"/>
      <c r="X67" s="36"/>
      <c r="Y67" s="36"/>
      <c r="Z67" s="36"/>
      <c r="AA67" s="36"/>
      <c r="AB67" s="36"/>
      <c r="AC67" s="36"/>
      <c r="AD67" s="36"/>
      <c r="AE67" s="36"/>
    </row>
    <row r="68" spans="1:31" s="2" customFormat="1" ht="6.95" customHeight="1">
      <c r="A68" s="36"/>
      <c r="B68" s="50"/>
      <c r="C68" s="51"/>
      <c r="D68" s="51"/>
      <c r="E68" s="51"/>
      <c r="F68" s="51"/>
      <c r="G68" s="51"/>
      <c r="H68" s="51"/>
      <c r="I68" s="139"/>
      <c r="J68" s="51"/>
      <c r="K68" s="51"/>
      <c r="L68" s="112"/>
      <c r="S68" s="36"/>
      <c r="T68" s="36"/>
      <c r="U68" s="36"/>
      <c r="V68" s="36"/>
      <c r="W68" s="36"/>
      <c r="X68" s="36"/>
      <c r="Y68" s="36"/>
      <c r="Z68" s="36"/>
      <c r="AA68" s="36"/>
      <c r="AB68" s="36"/>
      <c r="AC68" s="36"/>
      <c r="AD68" s="36"/>
      <c r="AE68" s="36"/>
    </row>
    <row r="72" spans="1:31" s="2" customFormat="1" ht="6.95" customHeight="1">
      <c r="A72" s="36"/>
      <c r="B72" s="52"/>
      <c r="C72" s="53"/>
      <c r="D72" s="53"/>
      <c r="E72" s="53"/>
      <c r="F72" s="53"/>
      <c r="G72" s="53"/>
      <c r="H72" s="53"/>
      <c r="I72" s="142"/>
      <c r="J72" s="53"/>
      <c r="K72" s="53"/>
      <c r="L72" s="112"/>
      <c r="S72" s="36"/>
      <c r="T72" s="36"/>
      <c r="U72" s="36"/>
      <c r="V72" s="36"/>
      <c r="W72" s="36"/>
      <c r="X72" s="36"/>
      <c r="Y72" s="36"/>
      <c r="Z72" s="36"/>
      <c r="AA72" s="36"/>
      <c r="AB72" s="36"/>
      <c r="AC72" s="36"/>
      <c r="AD72" s="36"/>
      <c r="AE72" s="36"/>
    </row>
    <row r="73" spans="1:31" s="2" customFormat="1" ht="24.95" customHeight="1">
      <c r="A73" s="36"/>
      <c r="B73" s="37"/>
      <c r="C73" s="25" t="s">
        <v>160</v>
      </c>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6.5" customHeight="1">
      <c r="A76" s="36"/>
      <c r="B76" s="37"/>
      <c r="C76" s="38"/>
      <c r="D76" s="38"/>
      <c r="E76" s="396" t="str">
        <f>E7</f>
        <v>Horažďovice ON - oprava výpravní budovy1</v>
      </c>
      <c r="F76" s="397"/>
      <c r="G76" s="397"/>
      <c r="H76" s="397"/>
      <c r="I76" s="111"/>
      <c r="J76" s="38"/>
      <c r="K76" s="38"/>
      <c r="L76" s="112"/>
      <c r="S76" s="36"/>
      <c r="T76" s="36"/>
      <c r="U76" s="36"/>
      <c r="V76" s="36"/>
      <c r="W76" s="36"/>
      <c r="X76" s="36"/>
      <c r="Y76" s="36"/>
      <c r="Z76" s="36"/>
      <c r="AA76" s="36"/>
      <c r="AB76" s="36"/>
      <c r="AC76" s="36"/>
      <c r="AD76" s="36"/>
      <c r="AE76" s="36"/>
    </row>
    <row r="77" spans="1:31" s="2" customFormat="1" ht="12" customHeight="1">
      <c r="A77" s="36"/>
      <c r="B77" s="37"/>
      <c r="C77" s="31" t="s">
        <v>144</v>
      </c>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6.5" customHeight="1">
      <c r="A78" s="36"/>
      <c r="B78" s="37"/>
      <c r="C78" s="38"/>
      <c r="D78" s="38"/>
      <c r="E78" s="353" t="str">
        <f>E9</f>
        <v>SO 11 - 02 - Oprava elektroinstalace - fasáda</v>
      </c>
      <c r="F78" s="398"/>
      <c r="G78" s="398"/>
      <c r="H78" s="398"/>
      <c r="I78" s="111"/>
      <c r="J78" s="38"/>
      <c r="K78" s="38"/>
      <c r="L78" s="112"/>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1"/>
      <c r="J79" s="38"/>
      <c r="K79" s="38"/>
      <c r="L79" s="112"/>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114" t="s">
        <v>23</v>
      </c>
      <c r="J80" s="62" t="str">
        <f>IF(J12="","",J12)</f>
        <v>29. 3. 2020</v>
      </c>
      <c r="K80" s="38"/>
      <c r="L80" s="112"/>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1"/>
      <c r="J81" s="38"/>
      <c r="K81" s="38"/>
      <c r="L81" s="112"/>
      <c r="S81" s="36"/>
      <c r="T81" s="36"/>
      <c r="U81" s="36"/>
      <c r="V81" s="36"/>
      <c r="W81" s="36"/>
      <c r="X81" s="36"/>
      <c r="Y81" s="36"/>
      <c r="Z81" s="36"/>
      <c r="AA81" s="36"/>
      <c r="AB81" s="36"/>
      <c r="AC81" s="36"/>
      <c r="AD81" s="36"/>
      <c r="AE81" s="36"/>
    </row>
    <row r="82" spans="1:31" s="2" customFormat="1" ht="15.2" customHeight="1">
      <c r="A82" s="36"/>
      <c r="B82" s="37"/>
      <c r="C82" s="31" t="s">
        <v>25</v>
      </c>
      <c r="D82" s="38"/>
      <c r="E82" s="38"/>
      <c r="F82" s="29" t="str">
        <f>E15</f>
        <v>Správa železnic, státní organizace</v>
      </c>
      <c r="G82" s="38"/>
      <c r="H82" s="38"/>
      <c r="I82" s="114" t="s">
        <v>33</v>
      </c>
      <c r="J82" s="34" t="str">
        <f>E21</f>
        <v>APREA s.r.o.</v>
      </c>
      <c r="K82" s="38"/>
      <c r="L82" s="112"/>
      <c r="S82" s="36"/>
      <c r="T82" s="36"/>
      <c r="U82" s="36"/>
      <c r="V82" s="36"/>
      <c r="W82" s="36"/>
      <c r="X82" s="36"/>
      <c r="Y82" s="36"/>
      <c r="Z82" s="36"/>
      <c r="AA82" s="36"/>
      <c r="AB82" s="36"/>
      <c r="AC82" s="36"/>
      <c r="AD82" s="36"/>
      <c r="AE82" s="36"/>
    </row>
    <row r="83" spans="1:31" s="2" customFormat="1" ht="15.2" customHeight="1">
      <c r="A83" s="36"/>
      <c r="B83" s="37"/>
      <c r="C83" s="31" t="s">
        <v>31</v>
      </c>
      <c r="D83" s="38"/>
      <c r="E83" s="38"/>
      <c r="F83" s="29" t="str">
        <f>IF(E18="","",E18)</f>
        <v>Vyplň údaj</v>
      </c>
      <c r="G83" s="38"/>
      <c r="H83" s="38"/>
      <c r="I83" s="114" t="s">
        <v>38</v>
      </c>
      <c r="J83" s="34" t="str">
        <f>E24</f>
        <v xml:space="preserve"> </v>
      </c>
      <c r="K83" s="38"/>
      <c r="L83" s="112"/>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1"/>
      <c r="J84" s="38"/>
      <c r="K84" s="38"/>
      <c r="L84" s="112"/>
      <c r="S84" s="36"/>
      <c r="T84" s="36"/>
      <c r="U84" s="36"/>
      <c r="V84" s="36"/>
      <c r="W84" s="36"/>
      <c r="X84" s="36"/>
      <c r="Y84" s="36"/>
      <c r="Z84" s="36"/>
      <c r="AA84" s="36"/>
      <c r="AB84" s="36"/>
      <c r="AC84" s="36"/>
      <c r="AD84" s="36"/>
      <c r="AE84" s="36"/>
    </row>
    <row r="85" spans="1:31" s="11" customFormat="1" ht="29.25" customHeight="1">
      <c r="A85" s="162"/>
      <c r="B85" s="163"/>
      <c r="C85" s="164" t="s">
        <v>161</v>
      </c>
      <c r="D85" s="165" t="s">
        <v>60</v>
      </c>
      <c r="E85" s="165" t="s">
        <v>56</v>
      </c>
      <c r="F85" s="165" t="s">
        <v>57</v>
      </c>
      <c r="G85" s="165" t="s">
        <v>162</v>
      </c>
      <c r="H85" s="165" t="s">
        <v>163</v>
      </c>
      <c r="I85" s="166" t="s">
        <v>164</v>
      </c>
      <c r="J85" s="165" t="s">
        <v>148</v>
      </c>
      <c r="K85" s="167" t="s">
        <v>165</v>
      </c>
      <c r="L85" s="168"/>
      <c r="M85" s="71" t="s">
        <v>19</v>
      </c>
      <c r="N85" s="72" t="s">
        <v>45</v>
      </c>
      <c r="O85" s="72" t="s">
        <v>166</v>
      </c>
      <c r="P85" s="72" t="s">
        <v>167</v>
      </c>
      <c r="Q85" s="72" t="s">
        <v>168</v>
      </c>
      <c r="R85" s="72" t="s">
        <v>169</v>
      </c>
      <c r="S85" s="72" t="s">
        <v>170</v>
      </c>
      <c r="T85" s="73" t="s">
        <v>171</v>
      </c>
      <c r="U85" s="162"/>
      <c r="V85" s="162"/>
      <c r="W85" s="162"/>
      <c r="X85" s="162"/>
      <c r="Y85" s="162"/>
      <c r="Z85" s="162"/>
      <c r="AA85" s="162"/>
      <c r="AB85" s="162"/>
      <c r="AC85" s="162"/>
      <c r="AD85" s="162"/>
      <c r="AE85" s="162"/>
    </row>
    <row r="86" spans="1:63" s="2" customFormat="1" ht="22.9" customHeight="1">
      <c r="A86" s="36"/>
      <c r="B86" s="37"/>
      <c r="C86" s="78" t="s">
        <v>172</v>
      </c>
      <c r="D86" s="38"/>
      <c r="E86" s="38"/>
      <c r="F86" s="38"/>
      <c r="G86" s="38"/>
      <c r="H86" s="38"/>
      <c r="I86" s="111"/>
      <c r="J86" s="169">
        <f>BK86</f>
        <v>0</v>
      </c>
      <c r="K86" s="38"/>
      <c r="L86" s="41"/>
      <c r="M86" s="74"/>
      <c r="N86" s="170"/>
      <c r="O86" s="75"/>
      <c r="P86" s="171">
        <f>P87+P91+P105+P113</f>
        <v>0</v>
      </c>
      <c r="Q86" s="75"/>
      <c r="R86" s="171">
        <f>R87+R91+R105+R113</f>
        <v>0.2228</v>
      </c>
      <c r="S86" s="75"/>
      <c r="T86" s="172">
        <f>T87+T91+T105+T113</f>
        <v>0</v>
      </c>
      <c r="U86" s="36"/>
      <c r="V86" s="36"/>
      <c r="W86" s="36"/>
      <c r="X86" s="36"/>
      <c r="Y86" s="36"/>
      <c r="Z86" s="36"/>
      <c r="AA86" s="36"/>
      <c r="AB86" s="36"/>
      <c r="AC86" s="36"/>
      <c r="AD86" s="36"/>
      <c r="AE86" s="36"/>
      <c r="AT86" s="19" t="s">
        <v>74</v>
      </c>
      <c r="AU86" s="19" t="s">
        <v>149</v>
      </c>
      <c r="BK86" s="173">
        <f>BK87+BK91+BK105+BK113</f>
        <v>0</v>
      </c>
    </row>
    <row r="87" spans="2:63" s="12" customFormat="1" ht="25.9" customHeight="1">
      <c r="B87" s="174"/>
      <c r="C87" s="175"/>
      <c r="D87" s="176" t="s">
        <v>74</v>
      </c>
      <c r="E87" s="177" t="s">
        <v>173</v>
      </c>
      <c r="F87" s="177" t="s">
        <v>174</v>
      </c>
      <c r="G87" s="175"/>
      <c r="H87" s="175"/>
      <c r="I87" s="178"/>
      <c r="J87" s="179">
        <f>BK87</f>
        <v>0</v>
      </c>
      <c r="K87" s="175"/>
      <c r="L87" s="180"/>
      <c r="M87" s="181"/>
      <c r="N87" s="182"/>
      <c r="O87" s="182"/>
      <c r="P87" s="183">
        <f>P88</f>
        <v>0</v>
      </c>
      <c r="Q87" s="182"/>
      <c r="R87" s="183">
        <f>R88</f>
        <v>0.0273</v>
      </c>
      <c r="S87" s="182"/>
      <c r="T87" s="184">
        <f>T88</f>
        <v>0</v>
      </c>
      <c r="AR87" s="185" t="s">
        <v>83</v>
      </c>
      <c r="AT87" s="186" t="s">
        <v>74</v>
      </c>
      <c r="AU87" s="186" t="s">
        <v>75</v>
      </c>
      <c r="AY87" s="185" t="s">
        <v>175</v>
      </c>
      <c r="BK87" s="187">
        <f>BK88</f>
        <v>0</v>
      </c>
    </row>
    <row r="88" spans="2:63" s="12" customFormat="1" ht="22.9" customHeight="1">
      <c r="B88" s="174"/>
      <c r="C88" s="175"/>
      <c r="D88" s="176" t="s">
        <v>74</v>
      </c>
      <c r="E88" s="188" t="s">
        <v>195</v>
      </c>
      <c r="F88" s="188" t="s">
        <v>264</v>
      </c>
      <c r="G88" s="175"/>
      <c r="H88" s="175"/>
      <c r="I88" s="178"/>
      <c r="J88" s="189">
        <f>BK88</f>
        <v>0</v>
      </c>
      <c r="K88" s="175"/>
      <c r="L88" s="180"/>
      <c r="M88" s="181"/>
      <c r="N88" s="182"/>
      <c r="O88" s="182"/>
      <c r="P88" s="183">
        <f>SUM(P89:P90)</f>
        <v>0</v>
      </c>
      <c r="Q88" s="182"/>
      <c r="R88" s="183">
        <f>SUM(R89:R90)</f>
        <v>0.0273</v>
      </c>
      <c r="S88" s="182"/>
      <c r="T88" s="184">
        <f>SUM(T89:T90)</f>
        <v>0</v>
      </c>
      <c r="AR88" s="185" t="s">
        <v>83</v>
      </c>
      <c r="AT88" s="186" t="s">
        <v>74</v>
      </c>
      <c r="AU88" s="186" t="s">
        <v>83</v>
      </c>
      <c r="AY88" s="185" t="s">
        <v>175</v>
      </c>
      <c r="BK88" s="187">
        <f>SUM(BK89:BK90)</f>
        <v>0</v>
      </c>
    </row>
    <row r="89" spans="1:65" s="2" customFormat="1" ht="16.5" customHeight="1">
      <c r="A89" s="36"/>
      <c r="B89" s="37"/>
      <c r="C89" s="190" t="s">
        <v>83</v>
      </c>
      <c r="D89" s="190" t="s">
        <v>177</v>
      </c>
      <c r="E89" s="191" t="s">
        <v>4610</v>
      </c>
      <c r="F89" s="192" t="s">
        <v>4611</v>
      </c>
      <c r="G89" s="193" t="s">
        <v>247</v>
      </c>
      <c r="H89" s="194">
        <v>30</v>
      </c>
      <c r="I89" s="195"/>
      <c r="J89" s="196">
        <f>ROUND(I89*H89,2)</f>
        <v>0</v>
      </c>
      <c r="K89" s="192" t="s">
        <v>181</v>
      </c>
      <c r="L89" s="41"/>
      <c r="M89" s="197" t="s">
        <v>19</v>
      </c>
      <c r="N89" s="198" t="s">
        <v>48</v>
      </c>
      <c r="O89" s="67"/>
      <c r="P89" s="199">
        <f>O89*H89</f>
        <v>0</v>
      </c>
      <c r="Q89" s="199">
        <v>0.00091</v>
      </c>
      <c r="R89" s="199">
        <f>Q89*H89</f>
        <v>0.0273</v>
      </c>
      <c r="S89" s="199">
        <v>0</v>
      </c>
      <c r="T89" s="200">
        <f>S89*H89</f>
        <v>0</v>
      </c>
      <c r="U89" s="36"/>
      <c r="V89" s="36"/>
      <c r="W89" s="36"/>
      <c r="X89" s="36"/>
      <c r="Y89" s="36"/>
      <c r="Z89" s="36"/>
      <c r="AA89" s="36"/>
      <c r="AB89" s="36"/>
      <c r="AC89" s="36"/>
      <c r="AD89" s="36"/>
      <c r="AE89" s="36"/>
      <c r="AR89" s="201" t="s">
        <v>182</v>
      </c>
      <c r="AT89" s="201" t="s">
        <v>177</v>
      </c>
      <c r="AU89" s="201" t="s">
        <v>85</v>
      </c>
      <c r="AY89" s="19" t="s">
        <v>175</v>
      </c>
      <c r="BE89" s="202">
        <f>IF(N89="základní",J89,0)</f>
        <v>0</v>
      </c>
      <c r="BF89" s="202">
        <f>IF(N89="snížená",J89,0)</f>
        <v>0</v>
      </c>
      <c r="BG89" s="202">
        <f>IF(N89="zákl. přenesená",J89,0)</f>
        <v>0</v>
      </c>
      <c r="BH89" s="202">
        <f>IF(N89="sníž. přenesená",J89,0)</f>
        <v>0</v>
      </c>
      <c r="BI89" s="202">
        <f>IF(N89="nulová",J89,0)</f>
        <v>0</v>
      </c>
      <c r="BJ89" s="19" t="s">
        <v>182</v>
      </c>
      <c r="BK89" s="202">
        <f>ROUND(I89*H89,2)</f>
        <v>0</v>
      </c>
      <c r="BL89" s="19" t="s">
        <v>182</v>
      </c>
      <c r="BM89" s="201" t="s">
        <v>4612</v>
      </c>
    </row>
    <row r="90" spans="1:47" s="2" customFormat="1" ht="117">
      <c r="A90" s="36"/>
      <c r="B90" s="37"/>
      <c r="C90" s="38"/>
      <c r="D90" s="203" t="s">
        <v>184</v>
      </c>
      <c r="E90" s="38"/>
      <c r="F90" s="204" t="s">
        <v>4613</v>
      </c>
      <c r="G90" s="38"/>
      <c r="H90" s="38"/>
      <c r="I90" s="111"/>
      <c r="J90" s="38"/>
      <c r="K90" s="38"/>
      <c r="L90" s="41"/>
      <c r="M90" s="205"/>
      <c r="N90" s="206"/>
      <c r="O90" s="67"/>
      <c r="P90" s="67"/>
      <c r="Q90" s="67"/>
      <c r="R90" s="67"/>
      <c r="S90" s="67"/>
      <c r="T90" s="68"/>
      <c r="U90" s="36"/>
      <c r="V90" s="36"/>
      <c r="W90" s="36"/>
      <c r="X90" s="36"/>
      <c r="Y90" s="36"/>
      <c r="Z90" s="36"/>
      <c r="AA90" s="36"/>
      <c r="AB90" s="36"/>
      <c r="AC90" s="36"/>
      <c r="AD90" s="36"/>
      <c r="AE90" s="36"/>
      <c r="AT90" s="19" t="s">
        <v>184</v>
      </c>
      <c r="AU90" s="19" t="s">
        <v>85</v>
      </c>
    </row>
    <row r="91" spans="2:63" s="12" customFormat="1" ht="25.9" customHeight="1">
      <c r="B91" s="174"/>
      <c r="C91" s="175"/>
      <c r="D91" s="176" t="s">
        <v>74</v>
      </c>
      <c r="E91" s="177" t="s">
        <v>309</v>
      </c>
      <c r="F91" s="177" t="s">
        <v>310</v>
      </c>
      <c r="G91" s="175"/>
      <c r="H91" s="175"/>
      <c r="I91" s="178"/>
      <c r="J91" s="179">
        <f>BK91</f>
        <v>0</v>
      </c>
      <c r="K91" s="175"/>
      <c r="L91" s="180"/>
      <c r="M91" s="181"/>
      <c r="N91" s="182"/>
      <c r="O91" s="182"/>
      <c r="P91" s="183">
        <f>P92</f>
        <v>0</v>
      </c>
      <c r="Q91" s="182"/>
      <c r="R91" s="183">
        <f>R92</f>
        <v>0.1955</v>
      </c>
      <c r="S91" s="182"/>
      <c r="T91" s="184">
        <f>T92</f>
        <v>0</v>
      </c>
      <c r="AR91" s="185" t="s">
        <v>85</v>
      </c>
      <c r="AT91" s="186" t="s">
        <v>74</v>
      </c>
      <c r="AU91" s="186" t="s">
        <v>75</v>
      </c>
      <c r="AY91" s="185" t="s">
        <v>175</v>
      </c>
      <c r="BK91" s="187">
        <f>BK92</f>
        <v>0</v>
      </c>
    </row>
    <row r="92" spans="2:63" s="12" customFormat="1" ht="22.9" customHeight="1">
      <c r="B92" s="174"/>
      <c r="C92" s="175"/>
      <c r="D92" s="176" t="s">
        <v>74</v>
      </c>
      <c r="E92" s="188" t="s">
        <v>3337</v>
      </c>
      <c r="F92" s="188" t="s">
        <v>3338</v>
      </c>
      <c r="G92" s="175"/>
      <c r="H92" s="175"/>
      <c r="I92" s="178"/>
      <c r="J92" s="189">
        <f>BK92</f>
        <v>0</v>
      </c>
      <c r="K92" s="175"/>
      <c r="L92" s="180"/>
      <c r="M92" s="181"/>
      <c r="N92" s="182"/>
      <c r="O92" s="182"/>
      <c r="P92" s="183">
        <f>SUM(P93:P104)</f>
        <v>0</v>
      </c>
      <c r="Q92" s="182"/>
      <c r="R92" s="183">
        <f>SUM(R93:R104)</f>
        <v>0.1955</v>
      </c>
      <c r="S92" s="182"/>
      <c r="T92" s="184">
        <f>SUM(T93:T104)</f>
        <v>0</v>
      </c>
      <c r="AR92" s="185" t="s">
        <v>85</v>
      </c>
      <c r="AT92" s="186" t="s">
        <v>74</v>
      </c>
      <c r="AU92" s="186" t="s">
        <v>83</v>
      </c>
      <c r="AY92" s="185" t="s">
        <v>175</v>
      </c>
      <c r="BK92" s="187">
        <f>SUM(BK93:BK104)</f>
        <v>0</v>
      </c>
    </row>
    <row r="93" spans="1:65" s="2" customFormat="1" ht="21.75" customHeight="1">
      <c r="A93" s="36"/>
      <c r="B93" s="37"/>
      <c r="C93" s="190" t="s">
        <v>85</v>
      </c>
      <c r="D93" s="190" t="s">
        <v>177</v>
      </c>
      <c r="E93" s="191" t="s">
        <v>4614</v>
      </c>
      <c r="F93" s="192" t="s">
        <v>4615</v>
      </c>
      <c r="G93" s="193" t="s">
        <v>247</v>
      </c>
      <c r="H93" s="194">
        <v>50</v>
      </c>
      <c r="I93" s="195"/>
      <c r="J93" s="196">
        <f aca="true" t="shared" si="0" ref="J93:J99">ROUND(I93*H93,2)</f>
        <v>0</v>
      </c>
      <c r="K93" s="192" t="s">
        <v>181</v>
      </c>
      <c r="L93" s="41"/>
      <c r="M93" s="197" t="s">
        <v>19</v>
      </c>
      <c r="N93" s="198" t="s">
        <v>48</v>
      </c>
      <c r="O93" s="67"/>
      <c r="P93" s="199">
        <f aca="true" t="shared" si="1" ref="P93:P99">O93*H93</f>
        <v>0</v>
      </c>
      <c r="Q93" s="199">
        <v>0</v>
      </c>
      <c r="R93" s="199">
        <f aca="true" t="shared" si="2" ref="R93:R99">Q93*H93</f>
        <v>0</v>
      </c>
      <c r="S93" s="199">
        <v>0</v>
      </c>
      <c r="T93" s="200">
        <f aca="true" t="shared" si="3" ref="T93:T99">S93*H93</f>
        <v>0</v>
      </c>
      <c r="U93" s="36"/>
      <c r="V93" s="36"/>
      <c r="W93" s="36"/>
      <c r="X93" s="36"/>
      <c r="Y93" s="36"/>
      <c r="Z93" s="36"/>
      <c r="AA93" s="36"/>
      <c r="AB93" s="36"/>
      <c r="AC93" s="36"/>
      <c r="AD93" s="36"/>
      <c r="AE93" s="36"/>
      <c r="AR93" s="201" t="s">
        <v>293</v>
      </c>
      <c r="AT93" s="201" t="s">
        <v>177</v>
      </c>
      <c r="AU93" s="201" t="s">
        <v>85</v>
      </c>
      <c r="AY93" s="19" t="s">
        <v>175</v>
      </c>
      <c r="BE93" s="202">
        <f aca="true" t="shared" si="4" ref="BE93:BE99">IF(N93="základní",J93,0)</f>
        <v>0</v>
      </c>
      <c r="BF93" s="202">
        <f aca="true" t="shared" si="5" ref="BF93:BF99">IF(N93="snížená",J93,0)</f>
        <v>0</v>
      </c>
      <c r="BG93" s="202">
        <f aca="true" t="shared" si="6" ref="BG93:BG99">IF(N93="zákl. přenesená",J93,0)</f>
        <v>0</v>
      </c>
      <c r="BH93" s="202">
        <f aca="true" t="shared" si="7" ref="BH93:BH99">IF(N93="sníž. přenesená",J93,0)</f>
        <v>0</v>
      </c>
      <c r="BI93" s="202">
        <f aca="true" t="shared" si="8" ref="BI93:BI99">IF(N93="nulová",J93,0)</f>
        <v>0</v>
      </c>
      <c r="BJ93" s="19" t="s">
        <v>182</v>
      </c>
      <c r="BK93" s="202">
        <f aca="true" t="shared" si="9" ref="BK93:BK99">ROUND(I93*H93,2)</f>
        <v>0</v>
      </c>
      <c r="BL93" s="19" t="s">
        <v>293</v>
      </c>
      <c r="BM93" s="201" t="s">
        <v>4616</v>
      </c>
    </row>
    <row r="94" spans="1:65" s="2" customFormat="1" ht="16.5" customHeight="1">
      <c r="A94" s="36"/>
      <c r="B94" s="37"/>
      <c r="C94" s="239" t="s">
        <v>195</v>
      </c>
      <c r="D94" s="239" t="s">
        <v>238</v>
      </c>
      <c r="E94" s="240" t="s">
        <v>4617</v>
      </c>
      <c r="F94" s="241" t="s">
        <v>4618</v>
      </c>
      <c r="G94" s="242" t="s">
        <v>247</v>
      </c>
      <c r="H94" s="243">
        <v>50</v>
      </c>
      <c r="I94" s="244"/>
      <c r="J94" s="245">
        <f t="shared" si="0"/>
        <v>0</v>
      </c>
      <c r="K94" s="241" t="s">
        <v>181</v>
      </c>
      <c r="L94" s="246"/>
      <c r="M94" s="247" t="s">
        <v>19</v>
      </c>
      <c r="N94" s="248" t="s">
        <v>48</v>
      </c>
      <c r="O94" s="67"/>
      <c r="P94" s="199">
        <f t="shared" si="1"/>
        <v>0</v>
      </c>
      <c r="Q94" s="199">
        <v>4E-05</v>
      </c>
      <c r="R94" s="199">
        <f t="shared" si="2"/>
        <v>0.002</v>
      </c>
      <c r="S94" s="199">
        <v>0</v>
      </c>
      <c r="T94" s="200">
        <f t="shared" si="3"/>
        <v>0</v>
      </c>
      <c r="U94" s="36"/>
      <c r="V94" s="36"/>
      <c r="W94" s="36"/>
      <c r="X94" s="36"/>
      <c r="Y94" s="36"/>
      <c r="Z94" s="36"/>
      <c r="AA94" s="36"/>
      <c r="AB94" s="36"/>
      <c r="AC94" s="36"/>
      <c r="AD94" s="36"/>
      <c r="AE94" s="36"/>
      <c r="AR94" s="201" t="s">
        <v>522</v>
      </c>
      <c r="AT94" s="201" t="s">
        <v>238</v>
      </c>
      <c r="AU94" s="201" t="s">
        <v>85</v>
      </c>
      <c r="AY94" s="19" t="s">
        <v>175</v>
      </c>
      <c r="BE94" s="202">
        <f t="shared" si="4"/>
        <v>0</v>
      </c>
      <c r="BF94" s="202">
        <f t="shared" si="5"/>
        <v>0</v>
      </c>
      <c r="BG94" s="202">
        <f t="shared" si="6"/>
        <v>0</v>
      </c>
      <c r="BH94" s="202">
        <f t="shared" si="7"/>
        <v>0</v>
      </c>
      <c r="BI94" s="202">
        <f t="shared" si="8"/>
        <v>0</v>
      </c>
      <c r="BJ94" s="19" t="s">
        <v>182</v>
      </c>
      <c r="BK94" s="202">
        <f t="shared" si="9"/>
        <v>0</v>
      </c>
      <c r="BL94" s="19" t="s">
        <v>293</v>
      </c>
      <c r="BM94" s="201" t="s">
        <v>4619</v>
      </c>
    </row>
    <row r="95" spans="1:65" s="2" customFormat="1" ht="21.75" customHeight="1">
      <c r="A95" s="36"/>
      <c r="B95" s="37"/>
      <c r="C95" s="190" t="s">
        <v>182</v>
      </c>
      <c r="D95" s="190" t="s">
        <v>177</v>
      </c>
      <c r="E95" s="191" t="s">
        <v>4620</v>
      </c>
      <c r="F95" s="192" t="s">
        <v>4621</v>
      </c>
      <c r="G95" s="193" t="s">
        <v>247</v>
      </c>
      <c r="H95" s="194">
        <v>180</v>
      </c>
      <c r="I95" s="195"/>
      <c r="J95" s="196">
        <f t="shared" si="0"/>
        <v>0</v>
      </c>
      <c r="K95" s="192" t="s">
        <v>181</v>
      </c>
      <c r="L95" s="41"/>
      <c r="M95" s="197" t="s">
        <v>19</v>
      </c>
      <c r="N95" s="198" t="s">
        <v>48</v>
      </c>
      <c r="O95" s="67"/>
      <c r="P95" s="199">
        <f t="shared" si="1"/>
        <v>0</v>
      </c>
      <c r="Q95" s="199">
        <v>0</v>
      </c>
      <c r="R95" s="199">
        <f t="shared" si="2"/>
        <v>0</v>
      </c>
      <c r="S95" s="199">
        <v>0</v>
      </c>
      <c r="T95" s="200">
        <f t="shared" si="3"/>
        <v>0</v>
      </c>
      <c r="U95" s="36"/>
      <c r="V95" s="36"/>
      <c r="W95" s="36"/>
      <c r="X95" s="36"/>
      <c r="Y95" s="36"/>
      <c r="Z95" s="36"/>
      <c r="AA95" s="36"/>
      <c r="AB95" s="36"/>
      <c r="AC95" s="36"/>
      <c r="AD95" s="36"/>
      <c r="AE95" s="36"/>
      <c r="AR95" s="201" t="s">
        <v>293</v>
      </c>
      <c r="AT95" s="201" t="s">
        <v>177</v>
      </c>
      <c r="AU95" s="201" t="s">
        <v>85</v>
      </c>
      <c r="AY95" s="19" t="s">
        <v>175</v>
      </c>
      <c r="BE95" s="202">
        <f t="shared" si="4"/>
        <v>0</v>
      </c>
      <c r="BF95" s="202">
        <f t="shared" si="5"/>
        <v>0</v>
      </c>
      <c r="BG95" s="202">
        <f t="shared" si="6"/>
        <v>0</v>
      </c>
      <c r="BH95" s="202">
        <f t="shared" si="7"/>
        <v>0</v>
      </c>
      <c r="BI95" s="202">
        <f t="shared" si="8"/>
        <v>0</v>
      </c>
      <c r="BJ95" s="19" t="s">
        <v>182</v>
      </c>
      <c r="BK95" s="202">
        <f t="shared" si="9"/>
        <v>0</v>
      </c>
      <c r="BL95" s="19" t="s">
        <v>293</v>
      </c>
      <c r="BM95" s="201" t="s">
        <v>4622</v>
      </c>
    </row>
    <row r="96" spans="1:65" s="2" customFormat="1" ht="16.5" customHeight="1">
      <c r="A96" s="36"/>
      <c r="B96" s="37"/>
      <c r="C96" s="239" t="s">
        <v>209</v>
      </c>
      <c r="D96" s="239" t="s">
        <v>238</v>
      </c>
      <c r="E96" s="240" t="s">
        <v>3394</v>
      </c>
      <c r="F96" s="241" t="s">
        <v>3395</v>
      </c>
      <c r="G96" s="242" t="s">
        <v>247</v>
      </c>
      <c r="H96" s="243">
        <v>180</v>
      </c>
      <c r="I96" s="244"/>
      <c r="J96" s="245">
        <f t="shared" si="0"/>
        <v>0</v>
      </c>
      <c r="K96" s="241" t="s">
        <v>181</v>
      </c>
      <c r="L96" s="246"/>
      <c r="M96" s="247" t="s">
        <v>19</v>
      </c>
      <c r="N96" s="248" t="s">
        <v>48</v>
      </c>
      <c r="O96" s="67"/>
      <c r="P96" s="199">
        <f t="shared" si="1"/>
        <v>0</v>
      </c>
      <c r="Q96" s="199">
        <v>0.00012</v>
      </c>
      <c r="R96" s="199">
        <f t="shared" si="2"/>
        <v>0.0216</v>
      </c>
      <c r="S96" s="199">
        <v>0</v>
      </c>
      <c r="T96" s="200">
        <f t="shared" si="3"/>
        <v>0</v>
      </c>
      <c r="U96" s="36"/>
      <c r="V96" s="36"/>
      <c r="W96" s="36"/>
      <c r="X96" s="36"/>
      <c r="Y96" s="36"/>
      <c r="Z96" s="36"/>
      <c r="AA96" s="36"/>
      <c r="AB96" s="36"/>
      <c r="AC96" s="36"/>
      <c r="AD96" s="36"/>
      <c r="AE96" s="36"/>
      <c r="AR96" s="201" t="s">
        <v>522</v>
      </c>
      <c r="AT96" s="201" t="s">
        <v>238</v>
      </c>
      <c r="AU96" s="201" t="s">
        <v>85</v>
      </c>
      <c r="AY96" s="19" t="s">
        <v>175</v>
      </c>
      <c r="BE96" s="202">
        <f t="shared" si="4"/>
        <v>0</v>
      </c>
      <c r="BF96" s="202">
        <f t="shared" si="5"/>
        <v>0</v>
      </c>
      <c r="BG96" s="202">
        <f t="shared" si="6"/>
        <v>0</v>
      </c>
      <c r="BH96" s="202">
        <f t="shared" si="7"/>
        <v>0</v>
      </c>
      <c r="BI96" s="202">
        <f t="shared" si="8"/>
        <v>0</v>
      </c>
      <c r="BJ96" s="19" t="s">
        <v>182</v>
      </c>
      <c r="BK96" s="202">
        <f t="shared" si="9"/>
        <v>0</v>
      </c>
      <c r="BL96" s="19" t="s">
        <v>293</v>
      </c>
      <c r="BM96" s="201" t="s">
        <v>4623</v>
      </c>
    </row>
    <row r="97" spans="1:65" s="2" customFormat="1" ht="21.75" customHeight="1">
      <c r="A97" s="36"/>
      <c r="B97" s="37"/>
      <c r="C97" s="190" t="s">
        <v>214</v>
      </c>
      <c r="D97" s="190" t="s">
        <v>177</v>
      </c>
      <c r="E97" s="191" t="s">
        <v>4620</v>
      </c>
      <c r="F97" s="192" t="s">
        <v>4621</v>
      </c>
      <c r="G97" s="193" t="s">
        <v>247</v>
      </c>
      <c r="H97" s="194">
        <v>120</v>
      </c>
      <c r="I97" s="195"/>
      <c r="J97" s="196">
        <f t="shared" si="0"/>
        <v>0</v>
      </c>
      <c r="K97" s="192" t="s">
        <v>181</v>
      </c>
      <c r="L97" s="41"/>
      <c r="M97" s="197" t="s">
        <v>19</v>
      </c>
      <c r="N97" s="198" t="s">
        <v>48</v>
      </c>
      <c r="O97" s="67"/>
      <c r="P97" s="199">
        <f t="shared" si="1"/>
        <v>0</v>
      </c>
      <c r="Q97" s="199">
        <v>0</v>
      </c>
      <c r="R97" s="199">
        <f t="shared" si="2"/>
        <v>0</v>
      </c>
      <c r="S97" s="199">
        <v>0</v>
      </c>
      <c r="T97" s="200">
        <f t="shared" si="3"/>
        <v>0</v>
      </c>
      <c r="U97" s="36"/>
      <c r="V97" s="36"/>
      <c r="W97" s="36"/>
      <c r="X97" s="36"/>
      <c r="Y97" s="36"/>
      <c r="Z97" s="36"/>
      <c r="AA97" s="36"/>
      <c r="AB97" s="36"/>
      <c r="AC97" s="36"/>
      <c r="AD97" s="36"/>
      <c r="AE97" s="36"/>
      <c r="AR97" s="201" t="s">
        <v>293</v>
      </c>
      <c r="AT97" s="201" t="s">
        <v>177</v>
      </c>
      <c r="AU97" s="201" t="s">
        <v>85</v>
      </c>
      <c r="AY97" s="19" t="s">
        <v>175</v>
      </c>
      <c r="BE97" s="202">
        <f t="shared" si="4"/>
        <v>0</v>
      </c>
      <c r="BF97" s="202">
        <f t="shared" si="5"/>
        <v>0</v>
      </c>
      <c r="BG97" s="202">
        <f t="shared" si="6"/>
        <v>0</v>
      </c>
      <c r="BH97" s="202">
        <f t="shared" si="7"/>
        <v>0</v>
      </c>
      <c r="BI97" s="202">
        <f t="shared" si="8"/>
        <v>0</v>
      </c>
      <c r="BJ97" s="19" t="s">
        <v>182</v>
      </c>
      <c r="BK97" s="202">
        <f t="shared" si="9"/>
        <v>0</v>
      </c>
      <c r="BL97" s="19" t="s">
        <v>293</v>
      </c>
      <c r="BM97" s="201" t="s">
        <v>4624</v>
      </c>
    </row>
    <row r="98" spans="1:65" s="2" customFormat="1" ht="16.5" customHeight="1">
      <c r="A98" s="36"/>
      <c r="B98" s="37"/>
      <c r="C98" s="239" t="s">
        <v>220</v>
      </c>
      <c r="D98" s="239" t="s">
        <v>238</v>
      </c>
      <c r="E98" s="240" t="s">
        <v>3394</v>
      </c>
      <c r="F98" s="241" t="s">
        <v>3395</v>
      </c>
      <c r="G98" s="242" t="s">
        <v>247</v>
      </c>
      <c r="H98" s="243">
        <v>120</v>
      </c>
      <c r="I98" s="244"/>
      <c r="J98" s="245">
        <f t="shared" si="0"/>
        <v>0</v>
      </c>
      <c r="K98" s="241" t="s">
        <v>181</v>
      </c>
      <c r="L98" s="246"/>
      <c r="M98" s="247" t="s">
        <v>19</v>
      </c>
      <c r="N98" s="248" t="s">
        <v>48</v>
      </c>
      <c r="O98" s="67"/>
      <c r="P98" s="199">
        <f t="shared" si="1"/>
        <v>0</v>
      </c>
      <c r="Q98" s="199">
        <v>0.00012</v>
      </c>
      <c r="R98" s="199">
        <f t="shared" si="2"/>
        <v>0.0144</v>
      </c>
      <c r="S98" s="199">
        <v>0</v>
      </c>
      <c r="T98" s="200">
        <f t="shared" si="3"/>
        <v>0</v>
      </c>
      <c r="U98" s="36"/>
      <c r="V98" s="36"/>
      <c r="W98" s="36"/>
      <c r="X98" s="36"/>
      <c r="Y98" s="36"/>
      <c r="Z98" s="36"/>
      <c r="AA98" s="36"/>
      <c r="AB98" s="36"/>
      <c r="AC98" s="36"/>
      <c r="AD98" s="36"/>
      <c r="AE98" s="36"/>
      <c r="AR98" s="201" t="s">
        <v>522</v>
      </c>
      <c r="AT98" s="201" t="s">
        <v>238</v>
      </c>
      <c r="AU98" s="201" t="s">
        <v>85</v>
      </c>
      <c r="AY98" s="19" t="s">
        <v>175</v>
      </c>
      <c r="BE98" s="202">
        <f t="shared" si="4"/>
        <v>0</v>
      </c>
      <c r="BF98" s="202">
        <f t="shared" si="5"/>
        <v>0</v>
      </c>
      <c r="BG98" s="202">
        <f t="shared" si="6"/>
        <v>0</v>
      </c>
      <c r="BH98" s="202">
        <f t="shared" si="7"/>
        <v>0</v>
      </c>
      <c r="BI98" s="202">
        <f t="shared" si="8"/>
        <v>0</v>
      </c>
      <c r="BJ98" s="19" t="s">
        <v>182</v>
      </c>
      <c r="BK98" s="202">
        <f t="shared" si="9"/>
        <v>0</v>
      </c>
      <c r="BL98" s="19" t="s">
        <v>293</v>
      </c>
      <c r="BM98" s="201" t="s">
        <v>4625</v>
      </c>
    </row>
    <row r="99" spans="1:65" s="2" customFormat="1" ht="16.5" customHeight="1">
      <c r="A99" s="36"/>
      <c r="B99" s="37"/>
      <c r="C99" s="190" t="s">
        <v>230</v>
      </c>
      <c r="D99" s="190" t="s">
        <v>177</v>
      </c>
      <c r="E99" s="191" t="s">
        <v>4626</v>
      </c>
      <c r="F99" s="192" t="s">
        <v>4627</v>
      </c>
      <c r="G99" s="193" t="s">
        <v>400</v>
      </c>
      <c r="H99" s="194">
        <v>9</v>
      </c>
      <c r="I99" s="195"/>
      <c r="J99" s="196">
        <f t="shared" si="0"/>
        <v>0</v>
      </c>
      <c r="K99" s="192" t="s">
        <v>181</v>
      </c>
      <c r="L99" s="41"/>
      <c r="M99" s="197" t="s">
        <v>19</v>
      </c>
      <c r="N99" s="198" t="s">
        <v>48</v>
      </c>
      <c r="O99" s="67"/>
      <c r="P99" s="199">
        <f t="shared" si="1"/>
        <v>0</v>
      </c>
      <c r="Q99" s="199">
        <v>0</v>
      </c>
      <c r="R99" s="199">
        <f t="shared" si="2"/>
        <v>0</v>
      </c>
      <c r="S99" s="199">
        <v>0</v>
      </c>
      <c r="T99" s="200">
        <f t="shared" si="3"/>
        <v>0</v>
      </c>
      <c r="U99" s="36"/>
      <c r="V99" s="36"/>
      <c r="W99" s="36"/>
      <c r="X99" s="36"/>
      <c r="Y99" s="36"/>
      <c r="Z99" s="36"/>
      <c r="AA99" s="36"/>
      <c r="AB99" s="36"/>
      <c r="AC99" s="36"/>
      <c r="AD99" s="36"/>
      <c r="AE99" s="36"/>
      <c r="AR99" s="201" t="s">
        <v>293</v>
      </c>
      <c r="AT99" s="201" t="s">
        <v>177</v>
      </c>
      <c r="AU99" s="201" t="s">
        <v>85</v>
      </c>
      <c r="AY99" s="19" t="s">
        <v>175</v>
      </c>
      <c r="BE99" s="202">
        <f t="shared" si="4"/>
        <v>0</v>
      </c>
      <c r="BF99" s="202">
        <f t="shared" si="5"/>
        <v>0</v>
      </c>
      <c r="BG99" s="202">
        <f t="shared" si="6"/>
        <v>0</v>
      </c>
      <c r="BH99" s="202">
        <f t="shared" si="7"/>
        <v>0</v>
      </c>
      <c r="BI99" s="202">
        <f t="shared" si="8"/>
        <v>0</v>
      </c>
      <c r="BJ99" s="19" t="s">
        <v>182</v>
      </c>
      <c r="BK99" s="202">
        <f t="shared" si="9"/>
        <v>0</v>
      </c>
      <c r="BL99" s="19" t="s">
        <v>293</v>
      </c>
      <c r="BM99" s="201" t="s">
        <v>4628</v>
      </c>
    </row>
    <row r="100" spans="2:51" s="13" customFormat="1" ht="11.25">
      <c r="B100" s="207"/>
      <c r="C100" s="208"/>
      <c r="D100" s="203" t="s">
        <v>186</v>
      </c>
      <c r="E100" s="209" t="s">
        <v>19</v>
      </c>
      <c r="F100" s="210" t="s">
        <v>4629</v>
      </c>
      <c r="G100" s="208"/>
      <c r="H100" s="209" t="s">
        <v>19</v>
      </c>
      <c r="I100" s="211"/>
      <c r="J100" s="208"/>
      <c r="K100" s="208"/>
      <c r="L100" s="212"/>
      <c r="M100" s="213"/>
      <c r="N100" s="214"/>
      <c r="O100" s="214"/>
      <c r="P100" s="214"/>
      <c r="Q100" s="214"/>
      <c r="R100" s="214"/>
      <c r="S100" s="214"/>
      <c r="T100" s="215"/>
      <c r="AT100" s="216" t="s">
        <v>186</v>
      </c>
      <c r="AU100" s="216" t="s">
        <v>85</v>
      </c>
      <c r="AV100" s="13" t="s">
        <v>83</v>
      </c>
      <c r="AW100" s="13" t="s">
        <v>37</v>
      </c>
      <c r="AX100" s="13" t="s">
        <v>75</v>
      </c>
      <c r="AY100" s="216" t="s">
        <v>175</v>
      </c>
    </row>
    <row r="101" spans="2:51" s="14" customFormat="1" ht="11.25">
      <c r="B101" s="217"/>
      <c r="C101" s="218"/>
      <c r="D101" s="203" t="s">
        <v>186</v>
      </c>
      <c r="E101" s="219" t="s">
        <v>19</v>
      </c>
      <c r="F101" s="220" t="s">
        <v>4630</v>
      </c>
      <c r="G101" s="218"/>
      <c r="H101" s="221">
        <v>4</v>
      </c>
      <c r="I101" s="222"/>
      <c r="J101" s="218"/>
      <c r="K101" s="218"/>
      <c r="L101" s="223"/>
      <c r="M101" s="224"/>
      <c r="N101" s="225"/>
      <c r="O101" s="225"/>
      <c r="P101" s="225"/>
      <c r="Q101" s="225"/>
      <c r="R101" s="225"/>
      <c r="S101" s="225"/>
      <c r="T101" s="226"/>
      <c r="AT101" s="227" t="s">
        <v>186</v>
      </c>
      <c r="AU101" s="227" t="s">
        <v>85</v>
      </c>
      <c r="AV101" s="14" t="s">
        <v>85</v>
      </c>
      <c r="AW101" s="14" t="s">
        <v>37</v>
      </c>
      <c r="AX101" s="14" t="s">
        <v>75</v>
      </c>
      <c r="AY101" s="227" t="s">
        <v>175</v>
      </c>
    </row>
    <row r="102" spans="2:51" s="14" customFormat="1" ht="11.25">
      <c r="B102" s="217"/>
      <c r="C102" s="218"/>
      <c r="D102" s="203" t="s">
        <v>186</v>
      </c>
      <c r="E102" s="219" t="s">
        <v>19</v>
      </c>
      <c r="F102" s="220" t="s">
        <v>4631</v>
      </c>
      <c r="G102" s="218"/>
      <c r="H102" s="221">
        <v>5</v>
      </c>
      <c r="I102" s="222"/>
      <c r="J102" s="218"/>
      <c r="K102" s="218"/>
      <c r="L102" s="223"/>
      <c r="M102" s="224"/>
      <c r="N102" s="225"/>
      <c r="O102" s="225"/>
      <c r="P102" s="225"/>
      <c r="Q102" s="225"/>
      <c r="R102" s="225"/>
      <c r="S102" s="225"/>
      <c r="T102" s="226"/>
      <c r="AT102" s="227" t="s">
        <v>186</v>
      </c>
      <c r="AU102" s="227" t="s">
        <v>85</v>
      </c>
      <c r="AV102" s="14" t="s">
        <v>85</v>
      </c>
      <c r="AW102" s="14" t="s">
        <v>37</v>
      </c>
      <c r="AX102" s="14" t="s">
        <v>75</v>
      </c>
      <c r="AY102" s="227" t="s">
        <v>175</v>
      </c>
    </row>
    <row r="103" spans="2:51" s="15" customFormat="1" ht="11.25">
      <c r="B103" s="228"/>
      <c r="C103" s="229"/>
      <c r="D103" s="203" t="s">
        <v>186</v>
      </c>
      <c r="E103" s="230" t="s">
        <v>19</v>
      </c>
      <c r="F103" s="231" t="s">
        <v>204</v>
      </c>
      <c r="G103" s="229"/>
      <c r="H103" s="232">
        <v>9</v>
      </c>
      <c r="I103" s="233"/>
      <c r="J103" s="229"/>
      <c r="K103" s="229"/>
      <c r="L103" s="234"/>
      <c r="M103" s="235"/>
      <c r="N103" s="236"/>
      <c r="O103" s="236"/>
      <c r="P103" s="236"/>
      <c r="Q103" s="236"/>
      <c r="R103" s="236"/>
      <c r="S103" s="236"/>
      <c r="T103" s="237"/>
      <c r="AT103" s="238" t="s">
        <v>186</v>
      </c>
      <c r="AU103" s="238" t="s">
        <v>85</v>
      </c>
      <c r="AV103" s="15" t="s">
        <v>182</v>
      </c>
      <c r="AW103" s="15" t="s">
        <v>37</v>
      </c>
      <c r="AX103" s="15" t="s">
        <v>83</v>
      </c>
      <c r="AY103" s="238" t="s">
        <v>175</v>
      </c>
    </row>
    <row r="104" spans="1:65" s="2" customFormat="1" ht="16.5" customHeight="1">
      <c r="A104" s="36"/>
      <c r="B104" s="37"/>
      <c r="C104" s="239" t="s">
        <v>237</v>
      </c>
      <c r="D104" s="239" t="s">
        <v>238</v>
      </c>
      <c r="E104" s="240" t="s">
        <v>4632</v>
      </c>
      <c r="F104" s="241" t="s">
        <v>4633</v>
      </c>
      <c r="G104" s="242" t="s">
        <v>400</v>
      </c>
      <c r="H104" s="243">
        <v>21</v>
      </c>
      <c r="I104" s="244"/>
      <c r="J104" s="245">
        <f>ROUND(I104*H104,2)</f>
        <v>0</v>
      </c>
      <c r="K104" s="241" t="s">
        <v>181</v>
      </c>
      <c r="L104" s="246"/>
      <c r="M104" s="247" t="s">
        <v>19</v>
      </c>
      <c r="N104" s="248" t="s">
        <v>48</v>
      </c>
      <c r="O104" s="67"/>
      <c r="P104" s="199">
        <f>O104*H104</f>
        <v>0</v>
      </c>
      <c r="Q104" s="199">
        <v>0.0075</v>
      </c>
      <c r="R104" s="199">
        <f>Q104*H104</f>
        <v>0.1575</v>
      </c>
      <c r="S104" s="199">
        <v>0</v>
      </c>
      <c r="T104" s="200">
        <f>S104*H104</f>
        <v>0</v>
      </c>
      <c r="U104" s="36"/>
      <c r="V104" s="36"/>
      <c r="W104" s="36"/>
      <c r="X104" s="36"/>
      <c r="Y104" s="36"/>
      <c r="Z104" s="36"/>
      <c r="AA104" s="36"/>
      <c r="AB104" s="36"/>
      <c r="AC104" s="36"/>
      <c r="AD104" s="36"/>
      <c r="AE104" s="36"/>
      <c r="AR104" s="201" t="s">
        <v>522</v>
      </c>
      <c r="AT104" s="201" t="s">
        <v>238</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293</v>
      </c>
      <c r="BM104" s="201" t="s">
        <v>4634</v>
      </c>
    </row>
    <row r="105" spans="2:63" s="12" customFormat="1" ht="25.9" customHeight="1">
      <c r="B105" s="174"/>
      <c r="C105" s="175"/>
      <c r="D105" s="176" t="s">
        <v>74</v>
      </c>
      <c r="E105" s="177" t="s">
        <v>238</v>
      </c>
      <c r="F105" s="177" t="s">
        <v>889</v>
      </c>
      <c r="G105" s="175"/>
      <c r="H105" s="175"/>
      <c r="I105" s="178"/>
      <c r="J105" s="179">
        <f>BK105</f>
        <v>0</v>
      </c>
      <c r="K105" s="175"/>
      <c r="L105" s="180"/>
      <c r="M105" s="181"/>
      <c r="N105" s="182"/>
      <c r="O105" s="182"/>
      <c r="P105" s="183">
        <f>P106</f>
        <v>0</v>
      </c>
      <c r="Q105" s="182"/>
      <c r="R105" s="183">
        <f>R106</f>
        <v>0</v>
      </c>
      <c r="S105" s="182"/>
      <c r="T105" s="184">
        <f>T106</f>
        <v>0</v>
      </c>
      <c r="AR105" s="185" t="s">
        <v>195</v>
      </c>
      <c r="AT105" s="186" t="s">
        <v>74</v>
      </c>
      <c r="AU105" s="186" t="s">
        <v>75</v>
      </c>
      <c r="AY105" s="185" t="s">
        <v>175</v>
      </c>
      <c r="BK105" s="187">
        <f>BK106</f>
        <v>0</v>
      </c>
    </row>
    <row r="106" spans="2:63" s="12" customFormat="1" ht="22.9" customHeight="1">
      <c r="B106" s="174"/>
      <c r="C106" s="175"/>
      <c r="D106" s="176" t="s">
        <v>74</v>
      </c>
      <c r="E106" s="188" t="s">
        <v>3592</v>
      </c>
      <c r="F106" s="188" t="s">
        <v>3593</v>
      </c>
      <c r="G106" s="175"/>
      <c r="H106" s="175"/>
      <c r="I106" s="178"/>
      <c r="J106" s="189">
        <f>BK106</f>
        <v>0</v>
      </c>
      <c r="K106" s="175"/>
      <c r="L106" s="180"/>
      <c r="M106" s="181"/>
      <c r="N106" s="182"/>
      <c r="O106" s="182"/>
      <c r="P106" s="183">
        <f>SUM(P107:P112)</f>
        <v>0</v>
      </c>
      <c r="Q106" s="182"/>
      <c r="R106" s="183">
        <f>SUM(R107:R112)</f>
        <v>0</v>
      </c>
      <c r="S106" s="182"/>
      <c r="T106" s="184">
        <f>SUM(T107:T112)</f>
        <v>0</v>
      </c>
      <c r="AR106" s="185" t="s">
        <v>195</v>
      </c>
      <c r="AT106" s="186" t="s">
        <v>74</v>
      </c>
      <c r="AU106" s="186" t="s">
        <v>83</v>
      </c>
      <c r="AY106" s="185" t="s">
        <v>175</v>
      </c>
      <c r="BK106" s="187">
        <f>SUM(BK107:BK112)</f>
        <v>0</v>
      </c>
    </row>
    <row r="107" spans="1:65" s="2" customFormat="1" ht="21.75" customHeight="1">
      <c r="A107" s="36"/>
      <c r="B107" s="37"/>
      <c r="C107" s="190" t="s">
        <v>244</v>
      </c>
      <c r="D107" s="190" t="s">
        <v>177</v>
      </c>
      <c r="E107" s="191" t="s">
        <v>3606</v>
      </c>
      <c r="F107" s="192" t="s">
        <v>3607</v>
      </c>
      <c r="G107" s="193" t="s">
        <v>400</v>
      </c>
      <c r="H107" s="194">
        <v>5</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895</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895</v>
      </c>
      <c r="BM107" s="201" t="s">
        <v>4635</v>
      </c>
    </row>
    <row r="108" spans="1:47" s="2" customFormat="1" ht="29.25">
      <c r="A108" s="36"/>
      <c r="B108" s="37"/>
      <c r="C108" s="38"/>
      <c r="D108" s="203" t="s">
        <v>184</v>
      </c>
      <c r="E108" s="38"/>
      <c r="F108" s="204" t="s">
        <v>3609</v>
      </c>
      <c r="G108" s="38"/>
      <c r="H108" s="38"/>
      <c r="I108" s="111"/>
      <c r="J108" s="38"/>
      <c r="K108" s="38"/>
      <c r="L108" s="41"/>
      <c r="M108" s="205"/>
      <c r="N108" s="206"/>
      <c r="O108" s="67"/>
      <c r="P108" s="67"/>
      <c r="Q108" s="67"/>
      <c r="R108" s="67"/>
      <c r="S108" s="67"/>
      <c r="T108" s="68"/>
      <c r="U108" s="36"/>
      <c r="V108" s="36"/>
      <c r="W108" s="36"/>
      <c r="X108" s="36"/>
      <c r="Y108" s="36"/>
      <c r="Z108" s="36"/>
      <c r="AA108" s="36"/>
      <c r="AB108" s="36"/>
      <c r="AC108" s="36"/>
      <c r="AD108" s="36"/>
      <c r="AE108" s="36"/>
      <c r="AT108" s="19" t="s">
        <v>184</v>
      </c>
      <c r="AU108" s="19" t="s">
        <v>85</v>
      </c>
    </row>
    <row r="109" spans="1:65" s="2" customFormat="1" ht="21.75" customHeight="1">
      <c r="A109" s="36"/>
      <c r="B109" s="37"/>
      <c r="C109" s="190" t="s">
        <v>250</v>
      </c>
      <c r="D109" s="190" t="s">
        <v>177</v>
      </c>
      <c r="E109" s="191" t="s">
        <v>4636</v>
      </c>
      <c r="F109" s="192" t="s">
        <v>4637</v>
      </c>
      <c r="G109" s="193" t="s">
        <v>400</v>
      </c>
      <c r="H109" s="194">
        <v>1</v>
      </c>
      <c r="I109" s="195"/>
      <c r="J109" s="196">
        <f>ROUND(I109*H109,2)</f>
        <v>0</v>
      </c>
      <c r="K109" s="192" t="s">
        <v>181</v>
      </c>
      <c r="L109" s="41"/>
      <c r="M109" s="197" t="s">
        <v>19</v>
      </c>
      <c r="N109" s="198" t="s">
        <v>48</v>
      </c>
      <c r="O109" s="67"/>
      <c r="P109" s="199">
        <f>O109*H109</f>
        <v>0</v>
      </c>
      <c r="Q109" s="199">
        <v>0</v>
      </c>
      <c r="R109" s="199">
        <f>Q109*H109</f>
        <v>0</v>
      </c>
      <c r="S109" s="199">
        <v>0</v>
      </c>
      <c r="T109" s="200">
        <f>S109*H109</f>
        <v>0</v>
      </c>
      <c r="U109" s="36"/>
      <c r="V109" s="36"/>
      <c r="W109" s="36"/>
      <c r="X109" s="36"/>
      <c r="Y109" s="36"/>
      <c r="Z109" s="36"/>
      <c r="AA109" s="36"/>
      <c r="AB109" s="36"/>
      <c r="AC109" s="36"/>
      <c r="AD109" s="36"/>
      <c r="AE109" s="36"/>
      <c r="AR109" s="201" t="s">
        <v>895</v>
      </c>
      <c r="AT109" s="201" t="s">
        <v>177</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895</v>
      </c>
      <c r="BM109" s="201" t="s">
        <v>4638</v>
      </c>
    </row>
    <row r="110" spans="1:65" s="2" customFormat="1" ht="16.5" customHeight="1">
      <c r="A110" s="36"/>
      <c r="B110" s="37"/>
      <c r="C110" s="239" t="s">
        <v>265</v>
      </c>
      <c r="D110" s="239" t="s">
        <v>238</v>
      </c>
      <c r="E110" s="240" t="s">
        <v>4639</v>
      </c>
      <c r="F110" s="241" t="s">
        <v>4640</v>
      </c>
      <c r="G110" s="242" t="s">
        <v>400</v>
      </c>
      <c r="H110" s="243">
        <v>1</v>
      </c>
      <c r="I110" s="244"/>
      <c r="J110" s="245">
        <f>ROUND(I110*H110,2)</f>
        <v>0</v>
      </c>
      <c r="K110" s="241" t="s">
        <v>1291</v>
      </c>
      <c r="L110" s="246"/>
      <c r="M110" s="247" t="s">
        <v>19</v>
      </c>
      <c r="N110" s="248" t="s">
        <v>48</v>
      </c>
      <c r="O110" s="67"/>
      <c r="P110" s="199">
        <f>O110*H110</f>
        <v>0</v>
      </c>
      <c r="Q110" s="199">
        <v>0</v>
      </c>
      <c r="R110" s="199">
        <f>Q110*H110</f>
        <v>0</v>
      </c>
      <c r="S110" s="199">
        <v>0</v>
      </c>
      <c r="T110" s="200">
        <f>S110*H110</f>
        <v>0</v>
      </c>
      <c r="U110" s="36"/>
      <c r="V110" s="36"/>
      <c r="W110" s="36"/>
      <c r="X110" s="36"/>
      <c r="Y110" s="36"/>
      <c r="Z110" s="36"/>
      <c r="AA110" s="36"/>
      <c r="AB110" s="36"/>
      <c r="AC110" s="36"/>
      <c r="AD110" s="36"/>
      <c r="AE110" s="36"/>
      <c r="AR110" s="201" t="s">
        <v>4641</v>
      </c>
      <c r="AT110" s="201" t="s">
        <v>238</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895</v>
      </c>
      <c r="BM110" s="201" t="s">
        <v>4642</v>
      </c>
    </row>
    <row r="111" spans="1:65" s="2" customFormat="1" ht="21.75" customHeight="1">
      <c r="A111" s="36"/>
      <c r="B111" s="37"/>
      <c r="C111" s="190" t="s">
        <v>273</v>
      </c>
      <c r="D111" s="190" t="s">
        <v>177</v>
      </c>
      <c r="E111" s="191" t="s">
        <v>4643</v>
      </c>
      <c r="F111" s="192" t="s">
        <v>4644</v>
      </c>
      <c r="G111" s="193" t="s">
        <v>247</v>
      </c>
      <c r="H111" s="194">
        <v>50</v>
      </c>
      <c r="I111" s="195"/>
      <c r="J111" s="196">
        <f>ROUND(I111*H111,2)</f>
        <v>0</v>
      </c>
      <c r="K111" s="192" t="s">
        <v>181</v>
      </c>
      <c r="L111" s="41"/>
      <c r="M111" s="197" t="s">
        <v>19</v>
      </c>
      <c r="N111" s="198" t="s">
        <v>48</v>
      </c>
      <c r="O111" s="67"/>
      <c r="P111" s="199">
        <f>O111*H111</f>
        <v>0</v>
      </c>
      <c r="Q111" s="199">
        <v>0</v>
      </c>
      <c r="R111" s="199">
        <f>Q111*H111</f>
        <v>0</v>
      </c>
      <c r="S111" s="199">
        <v>0</v>
      </c>
      <c r="T111" s="200">
        <f>S111*H111</f>
        <v>0</v>
      </c>
      <c r="U111" s="36"/>
      <c r="V111" s="36"/>
      <c r="W111" s="36"/>
      <c r="X111" s="36"/>
      <c r="Y111" s="36"/>
      <c r="Z111" s="36"/>
      <c r="AA111" s="36"/>
      <c r="AB111" s="36"/>
      <c r="AC111" s="36"/>
      <c r="AD111" s="36"/>
      <c r="AE111" s="36"/>
      <c r="AR111" s="201" t="s">
        <v>895</v>
      </c>
      <c r="AT111" s="201" t="s">
        <v>177</v>
      </c>
      <c r="AU111" s="201" t="s">
        <v>85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895</v>
      </c>
      <c r="BM111" s="201" t="s">
        <v>4645</v>
      </c>
    </row>
    <row r="112" spans="1:65" s="2" customFormat="1" ht="16.5" customHeight="1">
      <c r="A112" s="36"/>
      <c r="B112" s="37"/>
      <c r="C112" s="239" t="s">
        <v>281</v>
      </c>
      <c r="D112" s="239" t="s">
        <v>238</v>
      </c>
      <c r="E112" s="240" t="s">
        <v>4646</v>
      </c>
      <c r="F112" s="241" t="s">
        <v>4647</v>
      </c>
      <c r="G112" s="242" t="s">
        <v>247</v>
      </c>
      <c r="H112" s="243">
        <v>50</v>
      </c>
      <c r="I112" s="244"/>
      <c r="J112" s="245">
        <f>ROUND(I112*H112,2)</f>
        <v>0</v>
      </c>
      <c r="K112" s="241" t="s">
        <v>1291</v>
      </c>
      <c r="L112" s="246"/>
      <c r="M112" s="247" t="s">
        <v>19</v>
      </c>
      <c r="N112" s="248" t="s">
        <v>48</v>
      </c>
      <c r="O112" s="67"/>
      <c r="P112" s="199">
        <f>O112*H112</f>
        <v>0</v>
      </c>
      <c r="Q112" s="199">
        <v>0</v>
      </c>
      <c r="R112" s="199">
        <f>Q112*H112</f>
        <v>0</v>
      </c>
      <c r="S112" s="199">
        <v>0</v>
      </c>
      <c r="T112" s="200">
        <f>S112*H112</f>
        <v>0</v>
      </c>
      <c r="U112" s="36"/>
      <c r="V112" s="36"/>
      <c r="W112" s="36"/>
      <c r="X112" s="36"/>
      <c r="Y112" s="36"/>
      <c r="Z112" s="36"/>
      <c r="AA112" s="36"/>
      <c r="AB112" s="36"/>
      <c r="AC112" s="36"/>
      <c r="AD112" s="36"/>
      <c r="AE112" s="36"/>
      <c r="AR112" s="201" t="s">
        <v>4641</v>
      </c>
      <c r="AT112" s="201" t="s">
        <v>238</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895</v>
      </c>
      <c r="BM112" s="201" t="s">
        <v>4648</v>
      </c>
    </row>
    <row r="113" spans="2:63" s="12" customFormat="1" ht="25.9" customHeight="1">
      <c r="B113" s="174"/>
      <c r="C113" s="175"/>
      <c r="D113" s="176" t="s">
        <v>74</v>
      </c>
      <c r="E113" s="177" t="s">
        <v>3322</v>
      </c>
      <c r="F113" s="177" t="s">
        <v>3323</v>
      </c>
      <c r="G113" s="175"/>
      <c r="H113" s="175"/>
      <c r="I113" s="178"/>
      <c r="J113" s="179">
        <f>BK113</f>
        <v>0</v>
      </c>
      <c r="K113" s="175"/>
      <c r="L113" s="180"/>
      <c r="M113" s="181"/>
      <c r="N113" s="182"/>
      <c r="O113" s="182"/>
      <c r="P113" s="183">
        <f>SUM(P114:P116)</f>
        <v>0</v>
      </c>
      <c r="Q113" s="182"/>
      <c r="R113" s="183">
        <f>SUM(R114:R116)</f>
        <v>0</v>
      </c>
      <c r="S113" s="182"/>
      <c r="T113" s="184">
        <f>SUM(T114:T116)</f>
        <v>0</v>
      </c>
      <c r="AR113" s="185" t="s">
        <v>182</v>
      </c>
      <c r="AT113" s="186" t="s">
        <v>74</v>
      </c>
      <c r="AU113" s="186" t="s">
        <v>75</v>
      </c>
      <c r="AY113" s="185" t="s">
        <v>175</v>
      </c>
      <c r="BK113" s="187">
        <f>SUM(BK114:BK116)</f>
        <v>0</v>
      </c>
    </row>
    <row r="114" spans="1:65" s="2" customFormat="1" ht="16.5" customHeight="1">
      <c r="A114" s="36"/>
      <c r="B114" s="37"/>
      <c r="C114" s="190" t="s">
        <v>8</v>
      </c>
      <c r="D114" s="190" t="s">
        <v>177</v>
      </c>
      <c r="E114" s="191" t="s">
        <v>3610</v>
      </c>
      <c r="F114" s="192" t="s">
        <v>4649</v>
      </c>
      <c r="G114" s="193" t="s">
        <v>763</v>
      </c>
      <c r="H114" s="194">
        <v>38</v>
      </c>
      <c r="I114" s="195"/>
      <c r="J114" s="196">
        <f>ROUND(I114*H114,2)</f>
        <v>0</v>
      </c>
      <c r="K114" s="192" t="s">
        <v>181</v>
      </c>
      <c r="L114" s="41"/>
      <c r="M114" s="197" t="s">
        <v>19</v>
      </c>
      <c r="N114" s="198" t="s">
        <v>48</v>
      </c>
      <c r="O114" s="67"/>
      <c r="P114" s="199">
        <f>O114*H114</f>
        <v>0</v>
      </c>
      <c r="Q114" s="199">
        <v>0</v>
      </c>
      <c r="R114" s="199">
        <f>Q114*H114</f>
        <v>0</v>
      </c>
      <c r="S114" s="199">
        <v>0</v>
      </c>
      <c r="T114" s="200">
        <f>S114*H114</f>
        <v>0</v>
      </c>
      <c r="U114" s="36"/>
      <c r="V114" s="36"/>
      <c r="W114" s="36"/>
      <c r="X114" s="36"/>
      <c r="Y114" s="36"/>
      <c r="Z114" s="36"/>
      <c r="AA114" s="36"/>
      <c r="AB114" s="36"/>
      <c r="AC114" s="36"/>
      <c r="AD114" s="36"/>
      <c r="AE114" s="36"/>
      <c r="AR114" s="201" t="s">
        <v>3326</v>
      </c>
      <c r="AT114" s="201" t="s">
        <v>177</v>
      </c>
      <c r="AU114" s="201" t="s">
        <v>83</v>
      </c>
      <c r="AY114" s="19" t="s">
        <v>175</v>
      </c>
      <c r="BE114" s="202">
        <f>IF(N114="základní",J114,0)</f>
        <v>0</v>
      </c>
      <c r="BF114" s="202">
        <f>IF(N114="snížená",J114,0)</f>
        <v>0</v>
      </c>
      <c r="BG114" s="202">
        <f>IF(N114="zákl. přenesená",J114,0)</f>
        <v>0</v>
      </c>
      <c r="BH114" s="202">
        <f>IF(N114="sníž. přenesená",J114,0)</f>
        <v>0</v>
      </c>
      <c r="BI114" s="202">
        <f>IF(N114="nulová",J114,0)</f>
        <v>0</v>
      </c>
      <c r="BJ114" s="19" t="s">
        <v>182</v>
      </c>
      <c r="BK114" s="202">
        <f>ROUND(I114*H114,2)</f>
        <v>0</v>
      </c>
      <c r="BL114" s="19" t="s">
        <v>3326</v>
      </c>
      <c r="BM114" s="201" t="s">
        <v>4650</v>
      </c>
    </row>
    <row r="115" spans="1:65" s="2" customFormat="1" ht="21.75" customHeight="1">
      <c r="A115" s="36"/>
      <c r="B115" s="37"/>
      <c r="C115" s="190" t="s">
        <v>293</v>
      </c>
      <c r="D115" s="190" t="s">
        <v>177</v>
      </c>
      <c r="E115" s="191" t="s">
        <v>4651</v>
      </c>
      <c r="F115" s="192" t="s">
        <v>4652</v>
      </c>
      <c r="G115" s="193" t="s">
        <v>763</v>
      </c>
      <c r="H115" s="194">
        <v>28</v>
      </c>
      <c r="I115" s="195"/>
      <c r="J115" s="196">
        <f>ROUND(I115*H115,2)</f>
        <v>0</v>
      </c>
      <c r="K115" s="192" t="s">
        <v>181</v>
      </c>
      <c r="L115" s="41"/>
      <c r="M115" s="197" t="s">
        <v>19</v>
      </c>
      <c r="N115" s="198" t="s">
        <v>48</v>
      </c>
      <c r="O115" s="67"/>
      <c r="P115" s="199">
        <f>O115*H115</f>
        <v>0</v>
      </c>
      <c r="Q115" s="199">
        <v>0</v>
      </c>
      <c r="R115" s="199">
        <f>Q115*H115</f>
        <v>0</v>
      </c>
      <c r="S115" s="199">
        <v>0</v>
      </c>
      <c r="T115" s="200">
        <f>S115*H115</f>
        <v>0</v>
      </c>
      <c r="U115" s="36"/>
      <c r="V115" s="36"/>
      <c r="W115" s="36"/>
      <c r="X115" s="36"/>
      <c r="Y115" s="36"/>
      <c r="Z115" s="36"/>
      <c r="AA115" s="36"/>
      <c r="AB115" s="36"/>
      <c r="AC115" s="36"/>
      <c r="AD115" s="36"/>
      <c r="AE115" s="36"/>
      <c r="AR115" s="201" t="s">
        <v>3326</v>
      </c>
      <c r="AT115" s="201" t="s">
        <v>177</v>
      </c>
      <c r="AU115" s="201" t="s">
        <v>83</v>
      </c>
      <c r="AY115" s="19" t="s">
        <v>175</v>
      </c>
      <c r="BE115" s="202">
        <f>IF(N115="základní",J115,0)</f>
        <v>0</v>
      </c>
      <c r="BF115" s="202">
        <f>IF(N115="snížená",J115,0)</f>
        <v>0</v>
      </c>
      <c r="BG115" s="202">
        <f>IF(N115="zákl. přenesená",J115,0)</f>
        <v>0</v>
      </c>
      <c r="BH115" s="202">
        <f>IF(N115="sníž. přenesená",J115,0)</f>
        <v>0</v>
      </c>
      <c r="BI115" s="202">
        <f>IF(N115="nulová",J115,0)</f>
        <v>0</v>
      </c>
      <c r="BJ115" s="19" t="s">
        <v>182</v>
      </c>
      <c r="BK115" s="202">
        <f>ROUND(I115*H115,2)</f>
        <v>0</v>
      </c>
      <c r="BL115" s="19" t="s">
        <v>3326</v>
      </c>
      <c r="BM115" s="201" t="s">
        <v>4653</v>
      </c>
    </row>
    <row r="116" spans="1:65" s="2" customFormat="1" ht="16.5" customHeight="1">
      <c r="A116" s="36"/>
      <c r="B116" s="37"/>
      <c r="C116" s="190" t="s">
        <v>298</v>
      </c>
      <c r="D116" s="190" t="s">
        <v>177</v>
      </c>
      <c r="E116" s="191" t="s">
        <v>3613</v>
      </c>
      <c r="F116" s="192" t="s">
        <v>4654</v>
      </c>
      <c r="G116" s="193" t="s">
        <v>763</v>
      </c>
      <c r="H116" s="194">
        <v>10</v>
      </c>
      <c r="I116" s="195"/>
      <c r="J116" s="196">
        <f>ROUND(I116*H116,2)</f>
        <v>0</v>
      </c>
      <c r="K116" s="192" t="s">
        <v>181</v>
      </c>
      <c r="L116" s="41"/>
      <c r="M116" s="267" t="s">
        <v>19</v>
      </c>
      <c r="N116" s="268" t="s">
        <v>48</v>
      </c>
      <c r="O116" s="251"/>
      <c r="P116" s="269">
        <f>O116*H116</f>
        <v>0</v>
      </c>
      <c r="Q116" s="269">
        <v>0</v>
      </c>
      <c r="R116" s="269">
        <f>Q116*H116</f>
        <v>0</v>
      </c>
      <c r="S116" s="269">
        <v>0</v>
      </c>
      <c r="T116" s="270">
        <f>S116*H116</f>
        <v>0</v>
      </c>
      <c r="U116" s="36"/>
      <c r="V116" s="36"/>
      <c r="W116" s="36"/>
      <c r="X116" s="36"/>
      <c r="Y116" s="36"/>
      <c r="Z116" s="36"/>
      <c r="AA116" s="36"/>
      <c r="AB116" s="36"/>
      <c r="AC116" s="36"/>
      <c r="AD116" s="36"/>
      <c r="AE116" s="36"/>
      <c r="AR116" s="201" t="s">
        <v>3326</v>
      </c>
      <c r="AT116" s="201" t="s">
        <v>177</v>
      </c>
      <c r="AU116" s="201" t="s">
        <v>83</v>
      </c>
      <c r="AY116" s="19" t="s">
        <v>175</v>
      </c>
      <c r="BE116" s="202">
        <f>IF(N116="základní",J116,0)</f>
        <v>0</v>
      </c>
      <c r="BF116" s="202">
        <f>IF(N116="snížená",J116,0)</f>
        <v>0</v>
      </c>
      <c r="BG116" s="202">
        <f>IF(N116="zákl. přenesená",J116,0)</f>
        <v>0</v>
      </c>
      <c r="BH116" s="202">
        <f>IF(N116="sníž. přenesená",J116,0)</f>
        <v>0</v>
      </c>
      <c r="BI116" s="202">
        <f>IF(N116="nulová",J116,0)</f>
        <v>0</v>
      </c>
      <c r="BJ116" s="19" t="s">
        <v>182</v>
      </c>
      <c r="BK116" s="202">
        <f>ROUND(I116*H116,2)</f>
        <v>0</v>
      </c>
      <c r="BL116" s="19" t="s">
        <v>3326</v>
      </c>
      <c r="BM116" s="201" t="s">
        <v>4655</v>
      </c>
    </row>
    <row r="117" spans="1:31" s="2" customFormat="1" ht="6.95" customHeight="1">
      <c r="A117" s="36"/>
      <c r="B117" s="50"/>
      <c r="C117" s="51"/>
      <c r="D117" s="51"/>
      <c r="E117" s="51"/>
      <c r="F117" s="51"/>
      <c r="G117" s="51"/>
      <c r="H117" s="51"/>
      <c r="I117" s="139"/>
      <c r="J117" s="51"/>
      <c r="K117" s="51"/>
      <c r="L117" s="41"/>
      <c r="M117" s="36"/>
      <c r="O117" s="36"/>
      <c r="P117" s="36"/>
      <c r="Q117" s="36"/>
      <c r="R117" s="36"/>
      <c r="S117" s="36"/>
      <c r="T117" s="36"/>
      <c r="U117" s="36"/>
      <c r="V117" s="36"/>
      <c r="W117" s="36"/>
      <c r="X117" s="36"/>
      <c r="Y117" s="36"/>
      <c r="Z117" s="36"/>
      <c r="AA117" s="36"/>
      <c r="AB117" s="36"/>
      <c r="AC117" s="36"/>
      <c r="AD117" s="36"/>
      <c r="AE117" s="36"/>
    </row>
  </sheetData>
  <sheetProtection algorithmName="SHA-512" hashValue="FfWD8dio7yRSBimpgsvnTPUH64cg67ThvcaIIVFE12YJQtUF9cLH+79hf9UeKO6VRLE4oqV/FxY+vwAwt+3WAQ==" saltValue="oJA19o4dodiw1/B33uY7veLHvDdNJfu4o4jz6hzkSFYqbO7ZnHak12bLlq6v7Qe59ZvJC20st2UNjDEafjjVzQ==" spinCount="100000" sheet="1" objects="1" scenarios="1" formatColumns="0" formatRows="0" autoFilter="0"/>
  <autoFilter ref="C85:K116"/>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136</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4656</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ROUND(J85,2)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ROUND((SUM(BE85:BE139)),2)</f>
        <v>0</v>
      </c>
      <c r="G33" s="36"/>
      <c r="H33" s="36"/>
      <c r="I33" s="128">
        <v>0.21</v>
      </c>
      <c r="J33" s="127">
        <f>ROUND(((SUM(BE85:BE139))*I33),2)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ROUND((SUM(BF85:BF139)),2)</f>
        <v>0</v>
      </c>
      <c r="G34" s="36"/>
      <c r="H34" s="36"/>
      <c r="I34" s="128">
        <v>0.15</v>
      </c>
      <c r="J34" s="127">
        <f>ROUND(((SUM(BF85:BF139))*I34),2)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ROUND((SUM(BG85:BG139)),2)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ROUND((SUM(BH85:BH139)),2)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ROUND((SUM(BI85:BI139)),2)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11 - 03 - Oprava hromosvodu</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J85</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158</v>
      </c>
      <c r="E60" s="151"/>
      <c r="F60" s="151"/>
      <c r="G60" s="151"/>
      <c r="H60" s="151"/>
      <c r="I60" s="152"/>
      <c r="J60" s="153">
        <f>J86</f>
        <v>0</v>
      </c>
      <c r="K60" s="149"/>
      <c r="L60" s="154"/>
    </row>
    <row r="61" spans="2:12" s="10" customFormat="1" ht="19.9" customHeight="1">
      <c r="B61" s="155"/>
      <c r="C61" s="156"/>
      <c r="D61" s="157" t="s">
        <v>3333</v>
      </c>
      <c r="E61" s="158"/>
      <c r="F61" s="158"/>
      <c r="G61" s="158"/>
      <c r="H61" s="158"/>
      <c r="I61" s="159"/>
      <c r="J61" s="160">
        <f>J87</f>
        <v>0</v>
      </c>
      <c r="K61" s="156"/>
      <c r="L61" s="161"/>
    </row>
    <row r="62" spans="2:12" s="9" customFormat="1" ht="24.95" customHeight="1">
      <c r="B62" s="148"/>
      <c r="C62" s="149"/>
      <c r="D62" s="150" t="s">
        <v>745</v>
      </c>
      <c r="E62" s="151"/>
      <c r="F62" s="151"/>
      <c r="G62" s="151"/>
      <c r="H62" s="151"/>
      <c r="I62" s="152"/>
      <c r="J62" s="153">
        <f>J115</f>
        <v>0</v>
      </c>
      <c r="K62" s="149"/>
      <c r="L62" s="154"/>
    </row>
    <row r="63" spans="2:12" s="10" customFormat="1" ht="19.9" customHeight="1">
      <c r="B63" s="155"/>
      <c r="C63" s="156"/>
      <c r="D63" s="157" t="s">
        <v>3335</v>
      </c>
      <c r="E63" s="158"/>
      <c r="F63" s="158"/>
      <c r="G63" s="158"/>
      <c r="H63" s="158"/>
      <c r="I63" s="159"/>
      <c r="J63" s="160">
        <f>J116</f>
        <v>0</v>
      </c>
      <c r="K63" s="156"/>
      <c r="L63" s="161"/>
    </row>
    <row r="64" spans="2:12" s="10" customFormat="1" ht="19.9" customHeight="1">
      <c r="B64" s="155"/>
      <c r="C64" s="156"/>
      <c r="D64" s="157" t="s">
        <v>746</v>
      </c>
      <c r="E64" s="158"/>
      <c r="F64" s="158"/>
      <c r="G64" s="158"/>
      <c r="H64" s="158"/>
      <c r="I64" s="159"/>
      <c r="J64" s="160">
        <f>J127</f>
        <v>0</v>
      </c>
      <c r="K64" s="156"/>
      <c r="L64" s="161"/>
    </row>
    <row r="65" spans="2:12" s="9" customFormat="1" ht="24.95" customHeight="1">
      <c r="B65" s="148"/>
      <c r="C65" s="149"/>
      <c r="D65" s="150" t="s">
        <v>3147</v>
      </c>
      <c r="E65" s="151"/>
      <c r="F65" s="151"/>
      <c r="G65" s="151"/>
      <c r="H65" s="151"/>
      <c r="I65" s="152"/>
      <c r="J65" s="153">
        <f>J136</f>
        <v>0</v>
      </c>
      <c r="K65" s="149"/>
      <c r="L65" s="154"/>
    </row>
    <row r="66" spans="1:31" s="2" customFormat="1" ht="21.75" customHeight="1">
      <c r="A66" s="36"/>
      <c r="B66" s="37"/>
      <c r="C66" s="38"/>
      <c r="D66" s="38"/>
      <c r="E66" s="38"/>
      <c r="F66" s="38"/>
      <c r="G66" s="38"/>
      <c r="H66" s="38"/>
      <c r="I66" s="111"/>
      <c r="J66" s="38"/>
      <c r="K66" s="38"/>
      <c r="L66" s="112"/>
      <c r="S66" s="36"/>
      <c r="T66" s="36"/>
      <c r="U66" s="36"/>
      <c r="V66" s="36"/>
      <c r="W66" s="36"/>
      <c r="X66" s="36"/>
      <c r="Y66" s="36"/>
      <c r="Z66" s="36"/>
      <c r="AA66" s="36"/>
      <c r="AB66" s="36"/>
      <c r="AC66" s="36"/>
      <c r="AD66" s="36"/>
      <c r="AE66" s="36"/>
    </row>
    <row r="67" spans="1:31" s="2" customFormat="1" ht="6.95" customHeight="1">
      <c r="A67" s="36"/>
      <c r="B67" s="50"/>
      <c r="C67" s="51"/>
      <c r="D67" s="51"/>
      <c r="E67" s="51"/>
      <c r="F67" s="51"/>
      <c r="G67" s="51"/>
      <c r="H67" s="51"/>
      <c r="I67" s="139"/>
      <c r="J67" s="51"/>
      <c r="K67" s="51"/>
      <c r="L67" s="112"/>
      <c r="S67" s="36"/>
      <c r="T67" s="36"/>
      <c r="U67" s="36"/>
      <c r="V67" s="36"/>
      <c r="W67" s="36"/>
      <c r="X67" s="36"/>
      <c r="Y67" s="36"/>
      <c r="Z67" s="36"/>
      <c r="AA67" s="36"/>
      <c r="AB67" s="36"/>
      <c r="AC67" s="36"/>
      <c r="AD67" s="36"/>
      <c r="AE67" s="36"/>
    </row>
    <row r="71" spans="1:31" s="2" customFormat="1" ht="6.95" customHeight="1">
      <c r="A71" s="36"/>
      <c r="B71" s="52"/>
      <c r="C71" s="53"/>
      <c r="D71" s="53"/>
      <c r="E71" s="53"/>
      <c r="F71" s="53"/>
      <c r="G71" s="53"/>
      <c r="H71" s="53"/>
      <c r="I71" s="142"/>
      <c r="J71" s="53"/>
      <c r="K71" s="53"/>
      <c r="L71" s="112"/>
      <c r="S71" s="36"/>
      <c r="T71" s="36"/>
      <c r="U71" s="36"/>
      <c r="V71" s="36"/>
      <c r="W71" s="36"/>
      <c r="X71" s="36"/>
      <c r="Y71" s="36"/>
      <c r="Z71" s="36"/>
      <c r="AA71" s="36"/>
      <c r="AB71" s="36"/>
      <c r="AC71" s="36"/>
      <c r="AD71" s="36"/>
      <c r="AE71" s="36"/>
    </row>
    <row r="72" spans="1:31" s="2" customFormat="1" ht="24.95" customHeight="1">
      <c r="A72" s="36"/>
      <c r="B72" s="37"/>
      <c r="C72" s="25" t="s">
        <v>160</v>
      </c>
      <c r="D72" s="38"/>
      <c r="E72" s="38"/>
      <c r="F72" s="38"/>
      <c r="G72" s="38"/>
      <c r="H72" s="38"/>
      <c r="I72" s="111"/>
      <c r="J72" s="38"/>
      <c r="K72" s="38"/>
      <c r="L72" s="112"/>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6.5" customHeight="1">
      <c r="A75" s="36"/>
      <c r="B75" s="37"/>
      <c r="C75" s="38"/>
      <c r="D75" s="38"/>
      <c r="E75" s="396" t="str">
        <f>E7</f>
        <v>Horažďovice ON - oprava výpravní budovy1</v>
      </c>
      <c r="F75" s="397"/>
      <c r="G75" s="397"/>
      <c r="H75" s="397"/>
      <c r="I75" s="111"/>
      <c r="J75" s="38"/>
      <c r="K75" s="38"/>
      <c r="L75" s="112"/>
      <c r="S75" s="36"/>
      <c r="T75" s="36"/>
      <c r="U75" s="36"/>
      <c r="V75" s="36"/>
      <c r="W75" s="36"/>
      <c r="X75" s="36"/>
      <c r="Y75" s="36"/>
      <c r="Z75" s="36"/>
      <c r="AA75" s="36"/>
      <c r="AB75" s="36"/>
      <c r="AC75" s="36"/>
      <c r="AD75" s="36"/>
      <c r="AE75" s="36"/>
    </row>
    <row r="76" spans="1:31" s="2" customFormat="1" ht="12" customHeight="1">
      <c r="A76" s="36"/>
      <c r="B76" s="37"/>
      <c r="C76" s="31" t="s">
        <v>144</v>
      </c>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6.5" customHeight="1">
      <c r="A77" s="36"/>
      <c r="B77" s="37"/>
      <c r="C77" s="38"/>
      <c r="D77" s="38"/>
      <c r="E77" s="353" t="str">
        <f>E9</f>
        <v>SO 11 - 03 - Oprava hromosvodu</v>
      </c>
      <c r="F77" s="398"/>
      <c r="G77" s="398"/>
      <c r="H77" s="398"/>
      <c r="I77" s="111"/>
      <c r="J77" s="38"/>
      <c r="K77" s="38"/>
      <c r="L77" s="11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114" t="s">
        <v>23</v>
      </c>
      <c r="J79" s="62" t="str">
        <f>IF(J12="","",J12)</f>
        <v>29. 3. 2020</v>
      </c>
      <c r="K79" s="38"/>
      <c r="L79" s="11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E15</f>
        <v>Správa železnic, státní organizace</v>
      </c>
      <c r="G81" s="38"/>
      <c r="H81" s="38"/>
      <c r="I81" s="114" t="s">
        <v>33</v>
      </c>
      <c r="J81" s="34" t="str">
        <f>E21</f>
        <v>APREA s.r.o.</v>
      </c>
      <c r="K81" s="38"/>
      <c r="L81" s="112"/>
      <c r="S81" s="36"/>
      <c r="T81" s="36"/>
      <c r="U81" s="36"/>
      <c r="V81" s="36"/>
      <c r="W81" s="36"/>
      <c r="X81" s="36"/>
      <c r="Y81" s="36"/>
      <c r="Z81" s="36"/>
      <c r="AA81" s="36"/>
      <c r="AB81" s="36"/>
      <c r="AC81" s="36"/>
      <c r="AD81" s="36"/>
      <c r="AE81" s="36"/>
    </row>
    <row r="82" spans="1:31" s="2" customFormat="1" ht="15.2" customHeight="1">
      <c r="A82" s="36"/>
      <c r="B82" s="37"/>
      <c r="C82" s="31" t="s">
        <v>31</v>
      </c>
      <c r="D82" s="38"/>
      <c r="E82" s="38"/>
      <c r="F82" s="29" t="str">
        <f>IF(E18="","",E18)</f>
        <v>Vyplň údaj</v>
      </c>
      <c r="G82" s="38"/>
      <c r="H82" s="38"/>
      <c r="I82" s="114" t="s">
        <v>38</v>
      </c>
      <c r="J82" s="34" t="str">
        <f>E24</f>
        <v xml:space="preserve"> </v>
      </c>
      <c r="K82" s="38"/>
      <c r="L82" s="112"/>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111"/>
      <c r="J83" s="38"/>
      <c r="K83" s="38"/>
      <c r="L83" s="112"/>
      <c r="S83" s="36"/>
      <c r="T83" s="36"/>
      <c r="U83" s="36"/>
      <c r="V83" s="36"/>
      <c r="W83" s="36"/>
      <c r="X83" s="36"/>
      <c r="Y83" s="36"/>
      <c r="Z83" s="36"/>
      <c r="AA83" s="36"/>
      <c r="AB83" s="36"/>
      <c r="AC83" s="36"/>
      <c r="AD83" s="36"/>
      <c r="AE83" s="36"/>
    </row>
    <row r="84" spans="1:31" s="11" customFormat="1" ht="29.25" customHeight="1">
      <c r="A84" s="162"/>
      <c r="B84" s="163"/>
      <c r="C84" s="164" t="s">
        <v>161</v>
      </c>
      <c r="D84" s="165" t="s">
        <v>60</v>
      </c>
      <c r="E84" s="165" t="s">
        <v>56</v>
      </c>
      <c r="F84" s="165" t="s">
        <v>57</v>
      </c>
      <c r="G84" s="165" t="s">
        <v>162</v>
      </c>
      <c r="H84" s="165" t="s">
        <v>163</v>
      </c>
      <c r="I84" s="166" t="s">
        <v>164</v>
      </c>
      <c r="J84" s="165" t="s">
        <v>148</v>
      </c>
      <c r="K84" s="167" t="s">
        <v>165</v>
      </c>
      <c r="L84" s="168"/>
      <c r="M84" s="71" t="s">
        <v>19</v>
      </c>
      <c r="N84" s="72" t="s">
        <v>45</v>
      </c>
      <c r="O84" s="72" t="s">
        <v>166</v>
      </c>
      <c r="P84" s="72" t="s">
        <v>167</v>
      </c>
      <c r="Q84" s="72" t="s">
        <v>168</v>
      </c>
      <c r="R84" s="72" t="s">
        <v>169</v>
      </c>
      <c r="S84" s="72" t="s">
        <v>170</v>
      </c>
      <c r="T84" s="73" t="s">
        <v>171</v>
      </c>
      <c r="U84" s="162"/>
      <c r="V84" s="162"/>
      <c r="W84" s="162"/>
      <c r="X84" s="162"/>
      <c r="Y84" s="162"/>
      <c r="Z84" s="162"/>
      <c r="AA84" s="162"/>
      <c r="AB84" s="162"/>
      <c r="AC84" s="162"/>
      <c r="AD84" s="162"/>
      <c r="AE84" s="162"/>
    </row>
    <row r="85" spans="1:63" s="2" customFormat="1" ht="22.9" customHeight="1">
      <c r="A85" s="36"/>
      <c r="B85" s="37"/>
      <c r="C85" s="78" t="s">
        <v>172</v>
      </c>
      <c r="D85" s="38"/>
      <c r="E85" s="38"/>
      <c r="F85" s="38"/>
      <c r="G85" s="38"/>
      <c r="H85" s="38"/>
      <c r="I85" s="111"/>
      <c r="J85" s="169">
        <f>BK85</f>
        <v>0</v>
      </c>
      <c r="K85" s="38"/>
      <c r="L85" s="41"/>
      <c r="M85" s="74"/>
      <c r="N85" s="170"/>
      <c r="O85" s="75"/>
      <c r="P85" s="171">
        <f>P86+P115+P136</f>
        <v>0</v>
      </c>
      <c r="Q85" s="75"/>
      <c r="R85" s="171">
        <f>R86+R115+R136</f>
        <v>0.350458</v>
      </c>
      <c r="S85" s="75"/>
      <c r="T85" s="172">
        <f>T86+T115+T136</f>
        <v>0.0767</v>
      </c>
      <c r="U85" s="36"/>
      <c r="V85" s="36"/>
      <c r="W85" s="36"/>
      <c r="X85" s="36"/>
      <c r="Y85" s="36"/>
      <c r="Z85" s="36"/>
      <c r="AA85" s="36"/>
      <c r="AB85" s="36"/>
      <c r="AC85" s="36"/>
      <c r="AD85" s="36"/>
      <c r="AE85" s="36"/>
      <c r="AT85" s="19" t="s">
        <v>74</v>
      </c>
      <c r="AU85" s="19" t="s">
        <v>149</v>
      </c>
      <c r="BK85" s="173">
        <f>BK86+BK115+BK136</f>
        <v>0</v>
      </c>
    </row>
    <row r="86" spans="2:63" s="12" customFormat="1" ht="25.9" customHeight="1">
      <c r="B86" s="174"/>
      <c r="C86" s="175"/>
      <c r="D86" s="176" t="s">
        <v>74</v>
      </c>
      <c r="E86" s="177" t="s">
        <v>309</v>
      </c>
      <c r="F86" s="177" t="s">
        <v>310</v>
      </c>
      <c r="G86" s="175"/>
      <c r="H86" s="175"/>
      <c r="I86" s="178"/>
      <c r="J86" s="179">
        <f>BK86</f>
        <v>0</v>
      </c>
      <c r="K86" s="175"/>
      <c r="L86" s="180"/>
      <c r="M86" s="181"/>
      <c r="N86" s="182"/>
      <c r="O86" s="182"/>
      <c r="P86" s="183">
        <f>P87</f>
        <v>0</v>
      </c>
      <c r="Q86" s="182"/>
      <c r="R86" s="183">
        <f>R87</f>
        <v>0.333738</v>
      </c>
      <c r="S86" s="182"/>
      <c r="T86" s="184">
        <f>T87</f>
        <v>0.0767</v>
      </c>
      <c r="AR86" s="185" t="s">
        <v>85</v>
      </c>
      <c r="AT86" s="186" t="s">
        <v>74</v>
      </c>
      <c r="AU86" s="186" t="s">
        <v>75</v>
      </c>
      <c r="AY86" s="185" t="s">
        <v>175</v>
      </c>
      <c r="BK86" s="187">
        <f>BK87</f>
        <v>0</v>
      </c>
    </row>
    <row r="87" spans="2:63" s="12" customFormat="1" ht="22.9" customHeight="1">
      <c r="B87" s="174"/>
      <c r="C87" s="175"/>
      <c r="D87" s="176" t="s">
        <v>74</v>
      </c>
      <c r="E87" s="188" t="s">
        <v>3337</v>
      </c>
      <c r="F87" s="188" t="s">
        <v>3338</v>
      </c>
      <c r="G87" s="175"/>
      <c r="H87" s="175"/>
      <c r="I87" s="178"/>
      <c r="J87" s="189">
        <f>BK87</f>
        <v>0</v>
      </c>
      <c r="K87" s="175"/>
      <c r="L87" s="180"/>
      <c r="M87" s="181"/>
      <c r="N87" s="182"/>
      <c r="O87" s="182"/>
      <c r="P87" s="183">
        <f>SUM(P88:P114)</f>
        <v>0</v>
      </c>
      <c r="Q87" s="182"/>
      <c r="R87" s="183">
        <f>SUM(R88:R114)</f>
        <v>0.333738</v>
      </c>
      <c r="S87" s="182"/>
      <c r="T87" s="184">
        <f>SUM(T88:T114)</f>
        <v>0.0767</v>
      </c>
      <c r="AR87" s="185" t="s">
        <v>85</v>
      </c>
      <c r="AT87" s="186" t="s">
        <v>74</v>
      </c>
      <c r="AU87" s="186" t="s">
        <v>83</v>
      </c>
      <c r="AY87" s="185" t="s">
        <v>175</v>
      </c>
      <c r="BK87" s="187">
        <f>SUM(BK88:BK114)</f>
        <v>0</v>
      </c>
    </row>
    <row r="88" spans="1:65" s="2" customFormat="1" ht="21.75" customHeight="1">
      <c r="A88" s="36"/>
      <c r="B88" s="37"/>
      <c r="C88" s="190" t="s">
        <v>83</v>
      </c>
      <c r="D88" s="190" t="s">
        <v>177</v>
      </c>
      <c r="E88" s="191" t="s">
        <v>4657</v>
      </c>
      <c r="F88" s="192" t="s">
        <v>4658</v>
      </c>
      <c r="G88" s="193" t="s">
        <v>247</v>
      </c>
      <c r="H88" s="194">
        <v>120</v>
      </c>
      <c r="I88" s="195"/>
      <c r="J88" s="196">
        <f>ROUND(I88*H88,2)</f>
        <v>0</v>
      </c>
      <c r="K88" s="192" t="s">
        <v>181</v>
      </c>
      <c r="L88" s="41"/>
      <c r="M88" s="197" t="s">
        <v>19</v>
      </c>
      <c r="N88" s="198" t="s">
        <v>48</v>
      </c>
      <c r="O88" s="67"/>
      <c r="P88" s="199">
        <f>O88*H88</f>
        <v>0</v>
      </c>
      <c r="Q88" s="199">
        <v>0</v>
      </c>
      <c r="R88" s="199">
        <f>Q88*H88</f>
        <v>0</v>
      </c>
      <c r="S88" s="199">
        <v>0</v>
      </c>
      <c r="T88" s="200">
        <f>S88*H88</f>
        <v>0</v>
      </c>
      <c r="U88" s="36"/>
      <c r="V88" s="36"/>
      <c r="W88" s="36"/>
      <c r="X88" s="36"/>
      <c r="Y88" s="36"/>
      <c r="Z88" s="36"/>
      <c r="AA88" s="36"/>
      <c r="AB88" s="36"/>
      <c r="AC88" s="36"/>
      <c r="AD88" s="36"/>
      <c r="AE88" s="36"/>
      <c r="AR88" s="201" t="s">
        <v>293</v>
      </c>
      <c r="AT88" s="201" t="s">
        <v>177</v>
      </c>
      <c r="AU88" s="201" t="s">
        <v>85</v>
      </c>
      <c r="AY88" s="19" t="s">
        <v>175</v>
      </c>
      <c r="BE88" s="202">
        <f>IF(N88="základní",J88,0)</f>
        <v>0</v>
      </c>
      <c r="BF88" s="202">
        <f>IF(N88="snížená",J88,0)</f>
        <v>0</v>
      </c>
      <c r="BG88" s="202">
        <f>IF(N88="zákl. přenesená",J88,0)</f>
        <v>0</v>
      </c>
      <c r="BH88" s="202">
        <f>IF(N88="sníž. přenesená",J88,0)</f>
        <v>0</v>
      </c>
      <c r="BI88" s="202">
        <f>IF(N88="nulová",J88,0)</f>
        <v>0</v>
      </c>
      <c r="BJ88" s="19" t="s">
        <v>182</v>
      </c>
      <c r="BK88" s="202">
        <f>ROUND(I88*H88,2)</f>
        <v>0</v>
      </c>
      <c r="BL88" s="19" t="s">
        <v>293</v>
      </c>
      <c r="BM88" s="201" t="s">
        <v>4659</v>
      </c>
    </row>
    <row r="89" spans="1:65" s="2" customFormat="1" ht="16.5" customHeight="1">
      <c r="A89" s="36"/>
      <c r="B89" s="37"/>
      <c r="C89" s="239" t="s">
        <v>85</v>
      </c>
      <c r="D89" s="239" t="s">
        <v>238</v>
      </c>
      <c r="E89" s="240" t="s">
        <v>4660</v>
      </c>
      <c r="F89" s="241" t="s">
        <v>4661</v>
      </c>
      <c r="G89" s="242" t="s">
        <v>433</v>
      </c>
      <c r="H89" s="243">
        <v>114</v>
      </c>
      <c r="I89" s="244"/>
      <c r="J89" s="245">
        <f>ROUND(I89*H89,2)</f>
        <v>0</v>
      </c>
      <c r="K89" s="241" t="s">
        <v>181</v>
      </c>
      <c r="L89" s="246"/>
      <c r="M89" s="247" t="s">
        <v>19</v>
      </c>
      <c r="N89" s="248" t="s">
        <v>48</v>
      </c>
      <c r="O89" s="67"/>
      <c r="P89" s="199">
        <f>O89*H89</f>
        <v>0</v>
      </c>
      <c r="Q89" s="199">
        <v>0.001</v>
      </c>
      <c r="R89" s="199">
        <f>Q89*H89</f>
        <v>0.114</v>
      </c>
      <c r="S89" s="199">
        <v>0</v>
      </c>
      <c r="T89" s="200">
        <f>S89*H89</f>
        <v>0</v>
      </c>
      <c r="U89" s="36"/>
      <c r="V89" s="36"/>
      <c r="W89" s="36"/>
      <c r="X89" s="36"/>
      <c r="Y89" s="36"/>
      <c r="Z89" s="36"/>
      <c r="AA89" s="36"/>
      <c r="AB89" s="36"/>
      <c r="AC89" s="36"/>
      <c r="AD89" s="36"/>
      <c r="AE89" s="36"/>
      <c r="AR89" s="201" t="s">
        <v>522</v>
      </c>
      <c r="AT89" s="201" t="s">
        <v>238</v>
      </c>
      <c r="AU89" s="201" t="s">
        <v>85</v>
      </c>
      <c r="AY89" s="19" t="s">
        <v>175</v>
      </c>
      <c r="BE89" s="202">
        <f>IF(N89="základní",J89,0)</f>
        <v>0</v>
      </c>
      <c r="BF89" s="202">
        <f>IF(N89="snížená",J89,0)</f>
        <v>0</v>
      </c>
      <c r="BG89" s="202">
        <f>IF(N89="zákl. přenesená",J89,0)</f>
        <v>0</v>
      </c>
      <c r="BH89" s="202">
        <f>IF(N89="sníž. přenesená",J89,0)</f>
        <v>0</v>
      </c>
      <c r="BI89" s="202">
        <f>IF(N89="nulová",J89,0)</f>
        <v>0</v>
      </c>
      <c r="BJ89" s="19" t="s">
        <v>182</v>
      </c>
      <c r="BK89" s="202">
        <f>ROUND(I89*H89,2)</f>
        <v>0</v>
      </c>
      <c r="BL89" s="19" t="s">
        <v>293</v>
      </c>
      <c r="BM89" s="201" t="s">
        <v>4662</v>
      </c>
    </row>
    <row r="90" spans="2:51" s="14" customFormat="1" ht="11.25">
      <c r="B90" s="217"/>
      <c r="C90" s="218"/>
      <c r="D90" s="203" t="s">
        <v>186</v>
      </c>
      <c r="E90" s="219" t="s">
        <v>19</v>
      </c>
      <c r="F90" s="220" t="s">
        <v>4663</v>
      </c>
      <c r="G90" s="218"/>
      <c r="H90" s="221">
        <v>114</v>
      </c>
      <c r="I90" s="222"/>
      <c r="J90" s="218"/>
      <c r="K90" s="218"/>
      <c r="L90" s="223"/>
      <c r="M90" s="224"/>
      <c r="N90" s="225"/>
      <c r="O90" s="225"/>
      <c r="P90" s="225"/>
      <c r="Q90" s="225"/>
      <c r="R90" s="225"/>
      <c r="S90" s="225"/>
      <c r="T90" s="226"/>
      <c r="AT90" s="227" t="s">
        <v>186</v>
      </c>
      <c r="AU90" s="227" t="s">
        <v>85</v>
      </c>
      <c r="AV90" s="14" t="s">
        <v>85</v>
      </c>
      <c r="AW90" s="14" t="s">
        <v>37</v>
      </c>
      <c r="AX90" s="14" t="s">
        <v>83</v>
      </c>
      <c r="AY90" s="227" t="s">
        <v>175</v>
      </c>
    </row>
    <row r="91" spans="1:65" s="2" customFormat="1" ht="21.75" customHeight="1">
      <c r="A91" s="36"/>
      <c r="B91" s="37"/>
      <c r="C91" s="190" t="s">
        <v>195</v>
      </c>
      <c r="D91" s="190" t="s">
        <v>177</v>
      </c>
      <c r="E91" s="191" t="s">
        <v>4664</v>
      </c>
      <c r="F91" s="192" t="s">
        <v>4665</v>
      </c>
      <c r="G91" s="193" t="s">
        <v>247</v>
      </c>
      <c r="H91" s="194">
        <v>250</v>
      </c>
      <c r="I91" s="195"/>
      <c r="J91" s="196">
        <f>ROUND(I91*H91,2)</f>
        <v>0</v>
      </c>
      <c r="K91" s="192" t="s">
        <v>181</v>
      </c>
      <c r="L91" s="41"/>
      <c r="M91" s="197" t="s">
        <v>19</v>
      </c>
      <c r="N91" s="198" t="s">
        <v>48</v>
      </c>
      <c r="O91" s="67"/>
      <c r="P91" s="199">
        <f>O91*H91</f>
        <v>0</v>
      </c>
      <c r="Q91" s="199">
        <v>0</v>
      </c>
      <c r="R91" s="199">
        <f>Q91*H91</f>
        <v>0</v>
      </c>
      <c r="S91" s="199">
        <v>0</v>
      </c>
      <c r="T91" s="200">
        <f>S91*H91</f>
        <v>0</v>
      </c>
      <c r="U91" s="36"/>
      <c r="V91" s="36"/>
      <c r="W91" s="36"/>
      <c r="X91" s="36"/>
      <c r="Y91" s="36"/>
      <c r="Z91" s="36"/>
      <c r="AA91" s="36"/>
      <c r="AB91" s="36"/>
      <c r="AC91" s="36"/>
      <c r="AD91" s="36"/>
      <c r="AE91" s="36"/>
      <c r="AR91" s="201" t="s">
        <v>293</v>
      </c>
      <c r="AT91" s="201" t="s">
        <v>177</v>
      </c>
      <c r="AU91" s="201" t="s">
        <v>85</v>
      </c>
      <c r="AY91" s="19" t="s">
        <v>175</v>
      </c>
      <c r="BE91" s="202">
        <f>IF(N91="základní",J91,0)</f>
        <v>0</v>
      </c>
      <c r="BF91" s="202">
        <f>IF(N91="snížená",J91,0)</f>
        <v>0</v>
      </c>
      <c r="BG91" s="202">
        <f>IF(N91="zákl. přenesená",J91,0)</f>
        <v>0</v>
      </c>
      <c r="BH91" s="202">
        <f>IF(N91="sníž. přenesená",J91,0)</f>
        <v>0</v>
      </c>
      <c r="BI91" s="202">
        <f>IF(N91="nulová",J91,0)</f>
        <v>0</v>
      </c>
      <c r="BJ91" s="19" t="s">
        <v>182</v>
      </c>
      <c r="BK91" s="202">
        <f>ROUND(I91*H91,2)</f>
        <v>0</v>
      </c>
      <c r="BL91" s="19" t="s">
        <v>293</v>
      </c>
      <c r="BM91" s="201" t="s">
        <v>4666</v>
      </c>
    </row>
    <row r="92" spans="2:51" s="14" customFormat="1" ht="11.25">
      <c r="B92" s="217"/>
      <c r="C92" s="218"/>
      <c r="D92" s="203" t="s">
        <v>186</v>
      </c>
      <c r="E92" s="219" t="s">
        <v>19</v>
      </c>
      <c r="F92" s="220" t="s">
        <v>4667</v>
      </c>
      <c r="G92" s="218"/>
      <c r="H92" s="221">
        <v>250</v>
      </c>
      <c r="I92" s="222"/>
      <c r="J92" s="218"/>
      <c r="K92" s="218"/>
      <c r="L92" s="223"/>
      <c r="M92" s="224"/>
      <c r="N92" s="225"/>
      <c r="O92" s="225"/>
      <c r="P92" s="225"/>
      <c r="Q92" s="225"/>
      <c r="R92" s="225"/>
      <c r="S92" s="225"/>
      <c r="T92" s="226"/>
      <c r="AT92" s="227" t="s">
        <v>186</v>
      </c>
      <c r="AU92" s="227" t="s">
        <v>85</v>
      </c>
      <c r="AV92" s="14" t="s">
        <v>85</v>
      </c>
      <c r="AW92" s="14" t="s">
        <v>37</v>
      </c>
      <c r="AX92" s="14" t="s">
        <v>83</v>
      </c>
      <c r="AY92" s="227" t="s">
        <v>175</v>
      </c>
    </row>
    <row r="93" spans="1:65" s="2" customFormat="1" ht="16.5" customHeight="1">
      <c r="A93" s="36"/>
      <c r="B93" s="37"/>
      <c r="C93" s="239" t="s">
        <v>182</v>
      </c>
      <c r="D93" s="239" t="s">
        <v>238</v>
      </c>
      <c r="E93" s="240" t="s">
        <v>4668</v>
      </c>
      <c r="F93" s="241" t="s">
        <v>4669</v>
      </c>
      <c r="G93" s="242" t="s">
        <v>433</v>
      </c>
      <c r="H93" s="243">
        <v>96.6</v>
      </c>
      <c r="I93" s="244"/>
      <c r="J93" s="245">
        <f>ROUND(I93*H93,2)</f>
        <v>0</v>
      </c>
      <c r="K93" s="241" t="s">
        <v>181</v>
      </c>
      <c r="L93" s="246"/>
      <c r="M93" s="247" t="s">
        <v>19</v>
      </c>
      <c r="N93" s="248" t="s">
        <v>48</v>
      </c>
      <c r="O93" s="67"/>
      <c r="P93" s="199">
        <f>O93*H93</f>
        <v>0</v>
      </c>
      <c r="Q93" s="199">
        <v>0.001</v>
      </c>
      <c r="R93" s="199">
        <f>Q93*H93</f>
        <v>0.09659999999999999</v>
      </c>
      <c r="S93" s="199">
        <v>0</v>
      </c>
      <c r="T93" s="200">
        <f>S93*H93</f>
        <v>0</v>
      </c>
      <c r="U93" s="36"/>
      <c r="V93" s="36"/>
      <c r="W93" s="36"/>
      <c r="X93" s="36"/>
      <c r="Y93" s="36"/>
      <c r="Z93" s="36"/>
      <c r="AA93" s="36"/>
      <c r="AB93" s="36"/>
      <c r="AC93" s="36"/>
      <c r="AD93" s="36"/>
      <c r="AE93" s="36"/>
      <c r="AR93" s="201" t="s">
        <v>522</v>
      </c>
      <c r="AT93" s="201" t="s">
        <v>238</v>
      </c>
      <c r="AU93" s="201" t="s">
        <v>85</v>
      </c>
      <c r="AY93" s="19" t="s">
        <v>175</v>
      </c>
      <c r="BE93" s="202">
        <f>IF(N93="základní",J93,0)</f>
        <v>0</v>
      </c>
      <c r="BF93" s="202">
        <f>IF(N93="snížená",J93,0)</f>
        <v>0</v>
      </c>
      <c r="BG93" s="202">
        <f>IF(N93="zákl. přenesená",J93,0)</f>
        <v>0</v>
      </c>
      <c r="BH93" s="202">
        <f>IF(N93="sníž. přenesená",J93,0)</f>
        <v>0</v>
      </c>
      <c r="BI93" s="202">
        <f>IF(N93="nulová",J93,0)</f>
        <v>0</v>
      </c>
      <c r="BJ93" s="19" t="s">
        <v>182</v>
      </c>
      <c r="BK93" s="202">
        <f>ROUND(I93*H93,2)</f>
        <v>0</v>
      </c>
      <c r="BL93" s="19" t="s">
        <v>293</v>
      </c>
      <c r="BM93" s="201" t="s">
        <v>4670</v>
      </c>
    </row>
    <row r="94" spans="2:51" s="14" customFormat="1" ht="11.25">
      <c r="B94" s="217"/>
      <c r="C94" s="218"/>
      <c r="D94" s="203" t="s">
        <v>186</v>
      </c>
      <c r="E94" s="219" t="s">
        <v>19</v>
      </c>
      <c r="F94" s="220" t="s">
        <v>4671</v>
      </c>
      <c r="G94" s="218"/>
      <c r="H94" s="221">
        <v>60</v>
      </c>
      <c r="I94" s="222"/>
      <c r="J94" s="218"/>
      <c r="K94" s="218"/>
      <c r="L94" s="223"/>
      <c r="M94" s="224"/>
      <c r="N94" s="225"/>
      <c r="O94" s="225"/>
      <c r="P94" s="225"/>
      <c r="Q94" s="225"/>
      <c r="R94" s="225"/>
      <c r="S94" s="225"/>
      <c r="T94" s="226"/>
      <c r="AT94" s="227" t="s">
        <v>186</v>
      </c>
      <c r="AU94" s="227" t="s">
        <v>85</v>
      </c>
      <c r="AV94" s="14" t="s">
        <v>85</v>
      </c>
      <c r="AW94" s="14" t="s">
        <v>37</v>
      </c>
      <c r="AX94" s="14" t="s">
        <v>75</v>
      </c>
      <c r="AY94" s="227" t="s">
        <v>175</v>
      </c>
    </row>
    <row r="95" spans="2:51" s="14" customFormat="1" ht="11.25">
      <c r="B95" s="217"/>
      <c r="C95" s="218"/>
      <c r="D95" s="203" t="s">
        <v>186</v>
      </c>
      <c r="E95" s="219" t="s">
        <v>19</v>
      </c>
      <c r="F95" s="220" t="s">
        <v>4672</v>
      </c>
      <c r="G95" s="218"/>
      <c r="H95" s="221">
        <v>96.6</v>
      </c>
      <c r="I95" s="222"/>
      <c r="J95" s="218"/>
      <c r="K95" s="218"/>
      <c r="L95" s="223"/>
      <c r="M95" s="224"/>
      <c r="N95" s="225"/>
      <c r="O95" s="225"/>
      <c r="P95" s="225"/>
      <c r="Q95" s="225"/>
      <c r="R95" s="225"/>
      <c r="S95" s="225"/>
      <c r="T95" s="226"/>
      <c r="AT95" s="227" t="s">
        <v>186</v>
      </c>
      <c r="AU95" s="227" t="s">
        <v>85</v>
      </c>
      <c r="AV95" s="14" t="s">
        <v>85</v>
      </c>
      <c r="AW95" s="14" t="s">
        <v>37</v>
      </c>
      <c r="AX95" s="14" t="s">
        <v>83</v>
      </c>
      <c r="AY95" s="227" t="s">
        <v>175</v>
      </c>
    </row>
    <row r="96" spans="1:65" s="2" customFormat="1" ht="16.5" customHeight="1">
      <c r="A96" s="36"/>
      <c r="B96" s="37"/>
      <c r="C96" s="239" t="s">
        <v>209</v>
      </c>
      <c r="D96" s="239" t="s">
        <v>238</v>
      </c>
      <c r="E96" s="240" t="s">
        <v>4673</v>
      </c>
      <c r="F96" s="241" t="s">
        <v>4674</v>
      </c>
      <c r="G96" s="242" t="s">
        <v>433</v>
      </c>
      <c r="H96" s="243">
        <v>26.106</v>
      </c>
      <c r="I96" s="244"/>
      <c r="J96" s="245">
        <f>ROUND(I96*H96,2)</f>
        <v>0</v>
      </c>
      <c r="K96" s="241" t="s">
        <v>181</v>
      </c>
      <c r="L96" s="246"/>
      <c r="M96" s="247" t="s">
        <v>19</v>
      </c>
      <c r="N96" s="248" t="s">
        <v>48</v>
      </c>
      <c r="O96" s="67"/>
      <c r="P96" s="199">
        <f>O96*H96</f>
        <v>0</v>
      </c>
      <c r="Q96" s="199">
        <v>0.001</v>
      </c>
      <c r="R96" s="199">
        <f>Q96*H96</f>
        <v>0.026106</v>
      </c>
      <c r="S96" s="199">
        <v>0</v>
      </c>
      <c r="T96" s="200">
        <f>S96*H96</f>
        <v>0</v>
      </c>
      <c r="U96" s="36"/>
      <c r="V96" s="36"/>
      <c r="W96" s="36"/>
      <c r="X96" s="36"/>
      <c r="Y96" s="36"/>
      <c r="Z96" s="36"/>
      <c r="AA96" s="36"/>
      <c r="AB96" s="36"/>
      <c r="AC96" s="36"/>
      <c r="AD96" s="36"/>
      <c r="AE96" s="36"/>
      <c r="AR96" s="201" t="s">
        <v>522</v>
      </c>
      <c r="AT96" s="201" t="s">
        <v>238</v>
      </c>
      <c r="AU96" s="201" t="s">
        <v>85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293</v>
      </c>
      <c r="BM96" s="201" t="s">
        <v>4675</v>
      </c>
    </row>
    <row r="97" spans="2:51" s="14" customFormat="1" ht="11.25">
      <c r="B97" s="217"/>
      <c r="C97" s="218"/>
      <c r="D97" s="203" t="s">
        <v>186</v>
      </c>
      <c r="E97" s="219" t="s">
        <v>19</v>
      </c>
      <c r="F97" s="220" t="s">
        <v>4676</v>
      </c>
      <c r="G97" s="218"/>
      <c r="H97" s="221">
        <v>26.106</v>
      </c>
      <c r="I97" s="222"/>
      <c r="J97" s="218"/>
      <c r="K97" s="218"/>
      <c r="L97" s="223"/>
      <c r="M97" s="224"/>
      <c r="N97" s="225"/>
      <c r="O97" s="225"/>
      <c r="P97" s="225"/>
      <c r="Q97" s="225"/>
      <c r="R97" s="225"/>
      <c r="S97" s="225"/>
      <c r="T97" s="226"/>
      <c r="AT97" s="227" t="s">
        <v>186</v>
      </c>
      <c r="AU97" s="227" t="s">
        <v>85</v>
      </c>
      <c r="AV97" s="14" t="s">
        <v>85</v>
      </c>
      <c r="AW97" s="14" t="s">
        <v>37</v>
      </c>
      <c r="AX97" s="14" t="s">
        <v>83</v>
      </c>
      <c r="AY97" s="227" t="s">
        <v>175</v>
      </c>
    </row>
    <row r="98" spans="1:65" s="2" customFormat="1" ht="16.5" customHeight="1">
      <c r="A98" s="36"/>
      <c r="B98" s="37"/>
      <c r="C98" s="190" t="s">
        <v>214</v>
      </c>
      <c r="D98" s="190" t="s">
        <v>177</v>
      </c>
      <c r="E98" s="191" t="s">
        <v>4677</v>
      </c>
      <c r="F98" s="192" t="s">
        <v>4678</v>
      </c>
      <c r="G98" s="193" t="s">
        <v>400</v>
      </c>
      <c r="H98" s="194">
        <v>60</v>
      </c>
      <c r="I98" s="195"/>
      <c r="J98" s="196">
        <f aca="true" t="shared" si="0" ref="J98:J107">ROUND(I98*H98,2)</f>
        <v>0</v>
      </c>
      <c r="K98" s="192" t="s">
        <v>181</v>
      </c>
      <c r="L98" s="41"/>
      <c r="M98" s="197" t="s">
        <v>19</v>
      </c>
      <c r="N98" s="198" t="s">
        <v>48</v>
      </c>
      <c r="O98" s="67"/>
      <c r="P98" s="199">
        <f aca="true" t="shared" si="1" ref="P98:P107">O98*H98</f>
        <v>0</v>
      </c>
      <c r="Q98" s="199">
        <v>0</v>
      </c>
      <c r="R98" s="199">
        <f aca="true" t="shared" si="2" ref="R98:R107">Q98*H98</f>
        <v>0</v>
      </c>
      <c r="S98" s="199">
        <v>0</v>
      </c>
      <c r="T98" s="200">
        <f aca="true" t="shared" si="3" ref="T98:T107">S98*H98</f>
        <v>0</v>
      </c>
      <c r="U98" s="36"/>
      <c r="V98" s="36"/>
      <c r="W98" s="36"/>
      <c r="X98" s="36"/>
      <c r="Y98" s="36"/>
      <c r="Z98" s="36"/>
      <c r="AA98" s="36"/>
      <c r="AB98" s="36"/>
      <c r="AC98" s="36"/>
      <c r="AD98" s="36"/>
      <c r="AE98" s="36"/>
      <c r="AR98" s="201" t="s">
        <v>293</v>
      </c>
      <c r="AT98" s="201" t="s">
        <v>177</v>
      </c>
      <c r="AU98" s="201" t="s">
        <v>85</v>
      </c>
      <c r="AY98" s="19" t="s">
        <v>175</v>
      </c>
      <c r="BE98" s="202">
        <f aca="true" t="shared" si="4" ref="BE98:BE107">IF(N98="základní",J98,0)</f>
        <v>0</v>
      </c>
      <c r="BF98" s="202">
        <f aca="true" t="shared" si="5" ref="BF98:BF107">IF(N98="snížená",J98,0)</f>
        <v>0</v>
      </c>
      <c r="BG98" s="202">
        <f aca="true" t="shared" si="6" ref="BG98:BG107">IF(N98="zákl. přenesená",J98,0)</f>
        <v>0</v>
      </c>
      <c r="BH98" s="202">
        <f aca="true" t="shared" si="7" ref="BH98:BH107">IF(N98="sníž. přenesená",J98,0)</f>
        <v>0</v>
      </c>
      <c r="BI98" s="202">
        <f aca="true" t="shared" si="8" ref="BI98:BI107">IF(N98="nulová",J98,0)</f>
        <v>0</v>
      </c>
      <c r="BJ98" s="19" t="s">
        <v>182</v>
      </c>
      <c r="BK98" s="202">
        <f aca="true" t="shared" si="9" ref="BK98:BK107">ROUND(I98*H98,2)</f>
        <v>0</v>
      </c>
      <c r="BL98" s="19" t="s">
        <v>293</v>
      </c>
      <c r="BM98" s="201" t="s">
        <v>4679</v>
      </c>
    </row>
    <row r="99" spans="1:65" s="2" customFormat="1" ht="21.75" customHeight="1">
      <c r="A99" s="36"/>
      <c r="B99" s="37"/>
      <c r="C99" s="190" t="s">
        <v>220</v>
      </c>
      <c r="D99" s="190" t="s">
        <v>177</v>
      </c>
      <c r="E99" s="191" t="s">
        <v>4680</v>
      </c>
      <c r="F99" s="192" t="s">
        <v>4681</v>
      </c>
      <c r="G99" s="193" t="s">
        <v>247</v>
      </c>
      <c r="H99" s="194">
        <v>65</v>
      </c>
      <c r="I99" s="195"/>
      <c r="J99" s="196">
        <f t="shared" si="0"/>
        <v>0</v>
      </c>
      <c r="K99" s="192" t="s">
        <v>181</v>
      </c>
      <c r="L99" s="41"/>
      <c r="M99" s="197" t="s">
        <v>19</v>
      </c>
      <c r="N99" s="198" t="s">
        <v>48</v>
      </c>
      <c r="O99" s="67"/>
      <c r="P99" s="199">
        <f t="shared" si="1"/>
        <v>0</v>
      </c>
      <c r="Q99" s="199">
        <v>0</v>
      </c>
      <c r="R99" s="199">
        <f t="shared" si="2"/>
        <v>0</v>
      </c>
      <c r="S99" s="199">
        <v>0.0004</v>
      </c>
      <c r="T99" s="200">
        <f t="shared" si="3"/>
        <v>0.026000000000000002</v>
      </c>
      <c r="U99" s="36"/>
      <c r="V99" s="36"/>
      <c r="W99" s="36"/>
      <c r="X99" s="36"/>
      <c r="Y99" s="36"/>
      <c r="Z99" s="36"/>
      <c r="AA99" s="36"/>
      <c r="AB99" s="36"/>
      <c r="AC99" s="36"/>
      <c r="AD99" s="36"/>
      <c r="AE99" s="36"/>
      <c r="AR99" s="201" t="s">
        <v>293</v>
      </c>
      <c r="AT99" s="201" t="s">
        <v>177</v>
      </c>
      <c r="AU99" s="201" t="s">
        <v>85</v>
      </c>
      <c r="AY99" s="19" t="s">
        <v>175</v>
      </c>
      <c r="BE99" s="202">
        <f t="shared" si="4"/>
        <v>0</v>
      </c>
      <c r="BF99" s="202">
        <f t="shared" si="5"/>
        <v>0</v>
      </c>
      <c r="BG99" s="202">
        <f t="shared" si="6"/>
        <v>0</v>
      </c>
      <c r="BH99" s="202">
        <f t="shared" si="7"/>
        <v>0</v>
      </c>
      <c r="BI99" s="202">
        <f t="shared" si="8"/>
        <v>0</v>
      </c>
      <c r="BJ99" s="19" t="s">
        <v>182</v>
      </c>
      <c r="BK99" s="202">
        <f t="shared" si="9"/>
        <v>0</v>
      </c>
      <c r="BL99" s="19" t="s">
        <v>293</v>
      </c>
      <c r="BM99" s="201" t="s">
        <v>4682</v>
      </c>
    </row>
    <row r="100" spans="1:65" s="2" customFormat="1" ht="16.5" customHeight="1">
      <c r="A100" s="36"/>
      <c r="B100" s="37"/>
      <c r="C100" s="190" t="s">
        <v>230</v>
      </c>
      <c r="D100" s="190" t="s">
        <v>177</v>
      </c>
      <c r="E100" s="191" t="s">
        <v>4683</v>
      </c>
      <c r="F100" s="192" t="s">
        <v>4684</v>
      </c>
      <c r="G100" s="193" t="s">
        <v>400</v>
      </c>
      <c r="H100" s="194">
        <v>52</v>
      </c>
      <c r="I100" s="195"/>
      <c r="J100" s="196">
        <f t="shared" si="0"/>
        <v>0</v>
      </c>
      <c r="K100" s="192" t="s">
        <v>181</v>
      </c>
      <c r="L100" s="41"/>
      <c r="M100" s="197" t="s">
        <v>19</v>
      </c>
      <c r="N100" s="198" t="s">
        <v>48</v>
      </c>
      <c r="O100" s="67"/>
      <c r="P100" s="199">
        <f t="shared" si="1"/>
        <v>0</v>
      </c>
      <c r="Q100" s="199">
        <v>0</v>
      </c>
      <c r="R100" s="199">
        <f t="shared" si="2"/>
        <v>0</v>
      </c>
      <c r="S100" s="199">
        <v>0.00015</v>
      </c>
      <c r="T100" s="200">
        <f t="shared" si="3"/>
        <v>0.0078</v>
      </c>
      <c r="U100" s="36"/>
      <c r="V100" s="36"/>
      <c r="W100" s="36"/>
      <c r="X100" s="36"/>
      <c r="Y100" s="36"/>
      <c r="Z100" s="36"/>
      <c r="AA100" s="36"/>
      <c r="AB100" s="36"/>
      <c r="AC100" s="36"/>
      <c r="AD100" s="36"/>
      <c r="AE100" s="36"/>
      <c r="AR100" s="201" t="s">
        <v>293</v>
      </c>
      <c r="AT100" s="201" t="s">
        <v>177</v>
      </c>
      <c r="AU100" s="201" t="s">
        <v>85</v>
      </c>
      <c r="AY100" s="19" t="s">
        <v>175</v>
      </c>
      <c r="BE100" s="202">
        <f t="shared" si="4"/>
        <v>0</v>
      </c>
      <c r="BF100" s="202">
        <f t="shared" si="5"/>
        <v>0</v>
      </c>
      <c r="BG100" s="202">
        <f t="shared" si="6"/>
        <v>0</v>
      </c>
      <c r="BH100" s="202">
        <f t="shared" si="7"/>
        <v>0</v>
      </c>
      <c r="BI100" s="202">
        <f t="shared" si="8"/>
        <v>0</v>
      </c>
      <c r="BJ100" s="19" t="s">
        <v>182</v>
      </c>
      <c r="BK100" s="202">
        <f t="shared" si="9"/>
        <v>0</v>
      </c>
      <c r="BL100" s="19" t="s">
        <v>293</v>
      </c>
      <c r="BM100" s="201" t="s">
        <v>4685</v>
      </c>
    </row>
    <row r="101" spans="1:65" s="2" customFormat="1" ht="16.5" customHeight="1">
      <c r="A101" s="36"/>
      <c r="B101" s="37"/>
      <c r="C101" s="190" t="s">
        <v>237</v>
      </c>
      <c r="D101" s="190" t="s">
        <v>177</v>
      </c>
      <c r="E101" s="191" t="s">
        <v>4686</v>
      </c>
      <c r="F101" s="192" t="s">
        <v>4687</v>
      </c>
      <c r="G101" s="193" t="s">
        <v>400</v>
      </c>
      <c r="H101" s="194">
        <v>34</v>
      </c>
      <c r="I101" s="195"/>
      <c r="J101" s="196">
        <f t="shared" si="0"/>
        <v>0</v>
      </c>
      <c r="K101" s="192" t="s">
        <v>181</v>
      </c>
      <c r="L101" s="41"/>
      <c r="M101" s="197" t="s">
        <v>19</v>
      </c>
      <c r="N101" s="198" t="s">
        <v>48</v>
      </c>
      <c r="O101" s="67"/>
      <c r="P101" s="199">
        <f t="shared" si="1"/>
        <v>0</v>
      </c>
      <c r="Q101" s="199">
        <v>0</v>
      </c>
      <c r="R101" s="199">
        <f t="shared" si="2"/>
        <v>0</v>
      </c>
      <c r="S101" s="199">
        <v>0.00055</v>
      </c>
      <c r="T101" s="200">
        <f t="shared" si="3"/>
        <v>0.0187</v>
      </c>
      <c r="U101" s="36"/>
      <c r="V101" s="36"/>
      <c r="W101" s="36"/>
      <c r="X101" s="36"/>
      <c r="Y101" s="36"/>
      <c r="Z101" s="36"/>
      <c r="AA101" s="36"/>
      <c r="AB101" s="36"/>
      <c r="AC101" s="36"/>
      <c r="AD101" s="36"/>
      <c r="AE101" s="36"/>
      <c r="AR101" s="201" t="s">
        <v>293</v>
      </c>
      <c r="AT101" s="201" t="s">
        <v>177</v>
      </c>
      <c r="AU101" s="201" t="s">
        <v>85</v>
      </c>
      <c r="AY101" s="19" t="s">
        <v>175</v>
      </c>
      <c r="BE101" s="202">
        <f t="shared" si="4"/>
        <v>0</v>
      </c>
      <c r="BF101" s="202">
        <f t="shared" si="5"/>
        <v>0</v>
      </c>
      <c r="BG101" s="202">
        <f t="shared" si="6"/>
        <v>0</v>
      </c>
      <c r="BH101" s="202">
        <f t="shared" si="7"/>
        <v>0</v>
      </c>
      <c r="BI101" s="202">
        <f t="shared" si="8"/>
        <v>0</v>
      </c>
      <c r="BJ101" s="19" t="s">
        <v>182</v>
      </c>
      <c r="BK101" s="202">
        <f t="shared" si="9"/>
        <v>0</v>
      </c>
      <c r="BL101" s="19" t="s">
        <v>293</v>
      </c>
      <c r="BM101" s="201" t="s">
        <v>4688</v>
      </c>
    </row>
    <row r="102" spans="1:65" s="2" customFormat="1" ht="16.5" customHeight="1">
      <c r="A102" s="36"/>
      <c r="B102" s="37"/>
      <c r="C102" s="190" t="s">
        <v>244</v>
      </c>
      <c r="D102" s="190" t="s">
        <v>177</v>
      </c>
      <c r="E102" s="191" t="s">
        <v>4689</v>
      </c>
      <c r="F102" s="192" t="s">
        <v>4690</v>
      </c>
      <c r="G102" s="193" t="s">
        <v>400</v>
      </c>
      <c r="H102" s="194">
        <v>10</v>
      </c>
      <c r="I102" s="195"/>
      <c r="J102" s="196">
        <f t="shared" si="0"/>
        <v>0</v>
      </c>
      <c r="K102" s="192" t="s">
        <v>181</v>
      </c>
      <c r="L102" s="41"/>
      <c r="M102" s="197" t="s">
        <v>19</v>
      </c>
      <c r="N102" s="198" t="s">
        <v>48</v>
      </c>
      <c r="O102" s="67"/>
      <c r="P102" s="199">
        <f t="shared" si="1"/>
        <v>0</v>
      </c>
      <c r="Q102" s="199">
        <v>0</v>
      </c>
      <c r="R102" s="199">
        <f t="shared" si="2"/>
        <v>0</v>
      </c>
      <c r="S102" s="199">
        <v>0.00021</v>
      </c>
      <c r="T102" s="200">
        <f t="shared" si="3"/>
        <v>0.0021000000000000003</v>
      </c>
      <c r="U102" s="36"/>
      <c r="V102" s="36"/>
      <c r="W102" s="36"/>
      <c r="X102" s="36"/>
      <c r="Y102" s="36"/>
      <c r="Z102" s="36"/>
      <c r="AA102" s="36"/>
      <c r="AB102" s="36"/>
      <c r="AC102" s="36"/>
      <c r="AD102" s="36"/>
      <c r="AE102" s="36"/>
      <c r="AR102" s="201" t="s">
        <v>293</v>
      </c>
      <c r="AT102" s="201" t="s">
        <v>177</v>
      </c>
      <c r="AU102" s="201" t="s">
        <v>85</v>
      </c>
      <c r="AY102" s="19" t="s">
        <v>175</v>
      </c>
      <c r="BE102" s="202">
        <f t="shared" si="4"/>
        <v>0</v>
      </c>
      <c r="BF102" s="202">
        <f t="shared" si="5"/>
        <v>0</v>
      </c>
      <c r="BG102" s="202">
        <f t="shared" si="6"/>
        <v>0</v>
      </c>
      <c r="BH102" s="202">
        <f t="shared" si="7"/>
        <v>0</v>
      </c>
      <c r="BI102" s="202">
        <f t="shared" si="8"/>
        <v>0</v>
      </c>
      <c r="BJ102" s="19" t="s">
        <v>182</v>
      </c>
      <c r="BK102" s="202">
        <f t="shared" si="9"/>
        <v>0</v>
      </c>
      <c r="BL102" s="19" t="s">
        <v>293</v>
      </c>
      <c r="BM102" s="201" t="s">
        <v>4691</v>
      </c>
    </row>
    <row r="103" spans="1:65" s="2" customFormat="1" ht="16.5" customHeight="1">
      <c r="A103" s="36"/>
      <c r="B103" s="37"/>
      <c r="C103" s="190" t="s">
        <v>250</v>
      </c>
      <c r="D103" s="190" t="s">
        <v>177</v>
      </c>
      <c r="E103" s="191" t="s">
        <v>4692</v>
      </c>
      <c r="F103" s="192" t="s">
        <v>4693</v>
      </c>
      <c r="G103" s="193" t="s">
        <v>400</v>
      </c>
      <c r="H103" s="194">
        <v>10</v>
      </c>
      <c r="I103" s="195"/>
      <c r="J103" s="196">
        <f t="shared" si="0"/>
        <v>0</v>
      </c>
      <c r="K103" s="192" t="s">
        <v>181</v>
      </c>
      <c r="L103" s="41"/>
      <c r="M103" s="197" t="s">
        <v>19</v>
      </c>
      <c r="N103" s="198" t="s">
        <v>48</v>
      </c>
      <c r="O103" s="67"/>
      <c r="P103" s="199">
        <f t="shared" si="1"/>
        <v>0</v>
      </c>
      <c r="Q103" s="199">
        <v>0</v>
      </c>
      <c r="R103" s="199">
        <f t="shared" si="2"/>
        <v>0</v>
      </c>
      <c r="S103" s="199">
        <v>0.00221</v>
      </c>
      <c r="T103" s="200">
        <f t="shared" si="3"/>
        <v>0.0221</v>
      </c>
      <c r="U103" s="36"/>
      <c r="V103" s="36"/>
      <c r="W103" s="36"/>
      <c r="X103" s="36"/>
      <c r="Y103" s="36"/>
      <c r="Z103" s="36"/>
      <c r="AA103" s="36"/>
      <c r="AB103" s="36"/>
      <c r="AC103" s="36"/>
      <c r="AD103" s="36"/>
      <c r="AE103" s="36"/>
      <c r="AR103" s="201" t="s">
        <v>293</v>
      </c>
      <c r="AT103" s="201" t="s">
        <v>177</v>
      </c>
      <c r="AU103" s="201" t="s">
        <v>85</v>
      </c>
      <c r="AY103" s="19" t="s">
        <v>175</v>
      </c>
      <c r="BE103" s="202">
        <f t="shared" si="4"/>
        <v>0</v>
      </c>
      <c r="BF103" s="202">
        <f t="shared" si="5"/>
        <v>0</v>
      </c>
      <c r="BG103" s="202">
        <f t="shared" si="6"/>
        <v>0</v>
      </c>
      <c r="BH103" s="202">
        <f t="shared" si="7"/>
        <v>0</v>
      </c>
      <c r="BI103" s="202">
        <f t="shared" si="8"/>
        <v>0</v>
      </c>
      <c r="BJ103" s="19" t="s">
        <v>182</v>
      </c>
      <c r="BK103" s="202">
        <f t="shared" si="9"/>
        <v>0</v>
      </c>
      <c r="BL103" s="19" t="s">
        <v>293</v>
      </c>
      <c r="BM103" s="201" t="s">
        <v>4694</v>
      </c>
    </row>
    <row r="104" spans="1:65" s="2" customFormat="1" ht="16.5" customHeight="1">
      <c r="A104" s="36"/>
      <c r="B104" s="37"/>
      <c r="C104" s="190" t="s">
        <v>265</v>
      </c>
      <c r="D104" s="190" t="s">
        <v>177</v>
      </c>
      <c r="E104" s="191" t="s">
        <v>4695</v>
      </c>
      <c r="F104" s="192" t="s">
        <v>4696</v>
      </c>
      <c r="G104" s="193" t="s">
        <v>400</v>
      </c>
      <c r="H104" s="194">
        <v>4</v>
      </c>
      <c r="I104" s="195"/>
      <c r="J104" s="196">
        <f t="shared" si="0"/>
        <v>0</v>
      </c>
      <c r="K104" s="192" t="s">
        <v>181</v>
      </c>
      <c r="L104" s="41"/>
      <c r="M104" s="197" t="s">
        <v>19</v>
      </c>
      <c r="N104" s="198" t="s">
        <v>48</v>
      </c>
      <c r="O104" s="67"/>
      <c r="P104" s="199">
        <f t="shared" si="1"/>
        <v>0</v>
      </c>
      <c r="Q104" s="199">
        <v>0</v>
      </c>
      <c r="R104" s="199">
        <f t="shared" si="2"/>
        <v>0</v>
      </c>
      <c r="S104" s="199">
        <v>0</v>
      </c>
      <c r="T104" s="200">
        <f t="shared" si="3"/>
        <v>0</v>
      </c>
      <c r="U104" s="36"/>
      <c r="V104" s="36"/>
      <c r="W104" s="36"/>
      <c r="X104" s="36"/>
      <c r="Y104" s="36"/>
      <c r="Z104" s="36"/>
      <c r="AA104" s="36"/>
      <c r="AB104" s="36"/>
      <c r="AC104" s="36"/>
      <c r="AD104" s="36"/>
      <c r="AE104" s="36"/>
      <c r="AR104" s="201" t="s">
        <v>293</v>
      </c>
      <c r="AT104" s="201" t="s">
        <v>177</v>
      </c>
      <c r="AU104" s="201" t="s">
        <v>85</v>
      </c>
      <c r="AY104" s="19" t="s">
        <v>175</v>
      </c>
      <c r="BE104" s="202">
        <f t="shared" si="4"/>
        <v>0</v>
      </c>
      <c r="BF104" s="202">
        <f t="shared" si="5"/>
        <v>0</v>
      </c>
      <c r="BG104" s="202">
        <f t="shared" si="6"/>
        <v>0</v>
      </c>
      <c r="BH104" s="202">
        <f t="shared" si="7"/>
        <v>0</v>
      </c>
      <c r="BI104" s="202">
        <f t="shared" si="8"/>
        <v>0</v>
      </c>
      <c r="BJ104" s="19" t="s">
        <v>182</v>
      </c>
      <c r="BK104" s="202">
        <f t="shared" si="9"/>
        <v>0</v>
      </c>
      <c r="BL104" s="19" t="s">
        <v>293</v>
      </c>
      <c r="BM104" s="201" t="s">
        <v>4697</v>
      </c>
    </row>
    <row r="105" spans="1:65" s="2" customFormat="1" ht="16.5" customHeight="1">
      <c r="A105" s="36"/>
      <c r="B105" s="37"/>
      <c r="C105" s="239" t="s">
        <v>273</v>
      </c>
      <c r="D105" s="239" t="s">
        <v>238</v>
      </c>
      <c r="E105" s="240" t="s">
        <v>4698</v>
      </c>
      <c r="F105" s="241" t="s">
        <v>4699</v>
      </c>
      <c r="G105" s="242" t="s">
        <v>400</v>
      </c>
      <c r="H105" s="243">
        <v>4</v>
      </c>
      <c r="I105" s="244"/>
      <c r="J105" s="245">
        <f t="shared" si="0"/>
        <v>0</v>
      </c>
      <c r="K105" s="241" t="s">
        <v>181</v>
      </c>
      <c r="L105" s="246"/>
      <c r="M105" s="247" t="s">
        <v>19</v>
      </c>
      <c r="N105" s="248" t="s">
        <v>48</v>
      </c>
      <c r="O105" s="67"/>
      <c r="P105" s="199">
        <f t="shared" si="1"/>
        <v>0</v>
      </c>
      <c r="Q105" s="199">
        <v>0.00958</v>
      </c>
      <c r="R105" s="199">
        <f t="shared" si="2"/>
        <v>0.03832</v>
      </c>
      <c r="S105" s="199">
        <v>0</v>
      </c>
      <c r="T105" s="200">
        <f t="shared" si="3"/>
        <v>0</v>
      </c>
      <c r="U105" s="36"/>
      <c r="V105" s="36"/>
      <c r="W105" s="36"/>
      <c r="X105" s="36"/>
      <c r="Y105" s="36"/>
      <c r="Z105" s="36"/>
      <c r="AA105" s="36"/>
      <c r="AB105" s="36"/>
      <c r="AC105" s="36"/>
      <c r="AD105" s="36"/>
      <c r="AE105" s="36"/>
      <c r="AR105" s="201" t="s">
        <v>522</v>
      </c>
      <c r="AT105" s="201" t="s">
        <v>238</v>
      </c>
      <c r="AU105" s="201" t="s">
        <v>85</v>
      </c>
      <c r="AY105" s="19" t="s">
        <v>175</v>
      </c>
      <c r="BE105" s="202">
        <f t="shared" si="4"/>
        <v>0</v>
      </c>
      <c r="BF105" s="202">
        <f t="shared" si="5"/>
        <v>0</v>
      </c>
      <c r="BG105" s="202">
        <f t="shared" si="6"/>
        <v>0</v>
      </c>
      <c r="BH105" s="202">
        <f t="shared" si="7"/>
        <v>0</v>
      </c>
      <c r="BI105" s="202">
        <f t="shared" si="8"/>
        <v>0</v>
      </c>
      <c r="BJ105" s="19" t="s">
        <v>182</v>
      </c>
      <c r="BK105" s="202">
        <f t="shared" si="9"/>
        <v>0</v>
      </c>
      <c r="BL105" s="19" t="s">
        <v>293</v>
      </c>
      <c r="BM105" s="201" t="s">
        <v>4700</v>
      </c>
    </row>
    <row r="106" spans="1:65" s="2" customFormat="1" ht="16.5" customHeight="1">
      <c r="A106" s="36"/>
      <c r="B106" s="37"/>
      <c r="C106" s="239" t="s">
        <v>281</v>
      </c>
      <c r="D106" s="239" t="s">
        <v>238</v>
      </c>
      <c r="E106" s="240" t="s">
        <v>4701</v>
      </c>
      <c r="F106" s="241" t="s">
        <v>4702</v>
      </c>
      <c r="G106" s="242" t="s">
        <v>400</v>
      </c>
      <c r="H106" s="243">
        <v>150</v>
      </c>
      <c r="I106" s="244"/>
      <c r="J106" s="245">
        <f t="shared" si="0"/>
        <v>0</v>
      </c>
      <c r="K106" s="241" t="s">
        <v>181</v>
      </c>
      <c r="L106" s="246"/>
      <c r="M106" s="247" t="s">
        <v>19</v>
      </c>
      <c r="N106" s="248" t="s">
        <v>48</v>
      </c>
      <c r="O106" s="67"/>
      <c r="P106" s="199">
        <f t="shared" si="1"/>
        <v>0</v>
      </c>
      <c r="Q106" s="199">
        <v>0.00025</v>
      </c>
      <c r="R106" s="199">
        <f t="shared" si="2"/>
        <v>0.0375</v>
      </c>
      <c r="S106" s="199">
        <v>0</v>
      </c>
      <c r="T106" s="200">
        <f t="shared" si="3"/>
        <v>0</v>
      </c>
      <c r="U106" s="36"/>
      <c r="V106" s="36"/>
      <c r="W106" s="36"/>
      <c r="X106" s="36"/>
      <c r="Y106" s="36"/>
      <c r="Z106" s="36"/>
      <c r="AA106" s="36"/>
      <c r="AB106" s="36"/>
      <c r="AC106" s="36"/>
      <c r="AD106" s="36"/>
      <c r="AE106" s="36"/>
      <c r="AR106" s="201" t="s">
        <v>522</v>
      </c>
      <c r="AT106" s="201" t="s">
        <v>238</v>
      </c>
      <c r="AU106" s="201" t="s">
        <v>85</v>
      </c>
      <c r="AY106" s="19" t="s">
        <v>175</v>
      </c>
      <c r="BE106" s="202">
        <f t="shared" si="4"/>
        <v>0</v>
      </c>
      <c r="BF106" s="202">
        <f t="shared" si="5"/>
        <v>0</v>
      </c>
      <c r="BG106" s="202">
        <f t="shared" si="6"/>
        <v>0</v>
      </c>
      <c r="BH106" s="202">
        <f t="shared" si="7"/>
        <v>0</v>
      </c>
      <c r="BI106" s="202">
        <f t="shared" si="8"/>
        <v>0</v>
      </c>
      <c r="BJ106" s="19" t="s">
        <v>182</v>
      </c>
      <c r="BK106" s="202">
        <f t="shared" si="9"/>
        <v>0</v>
      </c>
      <c r="BL106" s="19" t="s">
        <v>293</v>
      </c>
      <c r="BM106" s="201" t="s">
        <v>4703</v>
      </c>
    </row>
    <row r="107" spans="1:65" s="2" customFormat="1" ht="16.5" customHeight="1">
      <c r="A107" s="36"/>
      <c r="B107" s="37"/>
      <c r="C107" s="239" t="s">
        <v>8</v>
      </c>
      <c r="D107" s="239" t="s">
        <v>238</v>
      </c>
      <c r="E107" s="240" t="s">
        <v>4704</v>
      </c>
      <c r="F107" s="241" t="s">
        <v>4705</v>
      </c>
      <c r="G107" s="242" t="s">
        <v>400</v>
      </c>
      <c r="H107" s="243">
        <v>3.8</v>
      </c>
      <c r="I107" s="244"/>
      <c r="J107" s="245">
        <f t="shared" si="0"/>
        <v>0</v>
      </c>
      <c r="K107" s="241" t="s">
        <v>181</v>
      </c>
      <c r="L107" s="246"/>
      <c r="M107" s="247" t="s">
        <v>19</v>
      </c>
      <c r="N107" s="248" t="s">
        <v>48</v>
      </c>
      <c r="O107" s="67"/>
      <c r="P107" s="199">
        <f t="shared" si="1"/>
        <v>0</v>
      </c>
      <c r="Q107" s="199">
        <v>0.00026</v>
      </c>
      <c r="R107" s="199">
        <f t="shared" si="2"/>
        <v>0.000988</v>
      </c>
      <c r="S107" s="199">
        <v>0</v>
      </c>
      <c r="T107" s="200">
        <f t="shared" si="3"/>
        <v>0</v>
      </c>
      <c r="U107" s="36"/>
      <c r="V107" s="36"/>
      <c r="W107" s="36"/>
      <c r="X107" s="36"/>
      <c r="Y107" s="36"/>
      <c r="Z107" s="36"/>
      <c r="AA107" s="36"/>
      <c r="AB107" s="36"/>
      <c r="AC107" s="36"/>
      <c r="AD107" s="36"/>
      <c r="AE107" s="36"/>
      <c r="AR107" s="201" t="s">
        <v>522</v>
      </c>
      <c r="AT107" s="201" t="s">
        <v>238</v>
      </c>
      <c r="AU107" s="201" t="s">
        <v>85</v>
      </c>
      <c r="AY107" s="19" t="s">
        <v>175</v>
      </c>
      <c r="BE107" s="202">
        <f t="shared" si="4"/>
        <v>0</v>
      </c>
      <c r="BF107" s="202">
        <f t="shared" si="5"/>
        <v>0</v>
      </c>
      <c r="BG107" s="202">
        <f t="shared" si="6"/>
        <v>0</v>
      </c>
      <c r="BH107" s="202">
        <f t="shared" si="7"/>
        <v>0</v>
      </c>
      <c r="BI107" s="202">
        <f t="shared" si="8"/>
        <v>0</v>
      </c>
      <c r="BJ107" s="19" t="s">
        <v>182</v>
      </c>
      <c r="BK107" s="202">
        <f t="shared" si="9"/>
        <v>0</v>
      </c>
      <c r="BL107" s="19" t="s">
        <v>293</v>
      </c>
      <c r="BM107" s="201" t="s">
        <v>4706</v>
      </c>
    </row>
    <row r="108" spans="2:51" s="14" customFormat="1" ht="11.25">
      <c r="B108" s="217"/>
      <c r="C108" s="218"/>
      <c r="D108" s="203" t="s">
        <v>186</v>
      </c>
      <c r="E108" s="219" t="s">
        <v>19</v>
      </c>
      <c r="F108" s="220" t="s">
        <v>4707</v>
      </c>
      <c r="G108" s="218"/>
      <c r="H108" s="221">
        <v>3.8</v>
      </c>
      <c r="I108" s="222"/>
      <c r="J108" s="218"/>
      <c r="K108" s="218"/>
      <c r="L108" s="223"/>
      <c r="M108" s="224"/>
      <c r="N108" s="225"/>
      <c r="O108" s="225"/>
      <c r="P108" s="225"/>
      <c r="Q108" s="225"/>
      <c r="R108" s="225"/>
      <c r="S108" s="225"/>
      <c r="T108" s="226"/>
      <c r="AT108" s="227" t="s">
        <v>186</v>
      </c>
      <c r="AU108" s="227" t="s">
        <v>85</v>
      </c>
      <c r="AV108" s="14" t="s">
        <v>85</v>
      </c>
      <c r="AW108" s="14" t="s">
        <v>37</v>
      </c>
      <c r="AX108" s="14" t="s">
        <v>83</v>
      </c>
      <c r="AY108" s="227" t="s">
        <v>175</v>
      </c>
    </row>
    <row r="109" spans="1:65" s="2" customFormat="1" ht="16.5" customHeight="1">
      <c r="A109" s="36"/>
      <c r="B109" s="37"/>
      <c r="C109" s="239" t="s">
        <v>293</v>
      </c>
      <c r="D109" s="239" t="s">
        <v>238</v>
      </c>
      <c r="E109" s="240" t="s">
        <v>4708</v>
      </c>
      <c r="F109" s="241" t="s">
        <v>4709</v>
      </c>
      <c r="G109" s="242" t="s">
        <v>400</v>
      </c>
      <c r="H109" s="243">
        <v>60</v>
      </c>
      <c r="I109" s="244"/>
      <c r="J109" s="245">
        <f>ROUND(I109*H109,2)</f>
        <v>0</v>
      </c>
      <c r="K109" s="241" t="s">
        <v>181</v>
      </c>
      <c r="L109" s="246"/>
      <c r="M109" s="247" t="s">
        <v>19</v>
      </c>
      <c r="N109" s="248" t="s">
        <v>48</v>
      </c>
      <c r="O109" s="67"/>
      <c r="P109" s="199">
        <f>O109*H109</f>
        <v>0</v>
      </c>
      <c r="Q109" s="199">
        <v>0.00014</v>
      </c>
      <c r="R109" s="199">
        <f>Q109*H109</f>
        <v>0.0084</v>
      </c>
      <c r="S109" s="199">
        <v>0</v>
      </c>
      <c r="T109" s="200">
        <f>S109*H109</f>
        <v>0</v>
      </c>
      <c r="U109" s="36"/>
      <c r="V109" s="36"/>
      <c r="W109" s="36"/>
      <c r="X109" s="36"/>
      <c r="Y109" s="36"/>
      <c r="Z109" s="36"/>
      <c r="AA109" s="36"/>
      <c r="AB109" s="36"/>
      <c r="AC109" s="36"/>
      <c r="AD109" s="36"/>
      <c r="AE109" s="36"/>
      <c r="AR109" s="201" t="s">
        <v>522</v>
      </c>
      <c r="AT109" s="201" t="s">
        <v>238</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293</v>
      </c>
      <c r="BM109" s="201" t="s">
        <v>4710</v>
      </c>
    </row>
    <row r="110" spans="1:65" s="2" customFormat="1" ht="16.5" customHeight="1">
      <c r="A110" s="36"/>
      <c r="B110" s="37"/>
      <c r="C110" s="239" t="s">
        <v>298</v>
      </c>
      <c r="D110" s="239" t="s">
        <v>238</v>
      </c>
      <c r="E110" s="240" t="s">
        <v>4711</v>
      </c>
      <c r="F110" s="241" t="s">
        <v>4712</v>
      </c>
      <c r="G110" s="242" t="s">
        <v>400</v>
      </c>
      <c r="H110" s="243">
        <v>5.7</v>
      </c>
      <c r="I110" s="244"/>
      <c r="J110" s="245">
        <f>ROUND(I110*H110,2)</f>
        <v>0</v>
      </c>
      <c r="K110" s="241" t="s">
        <v>181</v>
      </c>
      <c r="L110" s="246"/>
      <c r="M110" s="247" t="s">
        <v>19</v>
      </c>
      <c r="N110" s="248" t="s">
        <v>48</v>
      </c>
      <c r="O110" s="67"/>
      <c r="P110" s="199">
        <f>O110*H110</f>
        <v>0</v>
      </c>
      <c r="Q110" s="199">
        <v>0.00032</v>
      </c>
      <c r="R110" s="199">
        <f>Q110*H110</f>
        <v>0.001824</v>
      </c>
      <c r="S110" s="199">
        <v>0</v>
      </c>
      <c r="T110" s="200">
        <f>S110*H110</f>
        <v>0</v>
      </c>
      <c r="U110" s="36"/>
      <c r="V110" s="36"/>
      <c r="W110" s="36"/>
      <c r="X110" s="36"/>
      <c r="Y110" s="36"/>
      <c r="Z110" s="36"/>
      <c r="AA110" s="36"/>
      <c r="AB110" s="36"/>
      <c r="AC110" s="36"/>
      <c r="AD110" s="36"/>
      <c r="AE110" s="36"/>
      <c r="AR110" s="201" t="s">
        <v>522</v>
      </c>
      <c r="AT110" s="201" t="s">
        <v>238</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293</v>
      </c>
      <c r="BM110" s="201" t="s">
        <v>4713</v>
      </c>
    </row>
    <row r="111" spans="2:51" s="14" customFormat="1" ht="11.25">
      <c r="B111" s="217"/>
      <c r="C111" s="218"/>
      <c r="D111" s="203" t="s">
        <v>186</v>
      </c>
      <c r="E111" s="219" t="s">
        <v>19</v>
      </c>
      <c r="F111" s="220" t="s">
        <v>4714</v>
      </c>
      <c r="G111" s="218"/>
      <c r="H111" s="221">
        <v>5.7</v>
      </c>
      <c r="I111" s="222"/>
      <c r="J111" s="218"/>
      <c r="K111" s="218"/>
      <c r="L111" s="223"/>
      <c r="M111" s="224"/>
      <c r="N111" s="225"/>
      <c r="O111" s="225"/>
      <c r="P111" s="225"/>
      <c r="Q111" s="225"/>
      <c r="R111" s="225"/>
      <c r="S111" s="225"/>
      <c r="T111" s="226"/>
      <c r="AT111" s="227" t="s">
        <v>186</v>
      </c>
      <c r="AU111" s="227" t="s">
        <v>85</v>
      </c>
      <c r="AV111" s="14" t="s">
        <v>85</v>
      </c>
      <c r="AW111" s="14" t="s">
        <v>37</v>
      </c>
      <c r="AX111" s="14" t="s">
        <v>83</v>
      </c>
      <c r="AY111" s="227" t="s">
        <v>175</v>
      </c>
    </row>
    <row r="112" spans="1:65" s="2" customFormat="1" ht="16.5" customHeight="1">
      <c r="A112" s="36"/>
      <c r="B112" s="37"/>
      <c r="C112" s="239" t="s">
        <v>304</v>
      </c>
      <c r="D112" s="239" t="s">
        <v>238</v>
      </c>
      <c r="E112" s="240" t="s">
        <v>4715</v>
      </c>
      <c r="F112" s="241" t="s">
        <v>4716</v>
      </c>
      <c r="G112" s="242" t="s">
        <v>400</v>
      </c>
      <c r="H112" s="243">
        <v>4</v>
      </c>
      <c r="I112" s="244"/>
      <c r="J112" s="245">
        <f>ROUND(I112*H112,2)</f>
        <v>0</v>
      </c>
      <c r="K112" s="241" t="s">
        <v>181</v>
      </c>
      <c r="L112" s="246"/>
      <c r="M112" s="247" t="s">
        <v>19</v>
      </c>
      <c r="N112" s="248" t="s">
        <v>48</v>
      </c>
      <c r="O112" s="67"/>
      <c r="P112" s="199">
        <f>O112*H112</f>
        <v>0</v>
      </c>
      <c r="Q112" s="199">
        <v>0.00235</v>
      </c>
      <c r="R112" s="199">
        <f>Q112*H112</f>
        <v>0.0094</v>
      </c>
      <c r="S112" s="199">
        <v>0</v>
      </c>
      <c r="T112" s="200">
        <f>S112*H112</f>
        <v>0</v>
      </c>
      <c r="U112" s="36"/>
      <c r="V112" s="36"/>
      <c r="W112" s="36"/>
      <c r="X112" s="36"/>
      <c r="Y112" s="36"/>
      <c r="Z112" s="36"/>
      <c r="AA112" s="36"/>
      <c r="AB112" s="36"/>
      <c r="AC112" s="36"/>
      <c r="AD112" s="36"/>
      <c r="AE112" s="36"/>
      <c r="AR112" s="201" t="s">
        <v>522</v>
      </c>
      <c r="AT112" s="201" t="s">
        <v>238</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293</v>
      </c>
      <c r="BM112" s="201" t="s">
        <v>4717</v>
      </c>
    </row>
    <row r="113" spans="1:65" s="2" customFormat="1" ht="16.5" customHeight="1">
      <c r="A113" s="36"/>
      <c r="B113" s="37"/>
      <c r="C113" s="239" t="s">
        <v>313</v>
      </c>
      <c r="D113" s="239" t="s">
        <v>238</v>
      </c>
      <c r="E113" s="240" t="s">
        <v>4718</v>
      </c>
      <c r="F113" s="241" t="s">
        <v>4719</v>
      </c>
      <c r="G113" s="242" t="s">
        <v>247</v>
      </c>
      <c r="H113" s="243">
        <v>60</v>
      </c>
      <c r="I113" s="244"/>
      <c r="J113" s="245">
        <f>ROUND(I113*H113,2)</f>
        <v>0</v>
      </c>
      <c r="K113" s="241" t="s">
        <v>181</v>
      </c>
      <c r="L113" s="246"/>
      <c r="M113" s="247" t="s">
        <v>19</v>
      </c>
      <c r="N113" s="248" t="s">
        <v>48</v>
      </c>
      <c r="O113" s="67"/>
      <c r="P113" s="199">
        <f>O113*H113</f>
        <v>0</v>
      </c>
      <c r="Q113" s="199">
        <v>1E-05</v>
      </c>
      <c r="R113" s="199">
        <f>Q113*H113</f>
        <v>0.0006000000000000001</v>
      </c>
      <c r="S113" s="199">
        <v>0</v>
      </c>
      <c r="T113" s="200">
        <f>S113*H113</f>
        <v>0</v>
      </c>
      <c r="U113" s="36"/>
      <c r="V113" s="36"/>
      <c r="W113" s="36"/>
      <c r="X113" s="36"/>
      <c r="Y113" s="36"/>
      <c r="Z113" s="36"/>
      <c r="AA113" s="36"/>
      <c r="AB113" s="36"/>
      <c r="AC113" s="36"/>
      <c r="AD113" s="36"/>
      <c r="AE113" s="36"/>
      <c r="AR113" s="201" t="s">
        <v>2175</v>
      </c>
      <c r="AT113" s="201" t="s">
        <v>238</v>
      </c>
      <c r="AU113" s="201" t="s">
        <v>85</v>
      </c>
      <c r="AY113" s="19" t="s">
        <v>175</v>
      </c>
      <c r="BE113" s="202">
        <f>IF(N113="základní",J113,0)</f>
        <v>0</v>
      </c>
      <c r="BF113" s="202">
        <f>IF(N113="snížená",J113,0)</f>
        <v>0</v>
      </c>
      <c r="BG113" s="202">
        <f>IF(N113="zákl. přenesená",J113,0)</f>
        <v>0</v>
      </c>
      <c r="BH113" s="202">
        <f>IF(N113="sníž. přenesená",J113,0)</f>
        <v>0</v>
      </c>
      <c r="BI113" s="202">
        <f>IF(N113="nulová",J113,0)</f>
        <v>0</v>
      </c>
      <c r="BJ113" s="19" t="s">
        <v>182</v>
      </c>
      <c r="BK113" s="202">
        <f>ROUND(I113*H113,2)</f>
        <v>0</v>
      </c>
      <c r="BL113" s="19" t="s">
        <v>2175</v>
      </c>
      <c r="BM113" s="201" t="s">
        <v>4720</v>
      </c>
    </row>
    <row r="114" spans="2:51" s="14" customFormat="1" ht="11.25">
      <c r="B114" s="217"/>
      <c r="C114" s="218"/>
      <c r="D114" s="203" t="s">
        <v>186</v>
      </c>
      <c r="E114" s="219" t="s">
        <v>19</v>
      </c>
      <c r="F114" s="220" t="s">
        <v>4721</v>
      </c>
      <c r="G114" s="218"/>
      <c r="H114" s="221">
        <v>60</v>
      </c>
      <c r="I114" s="222"/>
      <c r="J114" s="218"/>
      <c r="K114" s="218"/>
      <c r="L114" s="223"/>
      <c r="M114" s="224"/>
      <c r="N114" s="225"/>
      <c r="O114" s="225"/>
      <c r="P114" s="225"/>
      <c r="Q114" s="225"/>
      <c r="R114" s="225"/>
      <c r="S114" s="225"/>
      <c r="T114" s="226"/>
      <c r="AT114" s="227" t="s">
        <v>186</v>
      </c>
      <c r="AU114" s="227" t="s">
        <v>85</v>
      </c>
      <c r="AV114" s="14" t="s">
        <v>85</v>
      </c>
      <c r="AW114" s="14" t="s">
        <v>37</v>
      </c>
      <c r="AX114" s="14" t="s">
        <v>83</v>
      </c>
      <c r="AY114" s="227" t="s">
        <v>175</v>
      </c>
    </row>
    <row r="115" spans="2:63" s="12" customFormat="1" ht="25.9" customHeight="1">
      <c r="B115" s="174"/>
      <c r="C115" s="175"/>
      <c r="D115" s="176" t="s">
        <v>74</v>
      </c>
      <c r="E115" s="177" t="s">
        <v>238</v>
      </c>
      <c r="F115" s="177" t="s">
        <v>889</v>
      </c>
      <c r="G115" s="175"/>
      <c r="H115" s="175"/>
      <c r="I115" s="178"/>
      <c r="J115" s="179">
        <f>BK115</f>
        <v>0</v>
      </c>
      <c r="K115" s="175"/>
      <c r="L115" s="180"/>
      <c r="M115" s="181"/>
      <c r="N115" s="182"/>
      <c r="O115" s="182"/>
      <c r="P115" s="183">
        <f>P116+P127</f>
        <v>0</v>
      </c>
      <c r="Q115" s="182"/>
      <c r="R115" s="183">
        <f>R116+R127</f>
        <v>0.01672</v>
      </c>
      <c r="S115" s="182"/>
      <c r="T115" s="184">
        <f>T116+T127</f>
        <v>0</v>
      </c>
      <c r="AR115" s="185" t="s">
        <v>195</v>
      </c>
      <c r="AT115" s="186" t="s">
        <v>74</v>
      </c>
      <c r="AU115" s="186" t="s">
        <v>75</v>
      </c>
      <c r="AY115" s="185" t="s">
        <v>175</v>
      </c>
      <c r="BK115" s="187">
        <f>BK116+BK127</f>
        <v>0</v>
      </c>
    </row>
    <row r="116" spans="2:63" s="12" customFormat="1" ht="22.9" customHeight="1">
      <c r="B116" s="174"/>
      <c r="C116" s="175"/>
      <c r="D116" s="176" t="s">
        <v>74</v>
      </c>
      <c r="E116" s="188" t="s">
        <v>3544</v>
      </c>
      <c r="F116" s="188" t="s">
        <v>3545</v>
      </c>
      <c r="G116" s="175"/>
      <c r="H116" s="175"/>
      <c r="I116" s="178"/>
      <c r="J116" s="189">
        <f>BK116</f>
        <v>0</v>
      </c>
      <c r="K116" s="175"/>
      <c r="L116" s="180"/>
      <c r="M116" s="181"/>
      <c r="N116" s="182"/>
      <c r="O116" s="182"/>
      <c r="P116" s="183">
        <f>SUM(P117:P126)</f>
        <v>0</v>
      </c>
      <c r="Q116" s="182"/>
      <c r="R116" s="183">
        <f>SUM(R117:R126)</f>
        <v>0.00682</v>
      </c>
      <c r="S116" s="182"/>
      <c r="T116" s="184">
        <f>SUM(T117:T126)</f>
        <v>0</v>
      </c>
      <c r="AR116" s="185" t="s">
        <v>195</v>
      </c>
      <c r="AT116" s="186" t="s">
        <v>74</v>
      </c>
      <c r="AU116" s="186" t="s">
        <v>83</v>
      </c>
      <c r="AY116" s="185" t="s">
        <v>175</v>
      </c>
      <c r="BK116" s="187">
        <f>SUM(BK117:BK126)</f>
        <v>0</v>
      </c>
    </row>
    <row r="117" spans="1:65" s="2" customFormat="1" ht="16.5" customHeight="1">
      <c r="A117" s="36"/>
      <c r="B117" s="37"/>
      <c r="C117" s="190" t="s">
        <v>317</v>
      </c>
      <c r="D117" s="190" t="s">
        <v>177</v>
      </c>
      <c r="E117" s="191" t="s">
        <v>4722</v>
      </c>
      <c r="F117" s="192" t="s">
        <v>4723</v>
      </c>
      <c r="G117" s="193" t="s">
        <v>400</v>
      </c>
      <c r="H117" s="194">
        <v>35</v>
      </c>
      <c r="I117" s="195"/>
      <c r="J117" s="196">
        <f>ROUND(I117*H117,2)</f>
        <v>0</v>
      </c>
      <c r="K117" s="192" t="s">
        <v>181</v>
      </c>
      <c r="L117" s="41"/>
      <c r="M117" s="197" t="s">
        <v>19</v>
      </c>
      <c r="N117" s="198" t="s">
        <v>48</v>
      </c>
      <c r="O117" s="67"/>
      <c r="P117" s="199">
        <f>O117*H117</f>
        <v>0</v>
      </c>
      <c r="Q117" s="199">
        <v>0</v>
      </c>
      <c r="R117" s="199">
        <f>Q117*H117</f>
        <v>0</v>
      </c>
      <c r="S117" s="199">
        <v>0</v>
      </c>
      <c r="T117" s="200">
        <f>S117*H117</f>
        <v>0</v>
      </c>
      <c r="U117" s="36"/>
      <c r="V117" s="36"/>
      <c r="W117" s="36"/>
      <c r="X117" s="36"/>
      <c r="Y117" s="36"/>
      <c r="Z117" s="36"/>
      <c r="AA117" s="36"/>
      <c r="AB117" s="36"/>
      <c r="AC117" s="36"/>
      <c r="AD117" s="36"/>
      <c r="AE117" s="36"/>
      <c r="AR117" s="201" t="s">
        <v>895</v>
      </c>
      <c r="AT117" s="201" t="s">
        <v>177</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895</v>
      </c>
      <c r="BM117" s="201" t="s">
        <v>4724</v>
      </c>
    </row>
    <row r="118" spans="2:51" s="14" customFormat="1" ht="11.25">
      <c r="B118" s="217"/>
      <c r="C118" s="218"/>
      <c r="D118" s="203" t="s">
        <v>186</v>
      </c>
      <c r="E118" s="219" t="s">
        <v>19</v>
      </c>
      <c r="F118" s="220" t="s">
        <v>4725</v>
      </c>
      <c r="G118" s="218"/>
      <c r="H118" s="221">
        <v>35</v>
      </c>
      <c r="I118" s="222"/>
      <c r="J118" s="218"/>
      <c r="K118" s="218"/>
      <c r="L118" s="223"/>
      <c r="M118" s="224"/>
      <c r="N118" s="225"/>
      <c r="O118" s="225"/>
      <c r="P118" s="225"/>
      <c r="Q118" s="225"/>
      <c r="R118" s="225"/>
      <c r="S118" s="225"/>
      <c r="T118" s="226"/>
      <c r="AT118" s="227" t="s">
        <v>186</v>
      </c>
      <c r="AU118" s="227" t="s">
        <v>85</v>
      </c>
      <c r="AV118" s="14" t="s">
        <v>85</v>
      </c>
      <c r="AW118" s="14" t="s">
        <v>37</v>
      </c>
      <c r="AX118" s="14" t="s">
        <v>83</v>
      </c>
      <c r="AY118" s="227" t="s">
        <v>175</v>
      </c>
    </row>
    <row r="119" spans="1:65" s="2" customFormat="1" ht="16.5" customHeight="1">
      <c r="A119" s="36"/>
      <c r="B119" s="37"/>
      <c r="C119" s="239" t="s">
        <v>7</v>
      </c>
      <c r="D119" s="239" t="s">
        <v>238</v>
      </c>
      <c r="E119" s="240" t="s">
        <v>4726</v>
      </c>
      <c r="F119" s="241" t="s">
        <v>4727</v>
      </c>
      <c r="G119" s="242" t="s">
        <v>400</v>
      </c>
      <c r="H119" s="243">
        <v>4</v>
      </c>
      <c r="I119" s="244"/>
      <c r="J119" s="245">
        <f aca="true" t="shared" si="10" ref="J119:J126">ROUND(I119*H119,2)</f>
        <v>0</v>
      </c>
      <c r="K119" s="241" t="s">
        <v>181</v>
      </c>
      <c r="L119" s="246"/>
      <c r="M119" s="247" t="s">
        <v>19</v>
      </c>
      <c r="N119" s="248" t="s">
        <v>48</v>
      </c>
      <c r="O119" s="67"/>
      <c r="P119" s="199">
        <f aca="true" t="shared" si="11" ref="P119:P126">O119*H119</f>
        <v>0</v>
      </c>
      <c r="Q119" s="199">
        <v>0.00043</v>
      </c>
      <c r="R119" s="199">
        <f aca="true" t="shared" si="12" ref="R119:R126">Q119*H119</f>
        <v>0.00172</v>
      </c>
      <c r="S119" s="199">
        <v>0</v>
      </c>
      <c r="T119" s="200">
        <f aca="true" t="shared" si="13" ref="T119:T126">S119*H119</f>
        <v>0</v>
      </c>
      <c r="U119" s="36"/>
      <c r="V119" s="36"/>
      <c r="W119" s="36"/>
      <c r="X119" s="36"/>
      <c r="Y119" s="36"/>
      <c r="Z119" s="36"/>
      <c r="AA119" s="36"/>
      <c r="AB119" s="36"/>
      <c r="AC119" s="36"/>
      <c r="AD119" s="36"/>
      <c r="AE119" s="36"/>
      <c r="AR119" s="201" t="s">
        <v>522</v>
      </c>
      <c r="AT119" s="201" t="s">
        <v>238</v>
      </c>
      <c r="AU119" s="201" t="s">
        <v>85</v>
      </c>
      <c r="AY119" s="19" t="s">
        <v>175</v>
      </c>
      <c r="BE119" s="202">
        <f aca="true" t="shared" si="14" ref="BE119:BE126">IF(N119="základní",J119,0)</f>
        <v>0</v>
      </c>
      <c r="BF119" s="202">
        <f aca="true" t="shared" si="15" ref="BF119:BF126">IF(N119="snížená",J119,0)</f>
        <v>0</v>
      </c>
      <c r="BG119" s="202">
        <f aca="true" t="shared" si="16" ref="BG119:BG126">IF(N119="zákl. přenesená",J119,0)</f>
        <v>0</v>
      </c>
      <c r="BH119" s="202">
        <f aca="true" t="shared" si="17" ref="BH119:BH126">IF(N119="sníž. přenesená",J119,0)</f>
        <v>0</v>
      </c>
      <c r="BI119" s="202">
        <f aca="true" t="shared" si="18" ref="BI119:BI126">IF(N119="nulová",J119,0)</f>
        <v>0</v>
      </c>
      <c r="BJ119" s="19" t="s">
        <v>182</v>
      </c>
      <c r="BK119" s="202">
        <f aca="true" t="shared" si="19" ref="BK119:BK126">ROUND(I119*H119,2)</f>
        <v>0</v>
      </c>
      <c r="BL119" s="19" t="s">
        <v>293</v>
      </c>
      <c r="BM119" s="201" t="s">
        <v>4728</v>
      </c>
    </row>
    <row r="120" spans="1:65" s="2" customFormat="1" ht="16.5" customHeight="1">
      <c r="A120" s="36"/>
      <c r="B120" s="37"/>
      <c r="C120" s="239" t="s">
        <v>327</v>
      </c>
      <c r="D120" s="239" t="s">
        <v>238</v>
      </c>
      <c r="E120" s="240" t="s">
        <v>4729</v>
      </c>
      <c r="F120" s="241" t="s">
        <v>4730</v>
      </c>
      <c r="G120" s="242" t="s">
        <v>400</v>
      </c>
      <c r="H120" s="243">
        <v>4</v>
      </c>
      <c r="I120" s="244"/>
      <c r="J120" s="245">
        <f t="shared" si="10"/>
        <v>0</v>
      </c>
      <c r="K120" s="241" t="s">
        <v>181</v>
      </c>
      <c r="L120" s="246"/>
      <c r="M120" s="247" t="s">
        <v>19</v>
      </c>
      <c r="N120" s="248" t="s">
        <v>48</v>
      </c>
      <c r="O120" s="67"/>
      <c r="P120" s="199">
        <f t="shared" si="11"/>
        <v>0</v>
      </c>
      <c r="Q120" s="199">
        <v>0.00013</v>
      </c>
      <c r="R120" s="199">
        <f t="shared" si="12"/>
        <v>0.00052</v>
      </c>
      <c r="S120" s="199">
        <v>0</v>
      </c>
      <c r="T120" s="200">
        <f t="shared" si="13"/>
        <v>0</v>
      </c>
      <c r="U120" s="36"/>
      <c r="V120" s="36"/>
      <c r="W120" s="36"/>
      <c r="X120" s="36"/>
      <c r="Y120" s="36"/>
      <c r="Z120" s="36"/>
      <c r="AA120" s="36"/>
      <c r="AB120" s="36"/>
      <c r="AC120" s="36"/>
      <c r="AD120" s="36"/>
      <c r="AE120" s="36"/>
      <c r="AR120" s="201" t="s">
        <v>522</v>
      </c>
      <c r="AT120" s="201" t="s">
        <v>238</v>
      </c>
      <c r="AU120" s="201" t="s">
        <v>85</v>
      </c>
      <c r="AY120" s="19" t="s">
        <v>175</v>
      </c>
      <c r="BE120" s="202">
        <f t="shared" si="14"/>
        <v>0</v>
      </c>
      <c r="BF120" s="202">
        <f t="shared" si="15"/>
        <v>0</v>
      </c>
      <c r="BG120" s="202">
        <f t="shared" si="16"/>
        <v>0</v>
      </c>
      <c r="BH120" s="202">
        <f t="shared" si="17"/>
        <v>0</v>
      </c>
      <c r="BI120" s="202">
        <f t="shared" si="18"/>
        <v>0</v>
      </c>
      <c r="BJ120" s="19" t="s">
        <v>182</v>
      </c>
      <c r="BK120" s="202">
        <f t="shared" si="19"/>
        <v>0</v>
      </c>
      <c r="BL120" s="19" t="s">
        <v>293</v>
      </c>
      <c r="BM120" s="201" t="s">
        <v>4731</v>
      </c>
    </row>
    <row r="121" spans="1:65" s="2" customFormat="1" ht="16.5" customHeight="1">
      <c r="A121" s="36"/>
      <c r="B121" s="37"/>
      <c r="C121" s="239" t="s">
        <v>332</v>
      </c>
      <c r="D121" s="239" t="s">
        <v>238</v>
      </c>
      <c r="E121" s="240" t="s">
        <v>4732</v>
      </c>
      <c r="F121" s="241" t="s">
        <v>4733</v>
      </c>
      <c r="G121" s="242" t="s">
        <v>400</v>
      </c>
      <c r="H121" s="243">
        <v>6</v>
      </c>
      <c r="I121" s="244"/>
      <c r="J121" s="245">
        <f t="shared" si="10"/>
        <v>0</v>
      </c>
      <c r="K121" s="241" t="s">
        <v>181</v>
      </c>
      <c r="L121" s="246"/>
      <c r="M121" s="247" t="s">
        <v>19</v>
      </c>
      <c r="N121" s="248" t="s">
        <v>48</v>
      </c>
      <c r="O121" s="67"/>
      <c r="P121" s="199">
        <f t="shared" si="11"/>
        <v>0</v>
      </c>
      <c r="Q121" s="199">
        <v>0.00023</v>
      </c>
      <c r="R121" s="199">
        <f t="shared" si="12"/>
        <v>0.0013800000000000002</v>
      </c>
      <c r="S121" s="199">
        <v>0</v>
      </c>
      <c r="T121" s="200">
        <f t="shared" si="13"/>
        <v>0</v>
      </c>
      <c r="U121" s="36"/>
      <c r="V121" s="36"/>
      <c r="W121" s="36"/>
      <c r="X121" s="36"/>
      <c r="Y121" s="36"/>
      <c r="Z121" s="36"/>
      <c r="AA121" s="36"/>
      <c r="AB121" s="36"/>
      <c r="AC121" s="36"/>
      <c r="AD121" s="36"/>
      <c r="AE121" s="36"/>
      <c r="AR121" s="201" t="s">
        <v>522</v>
      </c>
      <c r="AT121" s="201" t="s">
        <v>238</v>
      </c>
      <c r="AU121" s="201" t="s">
        <v>85</v>
      </c>
      <c r="AY121" s="19" t="s">
        <v>175</v>
      </c>
      <c r="BE121" s="202">
        <f t="shared" si="14"/>
        <v>0</v>
      </c>
      <c r="BF121" s="202">
        <f t="shared" si="15"/>
        <v>0</v>
      </c>
      <c r="BG121" s="202">
        <f t="shared" si="16"/>
        <v>0</v>
      </c>
      <c r="BH121" s="202">
        <f t="shared" si="17"/>
        <v>0</v>
      </c>
      <c r="BI121" s="202">
        <f t="shared" si="18"/>
        <v>0</v>
      </c>
      <c r="BJ121" s="19" t="s">
        <v>182</v>
      </c>
      <c r="BK121" s="202">
        <f t="shared" si="19"/>
        <v>0</v>
      </c>
      <c r="BL121" s="19" t="s">
        <v>293</v>
      </c>
      <c r="BM121" s="201" t="s">
        <v>4734</v>
      </c>
    </row>
    <row r="122" spans="1:65" s="2" customFormat="1" ht="16.5" customHeight="1">
      <c r="A122" s="36"/>
      <c r="B122" s="37"/>
      <c r="C122" s="239" t="s">
        <v>336</v>
      </c>
      <c r="D122" s="239" t="s">
        <v>238</v>
      </c>
      <c r="E122" s="240" t="s">
        <v>4735</v>
      </c>
      <c r="F122" s="241" t="s">
        <v>4736</v>
      </c>
      <c r="G122" s="242" t="s">
        <v>400</v>
      </c>
      <c r="H122" s="243">
        <v>5</v>
      </c>
      <c r="I122" s="244"/>
      <c r="J122" s="245">
        <f t="shared" si="10"/>
        <v>0</v>
      </c>
      <c r="K122" s="241" t="s">
        <v>181</v>
      </c>
      <c r="L122" s="246"/>
      <c r="M122" s="247" t="s">
        <v>19</v>
      </c>
      <c r="N122" s="248" t="s">
        <v>48</v>
      </c>
      <c r="O122" s="67"/>
      <c r="P122" s="199">
        <f t="shared" si="11"/>
        <v>0</v>
      </c>
      <c r="Q122" s="199">
        <v>0.00016</v>
      </c>
      <c r="R122" s="199">
        <f t="shared" si="12"/>
        <v>0.0008</v>
      </c>
      <c r="S122" s="199">
        <v>0</v>
      </c>
      <c r="T122" s="200">
        <f t="shared" si="13"/>
        <v>0</v>
      </c>
      <c r="U122" s="36"/>
      <c r="V122" s="36"/>
      <c r="W122" s="36"/>
      <c r="X122" s="36"/>
      <c r="Y122" s="36"/>
      <c r="Z122" s="36"/>
      <c r="AA122" s="36"/>
      <c r="AB122" s="36"/>
      <c r="AC122" s="36"/>
      <c r="AD122" s="36"/>
      <c r="AE122" s="36"/>
      <c r="AR122" s="201" t="s">
        <v>522</v>
      </c>
      <c r="AT122" s="201" t="s">
        <v>238</v>
      </c>
      <c r="AU122" s="201" t="s">
        <v>85</v>
      </c>
      <c r="AY122" s="19" t="s">
        <v>175</v>
      </c>
      <c r="BE122" s="202">
        <f t="shared" si="14"/>
        <v>0</v>
      </c>
      <c r="BF122" s="202">
        <f t="shared" si="15"/>
        <v>0</v>
      </c>
      <c r="BG122" s="202">
        <f t="shared" si="16"/>
        <v>0</v>
      </c>
      <c r="BH122" s="202">
        <f t="shared" si="17"/>
        <v>0</v>
      </c>
      <c r="BI122" s="202">
        <f t="shared" si="18"/>
        <v>0</v>
      </c>
      <c r="BJ122" s="19" t="s">
        <v>182</v>
      </c>
      <c r="BK122" s="202">
        <f t="shared" si="19"/>
        <v>0</v>
      </c>
      <c r="BL122" s="19" t="s">
        <v>293</v>
      </c>
      <c r="BM122" s="201" t="s">
        <v>4737</v>
      </c>
    </row>
    <row r="123" spans="1:65" s="2" customFormat="1" ht="16.5" customHeight="1">
      <c r="A123" s="36"/>
      <c r="B123" s="37"/>
      <c r="C123" s="239" t="s">
        <v>341</v>
      </c>
      <c r="D123" s="239" t="s">
        <v>238</v>
      </c>
      <c r="E123" s="240" t="s">
        <v>4738</v>
      </c>
      <c r="F123" s="241" t="s">
        <v>4739</v>
      </c>
      <c r="G123" s="242" t="s">
        <v>400</v>
      </c>
      <c r="H123" s="243">
        <v>10</v>
      </c>
      <c r="I123" s="244"/>
      <c r="J123" s="245">
        <f t="shared" si="10"/>
        <v>0</v>
      </c>
      <c r="K123" s="241" t="s">
        <v>181</v>
      </c>
      <c r="L123" s="246"/>
      <c r="M123" s="247" t="s">
        <v>19</v>
      </c>
      <c r="N123" s="248" t="s">
        <v>48</v>
      </c>
      <c r="O123" s="67"/>
      <c r="P123" s="199">
        <f t="shared" si="11"/>
        <v>0</v>
      </c>
      <c r="Q123" s="199">
        <v>0.00012</v>
      </c>
      <c r="R123" s="199">
        <f t="shared" si="12"/>
        <v>0.0012000000000000001</v>
      </c>
      <c r="S123" s="199">
        <v>0</v>
      </c>
      <c r="T123" s="200">
        <f t="shared" si="13"/>
        <v>0</v>
      </c>
      <c r="U123" s="36"/>
      <c r="V123" s="36"/>
      <c r="W123" s="36"/>
      <c r="X123" s="36"/>
      <c r="Y123" s="36"/>
      <c r="Z123" s="36"/>
      <c r="AA123" s="36"/>
      <c r="AB123" s="36"/>
      <c r="AC123" s="36"/>
      <c r="AD123" s="36"/>
      <c r="AE123" s="36"/>
      <c r="AR123" s="201" t="s">
        <v>522</v>
      </c>
      <c r="AT123" s="201" t="s">
        <v>238</v>
      </c>
      <c r="AU123" s="201" t="s">
        <v>85</v>
      </c>
      <c r="AY123" s="19" t="s">
        <v>175</v>
      </c>
      <c r="BE123" s="202">
        <f t="shared" si="14"/>
        <v>0</v>
      </c>
      <c r="BF123" s="202">
        <f t="shared" si="15"/>
        <v>0</v>
      </c>
      <c r="BG123" s="202">
        <f t="shared" si="16"/>
        <v>0</v>
      </c>
      <c r="BH123" s="202">
        <f t="shared" si="17"/>
        <v>0</v>
      </c>
      <c r="BI123" s="202">
        <f t="shared" si="18"/>
        <v>0</v>
      </c>
      <c r="BJ123" s="19" t="s">
        <v>182</v>
      </c>
      <c r="BK123" s="202">
        <f t="shared" si="19"/>
        <v>0</v>
      </c>
      <c r="BL123" s="19" t="s">
        <v>293</v>
      </c>
      <c r="BM123" s="201" t="s">
        <v>4740</v>
      </c>
    </row>
    <row r="124" spans="1:65" s="2" customFormat="1" ht="16.5" customHeight="1">
      <c r="A124" s="36"/>
      <c r="B124" s="37"/>
      <c r="C124" s="239" t="s">
        <v>345</v>
      </c>
      <c r="D124" s="239" t="s">
        <v>238</v>
      </c>
      <c r="E124" s="240" t="s">
        <v>4741</v>
      </c>
      <c r="F124" s="241" t="s">
        <v>4742</v>
      </c>
      <c r="G124" s="242" t="s">
        <v>400</v>
      </c>
      <c r="H124" s="243">
        <v>6</v>
      </c>
      <c r="I124" s="244"/>
      <c r="J124" s="245">
        <f t="shared" si="10"/>
        <v>0</v>
      </c>
      <c r="K124" s="241" t="s">
        <v>181</v>
      </c>
      <c r="L124" s="246"/>
      <c r="M124" s="247" t="s">
        <v>19</v>
      </c>
      <c r="N124" s="248" t="s">
        <v>48</v>
      </c>
      <c r="O124" s="67"/>
      <c r="P124" s="199">
        <f t="shared" si="11"/>
        <v>0</v>
      </c>
      <c r="Q124" s="199">
        <v>0.0002</v>
      </c>
      <c r="R124" s="199">
        <f t="shared" si="12"/>
        <v>0.0012000000000000001</v>
      </c>
      <c r="S124" s="199">
        <v>0</v>
      </c>
      <c r="T124" s="200">
        <f t="shared" si="13"/>
        <v>0</v>
      </c>
      <c r="U124" s="36"/>
      <c r="V124" s="36"/>
      <c r="W124" s="36"/>
      <c r="X124" s="36"/>
      <c r="Y124" s="36"/>
      <c r="Z124" s="36"/>
      <c r="AA124" s="36"/>
      <c r="AB124" s="36"/>
      <c r="AC124" s="36"/>
      <c r="AD124" s="36"/>
      <c r="AE124" s="36"/>
      <c r="AR124" s="201" t="s">
        <v>522</v>
      </c>
      <c r="AT124" s="201" t="s">
        <v>238</v>
      </c>
      <c r="AU124" s="201" t="s">
        <v>85</v>
      </c>
      <c r="AY124" s="19" t="s">
        <v>175</v>
      </c>
      <c r="BE124" s="202">
        <f t="shared" si="14"/>
        <v>0</v>
      </c>
      <c r="BF124" s="202">
        <f t="shared" si="15"/>
        <v>0</v>
      </c>
      <c r="BG124" s="202">
        <f t="shared" si="16"/>
        <v>0</v>
      </c>
      <c r="BH124" s="202">
        <f t="shared" si="17"/>
        <v>0</v>
      </c>
      <c r="BI124" s="202">
        <f t="shared" si="18"/>
        <v>0</v>
      </c>
      <c r="BJ124" s="19" t="s">
        <v>182</v>
      </c>
      <c r="BK124" s="202">
        <f t="shared" si="19"/>
        <v>0</v>
      </c>
      <c r="BL124" s="19" t="s">
        <v>293</v>
      </c>
      <c r="BM124" s="201" t="s">
        <v>4743</v>
      </c>
    </row>
    <row r="125" spans="1:65" s="2" customFormat="1" ht="16.5" customHeight="1">
      <c r="A125" s="36"/>
      <c r="B125" s="37"/>
      <c r="C125" s="190" t="s">
        <v>349</v>
      </c>
      <c r="D125" s="190" t="s">
        <v>177</v>
      </c>
      <c r="E125" s="191" t="s">
        <v>4744</v>
      </c>
      <c r="F125" s="192" t="s">
        <v>4745</v>
      </c>
      <c r="G125" s="193" t="s">
        <v>400</v>
      </c>
      <c r="H125" s="194">
        <v>6</v>
      </c>
      <c r="I125" s="195"/>
      <c r="J125" s="196">
        <f t="shared" si="10"/>
        <v>0</v>
      </c>
      <c r="K125" s="192" t="s">
        <v>181</v>
      </c>
      <c r="L125" s="41"/>
      <c r="M125" s="197" t="s">
        <v>19</v>
      </c>
      <c r="N125" s="198" t="s">
        <v>48</v>
      </c>
      <c r="O125" s="67"/>
      <c r="P125" s="199">
        <f t="shared" si="11"/>
        <v>0</v>
      </c>
      <c r="Q125" s="199">
        <v>0</v>
      </c>
      <c r="R125" s="199">
        <f t="shared" si="12"/>
        <v>0</v>
      </c>
      <c r="S125" s="199">
        <v>0</v>
      </c>
      <c r="T125" s="200">
        <f t="shared" si="13"/>
        <v>0</v>
      </c>
      <c r="U125" s="36"/>
      <c r="V125" s="36"/>
      <c r="W125" s="36"/>
      <c r="X125" s="36"/>
      <c r="Y125" s="36"/>
      <c r="Z125" s="36"/>
      <c r="AA125" s="36"/>
      <c r="AB125" s="36"/>
      <c r="AC125" s="36"/>
      <c r="AD125" s="36"/>
      <c r="AE125" s="36"/>
      <c r="AR125" s="201" t="s">
        <v>895</v>
      </c>
      <c r="AT125" s="201" t="s">
        <v>177</v>
      </c>
      <c r="AU125" s="201" t="s">
        <v>85</v>
      </c>
      <c r="AY125" s="19" t="s">
        <v>175</v>
      </c>
      <c r="BE125" s="202">
        <f t="shared" si="14"/>
        <v>0</v>
      </c>
      <c r="BF125" s="202">
        <f t="shared" si="15"/>
        <v>0</v>
      </c>
      <c r="BG125" s="202">
        <f t="shared" si="16"/>
        <v>0</v>
      </c>
      <c r="BH125" s="202">
        <f t="shared" si="17"/>
        <v>0</v>
      </c>
      <c r="BI125" s="202">
        <f t="shared" si="18"/>
        <v>0</v>
      </c>
      <c r="BJ125" s="19" t="s">
        <v>182</v>
      </c>
      <c r="BK125" s="202">
        <f t="shared" si="19"/>
        <v>0</v>
      </c>
      <c r="BL125" s="19" t="s">
        <v>895</v>
      </c>
      <c r="BM125" s="201" t="s">
        <v>4746</v>
      </c>
    </row>
    <row r="126" spans="1:65" s="2" customFormat="1" ht="16.5" customHeight="1">
      <c r="A126" s="36"/>
      <c r="B126" s="37"/>
      <c r="C126" s="239" t="s">
        <v>504</v>
      </c>
      <c r="D126" s="239" t="s">
        <v>238</v>
      </c>
      <c r="E126" s="240" t="s">
        <v>4747</v>
      </c>
      <c r="F126" s="241" t="s">
        <v>4748</v>
      </c>
      <c r="G126" s="242" t="s">
        <v>400</v>
      </c>
      <c r="H126" s="243">
        <v>6</v>
      </c>
      <c r="I126" s="244"/>
      <c r="J126" s="245">
        <f t="shared" si="10"/>
        <v>0</v>
      </c>
      <c r="K126" s="241" t="s">
        <v>181</v>
      </c>
      <c r="L126" s="246"/>
      <c r="M126" s="247" t="s">
        <v>19</v>
      </c>
      <c r="N126" s="248" t="s">
        <v>48</v>
      </c>
      <c r="O126" s="67"/>
      <c r="P126" s="199">
        <f t="shared" si="11"/>
        <v>0</v>
      </c>
      <c r="Q126" s="199">
        <v>0</v>
      </c>
      <c r="R126" s="199">
        <f t="shared" si="12"/>
        <v>0</v>
      </c>
      <c r="S126" s="199">
        <v>0</v>
      </c>
      <c r="T126" s="200">
        <f t="shared" si="13"/>
        <v>0</v>
      </c>
      <c r="U126" s="36"/>
      <c r="V126" s="36"/>
      <c r="W126" s="36"/>
      <c r="X126" s="36"/>
      <c r="Y126" s="36"/>
      <c r="Z126" s="36"/>
      <c r="AA126" s="36"/>
      <c r="AB126" s="36"/>
      <c r="AC126" s="36"/>
      <c r="AD126" s="36"/>
      <c r="AE126" s="36"/>
      <c r="AR126" s="201" t="s">
        <v>2175</v>
      </c>
      <c r="AT126" s="201" t="s">
        <v>238</v>
      </c>
      <c r="AU126" s="201" t="s">
        <v>85</v>
      </c>
      <c r="AY126" s="19" t="s">
        <v>175</v>
      </c>
      <c r="BE126" s="202">
        <f t="shared" si="14"/>
        <v>0</v>
      </c>
      <c r="BF126" s="202">
        <f t="shared" si="15"/>
        <v>0</v>
      </c>
      <c r="BG126" s="202">
        <f t="shared" si="16"/>
        <v>0</v>
      </c>
      <c r="BH126" s="202">
        <f t="shared" si="17"/>
        <v>0</v>
      </c>
      <c r="BI126" s="202">
        <f t="shared" si="18"/>
        <v>0</v>
      </c>
      <c r="BJ126" s="19" t="s">
        <v>182</v>
      </c>
      <c r="BK126" s="202">
        <f t="shared" si="19"/>
        <v>0</v>
      </c>
      <c r="BL126" s="19" t="s">
        <v>2175</v>
      </c>
      <c r="BM126" s="201" t="s">
        <v>4749</v>
      </c>
    </row>
    <row r="127" spans="2:63" s="12" customFormat="1" ht="22.9" customHeight="1">
      <c r="B127" s="174"/>
      <c r="C127" s="175"/>
      <c r="D127" s="176" t="s">
        <v>74</v>
      </c>
      <c r="E127" s="188" t="s">
        <v>890</v>
      </c>
      <c r="F127" s="188" t="s">
        <v>891</v>
      </c>
      <c r="G127" s="175"/>
      <c r="H127" s="175"/>
      <c r="I127" s="178"/>
      <c r="J127" s="189">
        <f>BK127</f>
        <v>0</v>
      </c>
      <c r="K127" s="175"/>
      <c r="L127" s="180"/>
      <c r="M127" s="181"/>
      <c r="N127" s="182"/>
      <c r="O127" s="182"/>
      <c r="P127" s="183">
        <f>SUM(P128:P135)</f>
        <v>0</v>
      </c>
      <c r="Q127" s="182"/>
      <c r="R127" s="183">
        <f>SUM(R128:R135)</f>
        <v>0.0099</v>
      </c>
      <c r="S127" s="182"/>
      <c r="T127" s="184">
        <f>SUM(T128:T135)</f>
        <v>0</v>
      </c>
      <c r="AR127" s="185" t="s">
        <v>195</v>
      </c>
      <c r="AT127" s="186" t="s">
        <v>74</v>
      </c>
      <c r="AU127" s="186" t="s">
        <v>83</v>
      </c>
      <c r="AY127" s="185" t="s">
        <v>175</v>
      </c>
      <c r="BK127" s="187">
        <f>SUM(BK128:BK135)</f>
        <v>0</v>
      </c>
    </row>
    <row r="128" spans="1:65" s="2" customFormat="1" ht="16.5" customHeight="1">
      <c r="A128" s="36"/>
      <c r="B128" s="37"/>
      <c r="C128" s="190" t="s">
        <v>509</v>
      </c>
      <c r="D128" s="190" t="s">
        <v>177</v>
      </c>
      <c r="E128" s="191" t="s">
        <v>4750</v>
      </c>
      <c r="F128" s="192" t="s">
        <v>4751</v>
      </c>
      <c r="G128" s="193" t="s">
        <v>894</v>
      </c>
      <c r="H128" s="194">
        <v>1</v>
      </c>
      <c r="I128" s="195"/>
      <c r="J128" s="196">
        <f>ROUND(I128*H128,2)</f>
        <v>0</v>
      </c>
      <c r="K128" s="192" t="s">
        <v>181</v>
      </c>
      <c r="L128" s="41"/>
      <c r="M128" s="197" t="s">
        <v>19</v>
      </c>
      <c r="N128" s="198" t="s">
        <v>48</v>
      </c>
      <c r="O128" s="67"/>
      <c r="P128" s="199">
        <f>O128*H128</f>
        <v>0</v>
      </c>
      <c r="Q128" s="199">
        <v>0.0099</v>
      </c>
      <c r="R128" s="199">
        <f>Q128*H128</f>
        <v>0.0099</v>
      </c>
      <c r="S128" s="199">
        <v>0</v>
      </c>
      <c r="T128" s="200">
        <f>S128*H128</f>
        <v>0</v>
      </c>
      <c r="U128" s="36"/>
      <c r="V128" s="36"/>
      <c r="W128" s="36"/>
      <c r="X128" s="36"/>
      <c r="Y128" s="36"/>
      <c r="Z128" s="36"/>
      <c r="AA128" s="36"/>
      <c r="AB128" s="36"/>
      <c r="AC128" s="36"/>
      <c r="AD128" s="36"/>
      <c r="AE128" s="36"/>
      <c r="AR128" s="201" t="s">
        <v>895</v>
      </c>
      <c r="AT128" s="201" t="s">
        <v>177</v>
      </c>
      <c r="AU128" s="201" t="s">
        <v>85</v>
      </c>
      <c r="AY128" s="19" t="s">
        <v>175</v>
      </c>
      <c r="BE128" s="202">
        <f>IF(N128="základní",J128,0)</f>
        <v>0</v>
      </c>
      <c r="BF128" s="202">
        <f>IF(N128="snížená",J128,0)</f>
        <v>0</v>
      </c>
      <c r="BG128" s="202">
        <f>IF(N128="zákl. přenesená",J128,0)</f>
        <v>0</v>
      </c>
      <c r="BH128" s="202">
        <f>IF(N128="sníž. přenesená",J128,0)</f>
        <v>0</v>
      </c>
      <c r="BI128" s="202">
        <f>IF(N128="nulová",J128,0)</f>
        <v>0</v>
      </c>
      <c r="BJ128" s="19" t="s">
        <v>182</v>
      </c>
      <c r="BK128" s="202">
        <f>ROUND(I128*H128,2)</f>
        <v>0</v>
      </c>
      <c r="BL128" s="19" t="s">
        <v>895</v>
      </c>
      <c r="BM128" s="201" t="s">
        <v>4752</v>
      </c>
    </row>
    <row r="129" spans="1:47" s="2" customFormat="1" ht="68.25">
      <c r="A129" s="36"/>
      <c r="B129" s="37"/>
      <c r="C129" s="38"/>
      <c r="D129" s="203" t="s">
        <v>184</v>
      </c>
      <c r="E129" s="38"/>
      <c r="F129" s="204" t="s">
        <v>897</v>
      </c>
      <c r="G129" s="38"/>
      <c r="H129" s="38"/>
      <c r="I129" s="111"/>
      <c r="J129" s="38"/>
      <c r="K129" s="38"/>
      <c r="L129" s="41"/>
      <c r="M129" s="205"/>
      <c r="N129" s="206"/>
      <c r="O129" s="67"/>
      <c r="P129" s="67"/>
      <c r="Q129" s="67"/>
      <c r="R129" s="67"/>
      <c r="S129" s="67"/>
      <c r="T129" s="68"/>
      <c r="U129" s="36"/>
      <c r="V129" s="36"/>
      <c r="W129" s="36"/>
      <c r="X129" s="36"/>
      <c r="Y129" s="36"/>
      <c r="Z129" s="36"/>
      <c r="AA129" s="36"/>
      <c r="AB129" s="36"/>
      <c r="AC129" s="36"/>
      <c r="AD129" s="36"/>
      <c r="AE129" s="36"/>
      <c r="AT129" s="19" t="s">
        <v>184</v>
      </c>
      <c r="AU129" s="19" t="s">
        <v>85</v>
      </c>
    </row>
    <row r="130" spans="1:65" s="2" customFormat="1" ht="33" customHeight="1">
      <c r="A130" s="36"/>
      <c r="B130" s="37"/>
      <c r="C130" s="190" t="s">
        <v>513</v>
      </c>
      <c r="D130" s="190" t="s">
        <v>177</v>
      </c>
      <c r="E130" s="191" t="s">
        <v>4753</v>
      </c>
      <c r="F130" s="192" t="s">
        <v>4754</v>
      </c>
      <c r="G130" s="193" t="s">
        <v>247</v>
      </c>
      <c r="H130" s="194">
        <v>120</v>
      </c>
      <c r="I130" s="195"/>
      <c r="J130" s="196">
        <f>ROUND(I130*H130,2)</f>
        <v>0</v>
      </c>
      <c r="K130" s="192" t="s">
        <v>181</v>
      </c>
      <c r="L130" s="41"/>
      <c r="M130" s="197" t="s">
        <v>19</v>
      </c>
      <c r="N130" s="198" t="s">
        <v>48</v>
      </c>
      <c r="O130" s="67"/>
      <c r="P130" s="199">
        <f>O130*H130</f>
        <v>0</v>
      </c>
      <c r="Q130" s="199">
        <v>0</v>
      </c>
      <c r="R130" s="199">
        <f>Q130*H130</f>
        <v>0</v>
      </c>
      <c r="S130" s="199">
        <v>0</v>
      </c>
      <c r="T130" s="200">
        <f>S130*H130</f>
        <v>0</v>
      </c>
      <c r="U130" s="36"/>
      <c r="V130" s="36"/>
      <c r="W130" s="36"/>
      <c r="X130" s="36"/>
      <c r="Y130" s="36"/>
      <c r="Z130" s="36"/>
      <c r="AA130" s="36"/>
      <c r="AB130" s="36"/>
      <c r="AC130" s="36"/>
      <c r="AD130" s="36"/>
      <c r="AE130" s="36"/>
      <c r="AR130" s="201" t="s">
        <v>895</v>
      </c>
      <c r="AT130" s="201" t="s">
        <v>177</v>
      </c>
      <c r="AU130" s="201" t="s">
        <v>85</v>
      </c>
      <c r="AY130" s="19" t="s">
        <v>175</v>
      </c>
      <c r="BE130" s="202">
        <f>IF(N130="základní",J130,0)</f>
        <v>0</v>
      </c>
      <c r="BF130" s="202">
        <f>IF(N130="snížená",J130,0)</f>
        <v>0</v>
      </c>
      <c r="BG130" s="202">
        <f>IF(N130="zákl. přenesená",J130,0)</f>
        <v>0</v>
      </c>
      <c r="BH130" s="202">
        <f>IF(N130="sníž. přenesená",J130,0)</f>
        <v>0</v>
      </c>
      <c r="BI130" s="202">
        <f>IF(N130="nulová",J130,0)</f>
        <v>0</v>
      </c>
      <c r="BJ130" s="19" t="s">
        <v>182</v>
      </c>
      <c r="BK130" s="202">
        <f>ROUND(I130*H130,2)</f>
        <v>0</v>
      </c>
      <c r="BL130" s="19" t="s">
        <v>895</v>
      </c>
      <c r="BM130" s="201" t="s">
        <v>4755</v>
      </c>
    </row>
    <row r="131" spans="1:47" s="2" customFormat="1" ht="29.25">
      <c r="A131" s="36"/>
      <c r="B131" s="37"/>
      <c r="C131" s="38"/>
      <c r="D131" s="203" t="s">
        <v>184</v>
      </c>
      <c r="E131" s="38"/>
      <c r="F131" s="204" t="s">
        <v>4756</v>
      </c>
      <c r="G131" s="38"/>
      <c r="H131" s="38"/>
      <c r="I131" s="111"/>
      <c r="J131" s="38"/>
      <c r="K131" s="38"/>
      <c r="L131" s="41"/>
      <c r="M131" s="205"/>
      <c r="N131" s="206"/>
      <c r="O131" s="67"/>
      <c r="P131" s="67"/>
      <c r="Q131" s="67"/>
      <c r="R131" s="67"/>
      <c r="S131" s="67"/>
      <c r="T131" s="68"/>
      <c r="U131" s="36"/>
      <c r="V131" s="36"/>
      <c r="W131" s="36"/>
      <c r="X131" s="36"/>
      <c r="Y131" s="36"/>
      <c r="Z131" s="36"/>
      <c r="AA131" s="36"/>
      <c r="AB131" s="36"/>
      <c r="AC131" s="36"/>
      <c r="AD131" s="36"/>
      <c r="AE131" s="36"/>
      <c r="AT131" s="19" t="s">
        <v>184</v>
      </c>
      <c r="AU131" s="19" t="s">
        <v>85</v>
      </c>
    </row>
    <row r="132" spans="1:65" s="2" customFormat="1" ht="21.75" customHeight="1">
      <c r="A132" s="36"/>
      <c r="B132" s="37"/>
      <c r="C132" s="190" t="s">
        <v>518</v>
      </c>
      <c r="D132" s="190" t="s">
        <v>177</v>
      </c>
      <c r="E132" s="191" t="s">
        <v>4757</v>
      </c>
      <c r="F132" s="192" t="s">
        <v>4758</v>
      </c>
      <c r="G132" s="193" t="s">
        <v>247</v>
      </c>
      <c r="H132" s="194">
        <v>120</v>
      </c>
      <c r="I132" s="195"/>
      <c r="J132" s="196">
        <f>ROUND(I132*H132,2)</f>
        <v>0</v>
      </c>
      <c r="K132" s="192" t="s">
        <v>181</v>
      </c>
      <c r="L132" s="41"/>
      <c r="M132" s="197" t="s">
        <v>19</v>
      </c>
      <c r="N132" s="198" t="s">
        <v>48</v>
      </c>
      <c r="O132" s="67"/>
      <c r="P132" s="199">
        <f>O132*H132</f>
        <v>0</v>
      </c>
      <c r="Q132" s="199">
        <v>0</v>
      </c>
      <c r="R132" s="199">
        <f>Q132*H132</f>
        <v>0</v>
      </c>
      <c r="S132" s="199">
        <v>0</v>
      </c>
      <c r="T132" s="200">
        <f>S132*H132</f>
        <v>0</v>
      </c>
      <c r="U132" s="36"/>
      <c r="V132" s="36"/>
      <c r="W132" s="36"/>
      <c r="X132" s="36"/>
      <c r="Y132" s="36"/>
      <c r="Z132" s="36"/>
      <c r="AA132" s="36"/>
      <c r="AB132" s="36"/>
      <c r="AC132" s="36"/>
      <c r="AD132" s="36"/>
      <c r="AE132" s="36"/>
      <c r="AR132" s="201" t="s">
        <v>895</v>
      </c>
      <c r="AT132" s="201" t="s">
        <v>177</v>
      </c>
      <c r="AU132" s="201" t="s">
        <v>85</v>
      </c>
      <c r="AY132" s="19" t="s">
        <v>175</v>
      </c>
      <c r="BE132" s="202">
        <f>IF(N132="základní",J132,0)</f>
        <v>0</v>
      </c>
      <c r="BF132" s="202">
        <f>IF(N132="snížená",J132,0)</f>
        <v>0</v>
      </c>
      <c r="BG132" s="202">
        <f>IF(N132="zákl. přenesená",J132,0)</f>
        <v>0</v>
      </c>
      <c r="BH132" s="202">
        <f>IF(N132="sníž. přenesená",J132,0)</f>
        <v>0</v>
      </c>
      <c r="BI132" s="202">
        <f>IF(N132="nulová",J132,0)</f>
        <v>0</v>
      </c>
      <c r="BJ132" s="19" t="s">
        <v>182</v>
      </c>
      <c r="BK132" s="202">
        <f>ROUND(I132*H132,2)</f>
        <v>0</v>
      </c>
      <c r="BL132" s="19" t="s">
        <v>895</v>
      </c>
      <c r="BM132" s="201" t="s">
        <v>4759</v>
      </c>
    </row>
    <row r="133" spans="1:65" s="2" customFormat="1" ht="21.75" customHeight="1">
      <c r="A133" s="36"/>
      <c r="B133" s="37"/>
      <c r="C133" s="190" t="s">
        <v>522</v>
      </c>
      <c r="D133" s="190" t="s">
        <v>177</v>
      </c>
      <c r="E133" s="191" t="s">
        <v>4760</v>
      </c>
      <c r="F133" s="192" t="s">
        <v>4761</v>
      </c>
      <c r="G133" s="193" t="s">
        <v>180</v>
      </c>
      <c r="H133" s="194">
        <v>36</v>
      </c>
      <c r="I133" s="195"/>
      <c r="J133" s="196">
        <f>ROUND(I133*H133,2)</f>
        <v>0</v>
      </c>
      <c r="K133" s="192" t="s">
        <v>181</v>
      </c>
      <c r="L133" s="41"/>
      <c r="M133" s="197" t="s">
        <v>19</v>
      </c>
      <c r="N133" s="198" t="s">
        <v>48</v>
      </c>
      <c r="O133" s="67"/>
      <c r="P133" s="199">
        <f>O133*H133</f>
        <v>0</v>
      </c>
      <c r="Q133" s="199">
        <v>0</v>
      </c>
      <c r="R133" s="199">
        <f>Q133*H133</f>
        <v>0</v>
      </c>
      <c r="S133" s="199">
        <v>0</v>
      </c>
      <c r="T133" s="200">
        <f>S133*H133</f>
        <v>0</v>
      </c>
      <c r="U133" s="36"/>
      <c r="V133" s="36"/>
      <c r="W133" s="36"/>
      <c r="X133" s="36"/>
      <c r="Y133" s="36"/>
      <c r="Z133" s="36"/>
      <c r="AA133" s="36"/>
      <c r="AB133" s="36"/>
      <c r="AC133" s="36"/>
      <c r="AD133" s="36"/>
      <c r="AE133" s="36"/>
      <c r="AR133" s="201" t="s">
        <v>895</v>
      </c>
      <c r="AT133" s="201" t="s">
        <v>177</v>
      </c>
      <c r="AU133" s="201" t="s">
        <v>85</v>
      </c>
      <c r="AY133" s="19" t="s">
        <v>175</v>
      </c>
      <c r="BE133" s="202">
        <f>IF(N133="základní",J133,0)</f>
        <v>0</v>
      </c>
      <c r="BF133" s="202">
        <f>IF(N133="snížená",J133,0)</f>
        <v>0</v>
      </c>
      <c r="BG133" s="202">
        <f>IF(N133="zákl. přenesená",J133,0)</f>
        <v>0</v>
      </c>
      <c r="BH133" s="202">
        <f>IF(N133="sníž. přenesená",J133,0)</f>
        <v>0</v>
      </c>
      <c r="BI133" s="202">
        <f>IF(N133="nulová",J133,0)</f>
        <v>0</v>
      </c>
      <c r="BJ133" s="19" t="s">
        <v>182</v>
      </c>
      <c r="BK133" s="202">
        <f>ROUND(I133*H133,2)</f>
        <v>0</v>
      </c>
      <c r="BL133" s="19" t="s">
        <v>895</v>
      </c>
      <c r="BM133" s="201" t="s">
        <v>4762</v>
      </c>
    </row>
    <row r="134" spans="1:47" s="2" customFormat="1" ht="39">
      <c r="A134" s="36"/>
      <c r="B134" s="37"/>
      <c r="C134" s="38"/>
      <c r="D134" s="203" t="s">
        <v>184</v>
      </c>
      <c r="E134" s="38"/>
      <c r="F134" s="204" t="s">
        <v>4763</v>
      </c>
      <c r="G134" s="38"/>
      <c r="H134" s="38"/>
      <c r="I134" s="111"/>
      <c r="J134" s="38"/>
      <c r="K134" s="38"/>
      <c r="L134" s="41"/>
      <c r="M134" s="205"/>
      <c r="N134" s="206"/>
      <c r="O134" s="67"/>
      <c r="P134" s="67"/>
      <c r="Q134" s="67"/>
      <c r="R134" s="67"/>
      <c r="S134" s="67"/>
      <c r="T134" s="68"/>
      <c r="U134" s="36"/>
      <c r="V134" s="36"/>
      <c r="W134" s="36"/>
      <c r="X134" s="36"/>
      <c r="Y134" s="36"/>
      <c r="Z134" s="36"/>
      <c r="AA134" s="36"/>
      <c r="AB134" s="36"/>
      <c r="AC134" s="36"/>
      <c r="AD134" s="36"/>
      <c r="AE134" s="36"/>
      <c r="AT134" s="19" t="s">
        <v>184</v>
      </c>
      <c r="AU134" s="19" t="s">
        <v>85</v>
      </c>
    </row>
    <row r="135" spans="2:51" s="14" customFormat="1" ht="11.25">
      <c r="B135" s="217"/>
      <c r="C135" s="218"/>
      <c r="D135" s="203" t="s">
        <v>186</v>
      </c>
      <c r="E135" s="219" t="s">
        <v>19</v>
      </c>
      <c r="F135" s="220" t="s">
        <v>4764</v>
      </c>
      <c r="G135" s="218"/>
      <c r="H135" s="221">
        <v>36</v>
      </c>
      <c r="I135" s="222"/>
      <c r="J135" s="218"/>
      <c r="K135" s="218"/>
      <c r="L135" s="223"/>
      <c r="M135" s="224"/>
      <c r="N135" s="225"/>
      <c r="O135" s="225"/>
      <c r="P135" s="225"/>
      <c r="Q135" s="225"/>
      <c r="R135" s="225"/>
      <c r="S135" s="225"/>
      <c r="T135" s="226"/>
      <c r="AT135" s="227" t="s">
        <v>186</v>
      </c>
      <c r="AU135" s="227" t="s">
        <v>85</v>
      </c>
      <c r="AV135" s="14" t="s">
        <v>85</v>
      </c>
      <c r="AW135" s="14" t="s">
        <v>37</v>
      </c>
      <c r="AX135" s="14" t="s">
        <v>83</v>
      </c>
      <c r="AY135" s="227" t="s">
        <v>175</v>
      </c>
    </row>
    <row r="136" spans="2:63" s="12" customFormat="1" ht="25.9" customHeight="1">
      <c r="B136" s="174"/>
      <c r="C136" s="175"/>
      <c r="D136" s="176" t="s">
        <v>74</v>
      </c>
      <c r="E136" s="177" t="s">
        <v>3322</v>
      </c>
      <c r="F136" s="177" t="s">
        <v>3323</v>
      </c>
      <c r="G136" s="175"/>
      <c r="H136" s="175"/>
      <c r="I136" s="178"/>
      <c r="J136" s="179">
        <f>BK136</f>
        <v>0</v>
      </c>
      <c r="K136" s="175"/>
      <c r="L136" s="180"/>
      <c r="M136" s="181"/>
      <c r="N136" s="182"/>
      <c r="O136" s="182"/>
      <c r="P136" s="183">
        <f>SUM(P137:P139)</f>
        <v>0</v>
      </c>
      <c r="Q136" s="182"/>
      <c r="R136" s="183">
        <f>SUM(R137:R139)</f>
        <v>0</v>
      </c>
      <c r="S136" s="182"/>
      <c r="T136" s="184">
        <f>SUM(T137:T139)</f>
        <v>0</v>
      </c>
      <c r="AR136" s="185" t="s">
        <v>182</v>
      </c>
      <c r="AT136" s="186" t="s">
        <v>74</v>
      </c>
      <c r="AU136" s="186" t="s">
        <v>75</v>
      </c>
      <c r="AY136" s="185" t="s">
        <v>175</v>
      </c>
      <c r="BK136" s="187">
        <f>SUM(BK137:BK139)</f>
        <v>0</v>
      </c>
    </row>
    <row r="137" spans="1:65" s="2" customFormat="1" ht="16.5" customHeight="1">
      <c r="A137" s="36"/>
      <c r="B137" s="37"/>
      <c r="C137" s="190" t="s">
        <v>527</v>
      </c>
      <c r="D137" s="190" t="s">
        <v>177</v>
      </c>
      <c r="E137" s="191" t="s">
        <v>4765</v>
      </c>
      <c r="F137" s="192" t="s">
        <v>4766</v>
      </c>
      <c r="G137" s="193" t="s">
        <v>763</v>
      </c>
      <c r="H137" s="194">
        <v>38</v>
      </c>
      <c r="I137" s="195"/>
      <c r="J137" s="196">
        <f>ROUND(I137*H137,2)</f>
        <v>0</v>
      </c>
      <c r="K137" s="192" t="s">
        <v>181</v>
      </c>
      <c r="L137" s="41"/>
      <c r="M137" s="197" t="s">
        <v>19</v>
      </c>
      <c r="N137" s="198" t="s">
        <v>48</v>
      </c>
      <c r="O137" s="67"/>
      <c r="P137" s="199">
        <f>O137*H137</f>
        <v>0</v>
      </c>
      <c r="Q137" s="199">
        <v>0</v>
      </c>
      <c r="R137" s="199">
        <f>Q137*H137</f>
        <v>0</v>
      </c>
      <c r="S137" s="199">
        <v>0</v>
      </c>
      <c r="T137" s="200">
        <f>S137*H137</f>
        <v>0</v>
      </c>
      <c r="U137" s="36"/>
      <c r="V137" s="36"/>
      <c r="W137" s="36"/>
      <c r="X137" s="36"/>
      <c r="Y137" s="36"/>
      <c r="Z137" s="36"/>
      <c r="AA137" s="36"/>
      <c r="AB137" s="36"/>
      <c r="AC137" s="36"/>
      <c r="AD137" s="36"/>
      <c r="AE137" s="36"/>
      <c r="AR137" s="201" t="s">
        <v>3326</v>
      </c>
      <c r="AT137" s="201" t="s">
        <v>177</v>
      </c>
      <c r="AU137" s="201" t="s">
        <v>83</v>
      </c>
      <c r="AY137" s="19" t="s">
        <v>175</v>
      </c>
      <c r="BE137" s="202">
        <f>IF(N137="základní",J137,0)</f>
        <v>0</v>
      </c>
      <c r="BF137" s="202">
        <f>IF(N137="snížená",J137,0)</f>
        <v>0</v>
      </c>
      <c r="BG137" s="202">
        <f>IF(N137="zákl. přenesená",J137,0)</f>
        <v>0</v>
      </c>
      <c r="BH137" s="202">
        <f>IF(N137="sníž. přenesená",J137,0)</f>
        <v>0</v>
      </c>
      <c r="BI137" s="202">
        <f>IF(N137="nulová",J137,0)</f>
        <v>0</v>
      </c>
      <c r="BJ137" s="19" t="s">
        <v>182</v>
      </c>
      <c r="BK137" s="202">
        <f>ROUND(I137*H137,2)</f>
        <v>0</v>
      </c>
      <c r="BL137" s="19" t="s">
        <v>3326</v>
      </c>
      <c r="BM137" s="201" t="s">
        <v>4767</v>
      </c>
    </row>
    <row r="138" spans="1:65" s="2" customFormat="1" ht="16.5" customHeight="1">
      <c r="A138" s="36"/>
      <c r="B138" s="37"/>
      <c r="C138" s="190" t="s">
        <v>532</v>
      </c>
      <c r="D138" s="190" t="s">
        <v>177</v>
      </c>
      <c r="E138" s="191" t="s">
        <v>3610</v>
      </c>
      <c r="F138" s="192" t="s">
        <v>4649</v>
      </c>
      <c r="G138" s="193" t="s">
        <v>763</v>
      </c>
      <c r="H138" s="194">
        <v>45</v>
      </c>
      <c r="I138" s="195"/>
      <c r="J138" s="196">
        <f>ROUND(I138*H138,2)</f>
        <v>0</v>
      </c>
      <c r="K138" s="192" t="s">
        <v>181</v>
      </c>
      <c r="L138" s="41"/>
      <c r="M138" s="197" t="s">
        <v>19</v>
      </c>
      <c r="N138" s="198" t="s">
        <v>48</v>
      </c>
      <c r="O138" s="67"/>
      <c r="P138" s="199">
        <f>O138*H138</f>
        <v>0</v>
      </c>
      <c r="Q138" s="199">
        <v>0</v>
      </c>
      <c r="R138" s="199">
        <f>Q138*H138</f>
        <v>0</v>
      </c>
      <c r="S138" s="199">
        <v>0</v>
      </c>
      <c r="T138" s="200">
        <f>S138*H138</f>
        <v>0</v>
      </c>
      <c r="U138" s="36"/>
      <c r="V138" s="36"/>
      <c r="W138" s="36"/>
      <c r="X138" s="36"/>
      <c r="Y138" s="36"/>
      <c r="Z138" s="36"/>
      <c r="AA138" s="36"/>
      <c r="AB138" s="36"/>
      <c r="AC138" s="36"/>
      <c r="AD138" s="36"/>
      <c r="AE138" s="36"/>
      <c r="AR138" s="201" t="s">
        <v>3326</v>
      </c>
      <c r="AT138" s="201" t="s">
        <v>177</v>
      </c>
      <c r="AU138" s="201" t="s">
        <v>83</v>
      </c>
      <c r="AY138" s="19" t="s">
        <v>175</v>
      </c>
      <c r="BE138" s="202">
        <f>IF(N138="základní",J138,0)</f>
        <v>0</v>
      </c>
      <c r="BF138" s="202">
        <f>IF(N138="snížená",J138,0)</f>
        <v>0</v>
      </c>
      <c r="BG138" s="202">
        <f>IF(N138="zákl. přenesená",J138,0)</f>
        <v>0</v>
      </c>
      <c r="BH138" s="202">
        <f>IF(N138="sníž. přenesená",J138,0)</f>
        <v>0</v>
      </c>
      <c r="BI138" s="202">
        <f>IF(N138="nulová",J138,0)</f>
        <v>0</v>
      </c>
      <c r="BJ138" s="19" t="s">
        <v>182</v>
      </c>
      <c r="BK138" s="202">
        <f>ROUND(I138*H138,2)</f>
        <v>0</v>
      </c>
      <c r="BL138" s="19" t="s">
        <v>3326</v>
      </c>
      <c r="BM138" s="201" t="s">
        <v>4768</v>
      </c>
    </row>
    <row r="139" spans="1:65" s="2" customFormat="1" ht="16.5" customHeight="1">
      <c r="A139" s="36"/>
      <c r="B139" s="37"/>
      <c r="C139" s="190" t="s">
        <v>537</v>
      </c>
      <c r="D139" s="190" t="s">
        <v>177</v>
      </c>
      <c r="E139" s="191" t="s">
        <v>3613</v>
      </c>
      <c r="F139" s="192" t="s">
        <v>4654</v>
      </c>
      <c r="G139" s="193" t="s">
        <v>763</v>
      </c>
      <c r="H139" s="194">
        <v>25</v>
      </c>
      <c r="I139" s="195"/>
      <c r="J139" s="196">
        <f>ROUND(I139*H139,2)</f>
        <v>0</v>
      </c>
      <c r="K139" s="192" t="s">
        <v>181</v>
      </c>
      <c r="L139" s="41"/>
      <c r="M139" s="267" t="s">
        <v>19</v>
      </c>
      <c r="N139" s="268" t="s">
        <v>48</v>
      </c>
      <c r="O139" s="251"/>
      <c r="P139" s="269">
        <f>O139*H139</f>
        <v>0</v>
      </c>
      <c r="Q139" s="269">
        <v>0</v>
      </c>
      <c r="R139" s="269">
        <f>Q139*H139</f>
        <v>0</v>
      </c>
      <c r="S139" s="269">
        <v>0</v>
      </c>
      <c r="T139" s="270">
        <f>S139*H139</f>
        <v>0</v>
      </c>
      <c r="U139" s="36"/>
      <c r="V139" s="36"/>
      <c r="W139" s="36"/>
      <c r="X139" s="36"/>
      <c r="Y139" s="36"/>
      <c r="Z139" s="36"/>
      <c r="AA139" s="36"/>
      <c r="AB139" s="36"/>
      <c r="AC139" s="36"/>
      <c r="AD139" s="36"/>
      <c r="AE139" s="36"/>
      <c r="AR139" s="201" t="s">
        <v>3326</v>
      </c>
      <c r="AT139" s="201" t="s">
        <v>177</v>
      </c>
      <c r="AU139" s="201" t="s">
        <v>83</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3326</v>
      </c>
      <c r="BM139" s="201" t="s">
        <v>4769</v>
      </c>
    </row>
    <row r="140" spans="1:31" s="2" customFormat="1" ht="6.95" customHeight="1">
      <c r="A140" s="36"/>
      <c r="B140" s="50"/>
      <c r="C140" s="51"/>
      <c r="D140" s="51"/>
      <c r="E140" s="51"/>
      <c r="F140" s="51"/>
      <c r="G140" s="51"/>
      <c r="H140" s="51"/>
      <c r="I140" s="139"/>
      <c r="J140" s="51"/>
      <c r="K140" s="51"/>
      <c r="L140" s="41"/>
      <c r="M140" s="36"/>
      <c r="O140" s="36"/>
      <c r="P140" s="36"/>
      <c r="Q140" s="36"/>
      <c r="R140" s="36"/>
      <c r="S140" s="36"/>
      <c r="T140" s="36"/>
      <c r="U140" s="36"/>
      <c r="V140" s="36"/>
      <c r="W140" s="36"/>
      <c r="X140" s="36"/>
      <c r="Y140" s="36"/>
      <c r="Z140" s="36"/>
      <c r="AA140" s="36"/>
      <c r="AB140" s="36"/>
      <c r="AC140" s="36"/>
      <c r="AD140" s="36"/>
      <c r="AE140" s="36"/>
    </row>
  </sheetData>
  <sheetProtection algorithmName="SHA-512" hashValue="0VbmstcihwJgx0JGNPYJPjTX++NPyEdWHfaZP52eQ5zNFIFcRB/KJpHC0NNSxxAi1TkDzN52PX1fg/RRv6jq7g==" saltValue="yFx/0D6Fzm1HLaVdMAwX+T4w+eTLD1l2IxJHZTQRZRCJqhlbPKThk8+rHzsQyT9viW2I6o1AbVCqvls1h1kNlw==" spinCount="100000" sheet="1" objects="1" scenarios="1" formatColumns="0" formatRows="0" autoFilter="0"/>
  <autoFilter ref="C84:K139"/>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84</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145</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ROUND(J89,2)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ROUND((SUM(BE89:BE191)),2)</f>
        <v>0</v>
      </c>
      <c r="G33" s="36"/>
      <c r="H33" s="36"/>
      <c r="I33" s="128">
        <v>0.21</v>
      </c>
      <c r="J33" s="127">
        <f>ROUND(((SUM(BE89:BE191))*I33),2)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ROUND((SUM(BF89:BF191)),2)</f>
        <v>0</v>
      </c>
      <c r="G34" s="36"/>
      <c r="H34" s="36"/>
      <c r="I34" s="128">
        <v>0.15</v>
      </c>
      <c r="J34" s="127">
        <f>ROUND(((SUM(BF89:BF191))*I34),2)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ROUND((SUM(BG89:BG191)),2)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ROUND((SUM(BH89:BH191)),2)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ROUND((SUM(BI89:BI191)),2)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01 - Stavební část - oprava sanace</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J89</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J90</f>
        <v>0</v>
      </c>
      <c r="K60" s="149"/>
      <c r="L60" s="154"/>
    </row>
    <row r="61" spans="2:12" s="10" customFormat="1" ht="19.9" customHeight="1">
      <c r="B61" s="155"/>
      <c r="C61" s="156"/>
      <c r="D61" s="157" t="s">
        <v>151</v>
      </c>
      <c r="E61" s="158"/>
      <c r="F61" s="158"/>
      <c r="G61" s="158"/>
      <c r="H61" s="158"/>
      <c r="I61" s="159"/>
      <c r="J61" s="160">
        <f>J91</f>
        <v>0</v>
      </c>
      <c r="K61" s="156"/>
      <c r="L61" s="161"/>
    </row>
    <row r="62" spans="2:12" s="10" customFormat="1" ht="19.9" customHeight="1">
      <c r="B62" s="155"/>
      <c r="C62" s="156"/>
      <c r="D62" s="157" t="s">
        <v>152</v>
      </c>
      <c r="E62" s="158"/>
      <c r="F62" s="158"/>
      <c r="G62" s="158"/>
      <c r="H62" s="158"/>
      <c r="I62" s="159"/>
      <c r="J62" s="160">
        <f>J134</f>
        <v>0</v>
      </c>
      <c r="K62" s="156"/>
      <c r="L62" s="161"/>
    </row>
    <row r="63" spans="2:12" s="10" customFormat="1" ht="19.9" customHeight="1">
      <c r="B63" s="155"/>
      <c r="C63" s="156"/>
      <c r="D63" s="157" t="s">
        <v>153</v>
      </c>
      <c r="E63" s="158"/>
      <c r="F63" s="158"/>
      <c r="G63" s="158"/>
      <c r="H63" s="158"/>
      <c r="I63" s="159"/>
      <c r="J63" s="160">
        <f>J148</f>
        <v>0</v>
      </c>
      <c r="K63" s="156"/>
      <c r="L63" s="161"/>
    </row>
    <row r="64" spans="2:12" s="10" customFormat="1" ht="19.9" customHeight="1">
      <c r="B64" s="155"/>
      <c r="C64" s="156"/>
      <c r="D64" s="157" t="s">
        <v>154</v>
      </c>
      <c r="E64" s="158"/>
      <c r="F64" s="158"/>
      <c r="G64" s="158"/>
      <c r="H64" s="158"/>
      <c r="I64" s="159"/>
      <c r="J64" s="160">
        <f>J153</f>
        <v>0</v>
      </c>
      <c r="K64" s="156"/>
      <c r="L64" s="161"/>
    </row>
    <row r="65" spans="2:12" s="10" customFormat="1" ht="19.9" customHeight="1">
      <c r="B65" s="155"/>
      <c r="C65" s="156"/>
      <c r="D65" s="157" t="s">
        <v>155</v>
      </c>
      <c r="E65" s="158"/>
      <c r="F65" s="158"/>
      <c r="G65" s="158"/>
      <c r="H65" s="158"/>
      <c r="I65" s="159"/>
      <c r="J65" s="160">
        <f>J158</f>
        <v>0</v>
      </c>
      <c r="K65" s="156"/>
      <c r="L65" s="161"/>
    </row>
    <row r="66" spans="2:12" s="10" customFormat="1" ht="19.9" customHeight="1">
      <c r="B66" s="155"/>
      <c r="C66" s="156"/>
      <c r="D66" s="157" t="s">
        <v>156</v>
      </c>
      <c r="E66" s="158"/>
      <c r="F66" s="158"/>
      <c r="G66" s="158"/>
      <c r="H66" s="158"/>
      <c r="I66" s="159"/>
      <c r="J66" s="160">
        <f>J166</f>
        <v>0</v>
      </c>
      <c r="K66" s="156"/>
      <c r="L66" s="161"/>
    </row>
    <row r="67" spans="2:12" s="10" customFormat="1" ht="19.9" customHeight="1">
      <c r="B67" s="155"/>
      <c r="C67" s="156"/>
      <c r="D67" s="157" t="s">
        <v>157</v>
      </c>
      <c r="E67" s="158"/>
      <c r="F67" s="158"/>
      <c r="G67" s="158"/>
      <c r="H67" s="158"/>
      <c r="I67" s="159"/>
      <c r="J67" s="160">
        <f>J170</f>
        <v>0</v>
      </c>
      <c r="K67" s="156"/>
      <c r="L67" s="161"/>
    </row>
    <row r="68" spans="2:12" s="9" customFormat="1" ht="24.95" customHeight="1">
      <c r="B68" s="148"/>
      <c r="C68" s="149"/>
      <c r="D68" s="150" t="s">
        <v>158</v>
      </c>
      <c r="E68" s="151"/>
      <c r="F68" s="151"/>
      <c r="G68" s="151"/>
      <c r="H68" s="151"/>
      <c r="I68" s="152"/>
      <c r="J68" s="153">
        <f>J173</f>
        <v>0</v>
      </c>
      <c r="K68" s="149"/>
      <c r="L68" s="154"/>
    </row>
    <row r="69" spans="2:12" s="10" customFormat="1" ht="19.9" customHeight="1">
      <c r="B69" s="155"/>
      <c r="C69" s="156"/>
      <c r="D69" s="157" t="s">
        <v>159</v>
      </c>
      <c r="E69" s="158"/>
      <c r="F69" s="158"/>
      <c r="G69" s="158"/>
      <c r="H69" s="158"/>
      <c r="I69" s="159"/>
      <c r="J69" s="160">
        <f>J174</f>
        <v>0</v>
      </c>
      <c r="K69" s="156"/>
      <c r="L69" s="161"/>
    </row>
    <row r="70" spans="1:31" s="2" customFormat="1" ht="21.75" customHeight="1">
      <c r="A70" s="36"/>
      <c r="B70" s="37"/>
      <c r="C70" s="38"/>
      <c r="D70" s="38"/>
      <c r="E70" s="38"/>
      <c r="F70" s="38"/>
      <c r="G70" s="38"/>
      <c r="H70" s="38"/>
      <c r="I70" s="111"/>
      <c r="J70" s="38"/>
      <c r="K70" s="38"/>
      <c r="L70" s="112"/>
      <c r="S70" s="36"/>
      <c r="T70" s="36"/>
      <c r="U70" s="36"/>
      <c r="V70" s="36"/>
      <c r="W70" s="36"/>
      <c r="X70" s="36"/>
      <c r="Y70" s="36"/>
      <c r="Z70" s="36"/>
      <c r="AA70" s="36"/>
      <c r="AB70" s="36"/>
      <c r="AC70" s="36"/>
      <c r="AD70" s="36"/>
      <c r="AE70" s="36"/>
    </row>
    <row r="71" spans="1:31" s="2" customFormat="1" ht="6.95" customHeight="1">
      <c r="A71" s="36"/>
      <c r="B71" s="50"/>
      <c r="C71" s="51"/>
      <c r="D71" s="51"/>
      <c r="E71" s="51"/>
      <c r="F71" s="51"/>
      <c r="G71" s="51"/>
      <c r="H71" s="51"/>
      <c r="I71" s="139"/>
      <c r="J71" s="51"/>
      <c r="K71" s="51"/>
      <c r="L71" s="112"/>
      <c r="S71" s="36"/>
      <c r="T71" s="36"/>
      <c r="U71" s="36"/>
      <c r="V71" s="36"/>
      <c r="W71" s="36"/>
      <c r="X71" s="36"/>
      <c r="Y71" s="36"/>
      <c r="Z71" s="36"/>
      <c r="AA71" s="36"/>
      <c r="AB71" s="36"/>
      <c r="AC71" s="36"/>
      <c r="AD71" s="36"/>
      <c r="AE71" s="36"/>
    </row>
    <row r="75" spans="1:31" s="2" customFormat="1" ht="6.95" customHeight="1">
      <c r="A75" s="36"/>
      <c r="B75" s="52"/>
      <c r="C75" s="53"/>
      <c r="D75" s="53"/>
      <c r="E75" s="53"/>
      <c r="F75" s="53"/>
      <c r="G75" s="53"/>
      <c r="H75" s="53"/>
      <c r="I75" s="142"/>
      <c r="J75" s="53"/>
      <c r="K75" s="53"/>
      <c r="L75" s="112"/>
      <c r="S75" s="36"/>
      <c r="T75" s="36"/>
      <c r="U75" s="36"/>
      <c r="V75" s="36"/>
      <c r="W75" s="36"/>
      <c r="X75" s="36"/>
      <c r="Y75" s="36"/>
      <c r="Z75" s="36"/>
      <c r="AA75" s="36"/>
      <c r="AB75" s="36"/>
      <c r="AC75" s="36"/>
      <c r="AD75" s="36"/>
      <c r="AE75" s="36"/>
    </row>
    <row r="76" spans="1:31" s="2" customFormat="1" ht="24.95" customHeight="1">
      <c r="A76" s="36"/>
      <c r="B76" s="37"/>
      <c r="C76" s="25" t="s">
        <v>160</v>
      </c>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6.5" customHeight="1">
      <c r="A79" s="36"/>
      <c r="B79" s="37"/>
      <c r="C79" s="38"/>
      <c r="D79" s="38"/>
      <c r="E79" s="396" t="str">
        <f>E7</f>
        <v>Horažďovice ON - oprava výpravní budovy1</v>
      </c>
      <c r="F79" s="397"/>
      <c r="G79" s="397"/>
      <c r="H79" s="397"/>
      <c r="I79" s="111"/>
      <c r="J79" s="38"/>
      <c r="K79" s="38"/>
      <c r="L79" s="112"/>
      <c r="S79" s="36"/>
      <c r="T79" s="36"/>
      <c r="U79" s="36"/>
      <c r="V79" s="36"/>
      <c r="W79" s="36"/>
      <c r="X79" s="36"/>
      <c r="Y79" s="36"/>
      <c r="Z79" s="36"/>
      <c r="AA79" s="36"/>
      <c r="AB79" s="36"/>
      <c r="AC79" s="36"/>
      <c r="AD79" s="36"/>
      <c r="AE79" s="36"/>
    </row>
    <row r="80" spans="1:31" s="2" customFormat="1" ht="12" customHeight="1">
      <c r="A80" s="36"/>
      <c r="B80" s="37"/>
      <c r="C80" s="31" t="s">
        <v>144</v>
      </c>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6.5" customHeight="1">
      <c r="A81" s="36"/>
      <c r="B81" s="37"/>
      <c r="C81" s="38"/>
      <c r="D81" s="38"/>
      <c r="E81" s="353" t="str">
        <f>E9</f>
        <v>SO 01 - Stavební část - oprava sanace</v>
      </c>
      <c r="F81" s="398"/>
      <c r="G81" s="398"/>
      <c r="H81" s="398"/>
      <c r="I81" s="111"/>
      <c r="J81" s="38"/>
      <c r="K81" s="38"/>
      <c r="L81" s="112"/>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111"/>
      <c r="J82" s="38"/>
      <c r="K82" s="38"/>
      <c r="L82" s="112"/>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F12</f>
        <v xml:space="preserve"> </v>
      </c>
      <c r="G83" s="38"/>
      <c r="H83" s="38"/>
      <c r="I83" s="114" t="s">
        <v>23</v>
      </c>
      <c r="J83" s="62" t="str">
        <f>IF(J12="","",J12)</f>
        <v>29. 3. 2020</v>
      </c>
      <c r="K83" s="38"/>
      <c r="L83" s="112"/>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1"/>
      <c r="J84" s="38"/>
      <c r="K84" s="38"/>
      <c r="L84" s="112"/>
      <c r="S84" s="36"/>
      <c r="T84" s="36"/>
      <c r="U84" s="36"/>
      <c r="V84" s="36"/>
      <c r="W84" s="36"/>
      <c r="X84" s="36"/>
      <c r="Y84" s="36"/>
      <c r="Z84" s="36"/>
      <c r="AA84" s="36"/>
      <c r="AB84" s="36"/>
      <c r="AC84" s="36"/>
      <c r="AD84" s="36"/>
      <c r="AE84" s="36"/>
    </row>
    <row r="85" spans="1:31" s="2" customFormat="1" ht="15.2" customHeight="1">
      <c r="A85" s="36"/>
      <c r="B85" s="37"/>
      <c r="C85" s="31" t="s">
        <v>25</v>
      </c>
      <c r="D85" s="38"/>
      <c r="E85" s="38"/>
      <c r="F85" s="29" t="str">
        <f>E15</f>
        <v>Správa železnic, státní organizace</v>
      </c>
      <c r="G85" s="38"/>
      <c r="H85" s="38"/>
      <c r="I85" s="114" t="s">
        <v>33</v>
      </c>
      <c r="J85" s="34" t="str">
        <f>E21</f>
        <v>APREA s.r.o.</v>
      </c>
      <c r="K85" s="38"/>
      <c r="L85" s="112"/>
      <c r="S85" s="36"/>
      <c r="T85" s="36"/>
      <c r="U85" s="36"/>
      <c r="V85" s="36"/>
      <c r="W85" s="36"/>
      <c r="X85" s="36"/>
      <c r="Y85" s="36"/>
      <c r="Z85" s="36"/>
      <c r="AA85" s="36"/>
      <c r="AB85" s="36"/>
      <c r="AC85" s="36"/>
      <c r="AD85" s="36"/>
      <c r="AE85" s="36"/>
    </row>
    <row r="86" spans="1:31" s="2" customFormat="1" ht="15.2" customHeight="1">
      <c r="A86" s="36"/>
      <c r="B86" s="37"/>
      <c r="C86" s="31" t="s">
        <v>31</v>
      </c>
      <c r="D86" s="38"/>
      <c r="E86" s="38"/>
      <c r="F86" s="29" t="str">
        <f>IF(E18="","",E18)</f>
        <v>Vyplň údaj</v>
      </c>
      <c r="G86" s="38"/>
      <c r="H86" s="38"/>
      <c r="I86" s="114" t="s">
        <v>38</v>
      </c>
      <c r="J86" s="34" t="str">
        <f>E24</f>
        <v xml:space="preserve"> </v>
      </c>
      <c r="K86" s="38"/>
      <c r="L86" s="112"/>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111"/>
      <c r="J87" s="38"/>
      <c r="K87" s="38"/>
      <c r="L87" s="112"/>
      <c r="S87" s="36"/>
      <c r="T87" s="36"/>
      <c r="U87" s="36"/>
      <c r="V87" s="36"/>
      <c r="W87" s="36"/>
      <c r="X87" s="36"/>
      <c r="Y87" s="36"/>
      <c r="Z87" s="36"/>
      <c r="AA87" s="36"/>
      <c r="AB87" s="36"/>
      <c r="AC87" s="36"/>
      <c r="AD87" s="36"/>
      <c r="AE87" s="36"/>
    </row>
    <row r="88" spans="1:31" s="11" customFormat="1" ht="29.25" customHeight="1">
      <c r="A88" s="162"/>
      <c r="B88" s="163"/>
      <c r="C88" s="164" t="s">
        <v>161</v>
      </c>
      <c r="D88" s="165" t="s">
        <v>60</v>
      </c>
      <c r="E88" s="165" t="s">
        <v>56</v>
      </c>
      <c r="F88" s="165" t="s">
        <v>57</v>
      </c>
      <c r="G88" s="165" t="s">
        <v>162</v>
      </c>
      <c r="H88" s="165" t="s">
        <v>163</v>
      </c>
      <c r="I88" s="166" t="s">
        <v>164</v>
      </c>
      <c r="J88" s="165" t="s">
        <v>148</v>
      </c>
      <c r="K88" s="167" t="s">
        <v>165</v>
      </c>
      <c r="L88" s="168"/>
      <c r="M88" s="71" t="s">
        <v>19</v>
      </c>
      <c r="N88" s="72" t="s">
        <v>45</v>
      </c>
      <c r="O88" s="72" t="s">
        <v>166</v>
      </c>
      <c r="P88" s="72" t="s">
        <v>167</v>
      </c>
      <c r="Q88" s="72" t="s">
        <v>168</v>
      </c>
      <c r="R88" s="72" t="s">
        <v>169</v>
      </c>
      <c r="S88" s="72" t="s">
        <v>170</v>
      </c>
      <c r="T88" s="73" t="s">
        <v>171</v>
      </c>
      <c r="U88" s="162"/>
      <c r="V88" s="162"/>
      <c r="W88" s="162"/>
      <c r="X88" s="162"/>
      <c r="Y88" s="162"/>
      <c r="Z88" s="162"/>
      <c r="AA88" s="162"/>
      <c r="AB88" s="162"/>
      <c r="AC88" s="162"/>
      <c r="AD88" s="162"/>
      <c r="AE88" s="162"/>
    </row>
    <row r="89" spans="1:63" s="2" customFormat="1" ht="22.9" customHeight="1">
      <c r="A89" s="36"/>
      <c r="B89" s="37"/>
      <c r="C89" s="78" t="s">
        <v>172</v>
      </c>
      <c r="D89" s="38"/>
      <c r="E89" s="38"/>
      <c r="F89" s="38"/>
      <c r="G89" s="38"/>
      <c r="H89" s="38"/>
      <c r="I89" s="111"/>
      <c r="J89" s="169">
        <f>BK89</f>
        <v>0</v>
      </c>
      <c r="K89" s="38"/>
      <c r="L89" s="41"/>
      <c r="M89" s="74"/>
      <c r="N89" s="170"/>
      <c r="O89" s="75"/>
      <c r="P89" s="171">
        <f>P90+P173</f>
        <v>0</v>
      </c>
      <c r="Q89" s="75"/>
      <c r="R89" s="171">
        <f>R90+R173</f>
        <v>135.3641475</v>
      </c>
      <c r="S89" s="75"/>
      <c r="T89" s="172">
        <f>T90+T173</f>
        <v>48.51314215</v>
      </c>
      <c r="U89" s="36"/>
      <c r="V89" s="36"/>
      <c r="W89" s="36"/>
      <c r="X89" s="36"/>
      <c r="Y89" s="36"/>
      <c r="Z89" s="36"/>
      <c r="AA89" s="36"/>
      <c r="AB89" s="36"/>
      <c r="AC89" s="36"/>
      <c r="AD89" s="36"/>
      <c r="AE89" s="36"/>
      <c r="AT89" s="19" t="s">
        <v>74</v>
      </c>
      <c r="AU89" s="19" t="s">
        <v>149</v>
      </c>
      <c r="BK89" s="173">
        <f>BK90+BK173</f>
        <v>0</v>
      </c>
    </row>
    <row r="90" spans="2:63" s="12" customFormat="1" ht="25.9" customHeight="1">
      <c r="B90" s="174"/>
      <c r="C90" s="175"/>
      <c r="D90" s="176" t="s">
        <v>74</v>
      </c>
      <c r="E90" s="177" t="s">
        <v>173</v>
      </c>
      <c r="F90" s="177" t="s">
        <v>174</v>
      </c>
      <c r="G90" s="175"/>
      <c r="H90" s="175"/>
      <c r="I90" s="178"/>
      <c r="J90" s="179">
        <f>BK90</f>
        <v>0</v>
      </c>
      <c r="K90" s="175"/>
      <c r="L90" s="180"/>
      <c r="M90" s="181"/>
      <c r="N90" s="182"/>
      <c r="O90" s="182"/>
      <c r="P90" s="183">
        <f>P91+P134+P148+P153+P158+P166+P170</f>
        <v>0</v>
      </c>
      <c r="Q90" s="182"/>
      <c r="R90" s="183">
        <f>R91+R134+R148+R153+R158+R166+R170</f>
        <v>124.9095077</v>
      </c>
      <c r="S90" s="182"/>
      <c r="T90" s="184">
        <f>T91+T134+T148+T153+T158+T166+T170</f>
        <v>46.55272215</v>
      </c>
      <c r="AR90" s="185" t="s">
        <v>83</v>
      </c>
      <c r="AT90" s="186" t="s">
        <v>74</v>
      </c>
      <c r="AU90" s="186" t="s">
        <v>75</v>
      </c>
      <c r="AY90" s="185" t="s">
        <v>175</v>
      </c>
      <c r="BK90" s="187">
        <f>BK91+BK134+BK148+BK153+BK158+BK166+BK170</f>
        <v>0</v>
      </c>
    </row>
    <row r="91" spans="2:63" s="12" customFormat="1" ht="22.9" customHeight="1">
      <c r="B91" s="174"/>
      <c r="C91" s="175"/>
      <c r="D91" s="176" t="s">
        <v>74</v>
      </c>
      <c r="E91" s="188" t="s">
        <v>83</v>
      </c>
      <c r="F91" s="188" t="s">
        <v>176</v>
      </c>
      <c r="G91" s="175"/>
      <c r="H91" s="175"/>
      <c r="I91" s="178"/>
      <c r="J91" s="189">
        <f>BK91</f>
        <v>0</v>
      </c>
      <c r="K91" s="175"/>
      <c r="L91" s="180"/>
      <c r="M91" s="181"/>
      <c r="N91" s="182"/>
      <c r="O91" s="182"/>
      <c r="P91" s="183">
        <f>SUM(P92:P133)</f>
        <v>0</v>
      </c>
      <c r="Q91" s="182"/>
      <c r="R91" s="183">
        <f>SUM(R92:R133)</f>
        <v>48</v>
      </c>
      <c r="S91" s="182"/>
      <c r="T91" s="184">
        <f>SUM(T92:T133)</f>
        <v>46.551</v>
      </c>
      <c r="AR91" s="185" t="s">
        <v>83</v>
      </c>
      <c r="AT91" s="186" t="s">
        <v>74</v>
      </c>
      <c r="AU91" s="186" t="s">
        <v>83</v>
      </c>
      <c r="AY91" s="185" t="s">
        <v>175</v>
      </c>
      <c r="BK91" s="187">
        <f>SUM(BK92:BK133)</f>
        <v>0</v>
      </c>
    </row>
    <row r="92" spans="1:65" s="2" customFormat="1" ht="21.75" customHeight="1">
      <c r="A92" s="36"/>
      <c r="B92" s="37"/>
      <c r="C92" s="190" t="s">
        <v>83</v>
      </c>
      <c r="D92" s="190" t="s">
        <v>177</v>
      </c>
      <c r="E92" s="191" t="s">
        <v>178</v>
      </c>
      <c r="F92" s="192" t="s">
        <v>179</v>
      </c>
      <c r="G92" s="193" t="s">
        <v>180</v>
      </c>
      <c r="H92" s="194">
        <v>157.8</v>
      </c>
      <c r="I92" s="195"/>
      <c r="J92" s="196">
        <f>ROUND(I92*H92,2)</f>
        <v>0</v>
      </c>
      <c r="K92" s="192" t="s">
        <v>181</v>
      </c>
      <c r="L92" s="41"/>
      <c r="M92" s="197" t="s">
        <v>19</v>
      </c>
      <c r="N92" s="198" t="s">
        <v>48</v>
      </c>
      <c r="O92" s="67"/>
      <c r="P92" s="199">
        <f>O92*H92</f>
        <v>0</v>
      </c>
      <c r="Q92" s="199">
        <v>0</v>
      </c>
      <c r="R92" s="199">
        <f>Q92*H92</f>
        <v>0</v>
      </c>
      <c r="S92" s="199">
        <v>0.295</v>
      </c>
      <c r="T92" s="200">
        <f>S92*H92</f>
        <v>46.551</v>
      </c>
      <c r="U92" s="36"/>
      <c r="V92" s="36"/>
      <c r="W92" s="36"/>
      <c r="X92" s="36"/>
      <c r="Y92" s="36"/>
      <c r="Z92" s="36"/>
      <c r="AA92" s="36"/>
      <c r="AB92" s="36"/>
      <c r="AC92" s="36"/>
      <c r="AD92" s="36"/>
      <c r="AE92" s="36"/>
      <c r="AR92" s="201" t="s">
        <v>182</v>
      </c>
      <c r="AT92" s="201" t="s">
        <v>177</v>
      </c>
      <c r="AU92" s="201" t="s">
        <v>85</v>
      </c>
      <c r="AY92" s="19" t="s">
        <v>175</v>
      </c>
      <c r="BE92" s="202">
        <f>IF(N92="základní",J92,0)</f>
        <v>0</v>
      </c>
      <c r="BF92" s="202">
        <f>IF(N92="snížená",J92,0)</f>
        <v>0</v>
      </c>
      <c r="BG92" s="202">
        <f>IF(N92="zákl. přenesená",J92,0)</f>
        <v>0</v>
      </c>
      <c r="BH92" s="202">
        <f>IF(N92="sníž. přenesená",J92,0)</f>
        <v>0</v>
      </c>
      <c r="BI92" s="202">
        <f>IF(N92="nulová",J92,0)</f>
        <v>0</v>
      </c>
      <c r="BJ92" s="19" t="s">
        <v>182</v>
      </c>
      <c r="BK92" s="202">
        <f>ROUND(I92*H92,2)</f>
        <v>0</v>
      </c>
      <c r="BL92" s="19" t="s">
        <v>182</v>
      </c>
      <c r="BM92" s="201" t="s">
        <v>183</v>
      </c>
    </row>
    <row r="93" spans="1:47" s="2" customFormat="1" ht="117">
      <c r="A93" s="36"/>
      <c r="B93" s="37"/>
      <c r="C93" s="38"/>
      <c r="D93" s="203" t="s">
        <v>184</v>
      </c>
      <c r="E93" s="38"/>
      <c r="F93" s="204" t="s">
        <v>185</v>
      </c>
      <c r="G93" s="38"/>
      <c r="H93" s="38"/>
      <c r="I93" s="111"/>
      <c r="J93" s="38"/>
      <c r="K93" s="38"/>
      <c r="L93" s="41"/>
      <c r="M93" s="205"/>
      <c r="N93" s="206"/>
      <c r="O93" s="67"/>
      <c r="P93" s="67"/>
      <c r="Q93" s="67"/>
      <c r="R93" s="67"/>
      <c r="S93" s="67"/>
      <c r="T93" s="68"/>
      <c r="U93" s="36"/>
      <c r="V93" s="36"/>
      <c r="W93" s="36"/>
      <c r="X93" s="36"/>
      <c r="Y93" s="36"/>
      <c r="Z93" s="36"/>
      <c r="AA93" s="36"/>
      <c r="AB93" s="36"/>
      <c r="AC93" s="36"/>
      <c r="AD93" s="36"/>
      <c r="AE93" s="36"/>
      <c r="AT93" s="19" t="s">
        <v>184</v>
      </c>
      <c r="AU93" s="19" t="s">
        <v>85</v>
      </c>
    </row>
    <row r="94" spans="2:51" s="13" customFormat="1" ht="11.25">
      <c r="B94" s="207"/>
      <c r="C94" s="208"/>
      <c r="D94" s="203" t="s">
        <v>186</v>
      </c>
      <c r="E94" s="209" t="s">
        <v>19</v>
      </c>
      <c r="F94" s="210" t="s">
        <v>187</v>
      </c>
      <c r="G94" s="208"/>
      <c r="H94" s="209" t="s">
        <v>19</v>
      </c>
      <c r="I94" s="211"/>
      <c r="J94" s="208"/>
      <c r="K94" s="208"/>
      <c r="L94" s="212"/>
      <c r="M94" s="213"/>
      <c r="N94" s="214"/>
      <c r="O94" s="214"/>
      <c r="P94" s="214"/>
      <c r="Q94" s="214"/>
      <c r="R94" s="214"/>
      <c r="S94" s="214"/>
      <c r="T94" s="215"/>
      <c r="AT94" s="216" t="s">
        <v>186</v>
      </c>
      <c r="AU94" s="216" t="s">
        <v>85</v>
      </c>
      <c r="AV94" s="13" t="s">
        <v>83</v>
      </c>
      <c r="AW94" s="13" t="s">
        <v>37</v>
      </c>
      <c r="AX94" s="13" t="s">
        <v>75</v>
      </c>
      <c r="AY94" s="216" t="s">
        <v>175</v>
      </c>
    </row>
    <row r="95" spans="2:51" s="14" customFormat="1" ht="11.25">
      <c r="B95" s="217"/>
      <c r="C95" s="218"/>
      <c r="D95" s="203" t="s">
        <v>186</v>
      </c>
      <c r="E95" s="219" t="s">
        <v>19</v>
      </c>
      <c r="F95" s="220" t="s">
        <v>188</v>
      </c>
      <c r="G95" s="218"/>
      <c r="H95" s="221">
        <v>157.8</v>
      </c>
      <c r="I95" s="222"/>
      <c r="J95" s="218"/>
      <c r="K95" s="218"/>
      <c r="L95" s="223"/>
      <c r="M95" s="224"/>
      <c r="N95" s="225"/>
      <c r="O95" s="225"/>
      <c r="P95" s="225"/>
      <c r="Q95" s="225"/>
      <c r="R95" s="225"/>
      <c r="S95" s="225"/>
      <c r="T95" s="226"/>
      <c r="AT95" s="227" t="s">
        <v>186</v>
      </c>
      <c r="AU95" s="227" t="s">
        <v>85</v>
      </c>
      <c r="AV95" s="14" t="s">
        <v>85</v>
      </c>
      <c r="AW95" s="14" t="s">
        <v>37</v>
      </c>
      <c r="AX95" s="14" t="s">
        <v>83</v>
      </c>
      <c r="AY95" s="227" t="s">
        <v>175</v>
      </c>
    </row>
    <row r="96" spans="1:65" s="2" customFormat="1" ht="21.75" customHeight="1">
      <c r="A96" s="36"/>
      <c r="B96" s="37"/>
      <c r="C96" s="190" t="s">
        <v>85</v>
      </c>
      <c r="D96" s="190" t="s">
        <v>177</v>
      </c>
      <c r="E96" s="191" t="s">
        <v>189</v>
      </c>
      <c r="F96" s="192" t="s">
        <v>190</v>
      </c>
      <c r="G96" s="193" t="s">
        <v>191</v>
      </c>
      <c r="H96" s="194">
        <v>149.91</v>
      </c>
      <c r="I96" s="195"/>
      <c r="J96" s="196">
        <f>ROUND(I96*H96,2)</f>
        <v>0</v>
      </c>
      <c r="K96" s="192" t="s">
        <v>181</v>
      </c>
      <c r="L96" s="41"/>
      <c r="M96" s="197" t="s">
        <v>19</v>
      </c>
      <c r="N96" s="198" t="s">
        <v>48</v>
      </c>
      <c r="O96" s="67"/>
      <c r="P96" s="199">
        <f>O96*H96</f>
        <v>0</v>
      </c>
      <c r="Q96" s="199">
        <v>0</v>
      </c>
      <c r="R96" s="199">
        <f>Q96*H96</f>
        <v>0</v>
      </c>
      <c r="S96" s="199">
        <v>0</v>
      </c>
      <c r="T96" s="200">
        <f>S96*H96</f>
        <v>0</v>
      </c>
      <c r="U96" s="36"/>
      <c r="V96" s="36"/>
      <c r="W96" s="36"/>
      <c r="X96" s="36"/>
      <c r="Y96" s="36"/>
      <c r="Z96" s="36"/>
      <c r="AA96" s="36"/>
      <c r="AB96" s="36"/>
      <c r="AC96" s="36"/>
      <c r="AD96" s="36"/>
      <c r="AE96" s="36"/>
      <c r="AR96" s="201" t="s">
        <v>182</v>
      </c>
      <c r="AT96" s="201" t="s">
        <v>177</v>
      </c>
      <c r="AU96" s="201" t="s">
        <v>85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182</v>
      </c>
      <c r="BM96" s="201" t="s">
        <v>192</v>
      </c>
    </row>
    <row r="97" spans="1:47" s="2" customFormat="1" ht="39">
      <c r="A97" s="36"/>
      <c r="B97" s="37"/>
      <c r="C97" s="38"/>
      <c r="D97" s="203" t="s">
        <v>184</v>
      </c>
      <c r="E97" s="38"/>
      <c r="F97" s="204" t="s">
        <v>193</v>
      </c>
      <c r="G97" s="38"/>
      <c r="H97" s="38"/>
      <c r="I97" s="111"/>
      <c r="J97" s="38"/>
      <c r="K97" s="38"/>
      <c r="L97" s="41"/>
      <c r="M97" s="205"/>
      <c r="N97" s="206"/>
      <c r="O97" s="67"/>
      <c r="P97" s="67"/>
      <c r="Q97" s="67"/>
      <c r="R97" s="67"/>
      <c r="S97" s="67"/>
      <c r="T97" s="68"/>
      <c r="U97" s="36"/>
      <c r="V97" s="36"/>
      <c r="W97" s="36"/>
      <c r="X97" s="36"/>
      <c r="Y97" s="36"/>
      <c r="Z97" s="36"/>
      <c r="AA97" s="36"/>
      <c r="AB97" s="36"/>
      <c r="AC97" s="36"/>
      <c r="AD97" s="36"/>
      <c r="AE97" s="36"/>
      <c r="AT97" s="19" t="s">
        <v>184</v>
      </c>
      <c r="AU97" s="19" t="s">
        <v>85</v>
      </c>
    </row>
    <row r="98" spans="2:51" s="13" customFormat="1" ht="11.25">
      <c r="B98" s="207"/>
      <c r="C98" s="208"/>
      <c r="D98" s="203" t="s">
        <v>186</v>
      </c>
      <c r="E98" s="209" t="s">
        <v>19</v>
      </c>
      <c r="F98" s="210" t="s">
        <v>187</v>
      </c>
      <c r="G98" s="208"/>
      <c r="H98" s="209" t="s">
        <v>19</v>
      </c>
      <c r="I98" s="211"/>
      <c r="J98" s="208"/>
      <c r="K98" s="208"/>
      <c r="L98" s="212"/>
      <c r="M98" s="213"/>
      <c r="N98" s="214"/>
      <c r="O98" s="214"/>
      <c r="P98" s="214"/>
      <c r="Q98" s="214"/>
      <c r="R98" s="214"/>
      <c r="S98" s="214"/>
      <c r="T98" s="215"/>
      <c r="AT98" s="216" t="s">
        <v>186</v>
      </c>
      <c r="AU98" s="216" t="s">
        <v>85</v>
      </c>
      <c r="AV98" s="13" t="s">
        <v>83</v>
      </c>
      <c r="AW98" s="13" t="s">
        <v>37</v>
      </c>
      <c r="AX98" s="13" t="s">
        <v>75</v>
      </c>
      <c r="AY98" s="216" t="s">
        <v>175</v>
      </c>
    </row>
    <row r="99" spans="2:51" s="14" customFormat="1" ht="11.25">
      <c r="B99" s="217"/>
      <c r="C99" s="218"/>
      <c r="D99" s="203" t="s">
        <v>186</v>
      </c>
      <c r="E99" s="219" t="s">
        <v>19</v>
      </c>
      <c r="F99" s="220" t="s">
        <v>194</v>
      </c>
      <c r="G99" s="218"/>
      <c r="H99" s="221">
        <v>149.91</v>
      </c>
      <c r="I99" s="222"/>
      <c r="J99" s="218"/>
      <c r="K99" s="218"/>
      <c r="L99" s="223"/>
      <c r="M99" s="224"/>
      <c r="N99" s="225"/>
      <c r="O99" s="225"/>
      <c r="P99" s="225"/>
      <c r="Q99" s="225"/>
      <c r="R99" s="225"/>
      <c r="S99" s="225"/>
      <c r="T99" s="226"/>
      <c r="AT99" s="227" t="s">
        <v>186</v>
      </c>
      <c r="AU99" s="227" t="s">
        <v>85</v>
      </c>
      <c r="AV99" s="14" t="s">
        <v>85</v>
      </c>
      <c r="AW99" s="14" t="s">
        <v>37</v>
      </c>
      <c r="AX99" s="14" t="s">
        <v>83</v>
      </c>
      <c r="AY99" s="227" t="s">
        <v>175</v>
      </c>
    </row>
    <row r="100" spans="1:65" s="2" customFormat="1" ht="33" customHeight="1">
      <c r="A100" s="36"/>
      <c r="B100" s="37"/>
      <c r="C100" s="190" t="s">
        <v>195</v>
      </c>
      <c r="D100" s="190" t="s">
        <v>177</v>
      </c>
      <c r="E100" s="191" t="s">
        <v>196</v>
      </c>
      <c r="F100" s="192" t="s">
        <v>197</v>
      </c>
      <c r="G100" s="193" t="s">
        <v>191</v>
      </c>
      <c r="H100" s="194">
        <v>57.27</v>
      </c>
      <c r="I100" s="195"/>
      <c r="J100" s="196">
        <f>ROUND(I100*H100,2)</f>
        <v>0</v>
      </c>
      <c r="K100" s="192" t="s">
        <v>181</v>
      </c>
      <c r="L100" s="41"/>
      <c r="M100" s="197" t="s">
        <v>19</v>
      </c>
      <c r="N100" s="198" t="s">
        <v>48</v>
      </c>
      <c r="O100" s="67"/>
      <c r="P100" s="199">
        <f>O100*H100</f>
        <v>0</v>
      </c>
      <c r="Q100" s="199">
        <v>0</v>
      </c>
      <c r="R100" s="199">
        <f>Q100*H100</f>
        <v>0</v>
      </c>
      <c r="S100" s="199">
        <v>0</v>
      </c>
      <c r="T100" s="200">
        <f>S100*H100</f>
        <v>0</v>
      </c>
      <c r="U100" s="36"/>
      <c r="V100" s="36"/>
      <c r="W100" s="36"/>
      <c r="X100" s="36"/>
      <c r="Y100" s="36"/>
      <c r="Z100" s="36"/>
      <c r="AA100" s="36"/>
      <c r="AB100" s="36"/>
      <c r="AC100" s="36"/>
      <c r="AD100" s="36"/>
      <c r="AE100" s="36"/>
      <c r="AR100" s="201" t="s">
        <v>182</v>
      </c>
      <c r="AT100" s="201" t="s">
        <v>177</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182</v>
      </c>
      <c r="BM100" s="201" t="s">
        <v>198</v>
      </c>
    </row>
    <row r="101" spans="1:47" s="2" customFormat="1" ht="58.5">
      <c r="A101" s="36"/>
      <c r="B101" s="37"/>
      <c r="C101" s="38"/>
      <c r="D101" s="203" t="s">
        <v>184</v>
      </c>
      <c r="E101" s="38"/>
      <c r="F101" s="204" t="s">
        <v>199</v>
      </c>
      <c r="G101" s="38"/>
      <c r="H101" s="38"/>
      <c r="I101" s="111"/>
      <c r="J101" s="38"/>
      <c r="K101" s="38"/>
      <c r="L101" s="41"/>
      <c r="M101" s="205"/>
      <c r="N101" s="206"/>
      <c r="O101" s="67"/>
      <c r="P101" s="67"/>
      <c r="Q101" s="67"/>
      <c r="R101" s="67"/>
      <c r="S101" s="67"/>
      <c r="T101" s="68"/>
      <c r="U101" s="36"/>
      <c r="V101" s="36"/>
      <c r="W101" s="36"/>
      <c r="X101" s="36"/>
      <c r="Y101" s="36"/>
      <c r="Z101" s="36"/>
      <c r="AA101" s="36"/>
      <c r="AB101" s="36"/>
      <c r="AC101" s="36"/>
      <c r="AD101" s="36"/>
      <c r="AE101" s="36"/>
      <c r="AT101" s="19" t="s">
        <v>184</v>
      </c>
      <c r="AU101" s="19" t="s">
        <v>85</v>
      </c>
    </row>
    <row r="102" spans="2:51" s="13" customFormat="1" ht="11.25">
      <c r="B102" s="207"/>
      <c r="C102" s="208"/>
      <c r="D102" s="203" t="s">
        <v>186</v>
      </c>
      <c r="E102" s="209" t="s">
        <v>19</v>
      </c>
      <c r="F102" s="210" t="s">
        <v>200</v>
      </c>
      <c r="G102" s="208"/>
      <c r="H102" s="209" t="s">
        <v>19</v>
      </c>
      <c r="I102" s="211"/>
      <c r="J102" s="208"/>
      <c r="K102" s="208"/>
      <c r="L102" s="212"/>
      <c r="M102" s="213"/>
      <c r="N102" s="214"/>
      <c r="O102" s="214"/>
      <c r="P102" s="214"/>
      <c r="Q102" s="214"/>
      <c r="R102" s="214"/>
      <c r="S102" s="214"/>
      <c r="T102" s="215"/>
      <c r="AT102" s="216" t="s">
        <v>186</v>
      </c>
      <c r="AU102" s="216" t="s">
        <v>85</v>
      </c>
      <c r="AV102" s="13" t="s">
        <v>83</v>
      </c>
      <c r="AW102" s="13" t="s">
        <v>37</v>
      </c>
      <c r="AX102" s="13" t="s">
        <v>75</v>
      </c>
      <c r="AY102" s="216" t="s">
        <v>175</v>
      </c>
    </row>
    <row r="103" spans="2:51" s="14" customFormat="1" ht="11.25">
      <c r="B103" s="217"/>
      <c r="C103" s="218"/>
      <c r="D103" s="203" t="s">
        <v>186</v>
      </c>
      <c r="E103" s="219" t="s">
        <v>19</v>
      </c>
      <c r="F103" s="220" t="s">
        <v>201</v>
      </c>
      <c r="G103" s="218"/>
      <c r="H103" s="221">
        <v>149.91</v>
      </c>
      <c r="I103" s="222"/>
      <c r="J103" s="218"/>
      <c r="K103" s="218"/>
      <c r="L103" s="223"/>
      <c r="M103" s="224"/>
      <c r="N103" s="225"/>
      <c r="O103" s="225"/>
      <c r="P103" s="225"/>
      <c r="Q103" s="225"/>
      <c r="R103" s="225"/>
      <c r="S103" s="225"/>
      <c r="T103" s="226"/>
      <c r="AT103" s="227" t="s">
        <v>186</v>
      </c>
      <c r="AU103" s="227" t="s">
        <v>85</v>
      </c>
      <c r="AV103" s="14" t="s">
        <v>85</v>
      </c>
      <c r="AW103" s="14" t="s">
        <v>37</v>
      </c>
      <c r="AX103" s="14" t="s">
        <v>75</v>
      </c>
      <c r="AY103" s="227" t="s">
        <v>175</v>
      </c>
    </row>
    <row r="104" spans="2:51" s="13" customFormat="1" ht="11.25">
      <c r="B104" s="207"/>
      <c r="C104" s="208"/>
      <c r="D104" s="203" t="s">
        <v>186</v>
      </c>
      <c r="E104" s="209" t="s">
        <v>19</v>
      </c>
      <c r="F104" s="210" t="s">
        <v>202</v>
      </c>
      <c r="G104" s="208"/>
      <c r="H104" s="209" t="s">
        <v>19</v>
      </c>
      <c r="I104" s="211"/>
      <c r="J104" s="208"/>
      <c r="K104" s="208"/>
      <c r="L104" s="212"/>
      <c r="M104" s="213"/>
      <c r="N104" s="214"/>
      <c r="O104" s="214"/>
      <c r="P104" s="214"/>
      <c r="Q104" s="214"/>
      <c r="R104" s="214"/>
      <c r="S104" s="214"/>
      <c r="T104" s="215"/>
      <c r="AT104" s="216" t="s">
        <v>186</v>
      </c>
      <c r="AU104" s="216" t="s">
        <v>85</v>
      </c>
      <c r="AV104" s="13" t="s">
        <v>83</v>
      </c>
      <c r="AW104" s="13" t="s">
        <v>37</v>
      </c>
      <c r="AX104" s="13" t="s">
        <v>75</v>
      </c>
      <c r="AY104" s="216" t="s">
        <v>175</v>
      </c>
    </row>
    <row r="105" spans="2:51" s="14" customFormat="1" ht="11.25">
      <c r="B105" s="217"/>
      <c r="C105" s="218"/>
      <c r="D105" s="203" t="s">
        <v>186</v>
      </c>
      <c r="E105" s="219" t="s">
        <v>19</v>
      </c>
      <c r="F105" s="220" t="s">
        <v>203</v>
      </c>
      <c r="G105" s="218"/>
      <c r="H105" s="221">
        <v>-92.64</v>
      </c>
      <c r="I105" s="222"/>
      <c r="J105" s="218"/>
      <c r="K105" s="218"/>
      <c r="L105" s="223"/>
      <c r="M105" s="224"/>
      <c r="N105" s="225"/>
      <c r="O105" s="225"/>
      <c r="P105" s="225"/>
      <c r="Q105" s="225"/>
      <c r="R105" s="225"/>
      <c r="S105" s="225"/>
      <c r="T105" s="226"/>
      <c r="AT105" s="227" t="s">
        <v>186</v>
      </c>
      <c r="AU105" s="227" t="s">
        <v>85</v>
      </c>
      <c r="AV105" s="14" t="s">
        <v>85</v>
      </c>
      <c r="AW105" s="14" t="s">
        <v>37</v>
      </c>
      <c r="AX105" s="14" t="s">
        <v>75</v>
      </c>
      <c r="AY105" s="227" t="s">
        <v>175</v>
      </c>
    </row>
    <row r="106" spans="2:51" s="15" customFormat="1" ht="11.25">
      <c r="B106" s="228"/>
      <c r="C106" s="229"/>
      <c r="D106" s="203" t="s">
        <v>186</v>
      </c>
      <c r="E106" s="230" t="s">
        <v>19</v>
      </c>
      <c r="F106" s="231" t="s">
        <v>204</v>
      </c>
      <c r="G106" s="229"/>
      <c r="H106" s="232">
        <v>57.27</v>
      </c>
      <c r="I106" s="233"/>
      <c r="J106" s="229"/>
      <c r="K106" s="229"/>
      <c r="L106" s="234"/>
      <c r="M106" s="235"/>
      <c r="N106" s="236"/>
      <c r="O106" s="236"/>
      <c r="P106" s="236"/>
      <c r="Q106" s="236"/>
      <c r="R106" s="236"/>
      <c r="S106" s="236"/>
      <c r="T106" s="237"/>
      <c r="AT106" s="238" t="s">
        <v>186</v>
      </c>
      <c r="AU106" s="238" t="s">
        <v>85</v>
      </c>
      <c r="AV106" s="15" t="s">
        <v>182</v>
      </c>
      <c r="AW106" s="15" t="s">
        <v>37</v>
      </c>
      <c r="AX106" s="15" t="s">
        <v>83</v>
      </c>
      <c r="AY106" s="238" t="s">
        <v>175</v>
      </c>
    </row>
    <row r="107" spans="1:65" s="2" customFormat="1" ht="33" customHeight="1">
      <c r="A107" s="36"/>
      <c r="B107" s="37"/>
      <c r="C107" s="190" t="s">
        <v>182</v>
      </c>
      <c r="D107" s="190" t="s">
        <v>177</v>
      </c>
      <c r="E107" s="191" t="s">
        <v>205</v>
      </c>
      <c r="F107" s="192" t="s">
        <v>206</v>
      </c>
      <c r="G107" s="193" t="s">
        <v>191</v>
      </c>
      <c r="H107" s="194">
        <v>1852.8</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182</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182</v>
      </c>
      <c r="BM107" s="201" t="s">
        <v>207</v>
      </c>
    </row>
    <row r="108" spans="1:47" s="2" customFormat="1" ht="58.5">
      <c r="A108" s="36"/>
      <c r="B108" s="37"/>
      <c r="C108" s="38"/>
      <c r="D108" s="203" t="s">
        <v>184</v>
      </c>
      <c r="E108" s="38"/>
      <c r="F108" s="204" t="s">
        <v>199</v>
      </c>
      <c r="G108" s="38"/>
      <c r="H108" s="38"/>
      <c r="I108" s="111"/>
      <c r="J108" s="38"/>
      <c r="K108" s="38"/>
      <c r="L108" s="41"/>
      <c r="M108" s="205"/>
      <c r="N108" s="206"/>
      <c r="O108" s="67"/>
      <c r="P108" s="67"/>
      <c r="Q108" s="67"/>
      <c r="R108" s="67"/>
      <c r="S108" s="67"/>
      <c r="T108" s="68"/>
      <c r="U108" s="36"/>
      <c r="V108" s="36"/>
      <c r="W108" s="36"/>
      <c r="X108" s="36"/>
      <c r="Y108" s="36"/>
      <c r="Z108" s="36"/>
      <c r="AA108" s="36"/>
      <c r="AB108" s="36"/>
      <c r="AC108" s="36"/>
      <c r="AD108" s="36"/>
      <c r="AE108" s="36"/>
      <c r="AT108" s="19" t="s">
        <v>184</v>
      </c>
      <c r="AU108" s="19" t="s">
        <v>85</v>
      </c>
    </row>
    <row r="109" spans="2:51" s="14" customFormat="1" ht="11.25">
      <c r="B109" s="217"/>
      <c r="C109" s="218"/>
      <c r="D109" s="203" t="s">
        <v>186</v>
      </c>
      <c r="E109" s="219" t="s">
        <v>19</v>
      </c>
      <c r="F109" s="220" t="s">
        <v>208</v>
      </c>
      <c r="G109" s="218"/>
      <c r="H109" s="221">
        <v>1852.8</v>
      </c>
      <c r="I109" s="222"/>
      <c r="J109" s="218"/>
      <c r="K109" s="218"/>
      <c r="L109" s="223"/>
      <c r="M109" s="224"/>
      <c r="N109" s="225"/>
      <c r="O109" s="225"/>
      <c r="P109" s="225"/>
      <c r="Q109" s="225"/>
      <c r="R109" s="225"/>
      <c r="S109" s="225"/>
      <c r="T109" s="226"/>
      <c r="AT109" s="227" t="s">
        <v>186</v>
      </c>
      <c r="AU109" s="227" t="s">
        <v>85</v>
      </c>
      <c r="AV109" s="14" t="s">
        <v>85</v>
      </c>
      <c r="AW109" s="14" t="s">
        <v>37</v>
      </c>
      <c r="AX109" s="14" t="s">
        <v>83</v>
      </c>
      <c r="AY109" s="227" t="s">
        <v>175</v>
      </c>
    </row>
    <row r="110" spans="1:65" s="2" customFormat="1" ht="21.75" customHeight="1">
      <c r="A110" s="36"/>
      <c r="B110" s="37"/>
      <c r="C110" s="190" t="s">
        <v>209</v>
      </c>
      <c r="D110" s="190" t="s">
        <v>177</v>
      </c>
      <c r="E110" s="191" t="s">
        <v>210</v>
      </c>
      <c r="F110" s="192" t="s">
        <v>211</v>
      </c>
      <c r="G110" s="193" t="s">
        <v>191</v>
      </c>
      <c r="H110" s="194">
        <v>57.27</v>
      </c>
      <c r="I110" s="195"/>
      <c r="J110" s="196">
        <f>ROUND(I110*H110,2)</f>
        <v>0</v>
      </c>
      <c r="K110" s="192" t="s">
        <v>181</v>
      </c>
      <c r="L110" s="41"/>
      <c r="M110" s="197" t="s">
        <v>19</v>
      </c>
      <c r="N110" s="198" t="s">
        <v>48</v>
      </c>
      <c r="O110" s="67"/>
      <c r="P110" s="199">
        <f>O110*H110</f>
        <v>0</v>
      </c>
      <c r="Q110" s="199">
        <v>0</v>
      </c>
      <c r="R110" s="199">
        <f>Q110*H110</f>
        <v>0</v>
      </c>
      <c r="S110" s="199">
        <v>0</v>
      </c>
      <c r="T110" s="200">
        <f>S110*H110</f>
        <v>0</v>
      </c>
      <c r="U110" s="36"/>
      <c r="V110" s="36"/>
      <c r="W110" s="36"/>
      <c r="X110" s="36"/>
      <c r="Y110" s="36"/>
      <c r="Z110" s="36"/>
      <c r="AA110" s="36"/>
      <c r="AB110" s="36"/>
      <c r="AC110" s="36"/>
      <c r="AD110" s="36"/>
      <c r="AE110" s="36"/>
      <c r="AR110" s="201" t="s">
        <v>182</v>
      </c>
      <c r="AT110" s="201" t="s">
        <v>177</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182</v>
      </c>
      <c r="BM110" s="201" t="s">
        <v>212</v>
      </c>
    </row>
    <row r="111" spans="1:47" s="2" customFormat="1" ht="87.75">
      <c r="A111" s="36"/>
      <c r="B111" s="37"/>
      <c r="C111" s="38"/>
      <c r="D111" s="203" t="s">
        <v>184</v>
      </c>
      <c r="E111" s="38"/>
      <c r="F111" s="204" t="s">
        <v>213</v>
      </c>
      <c r="G111" s="38"/>
      <c r="H111" s="38"/>
      <c r="I111" s="111"/>
      <c r="J111" s="38"/>
      <c r="K111" s="38"/>
      <c r="L111" s="41"/>
      <c r="M111" s="205"/>
      <c r="N111" s="206"/>
      <c r="O111" s="67"/>
      <c r="P111" s="67"/>
      <c r="Q111" s="67"/>
      <c r="R111" s="67"/>
      <c r="S111" s="67"/>
      <c r="T111" s="68"/>
      <c r="U111" s="36"/>
      <c r="V111" s="36"/>
      <c r="W111" s="36"/>
      <c r="X111" s="36"/>
      <c r="Y111" s="36"/>
      <c r="Z111" s="36"/>
      <c r="AA111" s="36"/>
      <c r="AB111" s="36"/>
      <c r="AC111" s="36"/>
      <c r="AD111" s="36"/>
      <c r="AE111" s="36"/>
      <c r="AT111" s="19" t="s">
        <v>184</v>
      </c>
      <c r="AU111" s="19" t="s">
        <v>85</v>
      </c>
    </row>
    <row r="112" spans="2:51" s="13" customFormat="1" ht="11.25">
      <c r="B112" s="207"/>
      <c r="C112" s="208"/>
      <c r="D112" s="203" t="s">
        <v>186</v>
      </c>
      <c r="E112" s="209" t="s">
        <v>19</v>
      </c>
      <c r="F112" s="210" t="s">
        <v>200</v>
      </c>
      <c r="G112" s="208"/>
      <c r="H112" s="209" t="s">
        <v>19</v>
      </c>
      <c r="I112" s="211"/>
      <c r="J112" s="208"/>
      <c r="K112" s="208"/>
      <c r="L112" s="212"/>
      <c r="M112" s="213"/>
      <c r="N112" s="214"/>
      <c r="O112" s="214"/>
      <c r="P112" s="214"/>
      <c r="Q112" s="214"/>
      <c r="R112" s="214"/>
      <c r="S112" s="214"/>
      <c r="T112" s="215"/>
      <c r="AT112" s="216" t="s">
        <v>186</v>
      </c>
      <c r="AU112" s="216" t="s">
        <v>85</v>
      </c>
      <c r="AV112" s="13" t="s">
        <v>83</v>
      </c>
      <c r="AW112" s="13" t="s">
        <v>37</v>
      </c>
      <c r="AX112" s="13" t="s">
        <v>75</v>
      </c>
      <c r="AY112" s="216" t="s">
        <v>175</v>
      </c>
    </row>
    <row r="113" spans="2:51" s="14" customFormat="1" ht="11.25">
      <c r="B113" s="217"/>
      <c r="C113" s="218"/>
      <c r="D113" s="203" t="s">
        <v>186</v>
      </c>
      <c r="E113" s="219" t="s">
        <v>19</v>
      </c>
      <c r="F113" s="220" t="s">
        <v>201</v>
      </c>
      <c r="G113" s="218"/>
      <c r="H113" s="221">
        <v>149.91</v>
      </c>
      <c r="I113" s="222"/>
      <c r="J113" s="218"/>
      <c r="K113" s="218"/>
      <c r="L113" s="223"/>
      <c r="M113" s="224"/>
      <c r="N113" s="225"/>
      <c r="O113" s="225"/>
      <c r="P113" s="225"/>
      <c r="Q113" s="225"/>
      <c r="R113" s="225"/>
      <c r="S113" s="225"/>
      <c r="T113" s="226"/>
      <c r="AT113" s="227" t="s">
        <v>186</v>
      </c>
      <c r="AU113" s="227" t="s">
        <v>85</v>
      </c>
      <c r="AV113" s="14" t="s">
        <v>85</v>
      </c>
      <c r="AW113" s="14" t="s">
        <v>37</v>
      </c>
      <c r="AX113" s="14" t="s">
        <v>75</v>
      </c>
      <c r="AY113" s="227" t="s">
        <v>175</v>
      </c>
    </row>
    <row r="114" spans="2:51" s="13" customFormat="1" ht="11.25">
      <c r="B114" s="207"/>
      <c r="C114" s="208"/>
      <c r="D114" s="203" t="s">
        <v>186</v>
      </c>
      <c r="E114" s="209" t="s">
        <v>19</v>
      </c>
      <c r="F114" s="210" t="s">
        <v>202</v>
      </c>
      <c r="G114" s="208"/>
      <c r="H114" s="209" t="s">
        <v>19</v>
      </c>
      <c r="I114" s="211"/>
      <c r="J114" s="208"/>
      <c r="K114" s="208"/>
      <c r="L114" s="212"/>
      <c r="M114" s="213"/>
      <c r="N114" s="214"/>
      <c r="O114" s="214"/>
      <c r="P114" s="214"/>
      <c r="Q114" s="214"/>
      <c r="R114" s="214"/>
      <c r="S114" s="214"/>
      <c r="T114" s="215"/>
      <c r="AT114" s="216" t="s">
        <v>186</v>
      </c>
      <c r="AU114" s="216" t="s">
        <v>85</v>
      </c>
      <c r="AV114" s="13" t="s">
        <v>83</v>
      </c>
      <c r="AW114" s="13" t="s">
        <v>37</v>
      </c>
      <c r="AX114" s="13" t="s">
        <v>75</v>
      </c>
      <c r="AY114" s="216" t="s">
        <v>175</v>
      </c>
    </row>
    <row r="115" spans="2:51" s="14" customFormat="1" ht="11.25">
      <c r="B115" s="217"/>
      <c r="C115" s="218"/>
      <c r="D115" s="203" t="s">
        <v>186</v>
      </c>
      <c r="E115" s="219" t="s">
        <v>19</v>
      </c>
      <c r="F115" s="220" t="s">
        <v>203</v>
      </c>
      <c r="G115" s="218"/>
      <c r="H115" s="221">
        <v>-92.64</v>
      </c>
      <c r="I115" s="222"/>
      <c r="J115" s="218"/>
      <c r="K115" s="218"/>
      <c r="L115" s="223"/>
      <c r="M115" s="224"/>
      <c r="N115" s="225"/>
      <c r="O115" s="225"/>
      <c r="P115" s="225"/>
      <c r="Q115" s="225"/>
      <c r="R115" s="225"/>
      <c r="S115" s="225"/>
      <c r="T115" s="226"/>
      <c r="AT115" s="227" t="s">
        <v>186</v>
      </c>
      <c r="AU115" s="227" t="s">
        <v>85</v>
      </c>
      <c r="AV115" s="14" t="s">
        <v>85</v>
      </c>
      <c r="AW115" s="14" t="s">
        <v>37</v>
      </c>
      <c r="AX115" s="14" t="s">
        <v>75</v>
      </c>
      <c r="AY115" s="227" t="s">
        <v>175</v>
      </c>
    </row>
    <row r="116" spans="2:51" s="15" customFormat="1" ht="11.25">
      <c r="B116" s="228"/>
      <c r="C116" s="229"/>
      <c r="D116" s="203" t="s">
        <v>186</v>
      </c>
      <c r="E116" s="230" t="s">
        <v>19</v>
      </c>
      <c r="F116" s="231" t="s">
        <v>204</v>
      </c>
      <c r="G116" s="229"/>
      <c r="H116" s="232">
        <v>57.27</v>
      </c>
      <c r="I116" s="233"/>
      <c r="J116" s="229"/>
      <c r="K116" s="229"/>
      <c r="L116" s="234"/>
      <c r="M116" s="235"/>
      <c r="N116" s="236"/>
      <c r="O116" s="236"/>
      <c r="P116" s="236"/>
      <c r="Q116" s="236"/>
      <c r="R116" s="236"/>
      <c r="S116" s="236"/>
      <c r="T116" s="237"/>
      <c r="AT116" s="238" t="s">
        <v>186</v>
      </c>
      <c r="AU116" s="238" t="s">
        <v>85</v>
      </c>
      <c r="AV116" s="15" t="s">
        <v>182</v>
      </c>
      <c r="AW116" s="15" t="s">
        <v>37</v>
      </c>
      <c r="AX116" s="15" t="s">
        <v>83</v>
      </c>
      <c r="AY116" s="238" t="s">
        <v>175</v>
      </c>
    </row>
    <row r="117" spans="1:65" s="2" customFormat="1" ht="21.75" customHeight="1">
      <c r="A117" s="36"/>
      <c r="B117" s="37"/>
      <c r="C117" s="190" t="s">
        <v>214</v>
      </c>
      <c r="D117" s="190" t="s">
        <v>177</v>
      </c>
      <c r="E117" s="191" t="s">
        <v>215</v>
      </c>
      <c r="F117" s="192" t="s">
        <v>216</v>
      </c>
      <c r="G117" s="193" t="s">
        <v>217</v>
      </c>
      <c r="H117" s="194">
        <v>252.48</v>
      </c>
      <c r="I117" s="195"/>
      <c r="J117" s="196">
        <f>ROUND(I117*H117,2)</f>
        <v>0</v>
      </c>
      <c r="K117" s="192" t="s">
        <v>181</v>
      </c>
      <c r="L117" s="41"/>
      <c r="M117" s="197" t="s">
        <v>19</v>
      </c>
      <c r="N117" s="198" t="s">
        <v>48</v>
      </c>
      <c r="O117" s="67"/>
      <c r="P117" s="199">
        <f>O117*H117</f>
        <v>0</v>
      </c>
      <c r="Q117" s="199">
        <v>0</v>
      </c>
      <c r="R117" s="199">
        <f>Q117*H117</f>
        <v>0</v>
      </c>
      <c r="S117" s="199">
        <v>0</v>
      </c>
      <c r="T117" s="200">
        <f>S117*H117</f>
        <v>0</v>
      </c>
      <c r="U117" s="36"/>
      <c r="V117" s="36"/>
      <c r="W117" s="36"/>
      <c r="X117" s="36"/>
      <c r="Y117" s="36"/>
      <c r="Z117" s="36"/>
      <c r="AA117" s="36"/>
      <c r="AB117" s="36"/>
      <c r="AC117" s="36"/>
      <c r="AD117" s="36"/>
      <c r="AE117" s="36"/>
      <c r="AR117" s="201" t="s">
        <v>182</v>
      </c>
      <c r="AT117" s="201" t="s">
        <v>177</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182</v>
      </c>
      <c r="BM117" s="201" t="s">
        <v>218</v>
      </c>
    </row>
    <row r="118" spans="2:51" s="14" customFormat="1" ht="11.25">
      <c r="B118" s="217"/>
      <c r="C118" s="218"/>
      <c r="D118" s="203" t="s">
        <v>186</v>
      </c>
      <c r="E118" s="219" t="s">
        <v>19</v>
      </c>
      <c r="F118" s="220" t="s">
        <v>219</v>
      </c>
      <c r="G118" s="218"/>
      <c r="H118" s="221">
        <v>252.48</v>
      </c>
      <c r="I118" s="222"/>
      <c r="J118" s="218"/>
      <c r="K118" s="218"/>
      <c r="L118" s="223"/>
      <c r="M118" s="224"/>
      <c r="N118" s="225"/>
      <c r="O118" s="225"/>
      <c r="P118" s="225"/>
      <c r="Q118" s="225"/>
      <c r="R118" s="225"/>
      <c r="S118" s="225"/>
      <c r="T118" s="226"/>
      <c r="AT118" s="227" t="s">
        <v>186</v>
      </c>
      <c r="AU118" s="227" t="s">
        <v>85</v>
      </c>
      <c r="AV118" s="14" t="s">
        <v>85</v>
      </c>
      <c r="AW118" s="14" t="s">
        <v>37</v>
      </c>
      <c r="AX118" s="14" t="s">
        <v>83</v>
      </c>
      <c r="AY118" s="227" t="s">
        <v>175</v>
      </c>
    </row>
    <row r="119" spans="1:65" s="2" customFormat="1" ht="21.75" customHeight="1">
      <c r="A119" s="36"/>
      <c r="B119" s="37"/>
      <c r="C119" s="190" t="s">
        <v>220</v>
      </c>
      <c r="D119" s="190" t="s">
        <v>177</v>
      </c>
      <c r="E119" s="191" t="s">
        <v>221</v>
      </c>
      <c r="F119" s="192" t="s">
        <v>222</v>
      </c>
      <c r="G119" s="193" t="s">
        <v>191</v>
      </c>
      <c r="H119" s="194">
        <v>92.64</v>
      </c>
      <c r="I119" s="195"/>
      <c r="J119" s="196">
        <f>ROUND(I119*H119,2)</f>
        <v>0</v>
      </c>
      <c r="K119" s="192" t="s">
        <v>181</v>
      </c>
      <c r="L119" s="41"/>
      <c r="M119" s="197" t="s">
        <v>19</v>
      </c>
      <c r="N119" s="198" t="s">
        <v>48</v>
      </c>
      <c r="O119" s="67"/>
      <c r="P119" s="199">
        <f>O119*H119</f>
        <v>0</v>
      </c>
      <c r="Q119" s="199">
        <v>0</v>
      </c>
      <c r="R119" s="199">
        <f>Q119*H119</f>
        <v>0</v>
      </c>
      <c r="S119" s="199">
        <v>0</v>
      </c>
      <c r="T119" s="200">
        <f>S119*H119</f>
        <v>0</v>
      </c>
      <c r="U119" s="36"/>
      <c r="V119" s="36"/>
      <c r="W119" s="36"/>
      <c r="X119" s="36"/>
      <c r="Y119" s="36"/>
      <c r="Z119" s="36"/>
      <c r="AA119" s="36"/>
      <c r="AB119" s="36"/>
      <c r="AC119" s="36"/>
      <c r="AD119" s="36"/>
      <c r="AE119" s="36"/>
      <c r="AR119" s="201" t="s">
        <v>182</v>
      </c>
      <c r="AT119" s="201" t="s">
        <v>177</v>
      </c>
      <c r="AU119" s="201" t="s">
        <v>85</v>
      </c>
      <c r="AY119" s="19" t="s">
        <v>175</v>
      </c>
      <c r="BE119" s="202">
        <f>IF(N119="základní",J119,0)</f>
        <v>0</v>
      </c>
      <c r="BF119" s="202">
        <f>IF(N119="snížená",J119,0)</f>
        <v>0</v>
      </c>
      <c r="BG119" s="202">
        <f>IF(N119="zákl. přenesená",J119,0)</f>
        <v>0</v>
      </c>
      <c r="BH119" s="202">
        <f>IF(N119="sníž. přenesená",J119,0)</f>
        <v>0</v>
      </c>
      <c r="BI119" s="202">
        <f>IF(N119="nulová",J119,0)</f>
        <v>0</v>
      </c>
      <c r="BJ119" s="19" t="s">
        <v>182</v>
      </c>
      <c r="BK119" s="202">
        <f>ROUND(I119*H119,2)</f>
        <v>0</v>
      </c>
      <c r="BL119" s="19" t="s">
        <v>182</v>
      </c>
      <c r="BM119" s="201" t="s">
        <v>223</v>
      </c>
    </row>
    <row r="120" spans="1:47" s="2" customFormat="1" ht="117">
      <c r="A120" s="36"/>
      <c r="B120" s="37"/>
      <c r="C120" s="38"/>
      <c r="D120" s="203" t="s">
        <v>184</v>
      </c>
      <c r="E120" s="38"/>
      <c r="F120" s="204" t="s">
        <v>224</v>
      </c>
      <c r="G120" s="38"/>
      <c r="H120" s="38"/>
      <c r="I120" s="111"/>
      <c r="J120" s="38"/>
      <c r="K120" s="38"/>
      <c r="L120" s="41"/>
      <c r="M120" s="205"/>
      <c r="N120" s="206"/>
      <c r="O120" s="67"/>
      <c r="P120" s="67"/>
      <c r="Q120" s="67"/>
      <c r="R120" s="67"/>
      <c r="S120" s="67"/>
      <c r="T120" s="68"/>
      <c r="U120" s="36"/>
      <c r="V120" s="36"/>
      <c r="W120" s="36"/>
      <c r="X120" s="36"/>
      <c r="Y120" s="36"/>
      <c r="Z120" s="36"/>
      <c r="AA120" s="36"/>
      <c r="AB120" s="36"/>
      <c r="AC120" s="36"/>
      <c r="AD120" s="36"/>
      <c r="AE120" s="36"/>
      <c r="AT120" s="19" t="s">
        <v>184</v>
      </c>
      <c r="AU120" s="19" t="s">
        <v>85</v>
      </c>
    </row>
    <row r="121" spans="2:51" s="13" customFormat="1" ht="11.25">
      <c r="B121" s="207"/>
      <c r="C121" s="208"/>
      <c r="D121" s="203" t="s">
        <v>186</v>
      </c>
      <c r="E121" s="209" t="s">
        <v>19</v>
      </c>
      <c r="F121" s="210" t="s">
        <v>200</v>
      </c>
      <c r="G121" s="208"/>
      <c r="H121" s="209" t="s">
        <v>19</v>
      </c>
      <c r="I121" s="211"/>
      <c r="J121" s="208"/>
      <c r="K121" s="208"/>
      <c r="L121" s="212"/>
      <c r="M121" s="213"/>
      <c r="N121" s="214"/>
      <c r="O121" s="214"/>
      <c r="P121" s="214"/>
      <c r="Q121" s="214"/>
      <c r="R121" s="214"/>
      <c r="S121" s="214"/>
      <c r="T121" s="215"/>
      <c r="AT121" s="216" t="s">
        <v>186</v>
      </c>
      <c r="AU121" s="216" t="s">
        <v>85</v>
      </c>
      <c r="AV121" s="13" t="s">
        <v>83</v>
      </c>
      <c r="AW121" s="13" t="s">
        <v>37</v>
      </c>
      <c r="AX121" s="13" t="s">
        <v>75</v>
      </c>
      <c r="AY121" s="216" t="s">
        <v>175</v>
      </c>
    </row>
    <row r="122" spans="2:51" s="14" customFormat="1" ht="11.25">
      <c r="B122" s="217"/>
      <c r="C122" s="218"/>
      <c r="D122" s="203" t="s">
        <v>186</v>
      </c>
      <c r="E122" s="219" t="s">
        <v>19</v>
      </c>
      <c r="F122" s="220" t="s">
        <v>225</v>
      </c>
      <c r="G122" s="218"/>
      <c r="H122" s="221">
        <v>126.24</v>
      </c>
      <c r="I122" s="222"/>
      <c r="J122" s="218"/>
      <c r="K122" s="218"/>
      <c r="L122" s="223"/>
      <c r="M122" s="224"/>
      <c r="N122" s="225"/>
      <c r="O122" s="225"/>
      <c r="P122" s="225"/>
      <c r="Q122" s="225"/>
      <c r="R122" s="225"/>
      <c r="S122" s="225"/>
      <c r="T122" s="226"/>
      <c r="AT122" s="227" t="s">
        <v>186</v>
      </c>
      <c r="AU122" s="227" t="s">
        <v>85</v>
      </c>
      <c r="AV122" s="14" t="s">
        <v>85</v>
      </c>
      <c r="AW122" s="14" t="s">
        <v>37</v>
      </c>
      <c r="AX122" s="14" t="s">
        <v>75</v>
      </c>
      <c r="AY122" s="227" t="s">
        <v>175</v>
      </c>
    </row>
    <row r="123" spans="2:51" s="13" customFormat="1" ht="11.25">
      <c r="B123" s="207"/>
      <c r="C123" s="208"/>
      <c r="D123" s="203" t="s">
        <v>186</v>
      </c>
      <c r="E123" s="209" t="s">
        <v>19</v>
      </c>
      <c r="F123" s="210" t="s">
        <v>226</v>
      </c>
      <c r="G123" s="208"/>
      <c r="H123" s="209" t="s">
        <v>19</v>
      </c>
      <c r="I123" s="211"/>
      <c r="J123" s="208"/>
      <c r="K123" s="208"/>
      <c r="L123" s="212"/>
      <c r="M123" s="213"/>
      <c r="N123" s="214"/>
      <c r="O123" s="214"/>
      <c r="P123" s="214"/>
      <c r="Q123" s="214"/>
      <c r="R123" s="214"/>
      <c r="S123" s="214"/>
      <c r="T123" s="215"/>
      <c r="AT123" s="216" t="s">
        <v>186</v>
      </c>
      <c r="AU123" s="216" t="s">
        <v>85</v>
      </c>
      <c r="AV123" s="13" t="s">
        <v>83</v>
      </c>
      <c r="AW123" s="13" t="s">
        <v>37</v>
      </c>
      <c r="AX123" s="13" t="s">
        <v>75</v>
      </c>
      <c r="AY123" s="216" t="s">
        <v>175</v>
      </c>
    </row>
    <row r="124" spans="2:51" s="14" customFormat="1" ht="11.25">
      <c r="B124" s="217"/>
      <c r="C124" s="218"/>
      <c r="D124" s="203" t="s">
        <v>186</v>
      </c>
      <c r="E124" s="219" t="s">
        <v>19</v>
      </c>
      <c r="F124" s="220" t="s">
        <v>227</v>
      </c>
      <c r="G124" s="218"/>
      <c r="H124" s="221">
        <v>-24</v>
      </c>
      <c r="I124" s="222"/>
      <c r="J124" s="218"/>
      <c r="K124" s="218"/>
      <c r="L124" s="223"/>
      <c r="M124" s="224"/>
      <c r="N124" s="225"/>
      <c r="O124" s="225"/>
      <c r="P124" s="225"/>
      <c r="Q124" s="225"/>
      <c r="R124" s="225"/>
      <c r="S124" s="225"/>
      <c r="T124" s="226"/>
      <c r="AT124" s="227" t="s">
        <v>186</v>
      </c>
      <c r="AU124" s="227" t="s">
        <v>85</v>
      </c>
      <c r="AV124" s="14" t="s">
        <v>85</v>
      </c>
      <c r="AW124" s="14" t="s">
        <v>37</v>
      </c>
      <c r="AX124" s="14" t="s">
        <v>75</v>
      </c>
      <c r="AY124" s="227" t="s">
        <v>175</v>
      </c>
    </row>
    <row r="125" spans="2:51" s="13" customFormat="1" ht="11.25">
      <c r="B125" s="207"/>
      <c r="C125" s="208"/>
      <c r="D125" s="203" t="s">
        <v>186</v>
      </c>
      <c r="E125" s="209" t="s">
        <v>19</v>
      </c>
      <c r="F125" s="210" t="s">
        <v>228</v>
      </c>
      <c r="G125" s="208"/>
      <c r="H125" s="209" t="s">
        <v>19</v>
      </c>
      <c r="I125" s="211"/>
      <c r="J125" s="208"/>
      <c r="K125" s="208"/>
      <c r="L125" s="212"/>
      <c r="M125" s="213"/>
      <c r="N125" s="214"/>
      <c r="O125" s="214"/>
      <c r="P125" s="214"/>
      <c r="Q125" s="214"/>
      <c r="R125" s="214"/>
      <c r="S125" s="214"/>
      <c r="T125" s="215"/>
      <c r="AT125" s="216" t="s">
        <v>186</v>
      </c>
      <c r="AU125" s="216" t="s">
        <v>85</v>
      </c>
      <c r="AV125" s="13" t="s">
        <v>83</v>
      </c>
      <c r="AW125" s="13" t="s">
        <v>37</v>
      </c>
      <c r="AX125" s="13" t="s">
        <v>75</v>
      </c>
      <c r="AY125" s="216" t="s">
        <v>175</v>
      </c>
    </row>
    <row r="126" spans="2:51" s="14" customFormat="1" ht="11.25">
      <c r="B126" s="217"/>
      <c r="C126" s="218"/>
      <c r="D126" s="203" t="s">
        <v>186</v>
      </c>
      <c r="E126" s="219" t="s">
        <v>19</v>
      </c>
      <c r="F126" s="220" t="s">
        <v>229</v>
      </c>
      <c r="G126" s="218"/>
      <c r="H126" s="221">
        <v>-9.6</v>
      </c>
      <c r="I126" s="222"/>
      <c r="J126" s="218"/>
      <c r="K126" s="218"/>
      <c r="L126" s="223"/>
      <c r="M126" s="224"/>
      <c r="N126" s="225"/>
      <c r="O126" s="225"/>
      <c r="P126" s="225"/>
      <c r="Q126" s="225"/>
      <c r="R126" s="225"/>
      <c r="S126" s="225"/>
      <c r="T126" s="226"/>
      <c r="AT126" s="227" t="s">
        <v>186</v>
      </c>
      <c r="AU126" s="227" t="s">
        <v>85</v>
      </c>
      <c r="AV126" s="14" t="s">
        <v>85</v>
      </c>
      <c r="AW126" s="14" t="s">
        <v>37</v>
      </c>
      <c r="AX126" s="14" t="s">
        <v>75</v>
      </c>
      <c r="AY126" s="227" t="s">
        <v>175</v>
      </c>
    </row>
    <row r="127" spans="2:51" s="15" customFormat="1" ht="11.25">
      <c r="B127" s="228"/>
      <c r="C127" s="229"/>
      <c r="D127" s="203" t="s">
        <v>186</v>
      </c>
      <c r="E127" s="230" t="s">
        <v>19</v>
      </c>
      <c r="F127" s="231" t="s">
        <v>204</v>
      </c>
      <c r="G127" s="229"/>
      <c r="H127" s="232">
        <v>92.64</v>
      </c>
      <c r="I127" s="233"/>
      <c r="J127" s="229"/>
      <c r="K127" s="229"/>
      <c r="L127" s="234"/>
      <c r="M127" s="235"/>
      <c r="N127" s="236"/>
      <c r="O127" s="236"/>
      <c r="P127" s="236"/>
      <c r="Q127" s="236"/>
      <c r="R127" s="236"/>
      <c r="S127" s="236"/>
      <c r="T127" s="237"/>
      <c r="AT127" s="238" t="s">
        <v>186</v>
      </c>
      <c r="AU127" s="238" t="s">
        <v>85</v>
      </c>
      <c r="AV127" s="15" t="s">
        <v>182</v>
      </c>
      <c r="AW127" s="15" t="s">
        <v>37</v>
      </c>
      <c r="AX127" s="15" t="s">
        <v>83</v>
      </c>
      <c r="AY127" s="238" t="s">
        <v>175</v>
      </c>
    </row>
    <row r="128" spans="1:65" s="2" customFormat="1" ht="33" customHeight="1">
      <c r="A128" s="36"/>
      <c r="B128" s="37"/>
      <c r="C128" s="190" t="s">
        <v>230</v>
      </c>
      <c r="D128" s="190" t="s">
        <v>177</v>
      </c>
      <c r="E128" s="191" t="s">
        <v>231</v>
      </c>
      <c r="F128" s="192" t="s">
        <v>232</v>
      </c>
      <c r="G128" s="193" t="s">
        <v>191</v>
      </c>
      <c r="H128" s="194">
        <v>24</v>
      </c>
      <c r="I128" s="195"/>
      <c r="J128" s="196">
        <f>ROUND(I128*H128,2)</f>
        <v>0</v>
      </c>
      <c r="K128" s="192" t="s">
        <v>181</v>
      </c>
      <c r="L128" s="41"/>
      <c r="M128" s="197" t="s">
        <v>19</v>
      </c>
      <c r="N128" s="198" t="s">
        <v>48</v>
      </c>
      <c r="O128" s="67"/>
      <c r="P128" s="199">
        <f>O128*H128</f>
        <v>0</v>
      </c>
      <c r="Q128" s="199">
        <v>0</v>
      </c>
      <c r="R128" s="199">
        <f>Q128*H128</f>
        <v>0</v>
      </c>
      <c r="S128" s="199">
        <v>0</v>
      </c>
      <c r="T128" s="200">
        <f>S128*H128</f>
        <v>0</v>
      </c>
      <c r="U128" s="36"/>
      <c r="V128" s="36"/>
      <c r="W128" s="36"/>
      <c r="X128" s="36"/>
      <c r="Y128" s="36"/>
      <c r="Z128" s="36"/>
      <c r="AA128" s="36"/>
      <c r="AB128" s="36"/>
      <c r="AC128" s="36"/>
      <c r="AD128" s="36"/>
      <c r="AE128" s="36"/>
      <c r="AR128" s="201" t="s">
        <v>182</v>
      </c>
      <c r="AT128" s="201" t="s">
        <v>177</v>
      </c>
      <c r="AU128" s="201" t="s">
        <v>85</v>
      </c>
      <c r="AY128" s="19" t="s">
        <v>175</v>
      </c>
      <c r="BE128" s="202">
        <f>IF(N128="základní",J128,0)</f>
        <v>0</v>
      </c>
      <c r="BF128" s="202">
        <f>IF(N128="snížená",J128,0)</f>
        <v>0</v>
      </c>
      <c r="BG128" s="202">
        <f>IF(N128="zákl. přenesená",J128,0)</f>
        <v>0</v>
      </c>
      <c r="BH128" s="202">
        <f>IF(N128="sníž. přenesená",J128,0)</f>
        <v>0</v>
      </c>
      <c r="BI128" s="202">
        <f>IF(N128="nulová",J128,0)</f>
        <v>0</v>
      </c>
      <c r="BJ128" s="19" t="s">
        <v>182</v>
      </c>
      <c r="BK128" s="202">
        <f>ROUND(I128*H128,2)</f>
        <v>0</v>
      </c>
      <c r="BL128" s="19" t="s">
        <v>182</v>
      </c>
      <c r="BM128" s="201" t="s">
        <v>233</v>
      </c>
    </row>
    <row r="129" spans="1:47" s="2" customFormat="1" ht="58.5">
      <c r="A129" s="36"/>
      <c r="B129" s="37"/>
      <c r="C129" s="38"/>
      <c r="D129" s="203" t="s">
        <v>184</v>
      </c>
      <c r="E129" s="38"/>
      <c r="F129" s="204" t="s">
        <v>234</v>
      </c>
      <c r="G129" s="38"/>
      <c r="H129" s="38"/>
      <c r="I129" s="111"/>
      <c r="J129" s="38"/>
      <c r="K129" s="38"/>
      <c r="L129" s="41"/>
      <c r="M129" s="205"/>
      <c r="N129" s="206"/>
      <c r="O129" s="67"/>
      <c r="P129" s="67"/>
      <c r="Q129" s="67"/>
      <c r="R129" s="67"/>
      <c r="S129" s="67"/>
      <c r="T129" s="68"/>
      <c r="U129" s="36"/>
      <c r="V129" s="36"/>
      <c r="W129" s="36"/>
      <c r="X129" s="36"/>
      <c r="Y129" s="36"/>
      <c r="Z129" s="36"/>
      <c r="AA129" s="36"/>
      <c r="AB129" s="36"/>
      <c r="AC129" s="36"/>
      <c r="AD129" s="36"/>
      <c r="AE129" s="36"/>
      <c r="AT129" s="19" t="s">
        <v>184</v>
      </c>
      <c r="AU129" s="19" t="s">
        <v>85</v>
      </c>
    </row>
    <row r="130" spans="2:51" s="13" customFormat="1" ht="11.25">
      <c r="B130" s="207"/>
      <c r="C130" s="208"/>
      <c r="D130" s="203" t="s">
        <v>186</v>
      </c>
      <c r="E130" s="209" t="s">
        <v>19</v>
      </c>
      <c r="F130" s="210" t="s">
        <v>235</v>
      </c>
      <c r="G130" s="208"/>
      <c r="H130" s="209" t="s">
        <v>19</v>
      </c>
      <c r="I130" s="211"/>
      <c r="J130" s="208"/>
      <c r="K130" s="208"/>
      <c r="L130" s="212"/>
      <c r="M130" s="213"/>
      <c r="N130" s="214"/>
      <c r="O130" s="214"/>
      <c r="P130" s="214"/>
      <c r="Q130" s="214"/>
      <c r="R130" s="214"/>
      <c r="S130" s="214"/>
      <c r="T130" s="215"/>
      <c r="AT130" s="216" t="s">
        <v>186</v>
      </c>
      <c r="AU130" s="216" t="s">
        <v>85</v>
      </c>
      <c r="AV130" s="13" t="s">
        <v>83</v>
      </c>
      <c r="AW130" s="13" t="s">
        <v>37</v>
      </c>
      <c r="AX130" s="13" t="s">
        <v>75</v>
      </c>
      <c r="AY130" s="216" t="s">
        <v>175</v>
      </c>
    </row>
    <row r="131" spans="2:51" s="14" customFormat="1" ht="11.25">
      <c r="B131" s="217"/>
      <c r="C131" s="218"/>
      <c r="D131" s="203" t="s">
        <v>186</v>
      </c>
      <c r="E131" s="219" t="s">
        <v>19</v>
      </c>
      <c r="F131" s="220" t="s">
        <v>236</v>
      </c>
      <c r="G131" s="218"/>
      <c r="H131" s="221">
        <v>24</v>
      </c>
      <c r="I131" s="222"/>
      <c r="J131" s="218"/>
      <c r="K131" s="218"/>
      <c r="L131" s="223"/>
      <c r="M131" s="224"/>
      <c r="N131" s="225"/>
      <c r="O131" s="225"/>
      <c r="P131" s="225"/>
      <c r="Q131" s="225"/>
      <c r="R131" s="225"/>
      <c r="S131" s="225"/>
      <c r="T131" s="226"/>
      <c r="AT131" s="227" t="s">
        <v>186</v>
      </c>
      <c r="AU131" s="227" t="s">
        <v>85</v>
      </c>
      <c r="AV131" s="14" t="s">
        <v>85</v>
      </c>
      <c r="AW131" s="14" t="s">
        <v>37</v>
      </c>
      <c r="AX131" s="14" t="s">
        <v>83</v>
      </c>
      <c r="AY131" s="227" t="s">
        <v>175</v>
      </c>
    </row>
    <row r="132" spans="1:65" s="2" customFormat="1" ht="16.5" customHeight="1">
      <c r="A132" s="36"/>
      <c r="B132" s="37"/>
      <c r="C132" s="239" t="s">
        <v>237</v>
      </c>
      <c r="D132" s="239" t="s">
        <v>238</v>
      </c>
      <c r="E132" s="240" t="s">
        <v>239</v>
      </c>
      <c r="F132" s="241" t="s">
        <v>240</v>
      </c>
      <c r="G132" s="242" t="s">
        <v>217</v>
      </c>
      <c r="H132" s="243">
        <v>48</v>
      </c>
      <c r="I132" s="244"/>
      <c r="J132" s="245">
        <f>ROUND(I132*H132,2)</f>
        <v>0</v>
      </c>
      <c r="K132" s="241" t="s">
        <v>181</v>
      </c>
      <c r="L132" s="246"/>
      <c r="M132" s="247" t="s">
        <v>19</v>
      </c>
      <c r="N132" s="248" t="s">
        <v>48</v>
      </c>
      <c r="O132" s="67"/>
      <c r="P132" s="199">
        <f>O132*H132</f>
        <v>0</v>
      </c>
      <c r="Q132" s="199">
        <v>1</v>
      </c>
      <c r="R132" s="199">
        <f>Q132*H132</f>
        <v>48</v>
      </c>
      <c r="S132" s="199">
        <v>0</v>
      </c>
      <c r="T132" s="200">
        <f>S132*H132</f>
        <v>0</v>
      </c>
      <c r="U132" s="36"/>
      <c r="V132" s="36"/>
      <c r="W132" s="36"/>
      <c r="X132" s="36"/>
      <c r="Y132" s="36"/>
      <c r="Z132" s="36"/>
      <c r="AA132" s="36"/>
      <c r="AB132" s="36"/>
      <c r="AC132" s="36"/>
      <c r="AD132" s="36"/>
      <c r="AE132" s="36"/>
      <c r="AR132" s="201" t="s">
        <v>230</v>
      </c>
      <c r="AT132" s="201" t="s">
        <v>238</v>
      </c>
      <c r="AU132" s="201" t="s">
        <v>85</v>
      </c>
      <c r="AY132" s="19" t="s">
        <v>175</v>
      </c>
      <c r="BE132" s="202">
        <f>IF(N132="základní",J132,0)</f>
        <v>0</v>
      </c>
      <c r="BF132" s="202">
        <f>IF(N132="snížená",J132,0)</f>
        <v>0</v>
      </c>
      <c r="BG132" s="202">
        <f>IF(N132="zákl. přenesená",J132,0)</f>
        <v>0</v>
      </c>
      <c r="BH132" s="202">
        <f>IF(N132="sníž. přenesená",J132,0)</f>
        <v>0</v>
      </c>
      <c r="BI132" s="202">
        <f>IF(N132="nulová",J132,0)</f>
        <v>0</v>
      </c>
      <c r="BJ132" s="19" t="s">
        <v>182</v>
      </c>
      <c r="BK132" s="202">
        <f>ROUND(I132*H132,2)</f>
        <v>0</v>
      </c>
      <c r="BL132" s="19" t="s">
        <v>182</v>
      </c>
      <c r="BM132" s="201" t="s">
        <v>241</v>
      </c>
    </row>
    <row r="133" spans="2:51" s="14" customFormat="1" ht="11.25">
      <c r="B133" s="217"/>
      <c r="C133" s="218"/>
      <c r="D133" s="203" t="s">
        <v>186</v>
      </c>
      <c r="E133" s="219" t="s">
        <v>19</v>
      </c>
      <c r="F133" s="220" t="s">
        <v>242</v>
      </c>
      <c r="G133" s="218"/>
      <c r="H133" s="221">
        <v>48</v>
      </c>
      <c r="I133" s="222"/>
      <c r="J133" s="218"/>
      <c r="K133" s="218"/>
      <c r="L133" s="223"/>
      <c r="M133" s="224"/>
      <c r="N133" s="225"/>
      <c r="O133" s="225"/>
      <c r="P133" s="225"/>
      <c r="Q133" s="225"/>
      <c r="R133" s="225"/>
      <c r="S133" s="225"/>
      <c r="T133" s="226"/>
      <c r="AT133" s="227" t="s">
        <v>186</v>
      </c>
      <c r="AU133" s="227" t="s">
        <v>85</v>
      </c>
      <c r="AV133" s="14" t="s">
        <v>85</v>
      </c>
      <c r="AW133" s="14" t="s">
        <v>37</v>
      </c>
      <c r="AX133" s="14" t="s">
        <v>83</v>
      </c>
      <c r="AY133" s="227" t="s">
        <v>175</v>
      </c>
    </row>
    <row r="134" spans="2:63" s="12" customFormat="1" ht="22.9" customHeight="1">
      <c r="B134" s="174"/>
      <c r="C134" s="175"/>
      <c r="D134" s="176" t="s">
        <v>74</v>
      </c>
      <c r="E134" s="188" t="s">
        <v>85</v>
      </c>
      <c r="F134" s="188" t="s">
        <v>243</v>
      </c>
      <c r="G134" s="175"/>
      <c r="H134" s="175"/>
      <c r="I134" s="178"/>
      <c r="J134" s="189">
        <f>BK134</f>
        <v>0</v>
      </c>
      <c r="K134" s="175"/>
      <c r="L134" s="180"/>
      <c r="M134" s="181"/>
      <c r="N134" s="182"/>
      <c r="O134" s="182"/>
      <c r="P134" s="183">
        <f>SUM(P135:P147)</f>
        <v>0</v>
      </c>
      <c r="Q134" s="182"/>
      <c r="R134" s="183">
        <f>SUM(R135:R147)</f>
        <v>39.212417699999996</v>
      </c>
      <c r="S134" s="182"/>
      <c r="T134" s="184">
        <f>SUM(T135:T147)</f>
        <v>0.0017221500000000002</v>
      </c>
      <c r="AR134" s="185" t="s">
        <v>83</v>
      </c>
      <c r="AT134" s="186" t="s">
        <v>74</v>
      </c>
      <c r="AU134" s="186" t="s">
        <v>83</v>
      </c>
      <c r="AY134" s="185" t="s">
        <v>175</v>
      </c>
      <c r="BK134" s="187">
        <f>SUM(BK135:BK147)</f>
        <v>0</v>
      </c>
    </row>
    <row r="135" spans="1:65" s="2" customFormat="1" ht="33" customHeight="1">
      <c r="A135" s="36"/>
      <c r="B135" s="37"/>
      <c r="C135" s="190" t="s">
        <v>244</v>
      </c>
      <c r="D135" s="190" t="s">
        <v>177</v>
      </c>
      <c r="E135" s="191" t="s">
        <v>245</v>
      </c>
      <c r="F135" s="192" t="s">
        <v>246</v>
      </c>
      <c r="G135" s="193" t="s">
        <v>247</v>
      </c>
      <c r="H135" s="194">
        <v>160</v>
      </c>
      <c r="I135" s="195"/>
      <c r="J135" s="196">
        <f>ROUND(I135*H135,2)</f>
        <v>0</v>
      </c>
      <c r="K135" s="192" t="s">
        <v>181</v>
      </c>
      <c r="L135" s="41"/>
      <c r="M135" s="197" t="s">
        <v>19</v>
      </c>
      <c r="N135" s="198" t="s">
        <v>48</v>
      </c>
      <c r="O135" s="67"/>
      <c r="P135" s="199">
        <f>O135*H135</f>
        <v>0</v>
      </c>
      <c r="Q135" s="199">
        <v>0.23778</v>
      </c>
      <c r="R135" s="199">
        <f>Q135*H135</f>
        <v>38.044799999999995</v>
      </c>
      <c r="S135" s="199">
        <v>0</v>
      </c>
      <c r="T135" s="200">
        <f>S135*H135</f>
        <v>0</v>
      </c>
      <c r="U135" s="36"/>
      <c r="V135" s="36"/>
      <c r="W135" s="36"/>
      <c r="X135" s="36"/>
      <c r="Y135" s="36"/>
      <c r="Z135" s="36"/>
      <c r="AA135" s="36"/>
      <c r="AB135" s="36"/>
      <c r="AC135" s="36"/>
      <c r="AD135" s="36"/>
      <c r="AE135" s="36"/>
      <c r="AR135" s="201" t="s">
        <v>182</v>
      </c>
      <c r="AT135" s="201" t="s">
        <v>177</v>
      </c>
      <c r="AU135" s="201" t="s">
        <v>85</v>
      </c>
      <c r="AY135" s="19" t="s">
        <v>175</v>
      </c>
      <c r="BE135" s="202">
        <f>IF(N135="základní",J135,0)</f>
        <v>0</v>
      </c>
      <c r="BF135" s="202">
        <f>IF(N135="snížená",J135,0)</f>
        <v>0</v>
      </c>
      <c r="BG135" s="202">
        <f>IF(N135="zákl. přenesená",J135,0)</f>
        <v>0</v>
      </c>
      <c r="BH135" s="202">
        <f>IF(N135="sníž. přenesená",J135,0)</f>
        <v>0</v>
      </c>
      <c r="BI135" s="202">
        <f>IF(N135="nulová",J135,0)</f>
        <v>0</v>
      </c>
      <c r="BJ135" s="19" t="s">
        <v>182</v>
      </c>
      <c r="BK135" s="202">
        <f>ROUND(I135*H135,2)</f>
        <v>0</v>
      </c>
      <c r="BL135" s="19" t="s">
        <v>182</v>
      </c>
      <c r="BM135" s="201" t="s">
        <v>248</v>
      </c>
    </row>
    <row r="136" spans="1:47" s="2" customFormat="1" ht="68.25">
      <c r="A136" s="36"/>
      <c r="B136" s="37"/>
      <c r="C136" s="38"/>
      <c r="D136" s="203" t="s">
        <v>184</v>
      </c>
      <c r="E136" s="38"/>
      <c r="F136" s="204" t="s">
        <v>249</v>
      </c>
      <c r="G136" s="38"/>
      <c r="H136" s="38"/>
      <c r="I136" s="111"/>
      <c r="J136" s="38"/>
      <c r="K136" s="38"/>
      <c r="L136" s="41"/>
      <c r="M136" s="205"/>
      <c r="N136" s="206"/>
      <c r="O136" s="67"/>
      <c r="P136" s="67"/>
      <c r="Q136" s="67"/>
      <c r="R136" s="67"/>
      <c r="S136" s="67"/>
      <c r="T136" s="68"/>
      <c r="U136" s="36"/>
      <c r="V136" s="36"/>
      <c r="W136" s="36"/>
      <c r="X136" s="36"/>
      <c r="Y136" s="36"/>
      <c r="Z136" s="36"/>
      <c r="AA136" s="36"/>
      <c r="AB136" s="36"/>
      <c r="AC136" s="36"/>
      <c r="AD136" s="36"/>
      <c r="AE136" s="36"/>
      <c r="AT136" s="19" t="s">
        <v>184</v>
      </c>
      <c r="AU136" s="19" t="s">
        <v>85</v>
      </c>
    </row>
    <row r="137" spans="1:65" s="2" customFormat="1" ht="21.75" customHeight="1">
      <c r="A137" s="36"/>
      <c r="B137" s="37"/>
      <c r="C137" s="190" t="s">
        <v>250</v>
      </c>
      <c r="D137" s="190" t="s">
        <v>177</v>
      </c>
      <c r="E137" s="191" t="s">
        <v>251</v>
      </c>
      <c r="F137" s="192" t="s">
        <v>252</v>
      </c>
      <c r="G137" s="193" t="s">
        <v>247</v>
      </c>
      <c r="H137" s="194">
        <v>172.215</v>
      </c>
      <c r="I137" s="195"/>
      <c r="J137" s="196">
        <f>ROUND(I137*H137,2)</f>
        <v>0</v>
      </c>
      <c r="K137" s="192" t="s">
        <v>181</v>
      </c>
      <c r="L137" s="41"/>
      <c r="M137" s="197" t="s">
        <v>19</v>
      </c>
      <c r="N137" s="198" t="s">
        <v>48</v>
      </c>
      <c r="O137" s="67"/>
      <c r="P137" s="199">
        <f>O137*H137</f>
        <v>0</v>
      </c>
      <c r="Q137" s="199">
        <v>0.00678</v>
      </c>
      <c r="R137" s="199">
        <f>Q137*H137</f>
        <v>1.1676176999999999</v>
      </c>
      <c r="S137" s="199">
        <v>1E-05</v>
      </c>
      <c r="T137" s="200">
        <f>S137*H137</f>
        <v>0.0017221500000000002</v>
      </c>
      <c r="U137" s="36"/>
      <c r="V137" s="36"/>
      <c r="W137" s="36"/>
      <c r="X137" s="36"/>
      <c r="Y137" s="36"/>
      <c r="Z137" s="36"/>
      <c r="AA137" s="36"/>
      <c r="AB137" s="36"/>
      <c r="AC137" s="36"/>
      <c r="AD137" s="36"/>
      <c r="AE137" s="36"/>
      <c r="AR137" s="201" t="s">
        <v>182</v>
      </c>
      <c r="AT137" s="201" t="s">
        <v>177</v>
      </c>
      <c r="AU137" s="201" t="s">
        <v>85</v>
      </c>
      <c r="AY137" s="19" t="s">
        <v>175</v>
      </c>
      <c r="BE137" s="202">
        <f>IF(N137="základní",J137,0)</f>
        <v>0</v>
      </c>
      <c r="BF137" s="202">
        <f>IF(N137="snížená",J137,0)</f>
        <v>0</v>
      </c>
      <c r="BG137" s="202">
        <f>IF(N137="zákl. přenesená",J137,0)</f>
        <v>0</v>
      </c>
      <c r="BH137" s="202">
        <f>IF(N137="sníž. přenesená",J137,0)</f>
        <v>0</v>
      </c>
      <c r="BI137" s="202">
        <f>IF(N137="nulová",J137,0)</f>
        <v>0</v>
      </c>
      <c r="BJ137" s="19" t="s">
        <v>182</v>
      </c>
      <c r="BK137" s="202">
        <f>ROUND(I137*H137,2)</f>
        <v>0</v>
      </c>
      <c r="BL137" s="19" t="s">
        <v>182</v>
      </c>
      <c r="BM137" s="201" t="s">
        <v>253</v>
      </c>
    </row>
    <row r="138" spans="1:47" s="2" customFormat="1" ht="58.5">
      <c r="A138" s="36"/>
      <c r="B138" s="37"/>
      <c r="C138" s="38"/>
      <c r="D138" s="203" t="s">
        <v>184</v>
      </c>
      <c r="E138" s="38"/>
      <c r="F138" s="204" t="s">
        <v>254</v>
      </c>
      <c r="G138" s="38"/>
      <c r="H138" s="38"/>
      <c r="I138" s="111"/>
      <c r="J138" s="38"/>
      <c r="K138" s="38"/>
      <c r="L138" s="41"/>
      <c r="M138" s="205"/>
      <c r="N138" s="206"/>
      <c r="O138" s="67"/>
      <c r="P138" s="67"/>
      <c r="Q138" s="67"/>
      <c r="R138" s="67"/>
      <c r="S138" s="67"/>
      <c r="T138" s="68"/>
      <c r="U138" s="36"/>
      <c r="V138" s="36"/>
      <c r="W138" s="36"/>
      <c r="X138" s="36"/>
      <c r="Y138" s="36"/>
      <c r="Z138" s="36"/>
      <c r="AA138" s="36"/>
      <c r="AB138" s="36"/>
      <c r="AC138" s="36"/>
      <c r="AD138" s="36"/>
      <c r="AE138" s="36"/>
      <c r="AT138" s="19" t="s">
        <v>184</v>
      </c>
      <c r="AU138" s="19" t="s">
        <v>85</v>
      </c>
    </row>
    <row r="139" spans="1:47" s="2" customFormat="1" ht="19.5">
      <c r="A139" s="36"/>
      <c r="B139" s="37"/>
      <c r="C139" s="38"/>
      <c r="D139" s="203" t="s">
        <v>255</v>
      </c>
      <c r="E139" s="38"/>
      <c r="F139" s="204" t="s">
        <v>256</v>
      </c>
      <c r="G139" s="38"/>
      <c r="H139" s="38"/>
      <c r="I139" s="111"/>
      <c r="J139" s="38"/>
      <c r="K139" s="38"/>
      <c r="L139" s="41"/>
      <c r="M139" s="205"/>
      <c r="N139" s="206"/>
      <c r="O139" s="67"/>
      <c r="P139" s="67"/>
      <c r="Q139" s="67"/>
      <c r="R139" s="67"/>
      <c r="S139" s="67"/>
      <c r="T139" s="68"/>
      <c r="U139" s="36"/>
      <c r="V139" s="36"/>
      <c r="W139" s="36"/>
      <c r="X139" s="36"/>
      <c r="Y139" s="36"/>
      <c r="Z139" s="36"/>
      <c r="AA139" s="36"/>
      <c r="AB139" s="36"/>
      <c r="AC139" s="36"/>
      <c r="AD139" s="36"/>
      <c r="AE139" s="36"/>
      <c r="AT139" s="19" t="s">
        <v>255</v>
      </c>
      <c r="AU139" s="19" t="s">
        <v>85</v>
      </c>
    </row>
    <row r="140" spans="2:51" s="13" customFormat="1" ht="11.25">
      <c r="B140" s="207"/>
      <c r="C140" s="208"/>
      <c r="D140" s="203" t="s">
        <v>186</v>
      </c>
      <c r="E140" s="209" t="s">
        <v>19</v>
      </c>
      <c r="F140" s="210" t="s">
        <v>257</v>
      </c>
      <c r="G140" s="208"/>
      <c r="H140" s="209" t="s">
        <v>19</v>
      </c>
      <c r="I140" s="211"/>
      <c r="J140" s="208"/>
      <c r="K140" s="208"/>
      <c r="L140" s="212"/>
      <c r="M140" s="213"/>
      <c r="N140" s="214"/>
      <c r="O140" s="214"/>
      <c r="P140" s="214"/>
      <c r="Q140" s="214"/>
      <c r="R140" s="214"/>
      <c r="S140" s="214"/>
      <c r="T140" s="215"/>
      <c r="AT140" s="216" t="s">
        <v>186</v>
      </c>
      <c r="AU140" s="216" t="s">
        <v>85</v>
      </c>
      <c r="AV140" s="13" t="s">
        <v>83</v>
      </c>
      <c r="AW140" s="13" t="s">
        <v>37</v>
      </c>
      <c r="AX140" s="13" t="s">
        <v>75</v>
      </c>
      <c r="AY140" s="216" t="s">
        <v>175</v>
      </c>
    </row>
    <row r="141" spans="2:51" s="14" customFormat="1" ht="11.25">
      <c r="B141" s="217"/>
      <c r="C141" s="218"/>
      <c r="D141" s="203" t="s">
        <v>186</v>
      </c>
      <c r="E141" s="219" t="s">
        <v>19</v>
      </c>
      <c r="F141" s="220" t="s">
        <v>258</v>
      </c>
      <c r="G141" s="218"/>
      <c r="H141" s="221">
        <v>62.53</v>
      </c>
      <c r="I141" s="222"/>
      <c r="J141" s="218"/>
      <c r="K141" s="218"/>
      <c r="L141" s="223"/>
      <c r="M141" s="224"/>
      <c r="N141" s="225"/>
      <c r="O141" s="225"/>
      <c r="P141" s="225"/>
      <c r="Q141" s="225"/>
      <c r="R141" s="225"/>
      <c r="S141" s="225"/>
      <c r="T141" s="226"/>
      <c r="AT141" s="227" t="s">
        <v>186</v>
      </c>
      <c r="AU141" s="227" t="s">
        <v>85</v>
      </c>
      <c r="AV141" s="14" t="s">
        <v>85</v>
      </c>
      <c r="AW141" s="14" t="s">
        <v>37</v>
      </c>
      <c r="AX141" s="14" t="s">
        <v>75</v>
      </c>
      <c r="AY141" s="227" t="s">
        <v>175</v>
      </c>
    </row>
    <row r="142" spans="2:51" s="14" customFormat="1" ht="11.25">
      <c r="B142" s="217"/>
      <c r="C142" s="218"/>
      <c r="D142" s="203" t="s">
        <v>186</v>
      </c>
      <c r="E142" s="219" t="s">
        <v>19</v>
      </c>
      <c r="F142" s="220" t="s">
        <v>259</v>
      </c>
      <c r="G142" s="218"/>
      <c r="H142" s="221">
        <v>28.035</v>
      </c>
      <c r="I142" s="222"/>
      <c r="J142" s="218"/>
      <c r="K142" s="218"/>
      <c r="L142" s="223"/>
      <c r="M142" s="224"/>
      <c r="N142" s="225"/>
      <c r="O142" s="225"/>
      <c r="P142" s="225"/>
      <c r="Q142" s="225"/>
      <c r="R142" s="225"/>
      <c r="S142" s="225"/>
      <c r="T142" s="226"/>
      <c r="AT142" s="227" t="s">
        <v>186</v>
      </c>
      <c r="AU142" s="227" t="s">
        <v>85</v>
      </c>
      <c r="AV142" s="14" t="s">
        <v>85</v>
      </c>
      <c r="AW142" s="14" t="s">
        <v>37</v>
      </c>
      <c r="AX142" s="14" t="s">
        <v>75</v>
      </c>
      <c r="AY142" s="227" t="s">
        <v>175</v>
      </c>
    </row>
    <row r="143" spans="2:51" s="13" customFormat="1" ht="11.25">
      <c r="B143" s="207"/>
      <c r="C143" s="208"/>
      <c r="D143" s="203" t="s">
        <v>186</v>
      </c>
      <c r="E143" s="209" t="s">
        <v>19</v>
      </c>
      <c r="F143" s="210" t="s">
        <v>260</v>
      </c>
      <c r="G143" s="208"/>
      <c r="H143" s="209" t="s">
        <v>19</v>
      </c>
      <c r="I143" s="211"/>
      <c r="J143" s="208"/>
      <c r="K143" s="208"/>
      <c r="L143" s="212"/>
      <c r="M143" s="213"/>
      <c r="N143" s="214"/>
      <c r="O143" s="214"/>
      <c r="P143" s="214"/>
      <c r="Q143" s="214"/>
      <c r="R143" s="214"/>
      <c r="S143" s="214"/>
      <c r="T143" s="215"/>
      <c r="AT143" s="216" t="s">
        <v>186</v>
      </c>
      <c r="AU143" s="216" t="s">
        <v>85</v>
      </c>
      <c r="AV143" s="13" t="s">
        <v>83</v>
      </c>
      <c r="AW143" s="13" t="s">
        <v>37</v>
      </c>
      <c r="AX143" s="13" t="s">
        <v>75</v>
      </c>
      <c r="AY143" s="216" t="s">
        <v>175</v>
      </c>
    </row>
    <row r="144" spans="2:51" s="14" customFormat="1" ht="11.25">
      <c r="B144" s="217"/>
      <c r="C144" s="218"/>
      <c r="D144" s="203" t="s">
        <v>186</v>
      </c>
      <c r="E144" s="219" t="s">
        <v>19</v>
      </c>
      <c r="F144" s="220" t="s">
        <v>261</v>
      </c>
      <c r="G144" s="218"/>
      <c r="H144" s="221">
        <v>20.05</v>
      </c>
      <c r="I144" s="222"/>
      <c r="J144" s="218"/>
      <c r="K144" s="218"/>
      <c r="L144" s="223"/>
      <c r="M144" s="224"/>
      <c r="N144" s="225"/>
      <c r="O144" s="225"/>
      <c r="P144" s="225"/>
      <c r="Q144" s="225"/>
      <c r="R144" s="225"/>
      <c r="S144" s="225"/>
      <c r="T144" s="226"/>
      <c r="AT144" s="227" t="s">
        <v>186</v>
      </c>
      <c r="AU144" s="227" t="s">
        <v>85</v>
      </c>
      <c r="AV144" s="14" t="s">
        <v>85</v>
      </c>
      <c r="AW144" s="14" t="s">
        <v>37</v>
      </c>
      <c r="AX144" s="14" t="s">
        <v>75</v>
      </c>
      <c r="AY144" s="227" t="s">
        <v>175</v>
      </c>
    </row>
    <row r="145" spans="2:51" s="14" customFormat="1" ht="11.25">
      <c r="B145" s="217"/>
      <c r="C145" s="218"/>
      <c r="D145" s="203" t="s">
        <v>186</v>
      </c>
      <c r="E145" s="219" t="s">
        <v>19</v>
      </c>
      <c r="F145" s="220" t="s">
        <v>262</v>
      </c>
      <c r="G145" s="218"/>
      <c r="H145" s="221">
        <v>26</v>
      </c>
      <c r="I145" s="222"/>
      <c r="J145" s="218"/>
      <c r="K145" s="218"/>
      <c r="L145" s="223"/>
      <c r="M145" s="224"/>
      <c r="N145" s="225"/>
      <c r="O145" s="225"/>
      <c r="P145" s="225"/>
      <c r="Q145" s="225"/>
      <c r="R145" s="225"/>
      <c r="S145" s="225"/>
      <c r="T145" s="226"/>
      <c r="AT145" s="227" t="s">
        <v>186</v>
      </c>
      <c r="AU145" s="227" t="s">
        <v>85</v>
      </c>
      <c r="AV145" s="14" t="s">
        <v>85</v>
      </c>
      <c r="AW145" s="14" t="s">
        <v>37</v>
      </c>
      <c r="AX145" s="14" t="s">
        <v>75</v>
      </c>
      <c r="AY145" s="227" t="s">
        <v>175</v>
      </c>
    </row>
    <row r="146" spans="2:51" s="14" customFormat="1" ht="11.25">
      <c r="B146" s="217"/>
      <c r="C146" s="218"/>
      <c r="D146" s="203" t="s">
        <v>186</v>
      </c>
      <c r="E146" s="219" t="s">
        <v>19</v>
      </c>
      <c r="F146" s="220" t="s">
        <v>263</v>
      </c>
      <c r="G146" s="218"/>
      <c r="H146" s="221">
        <v>35.6</v>
      </c>
      <c r="I146" s="222"/>
      <c r="J146" s="218"/>
      <c r="K146" s="218"/>
      <c r="L146" s="223"/>
      <c r="M146" s="224"/>
      <c r="N146" s="225"/>
      <c r="O146" s="225"/>
      <c r="P146" s="225"/>
      <c r="Q146" s="225"/>
      <c r="R146" s="225"/>
      <c r="S146" s="225"/>
      <c r="T146" s="226"/>
      <c r="AT146" s="227" t="s">
        <v>186</v>
      </c>
      <c r="AU146" s="227" t="s">
        <v>85</v>
      </c>
      <c r="AV146" s="14" t="s">
        <v>85</v>
      </c>
      <c r="AW146" s="14" t="s">
        <v>37</v>
      </c>
      <c r="AX146" s="14" t="s">
        <v>75</v>
      </c>
      <c r="AY146" s="227" t="s">
        <v>175</v>
      </c>
    </row>
    <row r="147" spans="2:51" s="15" customFormat="1" ht="11.25">
      <c r="B147" s="228"/>
      <c r="C147" s="229"/>
      <c r="D147" s="203" t="s">
        <v>186</v>
      </c>
      <c r="E147" s="230" t="s">
        <v>19</v>
      </c>
      <c r="F147" s="231" t="s">
        <v>204</v>
      </c>
      <c r="G147" s="229"/>
      <c r="H147" s="232">
        <v>172.215</v>
      </c>
      <c r="I147" s="233"/>
      <c r="J147" s="229"/>
      <c r="K147" s="229"/>
      <c r="L147" s="234"/>
      <c r="M147" s="235"/>
      <c r="N147" s="236"/>
      <c r="O147" s="236"/>
      <c r="P147" s="236"/>
      <c r="Q147" s="236"/>
      <c r="R147" s="236"/>
      <c r="S147" s="236"/>
      <c r="T147" s="237"/>
      <c r="AT147" s="238" t="s">
        <v>186</v>
      </c>
      <c r="AU147" s="238" t="s">
        <v>85</v>
      </c>
      <c r="AV147" s="15" t="s">
        <v>182</v>
      </c>
      <c r="AW147" s="15" t="s">
        <v>37</v>
      </c>
      <c r="AX147" s="15" t="s">
        <v>83</v>
      </c>
      <c r="AY147" s="238" t="s">
        <v>175</v>
      </c>
    </row>
    <row r="148" spans="2:63" s="12" customFormat="1" ht="22.9" customHeight="1">
      <c r="B148" s="174"/>
      <c r="C148" s="175"/>
      <c r="D148" s="176" t="s">
        <v>74</v>
      </c>
      <c r="E148" s="188" t="s">
        <v>195</v>
      </c>
      <c r="F148" s="188" t="s">
        <v>264</v>
      </c>
      <c r="G148" s="175"/>
      <c r="H148" s="175"/>
      <c r="I148" s="178"/>
      <c r="J148" s="189">
        <f>BK148</f>
        <v>0</v>
      </c>
      <c r="K148" s="175"/>
      <c r="L148" s="180"/>
      <c r="M148" s="181"/>
      <c r="N148" s="182"/>
      <c r="O148" s="182"/>
      <c r="P148" s="183">
        <f>SUM(P149:P152)</f>
        <v>0</v>
      </c>
      <c r="Q148" s="182"/>
      <c r="R148" s="183">
        <f>SUM(R149:R152)</f>
        <v>1.1457</v>
      </c>
      <c r="S148" s="182"/>
      <c r="T148" s="184">
        <f>SUM(T149:T152)</f>
        <v>0</v>
      </c>
      <c r="AR148" s="185" t="s">
        <v>83</v>
      </c>
      <c r="AT148" s="186" t="s">
        <v>74</v>
      </c>
      <c r="AU148" s="186" t="s">
        <v>83</v>
      </c>
      <c r="AY148" s="185" t="s">
        <v>175</v>
      </c>
      <c r="BK148" s="187">
        <f>SUM(BK149:BK152)</f>
        <v>0</v>
      </c>
    </row>
    <row r="149" spans="1:65" s="2" customFormat="1" ht="21.75" customHeight="1">
      <c r="A149" s="36"/>
      <c r="B149" s="37"/>
      <c r="C149" s="190" t="s">
        <v>265</v>
      </c>
      <c r="D149" s="190" t="s">
        <v>177</v>
      </c>
      <c r="E149" s="191" t="s">
        <v>266</v>
      </c>
      <c r="F149" s="192" t="s">
        <v>267</v>
      </c>
      <c r="G149" s="193" t="s">
        <v>247</v>
      </c>
      <c r="H149" s="194">
        <v>127.3</v>
      </c>
      <c r="I149" s="195"/>
      <c r="J149" s="196">
        <f>ROUND(I149*H149,2)</f>
        <v>0</v>
      </c>
      <c r="K149" s="192" t="s">
        <v>181</v>
      </c>
      <c r="L149" s="41"/>
      <c r="M149" s="197" t="s">
        <v>19</v>
      </c>
      <c r="N149" s="198" t="s">
        <v>48</v>
      </c>
      <c r="O149" s="67"/>
      <c r="P149" s="199">
        <f>O149*H149</f>
        <v>0</v>
      </c>
      <c r="Q149" s="199">
        <v>0.009</v>
      </c>
      <c r="R149" s="199">
        <f>Q149*H149</f>
        <v>1.1457</v>
      </c>
      <c r="S149" s="199">
        <v>0</v>
      </c>
      <c r="T149" s="200">
        <f>S149*H149</f>
        <v>0</v>
      </c>
      <c r="U149" s="36"/>
      <c r="V149" s="36"/>
      <c r="W149" s="36"/>
      <c r="X149" s="36"/>
      <c r="Y149" s="36"/>
      <c r="Z149" s="36"/>
      <c r="AA149" s="36"/>
      <c r="AB149" s="36"/>
      <c r="AC149" s="36"/>
      <c r="AD149" s="36"/>
      <c r="AE149" s="36"/>
      <c r="AR149" s="201" t="s">
        <v>182</v>
      </c>
      <c r="AT149" s="201" t="s">
        <v>177</v>
      </c>
      <c r="AU149" s="201" t="s">
        <v>85</v>
      </c>
      <c r="AY149" s="19" t="s">
        <v>175</v>
      </c>
      <c r="BE149" s="202">
        <f>IF(N149="základní",J149,0)</f>
        <v>0</v>
      </c>
      <c r="BF149" s="202">
        <f>IF(N149="snížená",J149,0)</f>
        <v>0</v>
      </c>
      <c r="BG149" s="202">
        <f>IF(N149="zákl. přenesená",J149,0)</f>
        <v>0</v>
      </c>
      <c r="BH149" s="202">
        <f>IF(N149="sníž. přenesená",J149,0)</f>
        <v>0</v>
      </c>
      <c r="BI149" s="202">
        <f>IF(N149="nulová",J149,0)</f>
        <v>0</v>
      </c>
      <c r="BJ149" s="19" t="s">
        <v>182</v>
      </c>
      <c r="BK149" s="202">
        <f>ROUND(I149*H149,2)</f>
        <v>0</v>
      </c>
      <c r="BL149" s="19" t="s">
        <v>182</v>
      </c>
      <c r="BM149" s="201" t="s">
        <v>268</v>
      </c>
    </row>
    <row r="150" spans="1:47" s="2" customFormat="1" ht="29.25">
      <c r="A150" s="36"/>
      <c r="B150" s="37"/>
      <c r="C150" s="38"/>
      <c r="D150" s="203" t="s">
        <v>184</v>
      </c>
      <c r="E150" s="38"/>
      <c r="F150" s="204" t="s">
        <v>269</v>
      </c>
      <c r="G150" s="38"/>
      <c r="H150" s="38"/>
      <c r="I150" s="111"/>
      <c r="J150" s="38"/>
      <c r="K150" s="38"/>
      <c r="L150" s="41"/>
      <c r="M150" s="205"/>
      <c r="N150" s="206"/>
      <c r="O150" s="67"/>
      <c r="P150" s="67"/>
      <c r="Q150" s="67"/>
      <c r="R150" s="67"/>
      <c r="S150" s="67"/>
      <c r="T150" s="68"/>
      <c r="U150" s="36"/>
      <c r="V150" s="36"/>
      <c r="W150" s="36"/>
      <c r="X150" s="36"/>
      <c r="Y150" s="36"/>
      <c r="Z150" s="36"/>
      <c r="AA150" s="36"/>
      <c r="AB150" s="36"/>
      <c r="AC150" s="36"/>
      <c r="AD150" s="36"/>
      <c r="AE150" s="36"/>
      <c r="AT150" s="19" t="s">
        <v>184</v>
      </c>
      <c r="AU150" s="19" t="s">
        <v>85</v>
      </c>
    </row>
    <row r="151" spans="1:47" s="2" customFormat="1" ht="19.5">
      <c r="A151" s="36"/>
      <c r="B151" s="37"/>
      <c r="C151" s="38"/>
      <c r="D151" s="203" t="s">
        <v>255</v>
      </c>
      <c r="E151" s="38"/>
      <c r="F151" s="204" t="s">
        <v>270</v>
      </c>
      <c r="G151" s="38"/>
      <c r="H151" s="38"/>
      <c r="I151" s="111"/>
      <c r="J151" s="38"/>
      <c r="K151" s="38"/>
      <c r="L151" s="41"/>
      <c r="M151" s="205"/>
      <c r="N151" s="206"/>
      <c r="O151" s="67"/>
      <c r="P151" s="67"/>
      <c r="Q151" s="67"/>
      <c r="R151" s="67"/>
      <c r="S151" s="67"/>
      <c r="T151" s="68"/>
      <c r="U151" s="36"/>
      <c r="V151" s="36"/>
      <c r="W151" s="36"/>
      <c r="X151" s="36"/>
      <c r="Y151" s="36"/>
      <c r="Z151" s="36"/>
      <c r="AA151" s="36"/>
      <c r="AB151" s="36"/>
      <c r="AC151" s="36"/>
      <c r="AD151" s="36"/>
      <c r="AE151" s="36"/>
      <c r="AT151" s="19" t="s">
        <v>255</v>
      </c>
      <c r="AU151" s="19" t="s">
        <v>85</v>
      </c>
    </row>
    <row r="152" spans="2:51" s="14" customFormat="1" ht="11.25">
      <c r="B152" s="217"/>
      <c r="C152" s="218"/>
      <c r="D152" s="203" t="s">
        <v>186</v>
      </c>
      <c r="E152" s="219" t="s">
        <v>19</v>
      </c>
      <c r="F152" s="220" t="s">
        <v>271</v>
      </c>
      <c r="G152" s="218"/>
      <c r="H152" s="221">
        <v>127.3</v>
      </c>
      <c r="I152" s="222"/>
      <c r="J152" s="218"/>
      <c r="K152" s="218"/>
      <c r="L152" s="223"/>
      <c r="M152" s="224"/>
      <c r="N152" s="225"/>
      <c r="O152" s="225"/>
      <c r="P152" s="225"/>
      <c r="Q152" s="225"/>
      <c r="R152" s="225"/>
      <c r="S152" s="225"/>
      <c r="T152" s="226"/>
      <c r="AT152" s="227" t="s">
        <v>186</v>
      </c>
      <c r="AU152" s="227" t="s">
        <v>85</v>
      </c>
      <c r="AV152" s="14" t="s">
        <v>85</v>
      </c>
      <c r="AW152" s="14" t="s">
        <v>37</v>
      </c>
      <c r="AX152" s="14" t="s">
        <v>83</v>
      </c>
      <c r="AY152" s="227" t="s">
        <v>175</v>
      </c>
    </row>
    <row r="153" spans="2:63" s="12" customFormat="1" ht="22.9" customHeight="1">
      <c r="B153" s="174"/>
      <c r="C153" s="175"/>
      <c r="D153" s="176" t="s">
        <v>74</v>
      </c>
      <c r="E153" s="188" t="s">
        <v>182</v>
      </c>
      <c r="F153" s="188" t="s">
        <v>272</v>
      </c>
      <c r="G153" s="175"/>
      <c r="H153" s="175"/>
      <c r="I153" s="178"/>
      <c r="J153" s="189">
        <f>BK153</f>
        <v>0</v>
      </c>
      <c r="K153" s="175"/>
      <c r="L153" s="180"/>
      <c r="M153" s="181"/>
      <c r="N153" s="182"/>
      <c r="O153" s="182"/>
      <c r="P153" s="183">
        <f>SUM(P154:P157)</f>
        <v>0</v>
      </c>
      <c r="Q153" s="182"/>
      <c r="R153" s="183">
        <f>SUM(R154:R157)</f>
        <v>21.4464</v>
      </c>
      <c r="S153" s="182"/>
      <c r="T153" s="184">
        <f>SUM(T154:T157)</f>
        <v>0</v>
      </c>
      <c r="AR153" s="185" t="s">
        <v>83</v>
      </c>
      <c r="AT153" s="186" t="s">
        <v>74</v>
      </c>
      <c r="AU153" s="186" t="s">
        <v>83</v>
      </c>
      <c r="AY153" s="185" t="s">
        <v>175</v>
      </c>
      <c r="BK153" s="187">
        <f>SUM(BK154:BK157)</f>
        <v>0</v>
      </c>
    </row>
    <row r="154" spans="1:65" s="2" customFormat="1" ht="21.75" customHeight="1">
      <c r="A154" s="36"/>
      <c r="B154" s="37"/>
      <c r="C154" s="190" t="s">
        <v>273</v>
      </c>
      <c r="D154" s="190" t="s">
        <v>177</v>
      </c>
      <c r="E154" s="191" t="s">
        <v>274</v>
      </c>
      <c r="F154" s="192" t="s">
        <v>275</v>
      </c>
      <c r="G154" s="193" t="s">
        <v>191</v>
      </c>
      <c r="H154" s="194">
        <v>9.6</v>
      </c>
      <c r="I154" s="195"/>
      <c r="J154" s="196">
        <f>ROUND(I154*H154,2)</f>
        <v>0</v>
      </c>
      <c r="K154" s="192" t="s">
        <v>181</v>
      </c>
      <c r="L154" s="41"/>
      <c r="M154" s="197" t="s">
        <v>19</v>
      </c>
      <c r="N154" s="198" t="s">
        <v>48</v>
      </c>
      <c r="O154" s="67"/>
      <c r="P154" s="199">
        <f>O154*H154</f>
        <v>0</v>
      </c>
      <c r="Q154" s="199">
        <v>2.234</v>
      </c>
      <c r="R154" s="199">
        <f>Q154*H154</f>
        <v>21.4464</v>
      </c>
      <c r="S154" s="199">
        <v>0</v>
      </c>
      <c r="T154" s="200">
        <f>S154*H154</f>
        <v>0</v>
      </c>
      <c r="U154" s="36"/>
      <c r="V154" s="36"/>
      <c r="W154" s="36"/>
      <c r="X154" s="36"/>
      <c r="Y154" s="36"/>
      <c r="Z154" s="36"/>
      <c r="AA154" s="36"/>
      <c r="AB154" s="36"/>
      <c r="AC154" s="36"/>
      <c r="AD154" s="36"/>
      <c r="AE154" s="36"/>
      <c r="AR154" s="201" t="s">
        <v>182</v>
      </c>
      <c r="AT154" s="201" t="s">
        <v>177</v>
      </c>
      <c r="AU154" s="201" t="s">
        <v>85</v>
      </c>
      <c r="AY154" s="19" t="s">
        <v>175</v>
      </c>
      <c r="BE154" s="202">
        <f>IF(N154="základní",J154,0)</f>
        <v>0</v>
      </c>
      <c r="BF154" s="202">
        <f>IF(N154="snížená",J154,0)</f>
        <v>0</v>
      </c>
      <c r="BG154" s="202">
        <f>IF(N154="zákl. přenesená",J154,0)</f>
        <v>0</v>
      </c>
      <c r="BH154" s="202">
        <f>IF(N154="sníž. přenesená",J154,0)</f>
        <v>0</v>
      </c>
      <c r="BI154" s="202">
        <f>IF(N154="nulová",J154,0)</f>
        <v>0</v>
      </c>
      <c r="BJ154" s="19" t="s">
        <v>182</v>
      </c>
      <c r="BK154" s="202">
        <f>ROUND(I154*H154,2)</f>
        <v>0</v>
      </c>
      <c r="BL154" s="19" t="s">
        <v>182</v>
      </c>
      <c r="BM154" s="201" t="s">
        <v>276</v>
      </c>
    </row>
    <row r="155" spans="1:47" s="2" customFormat="1" ht="39">
      <c r="A155" s="36"/>
      <c r="B155" s="37"/>
      <c r="C155" s="38"/>
      <c r="D155" s="203" t="s">
        <v>184</v>
      </c>
      <c r="E155" s="38"/>
      <c r="F155" s="204" t="s">
        <v>277</v>
      </c>
      <c r="G155" s="38"/>
      <c r="H155" s="38"/>
      <c r="I155" s="111"/>
      <c r="J155" s="38"/>
      <c r="K155" s="38"/>
      <c r="L155" s="41"/>
      <c r="M155" s="205"/>
      <c r="N155" s="206"/>
      <c r="O155" s="67"/>
      <c r="P155" s="67"/>
      <c r="Q155" s="67"/>
      <c r="R155" s="67"/>
      <c r="S155" s="67"/>
      <c r="T155" s="68"/>
      <c r="U155" s="36"/>
      <c r="V155" s="36"/>
      <c r="W155" s="36"/>
      <c r="X155" s="36"/>
      <c r="Y155" s="36"/>
      <c r="Z155" s="36"/>
      <c r="AA155" s="36"/>
      <c r="AB155" s="36"/>
      <c r="AC155" s="36"/>
      <c r="AD155" s="36"/>
      <c r="AE155" s="36"/>
      <c r="AT155" s="19" t="s">
        <v>184</v>
      </c>
      <c r="AU155" s="19" t="s">
        <v>85</v>
      </c>
    </row>
    <row r="156" spans="2:51" s="13" customFormat="1" ht="11.25">
      <c r="B156" s="207"/>
      <c r="C156" s="208"/>
      <c r="D156" s="203" t="s">
        <v>186</v>
      </c>
      <c r="E156" s="209" t="s">
        <v>19</v>
      </c>
      <c r="F156" s="210" t="s">
        <v>278</v>
      </c>
      <c r="G156" s="208"/>
      <c r="H156" s="209" t="s">
        <v>19</v>
      </c>
      <c r="I156" s="211"/>
      <c r="J156" s="208"/>
      <c r="K156" s="208"/>
      <c r="L156" s="212"/>
      <c r="M156" s="213"/>
      <c r="N156" s="214"/>
      <c r="O156" s="214"/>
      <c r="P156" s="214"/>
      <c r="Q156" s="214"/>
      <c r="R156" s="214"/>
      <c r="S156" s="214"/>
      <c r="T156" s="215"/>
      <c r="AT156" s="216" t="s">
        <v>186</v>
      </c>
      <c r="AU156" s="216" t="s">
        <v>85</v>
      </c>
      <c r="AV156" s="13" t="s">
        <v>83</v>
      </c>
      <c r="AW156" s="13" t="s">
        <v>37</v>
      </c>
      <c r="AX156" s="13" t="s">
        <v>75</v>
      </c>
      <c r="AY156" s="216" t="s">
        <v>175</v>
      </c>
    </row>
    <row r="157" spans="2:51" s="14" customFormat="1" ht="11.25">
      <c r="B157" s="217"/>
      <c r="C157" s="218"/>
      <c r="D157" s="203" t="s">
        <v>186</v>
      </c>
      <c r="E157" s="219" t="s">
        <v>19</v>
      </c>
      <c r="F157" s="220" t="s">
        <v>279</v>
      </c>
      <c r="G157" s="218"/>
      <c r="H157" s="221">
        <v>9.6</v>
      </c>
      <c r="I157" s="222"/>
      <c r="J157" s="218"/>
      <c r="K157" s="218"/>
      <c r="L157" s="223"/>
      <c r="M157" s="224"/>
      <c r="N157" s="225"/>
      <c r="O157" s="225"/>
      <c r="P157" s="225"/>
      <c r="Q157" s="225"/>
      <c r="R157" s="225"/>
      <c r="S157" s="225"/>
      <c r="T157" s="226"/>
      <c r="AT157" s="227" t="s">
        <v>186</v>
      </c>
      <c r="AU157" s="227" t="s">
        <v>85</v>
      </c>
      <c r="AV157" s="14" t="s">
        <v>85</v>
      </c>
      <c r="AW157" s="14" t="s">
        <v>37</v>
      </c>
      <c r="AX157" s="14" t="s">
        <v>83</v>
      </c>
      <c r="AY157" s="227" t="s">
        <v>175</v>
      </c>
    </row>
    <row r="158" spans="2:63" s="12" customFormat="1" ht="22.9" customHeight="1">
      <c r="B158" s="174"/>
      <c r="C158" s="175"/>
      <c r="D158" s="176" t="s">
        <v>74</v>
      </c>
      <c r="E158" s="188" t="s">
        <v>209</v>
      </c>
      <c r="F158" s="188" t="s">
        <v>280</v>
      </c>
      <c r="G158" s="175"/>
      <c r="H158" s="175"/>
      <c r="I158" s="178"/>
      <c r="J158" s="189">
        <f>BK158</f>
        <v>0</v>
      </c>
      <c r="K158" s="175"/>
      <c r="L158" s="180"/>
      <c r="M158" s="181"/>
      <c r="N158" s="182"/>
      <c r="O158" s="182"/>
      <c r="P158" s="183">
        <f>SUM(P159:P165)</f>
        <v>0</v>
      </c>
      <c r="Q158" s="182"/>
      <c r="R158" s="183">
        <f>SUM(R159:R165)</f>
        <v>15.077790000000002</v>
      </c>
      <c r="S158" s="182"/>
      <c r="T158" s="184">
        <f>SUM(T159:T165)</f>
        <v>0</v>
      </c>
      <c r="AR158" s="185" t="s">
        <v>83</v>
      </c>
      <c r="AT158" s="186" t="s">
        <v>74</v>
      </c>
      <c r="AU158" s="186" t="s">
        <v>83</v>
      </c>
      <c r="AY158" s="185" t="s">
        <v>175</v>
      </c>
      <c r="BK158" s="187">
        <f>SUM(BK159:BK165)</f>
        <v>0</v>
      </c>
    </row>
    <row r="159" spans="1:65" s="2" customFormat="1" ht="33" customHeight="1">
      <c r="A159" s="36"/>
      <c r="B159" s="37"/>
      <c r="C159" s="190" t="s">
        <v>281</v>
      </c>
      <c r="D159" s="190" t="s">
        <v>177</v>
      </c>
      <c r="E159" s="191" t="s">
        <v>282</v>
      </c>
      <c r="F159" s="192" t="s">
        <v>283</v>
      </c>
      <c r="G159" s="193" t="s">
        <v>180</v>
      </c>
      <c r="H159" s="194">
        <v>157.8</v>
      </c>
      <c r="I159" s="195"/>
      <c r="J159" s="196">
        <f>ROUND(I159*H159,2)</f>
        <v>0</v>
      </c>
      <c r="K159" s="192" t="s">
        <v>181</v>
      </c>
      <c r="L159" s="41"/>
      <c r="M159" s="197" t="s">
        <v>19</v>
      </c>
      <c r="N159" s="198" t="s">
        <v>48</v>
      </c>
      <c r="O159" s="67"/>
      <c r="P159" s="199">
        <f>O159*H159</f>
        <v>0</v>
      </c>
      <c r="Q159" s="199">
        <v>0.08425</v>
      </c>
      <c r="R159" s="199">
        <f>Q159*H159</f>
        <v>13.294650000000003</v>
      </c>
      <c r="S159" s="199">
        <v>0</v>
      </c>
      <c r="T159" s="200">
        <f>S159*H159</f>
        <v>0</v>
      </c>
      <c r="U159" s="36"/>
      <c r="V159" s="36"/>
      <c r="W159" s="36"/>
      <c r="X159" s="36"/>
      <c r="Y159" s="36"/>
      <c r="Z159" s="36"/>
      <c r="AA159" s="36"/>
      <c r="AB159" s="36"/>
      <c r="AC159" s="36"/>
      <c r="AD159" s="36"/>
      <c r="AE159" s="36"/>
      <c r="AR159" s="201" t="s">
        <v>182</v>
      </c>
      <c r="AT159" s="201" t="s">
        <v>177</v>
      </c>
      <c r="AU159" s="201" t="s">
        <v>85</v>
      </c>
      <c r="AY159" s="19" t="s">
        <v>175</v>
      </c>
      <c r="BE159" s="202">
        <f>IF(N159="základní",J159,0)</f>
        <v>0</v>
      </c>
      <c r="BF159" s="202">
        <f>IF(N159="snížená",J159,0)</f>
        <v>0</v>
      </c>
      <c r="BG159" s="202">
        <f>IF(N159="zákl. přenesená",J159,0)</f>
        <v>0</v>
      </c>
      <c r="BH159" s="202">
        <f>IF(N159="sníž. přenesená",J159,0)</f>
        <v>0</v>
      </c>
      <c r="BI159" s="202">
        <f>IF(N159="nulová",J159,0)</f>
        <v>0</v>
      </c>
      <c r="BJ159" s="19" t="s">
        <v>182</v>
      </c>
      <c r="BK159" s="202">
        <f>ROUND(I159*H159,2)</f>
        <v>0</v>
      </c>
      <c r="BL159" s="19" t="s">
        <v>182</v>
      </c>
      <c r="BM159" s="201" t="s">
        <v>284</v>
      </c>
    </row>
    <row r="160" spans="1:47" s="2" customFormat="1" ht="107.25">
      <c r="A160" s="36"/>
      <c r="B160" s="37"/>
      <c r="C160" s="38"/>
      <c r="D160" s="203" t="s">
        <v>184</v>
      </c>
      <c r="E160" s="38"/>
      <c r="F160" s="204" t="s">
        <v>285</v>
      </c>
      <c r="G160" s="38"/>
      <c r="H160" s="38"/>
      <c r="I160" s="111"/>
      <c r="J160" s="38"/>
      <c r="K160" s="38"/>
      <c r="L160" s="41"/>
      <c r="M160" s="205"/>
      <c r="N160" s="206"/>
      <c r="O160" s="67"/>
      <c r="P160" s="67"/>
      <c r="Q160" s="67"/>
      <c r="R160" s="67"/>
      <c r="S160" s="67"/>
      <c r="T160" s="68"/>
      <c r="U160" s="36"/>
      <c r="V160" s="36"/>
      <c r="W160" s="36"/>
      <c r="X160" s="36"/>
      <c r="Y160" s="36"/>
      <c r="Z160" s="36"/>
      <c r="AA160" s="36"/>
      <c r="AB160" s="36"/>
      <c r="AC160" s="36"/>
      <c r="AD160" s="36"/>
      <c r="AE160" s="36"/>
      <c r="AT160" s="19" t="s">
        <v>184</v>
      </c>
      <c r="AU160" s="19" t="s">
        <v>85</v>
      </c>
    </row>
    <row r="161" spans="2:51" s="13" customFormat="1" ht="11.25">
      <c r="B161" s="207"/>
      <c r="C161" s="208"/>
      <c r="D161" s="203" t="s">
        <v>186</v>
      </c>
      <c r="E161" s="209" t="s">
        <v>19</v>
      </c>
      <c r="F161" s="210" t="s">
        <v>286</v>
      </c>
      <c r="G161" s="208"/>
      <c r="H161" s="209" t="s">
        <v>19</v>
      </c>
      <c r="I161" s="211"/>
      <c r="J161" s="208"/>
      <c r="K161" s="208"/>
      <c r="L161" s="212"/>
      <c r="M161" s="213"/>
      <c r="N161" s="214"/>
      <c r="O161" s="214"/>
      <c r="P161" s="214"/>
      <c r="Q161" s="214"/>
      <c r="R161" s="214"/>
      <c r="S161" s="214"/>
      <c r="T161" s="215"/>
      <c r="AT161" s="216" t="s">
        <v>186</v>
      </c>
      <c r="AU161" s="216" t="s">
        <v>85</v>
      </c>
      <c r="AV161" s="13" t="s">
        <v>83</v>
      </c>
      <c r="AW161" s="13" t="s">
        <v>37</v>
      </c>
      <c r="AX161" s="13" t="s">
        <v>75</v>
      </c>
      <c r="AY161" s="216" t="s">
        <v>175</v>
      </c>
    </row>
    <row r="162" spans="2:51" s="14" customFormat="1" ht="11.25">
      <c r="B162" s="217"/>
      <c r="C162" s="218"/>
      <c r="D162" s="203" t="s">
        <v>186</v>
      </c>
      <c r="E162" s="219" t="s">
        <v>19</v>
      </c>
      <c r="F162" s="220" t="s">
        <v>188</v>
      </c>
      <c r="G162" s="218"/>
      <c r="H162" s="221">
        <v>157.8</v>
      </c>
      <c r="I162" s="222"/>
      <c r="J162" s="218"/>
      <c r="K162" s="218"/>
      <c r="L162" s="223"/>
      <c r="M162" s="224"/>
      <c r="N162" s="225"/>
      <c r="O162" s="225"/>
      <c r="P162" s="225"/>
      <c r="Q162" s="225"/>
      <c r="R162" s="225"/>
      <c r="S162" s="225"/>
      <c r="T162" s="226"/>
      <c r="AT162" s="227" t="s">
        <v>186</v>
      </c>
      <c r="AU162" s="227" t="s">
        <v>85</v>
      </c>
      <c r="AV162" s="14" t="s">
        <v>85</v>
      </c>
      <c r="AW162" s="14" t="s">
        <v>37</v>
      </c>
      <c r="AX162" s="14" t="s">
        <v>83</v>
      </c>
      <c r="AY162" s="227" t="s">
        <v>175</v>
      </c>
    </row>
    <row r="163" spans="1:65" s="2" customFormat="1" ht="16.5" customHeight="1">
      <c r="A163" s="36"/>
      <c r="B163" s="37"/>
      <c r="C163" s="239" t="s">
        <v>8</v>
      </c>
      <c r="D163" s="239" t="s">
        <v>238</v>
      </c>
      <c r="E163" s="240" t="s">
        <v>287</v>
      </c>
      <c r="F163" s="241" t="s">
        <v>288</v>
      </c>
      <c r="G163" s="242" t="s">
        <v>180</v>
      </c>
      <c r="H163" s="243">
        <v>15.78</v>
      </c>
      <c r="I163" s="244"/>
      <c r="J163" s="245">
        <f>ROUND(I163*H163,2)</f>
        <v>0</v>
      </c>
      <c r="K163" s="241" t="s">
        <v>181</v>
      </c>
      <c r="L163" s="246"/>
      <c r="M163" s="247" t="s">
        <v>19</v>
      </c>
      <c r="N163" s="248" t="s">
        <v>48</v>
      </c>
      <c r="O163" s="67"/>
      <c r="P163" s="199">
        <f>O163*H163</f>
        <v>0</v>
      </c>
      <c r="Q163" s="199">
        <v>0.113</v>
      </c>
      <c r="R163" s="199">
        <f>Q163*H163</f>
        <v>1.78314</v>
      </c>
      <c r="S163" s="199">
        <v>0</v>
      </c>
      <c r="T163" s="200">
        <f>S163*H163</f>
        <v>0</v>
      </c>
      <c r="U163" s="36"/>
      <c r="V163" s="36"/>
      <c r="W163" s="36"/>
      <c r="X163" s="36"/>
      <c r="Y163" s="36"/>
      <c r="Z163" s="36"/>
      <c r="AA163" s="36"/>
      <c r="AB163" s="36"/>
      <c r="AC163" s="36"/>
      <c r="AD163" s="36"/>
      <c r="AE163" s="36"/>
      <c r="AR163" s="201" t="s">
        <v>230</v>
      </c>
      <c r="AT163" s="201" t="s">
        <v>238</v>
      </c>
      <c r="AU163" s="201" t="s">
        <v>85</v>
      </c>
      <c r="AY163" s="19" t="s">
        <v>175</v>
      </c>
      <c r="BE163" s="202">
        <f>IF(N163="základní",J163,0)</f>
        <v>0</v>
      </c>
      <c r="BF163" s="202">
        <f>IF(N163="snížená",J163,0)</f>
        <v>0</v>
      </c>
      <c r="BG163" s="202">
        <f>IF(N163="zákl. přenesená",J163,0)</f>
        <v>0</v>
      </c>
      <c r="BH163" s="202">
        <f>IF(N163="sníž. přenesená",J163,0)</f>
        <v>0</v>
      </c>
      <c r="BI163" s="202">
        <f>IF(N163="nulová",J163,0)</f>
        <v>0</v>
      </c>
      <c r="BJ163" s="19" t="s">
        <v>182</v>
      </c>
      <c r="BK163" s="202">
        <f>ROUND(I163*H163,2)</f>
        <v>0</v>
      </c>
      <c r="BL163" s="19" t="s">
        <v>182</v>
      </c>
      <c r="BM163" s="201" t="s">
        <v>289</v>
      </c>
    </row>
    <row r="164" spans="2:51" s="13" customFormat="1" ht="11.25">
      <c r="B164" s="207"/>
      <c r="C164" s="208"/>
      <c r="D164" s="203" t="s">
        <v>186</v>
      </c>
      <c r="E164" s="209" t="s">
        <v>19</v>
      </c>
      <c r="F164" s="210" t="s">
        <v>290</v>
      </c>
      <c r="G164" s="208"/>
      <c r="H164" s="209" t="s">
        <v>19</v>
      </c>
      <c r="I164" s="211"/>
      <c r="J164" s="208"/>
      <c r="K164" s="208"/>
      <c r="L164" s="212"/>
      <c r="M164" s="213"/>
      <c r="N164" s="214"/>
      <c r="O164" s="214"/>
      <c r="P164" s="214"/>
      <c r="Q164" s="214"/>
      <c r="R164" s="214"/>
      <c r="S164" s="214"/>
      <c r="T164" s="215"/>
      <c r="AT164" s="216" t="s">
        <v>186</v>
      </c>
      <c r="AU164" s="216" t="s">
        <v>85</v>
      </c>
      <c r="AV164" s="13" t="s">
        <v>83</v>
      </c>
      <c r="AW164" s="13" t="s">
        <v>37</v>
      </c>
      <c r="AX164" s="13" t="s">
        <v>75</v>
      </c>
      <c r="AY164" s="216" t="s">
        <v>175</v>
      </c>
    </row>
    <row r="165" spans="2:51" s="14" customFormat="1" ht="11.25">
      <c r="B165" s="217"/>
      <c r="C165" s="218"/>
      <c r="D165" s="203" t="s">
        <v>186</v>
      </c>
      <c r="E165" s="219" t="s">
        <v>19</v>
      </c>
      <c r="F165" s="220" t="s">
        <v>291</v>
      </c>
      <c r="G165" s="218"/>
      <c r="H165" s="221">
        <v>15.78</v>
      </c>
      <c r="I165" s="222"/>
      <c r="J165" s="218"/>
      <c r="K165" s="218"/>
      <c r="L165" s="223"/>
      <c r="M165" s="224"/>
      <c r="N165" s="225"/>
      <c r="O165" s="225"/>
      <c r="P165" s="225"/>
      <c r="Q165" s="225"/>
      <c r="R165" s="225"/>
      <c r="S165" s="225"/>
      <c r="T165" s="226"/>
      <c r="AT165" s="227" t="s">
        <v>186</v>
      </c>
      <c r="AU165" s="227" t="s">
        <v>85</v>
      </c>
      <c r="AV165" s="14" t="s">
        <v>85</v>
      </c>
      <c r="AW165" s="14" t="s">
        <v>37</v>
      </c>
      <c r="AX165" s="14" t="s">
        <v>83</v>
      </c>
      <c r="AY165" s="227" t="s">
        <v>175</v>
      </c>
    </row>
    <row r="166" spans="2:63" s="12" customFormat="1" ht="22.9" customHeight="1">
      <c r="B166" s="174"/>
      <c r="C166" s="175"/>
      <c r="D166" s="176" t="s">
        <v>74</v>
      </c>
      <c r="E166" s="188" t="s">
        <v>230</v>
      </c>
      <c r="F166" s="188" t="s">
        <v>292</v>
      </c>
      <c r="G166" s="175"/>
      <c r="H166" s="175"/>
      <c r="I166" s="178"/>
      <c r="J166" s="189">
        <f>BK166</f>
        <v>0</v>
      </c>
      <c r="K166" s="175"/>
      <c r="L166" s="180"/>
      <c r="M166" s="181"/>
      <c r="N166" s="182"/>
      <c r="O166" s="182"/>
      <c r="P166" s="183">
        <f>SUM(P167:P169)</f>
        <v>0</v>
      </c>
      <c r="Q166" s="182"/>
      <c r="R166" s="183">
        <f>SUM(R167:R169)</f>
        <v>0.0272</v>
      </c>
      <c r="S166" s="182"/>
      <c r="T166" s="184">
        <f>SUM(T167:T169)</f>
        <v>0</v>
      </c>
      <c r="AR166" s="185" t="s">
        <v>83</v>
      </c>
      <c r="AT166" s="186" t="s">
        <v>74</v>
      </c>
      <c r="AU166" s="186" t="s">
        <v>83</v>
      </c>
      <c r="AY166" s="185" t="s">
        <v>175</v>
      </c>
      <c r="BK166" s="187">
        <f>SUM(BK167:BK169)</f>
        <v>0</v>
      </c>
    </row>
    <row r="167" spans="1:65" s="2" customFormat="1" ht="21.75" customHeight="1">
      <c r="A167" s="36"/>
      <c r="B167" s="37"/>
      <c r="C167" s="190" t="s">
        <v>293</v>
      </c>
      <c r="D167" s="190" t="s">
        <v>177</v>
      </c>
      <c r="E167" s="191" t="s">
        <v>294</v>
      </c>
      <c r="F167" s="192" t="s">
        <v>295</v>
      </c>
      <c r="G167" s="193" t="s">
        <v>247</v>
      </c>
      <c r="H167" s="194">
        <v>160</v>
      </c>
      <c r="I167" s="195"/>
      <c r="J167" s="196">
        <f>ROUND(I167*H167,2)</f>
        <v>0</v>
      </c>
      <c r="K167" s="192" t="s">
        <v>181</v>
      </c>
      <c r="L167" s="41"/>
      <c r="M167" s="197" t="s">
        <v>19</v>
      </c>
      <c r="N167" s="198" t="s">
        <v>48</v>
      </c>
      <c r="O167" s="67"/>
      <c r="P167" s="199">
        <f>O167*H167</f>
        <v>0</v>
      </c>
      <c r="Q167" s="199">
        <v>2E-05</v>
      </c>
      <c r="R167" s="199">
        <f>Q167*H167</f>
        <v>0.0032</v>
      </c>
      <c r="S167" s="199">
        <v>0</v>
      </c>
      <c r="T167" s="200">
        <f>S167*H167</f>
        <v>0</v>
      </c>
      <c r="U167" s="36"/>
      <c r="V167" s="36"/>
      <c r="W167" s="36"/>
      <c r="X167" s="36"/>
      <c r="Y167" s="36"/>
      <c r="Z167" s="36"/>
      <c r="AA167" s="36"/>
      <c r="AB167" s="36"/>
      <c r="AC167" s="36"/>
      <c r="AD167" s="36"/>
      <c r="AE167" s="36"/>
      <c r="AR167" s="201" t="s">
        <v>182</v>
      </c>
      <c r="AT167" s="201" t="s">
        <v>177</v>
      </c>
      <c r="AU167" s="201" t="s">
        <v>85</v>
      </c>
      <c r="AY167" s="19" t="s">
        <v>175</v>
      </c>
      <c r="BE167" s="202">
        <f>IF(N167="základní",J167,0)</f>
        <v>0</v>
      </c>
      <c r="BF167" s="202">
        <f>IF(N167="snížená",J167,0)</f>
        <v>0</v>
      </c>
      <c r="BG167" s="202">
        <f>IF(N167="zákl. přenesená",J167,0)</f>
        <v>0</v>
      </c>
      <c r="BH167" s="202">
        <f>IF(N167="sníž. přenesená",J167,0)</f>
        <v>0</v>
      </c>
      <c r="BI167" s="202">
        <f>IF(N167="nulová",J167,0)</f>
        <v>0</v>
      </c>
      <c r="BJ167" s="19" t="s">
        <v>182</v>
      </c>
      <c r="BK167" s="202">
        <f>ROUND(I167*H167,2)</f>
        <v>0</v>
      </c>
      <c r="BL167" s="19" t="s">
        <v>182</v>
      </c>
      <c r="BM167" s="201" t="s">
        <v>296</v>
      </c>
    </row>
    <row r="168" spans="1:47" s="2" customFormat="1" ht="39">
      <c r="A168" s="36"/>
      <c r="B168" s="37"/>
      <c r="C168" s="38"/>
      <c r="D168" s="203" t="s">
        <v>184</v>
      </c>
      <c r="E168" s="38"/>
      <c r="F168" s="204" t="s">
        <v>297</v>
      </c>
      <c r="G168" s="38"/>
      <c r="H168" s="38"/>
      <c r="I168" s="111"/>
      <c r="J168" s="38"/>
      <c r="K168" s="38"/>
      <c r="L168" s="41"/>
      <c r="M168" s="205"/>
      <c r="N168" s="206"/>
      <c r="O168" s="67"/>
      <c r="P168" s="67"/>
      <c r="Q168" s="67"/>
      <c r="R168" s="67"/>
      <c r="S168" s="67"/>
      <c r="T168" s="68"/>
      <c r="U168" s="36"/>
      <c r="V168" s="36"/>
      <c r="W168" s="36"/>
      <c r="X168" s="36"/>
      <c r="Y168" s="36"/>
      <c r="Z168" s="36"/>
      <c r="AA168" s="36"/>
      <c r="AB168" s="36"/>
      <c r="AC168" s="36"/>
      <c r="AD168" s="36"/>
      <c r="AE168" s="36"/>
      <c r="AT168" s="19" t="s">
        <v>184</v>
      </c>
      <c r="AU168" s="19" t="s">
        <v>85</v>
      </c>
    </row>
    <row r="169" spans="1:65" s="2" customFormat="1" ht="16.5" customHeight="1">
      <c r="A169" s="36"/>
      <c r="B169" s="37"/>
      <c r="C169" s="239" t="s">
        <v>298</v>
      </c>
      <c r="D169" s="239" t="s">
        <v>238</v>
      </c>
      <c r="E169" s="240" t="s">
        <v>299</v>
      </c>
      <c r="F169" s="241" t="s">
        <v>300</v>
      </c>
      <c r="G169" s="242" t="s">
        <v>180</v>
      </c>
      <c r="H169" s="243">
        <v>160</v>
      </c>
      <c r="I169" s="244"/>
      <c r="J169" s="245">
        <f>ROUND(I169*H169,2)</f>
        <v>0</v>
      </c>
      <c r="K169" s="241" t="s">
        <v>181</v>
      </c>
      <c r="L169" s="246"/>
      <c r="M169" s="247" t="s">
        <v>19</v>
      </c>
      <c r="N169" s="248" t="s">
        <v>48</v>
      </c>
      <c r="O169" s="67"/>
      <c r="P169" s="199">
        <f>O169*H169</f>
        <v>0</v>
      </c>
      <c r="Q169" s="199">
        <v>0.00015</v>
      </c>
      <c r="R169" s="199">
        <f>Q169*H169</f>
        <v>0.023999999999999997</v>
      </c>
      <c r="S169" s="199">
        <v>0</v>
      </c>
      <c r="T169" s="200">
        <f>S169*H169</f>
        <v>0</v>
      </c>
      <c r="U169" s="36"/>
      <c r="V169" s="36"/>
      <c r="W169" s="36"/>
      <c r="X169" s="36"/>
      <c r="Y169" s="36"/>
      <c r="Z169" s="36"/>
      <c r="AA169" s="36"/>
      <c r="AB169" s="36"/>
      <c r="AC169" s="36"/>
      <c r="AD169" s="36"/>
      <c r="AE169" s="36"/>
      <c r="AR169" s="201" t="s">
        <v>230</v>
      </c>
      <c r="AT169" s="201" t="s">
        <v>238</v>
      </c>
      <c r="AU169" s="201" t="s">
        <v>85</v>
      </c>
      <c r="AY169" s="19" t="s">
        <v>175</v>
      </c>
      <c r="BE169" s="202">
        <f>IF(N169="základní",J169,0)</f>
        <v>0</v>
      </c>
      <c r="BF169" s="202">
        <f>IF(N169="snížená",J169,0)</f>
        <v>0</v>
      </c>
      <c r="BG169" s="202">
        <f>IF(N169="zákl. přenesená",J169,0)</f>
        <v>0</v>
      </c>
      <c r="BH169" s="202">
        <f>IF(N169="sníž. přenesená",J169,0)</f>
        <v>0</v>
      </c>
      <c r="BI169" s="202">
        <f>IF(N169="nulová",J169,0)</f>
        <v>0</v>
      </c>
      <c r="BJ169" s="19" t="s">
        <v>182</v>
      </c>
      <c r="BK169" s="202">
        <f>ROUND(I169*H169,2)</f>
        <v>0</v>
      </c>
      <c r="BL169" s="19" t="s">
        <v>182</v>
      </c>
      <c r="BM169" s="201" t="s">
        <v>301</v>
      </c>
    </row>
    <row r="170" spans="2:63" s="12" customFormat="1" ht="22.9" customHeight="1">
      <c r="B170" s="174"/>
      <c r="C170" s="175"/>
      <c r="D170" s="176" t="s">
        <v>74</v>
      </c>
      <c r="E170" s="188" t="s">
        <v>302</v>
      </c>
      <c r="F170" s="188" t="s">
        <v>303</v>
      </c>
      <c r="G170" s="175"/>
      <c r="H170" s="175"/>
      <c r="I170" s="178"/>
      <c r="J170" s="189">
        <f>BK170</f>
        <v>0</v>
      </c>
      <c r="K170" s="175"/>
      <c r="L170" s="180"/>
      <c r="M170" s="181"/>
      <c r="N170" s="182"/>
      <c r="O170" s="182"/>
      <c r="P170" s="183">
        <f>SUM(P171:P172)</f>
        <v>0</v>
      </c>
      <c r="Q170" s="182"/>
      <c r="R170" s="183">
        <f>SUM(R171:R172)</f>
        <v>0</v>
      </c>
      <c r="S170" s="182"/>
      <c r="T170" s="184">
        <f>SUM(T171:T172)</f>
        <v>0</v>
      </c>
      <c r="AR170" s="185" t="s">
        <v>83</v>
      </c>
      <c r="AT170" s="186" t="s">
        <v>74</v>
      </c>
      <c r="AU170" s="186" t="s">
        <v>83</v>
      </c>
      <c r="AY170" s="185" t="s">
        <v>175</v>
      </c>
      <c r="BK170" s="187">
        <f>SUM(BK171:BK172)</f>
        <v>0</v>
      </c>
    </row>
    <row r="171" spans="1:65" s="2" customFormat="1" ht="21.75" customHeight="1">
      <c r="A171" s="36"/>
      <c r="B171" s="37"/>
      <c r="C171" s="190" t="s">
        <v>304</v>
      </c>
      <c r="D171" s="190" t="s">
        <v>177</v>
      </c>
      <c r="E171" s="191" t="s">
        <v>305</v>
      </c>
      <c r="F171" s="192" t="s">
        <v>306</v>
      </c>
      <c r="G171" s="193" t="s">
        <v>217</v>
      </c>
      <c r="H171" s="194">
        <v>101.15</v>
      </c>
      <c r="I171" s="195"/>
      <c r="J171" s="196">
        <f>ROUND(I171*H171,2)</f>
        <v>0</v>
      </c>
      <c r="K171" s="192" t="s">
        <v>181</v>
      </c>
      <c r="L171" s="41"/>
      <c r="M171" s="197" t="s">
        <v>19</v>
      </c>
      <c r="N171" s="198" t="s">
        <v>48</v>
      </c>
      <c r="O171" s="67"/>
      <c r="P171" s="199">
        <f>O171*H171</f>
        <v>0</v>
      </c>
      <c r="Q171" s="199">
        <v>0</v>
      </c>
      <c r="R171" s="199">
        <f>Q171*H171</f>
        <v>0</v>
      </c>
      <c r="S171" s="199">
        <v>0</v>
      </c>
      <c r="T171" s="200">
        <f>S171*H171</f>
        <v>0</v>
      </c>
      <c r="U171" s="36"/>
      <c r="V171" s="36"/>
      <c r="W171" s="36"/>
      <c r="X171" s="36"/>
      <c r="Y171" s="36"/>
      <c r="Z171" s="36"/>
      <c r="AA171" s="36"/>
      <c r="AB171" s="36"/>
      <c r="AC171" s="36"/>
      <c r="AD171" s="36"/>
      <c r="AE171" s="36"/>
      <c r="AR171" s="201" t="s">
        <v>182</v>
      </c>
      <c r="AT171" s="201" t="s">
        <v>177</v>
      </c>
      <c r="AU171" s="201" t="s">
        <v>85</v>
      </c>
      <c r="AY171" s="19" t="s">
        <v>175</v>
      </c>
      <c r="BE171" s="202">
        <f>IF(N171="základní",J171,0)</f>
        <v>0</v>
      </c>
      <c r="BF171" s="202">
        <f>IF(N171="snížená",J171,0)</f>
        <v>0</v>
      </c>
      <c r="BG171" s="202">
        <f>IF(N171="zákl. přenesená",J171,0)</f>
        <v>0</v>
      </c>
      <c r="BH171" s="202">
        <f>IF(N171="sníž. přenesená",J171,0)</f>
        <v>0</v>
      </c>
      <c r="BI171" s="202">
        <f>IF(N171="nulová",J171,0)</f>
        <v>0</v>
      </c>
      <c r="BJ171" s="19" t="s">
        <v>182</v>
      </c>
      <c r="BK171" s="202">
        <f>ROUND(I171*H171,2)</f>
        <v>0</v>
      </c>
      <c r="BL171" s="19" t="s">
        <v>182</v>
      </c>
      <c r="BM171" s="201" t="s">
        <v>307</v>
      </c>
    </row>
    <row r="172" spans="1:47" s="2" customFormat="1" ht="58.5">
      <c r="A172" s="36"/>
      <c r="B172" s="37"/>
      <c r="C172" s="38"/>
      <c r="D172" s="203" t="s">
        <v>184</v>
      </c>
      <c r="E172" s="38"/>
      <c r="F172" s="204" t="s">
        <v>308</v>
      </c>
      <c r="G172" s="38"/>
      <c r="H172" s="38"/>
      <c r="I172" s="111"/>
      <c r="J172" s="38"/>
      <c r="K172" s="38"/>
      <c r="L172" s="41"/>
      <c r="M172" s="205"/>
      <c r="N172" s="206"/>
      <c r="O172" s="67"/>
      <c r="P172" s="67"/>
      <c r="Q172" s="67"/>
      <c r="R172" s="67"/>
      <c r="S172" s="67"/>
      <c r="T172" s="68"/>
      <c r="U172" s="36"/>
      <c r="V172" s="36"/>
      <c r="W172" s="36"/>
      <c r="X172" s="36"/>
      <c r="Y172" s="36"/>
      <c r="Z172" s="36"/>
      <c r="AA172" s="36"/>
      <c r="AB172" s="36"/>
      <c r="AC172" s="36"/>
      <c r="AD172" s="36"/>
      <c r="AE172" s="36"/>
      <c r="AT172" s="19" t="s">
        <v>184</v>
      </c>
      <c r="AU172" s="19" t="s">
        <v>85</v>
      </c>
    </row>
    <row r="173" spans="2:63" s="12" customFormat="1" ht="25.9" customHeight="1">
      <c r="B173" s="174"/>
      <c r="C173" s="175"/>
      <c r="D173" s="176" t="s">
        <v>74</v>
      </c>
      <c r="E173" s="177" t="s">
        <v>309</v>
      </c>
      <c r="F173" s="177" t="s">
        <v>310</v>
      </c>
      <c r="G173" s="175"/>
      <c r="H173" s="175"/>
      <c r="I173" s="178"/>
      <c r="J173" s="179">
        <f>BK173</f>
        <v>0</v>
      </c>
      <c r="K173" s="175"/>
      <c r="L173" s="180"/>
      <c r="M173" s="181"/>
      <c r="N173" s="182"/>
      <c r="O173" s="182"/>
      <c r="P173" s="183">
        <f>P174</f>
        <v>0</v>
      </c>
      <c r="Q173" s="182"/>
      <c r="R173" s="183">
        <f>R174</f>
        <v>10.4546398</v>
      </c>
      <c r="S173" s="182"/>
      <c r="T173" s="184">
        <f>T174</f>
        <v>1.96042</v>
      </c>
      <c r="AR173" s="185" t="s">
        <v>85</v>
      </c>
      <c r="AT173" s="186" t="s">
        <v>74</v>
      </c>
      <c r="AU173" s="186" t="s">
        <v>75</v>
      </c>
      <c r="AY173" s="185" t="s">
        <v>175</v>
      </c>
      <c r="BK173" s="187">
        <f>BK174</f>
        <v>0</v>
      </c>
    </row>
    <row r="174" spans="2:63" s="12" customFormat="1" ht="22.9" customHeight="1">
      <c r="B174" s="174"/>
      <c r="C174" s="175"/>
      <c r="D174" s="176" t="s">
        <v>74</v>
      </c>
      <c r="E174" s="188" t="s">
        <v>311</v>
      </c>
      <c r="F174" s="188" t="s">
        <v>312</v>
      </c>
      <c r="G174" s="175"/>
      <c r="H174" s="175"/>
      <c r="I174" s="178"/>
      <c r="J174" s="189">
        <f>BK174</f>
        <v>0</v>
      </c>
      <c r="K174" s="175"/>
      <c r="L174" s="180"/>
      <c r="M174" s="181"/>
      <c r="N174" s="182"/>
      <c r="O174" s="182"/>
      <c r="P174" s="183">
        <f>SUM(P175:P191)</f>
        <v>0</v>
      </c>
      <c r="Q174" s="182"/>
      <c r="R174" s="183">
        <f>SUM(R175:R191)</f>
        <v>10.4546398</v>
      </c>
      <c r="S174" s="182"/>
      <c r="T174" s="184">
        <f>SUM(T175:T191)</f>
        <v>1.96042</v>
      </c>
      <c r="AR174" s="185" t="s">
        <v>85</v>
      </c>
      <c r="AT174" s="186" t="s">
        <v>74</v>
      </c>
      <c r="AU174" s="186" t="s">
        <v>83</v>
      </c>
      <c r="AY174" s="185" t="s">
        <v>175</v>
      </c>
      <c r="BK174" s="187">
        <f>SUM(BK175:BK191)</f>
        <v>0</v>
      </c>
    </row>
    <row r="175" spans="1:65" s="2" customFormat="1" ht="16.5" customHeight="1">
      <c r="A175" s="36"/>
      <c r="B175" s="37"/>
      <c r="C175" s="190" t="s">
        <v>313</v>
      </c>
      <c r="D175" s="190" t="s">
        <v>177</v>
      </c>
      <c r="E175" s="191" t="s">
        <v>314</v>
      </c>
      <c r="F175" s="192" t="s">
        <v>315</v>
      </c>
      <c r="G175" s="193" t="s">
        <v>180</v>
      </c>
      <c r="H175" s="194">
        <v>140.03</v>
      </c>
      <c r="I175" s="195"/>
      <c r="J175" s="196">
        <f>ROUND(I175*H175,2)</f>
        <v>0</v>
      </c>
      <c r="K175" s="192" t="s">
        <v>181</v>
      </c>
      <c r="L175" s="41"/>
      <c r="M175" s="197" t="s">
        <v>19</v>
      </c>
      <c r="N175" s="198" t="s">
        <v>48</v>
      </c>
      <c r="O175" s="67"/>
      <c r="P175" s="199">
        <f>O175*H175</f>
        <v>0</v>
      </c>
      <c r="Q175" s="199">
        <v>0</v>
      </c>
      <c r="R175" s="199">
        <f>Q175*H175</f>
        <v>0</v>
      </c>
      <c r="S175" s="199">
        <v>0.014</v>
      </c>
      <c r="T175" s="200">
        <f>S175*H175</f>
        <v>1.96042</v>
      </c>
      <c r="U175" s="36"/>
      <c r="V175" s="36"/>
      <c r="W175" s="36"/>
      <c r="X175" s="36"/>
      <c r="Y175" s="36"/>
      <c r="Z175" s="36"/>
      <c r="AA175" s="36"/>
      <c r="AB175" s="36"/>
      <c r="AC175" s="36"/>
      <c r="AD175" s="36"/>
      <c r="AE175" s="36"/>
      <c r="AR175" s="201" t="s">
        <v>182</v>
      </c>
      <c r="AT175" s="201" t="s">
        <v>177</v>
      </c>
      <c r="AU175" s="201" t="s">
        <v>85</v>
      </c>
      <c r="AY175" s="19" t="s">
        <v>175</v>
      </c>
      <c r="BE175" s="202">
        <f>IF(N175="základní",J175,0)</f>
        <v>0</v>
      </c>
      <c r="BF175" s="202">
        <f>IF(N175="snížená",J175,0)</f>
        <v>0</v>
      </c>
      <c r="BG175" s="202">
        <f>IF(N175="zákl. přenesená",J175,0)</f>
        <v>0</v>
      </c>
      <c r="BH175" s="202">
        <f>IF(N175="sníž. přenesená",J175,0)</f>
        <v>0</v>
      </c>
      <c r="BI175" s="202">
        <f>IF(N175="nulová",J175,0)</f>
        <v>0</v>
      </c>
      <c r="BJ175" s="19" t="s">
        <v>182</v>
      </c>
      <c r="BK175" s="202">
        <f>ROUND(I175*H175,2)</f>
        <v>0</v>
      </c>
      <c r="BL175" s="19" t="s">
        <v>182</v>
      </c>
      <c r="BM175" s="201" t="s">
        <v>316</v>
      </c>
    </row>
    <row r="176" spans="1:65" s="2" customFormat="1" ht="16.5" customHeight="1">
      <c r="A176" s="36"/>
      <c r="B176" s="37"/>
      <c r="C176" s="190" t="s">
        <v>317</v>
      </c>
      <c r="D176" s="190" t="s">
        <v>177</v>
      </c>
      <c r="E176" s="191" t="s">
        <v>318</v>
      </c>
      <c r="F176" s="192" t="s">
        <v>319</v>
      </c>
      <c r="G176" s="193" t="s">
        <v>180</v>
      </c>
      <c r="H176" s="194">
        <v>140.03</v>
      </c>
      <c r="I176" s="195"/>
      <c r="J176" s="196">
        <f>ROUND(I176*H176,2)</f>
        <v>0</v>
      </c>
      <c r="K176" s="192" t="s">
        <v>181</v>
      </c>
      <c r="L176" s="41"/>
      <c r="M176" s="197" t="s">
        <v>19</v>
      </c>
      <c r="N176" s="198" t="s">
        <v>48</v>
      </c>
      <c r="O176" s="67"/>
      <c r="P176" s="199">
        <f>O176*H176</f>
        <v>0</v>
      </c>
      <c r="Q176" s="199">
        <v>0</v>
      </c>
      <c r="R176" s="199">
        <f>Q176*H176</f>
        <v>0</v>
      </c>
      <c r="S176" s="199">
        <v>0</v>
      </c>
      <c r="T176" s="200">
        <f>S176*H176</f>
        <v>0</v>
      </c>
      <c r="U176" s="36"/>
      <c r="V176" s="36"/>
      <c r="W176" s="36"/>
      <c r="X176" s="36"/>
      <c r="Y176" s="36"/>
      <c r="Z176" s="36"/>
      <c r="AA176" s="36"/>
      <c r="AB176" s="36"/>
      <c r="AC176" s="36"/>
      <c r="AD176" s="36"/>
      <c r="AE176" s="36"/>
      <c r="AR176" s="201" t="s">
        <v>182</v>
      </c>
      <c r="AT176" s="201" t="s">
        <v>177</v>
      </c>
      <c r="AU176" s="201" t="s">
        <v>85</v>
      </c>
      <c r="AY176" s="19" t="s">
        <v>175</v>
      </c>
      <c r="BE176" s="202">
        <f>IF(N176="základní",J176,0)</f>
        <v>0</v>
      </c>
      <c r="BF176" s="202">
        <f>IF(N176="snížená",J176,0)</f>
        <v>0</v>
      </c>
      <c r="BG176" s="202">
        <f>IF(N176="zákl. přenesená",J176,0)</f>
        <v>0</v>
      </c>
      <c r="BH176" s="202">
        <f>IF(N176="sníž. přenesená",J176,0)</f>
        <v>0</v>
      </c>
      <c r="BI176" s="202">
        <f>IF(N176="nulová",J176,0)</f>
        <v>0</v>
      </c>
      <c r="BJ176" s="19" t="s">
        <v>182</v>
      </c>
      <c r="BK176" s="202">
        <f>ROUND(I176*H176,2)</f>
        <v>0</v>
      </c>
      <c r="BL176" s="19" t="s">
        <v>182</v>
      </c>
      <c r="BM176" s="201" t="s">
        <v>320</v>
      </c>
    </row>
    <row r="177" spans="1:47" s="2" customFormat="1" ht="58.5">
      <c r="A177" s="36"/>
      <c r="B177" s="37"/>
      <c r="C177" s="38"/>
      <c r="D177" s="203" t="s">
        <v>184</v>
      </c>
      <c r="E177" s="38"/>
      <c r="F177" s="204" t="s">
        <v>321</v>
      </c>
      <c r="G177" s="38"/>
      <c r="H177" s="38"/>
      <c r="I177" s="111"/>
      <c r="J177" s="38"/>
      <c r="K177" s="38"/>
      <c r="L177" s="41"/>
      <c r="M177" s="205"/>
      <c r="N177" s="206"/>
      <c r="O177" s="67"/>
      <c r="P177" s="67"/>
      <c r="Q177" s="67"/>
      <c r="R177" s="67"/>
      <c r="S177" s="67"/>
      <c r="T177" s="68"/>
      <c r="U177" s="36"/>
      <c r="V177" s="36"/>
      <c r="W177" s="36"/>
      <c r="X177" s="36"/>
      <c r="Y177" s="36"/>
      <c r="Z177" s="36"/>
      <c r="AA177" s="36"/>
      <c r="AB177" s="36"/>
      <c r="AC177" s="36"/>
      <c r="AD177" s="36"/>
      <c r="AE177" s="36"/>
      <c r="AT177" s="19" t="s">
        <v>184</v>
      </c>
      <c r="AU177" s="19" t="s">
        <v>85</v>
      </c>
    </row>
    <row r="178" spans="1:65" s="2" customFormat="1" ht="16.5" customHeight="1">
      <c r="A178" s="36"/>
      <c r="B178" s="37"/>
      <c r="C178" s="190" t="s">
        <v>7</v>
      </c>
      <c r="D178" s="190" t="s">
        <v>177</v>
      </c>
      <c r="E178" s="191" t="s">
        <v>322</v>
      </c>
      <c r="F178" s="192" t="s">
        <v>323</v>
      </c>
      <c r="G178" s="193" t="s">
        <v>180</v>
      </c>
      <c r="H178" s="194">
        <v>140.03</v>
      </c>
      <c r="I178" s="195"/>
      <c r="J178" s="196">
        <f>ROUND(I178*H178,2)</f>
        <v>0</v>
      </c>
      <c r="K178" s="192" t="s">
        <v>181</v>
      </c>
      <c r="L178" s="41"/>
      <c r="M178" s="197" t="s">
        <v>19</v>
      </c>
      <c r="N178" s="198" t="s">
        <v>48</v>
      </c>
      <c r="O178" s="67"/>
      <c r="P178" s="199">
        <f>O178*H178</f>
        <v>0</v>
      </c>
      <c r="Q178" s="199">
        <v>0</v>
      </c>
      <c r="R178" s="199">
        <f>Q178*H178</f>
        <v>0</v>
      </c>
      <c r="S178" s="199">
        <v>0</v>
      </c>
      <c r="T178" s="200">
        <f>S178*H178</f>
        <v>0</v>
      </c>
      <c r="U178" s="36"/>
      <c r="V178" s="36"/>
      <c r="W178" s="36"/>
      <c r="X178" s="36"/>
      <c r="Y178" s="36"/>
      <c r="Z178" s="36"/>
      <c r="AA178" s="36"/>
      <c r="AB178" s="36"/>
      <c r="AC178" s="36"/>
      <c r="AD178" s="36"/>
      <c r="AE178" s="36"/>
      <c r="AR178" s="201" t="s">
        <v>182</v>
      </c>
      <c r="AT178" s="201" t="s">
        <v>177</v>
      </c>
      <c r="AU178" s="201" t="s">
        <v>85</v>
      </c>
      <c r="AY178" s="19" t="s">
        <v>175</v>
      </c>
      <c r="BE178" s="202">
        <f>IF(N178="základní",J178,0)</f>
        <v>0</v>
      </c>
      <c r="BF178" s="202">
        <f>IF(N178="snížená",J178,0)</f>
        <v>0</v>
      </c>
      <c r="BG178" s="202">
        <f>IF(N178="zákl. přenesená",J178,0)</f>
        <v>0</v>
      </c>
      <c r="BH178" s="202">
        <f>IF(N178="sníž. přenesená",J178,0)</f>
        <v>0</v>
      </c>
      <c r="BI178" s="202">
        <f>IF(N178="nulová",J178,0)</f>
        <v>0</v>
      </c>
      <c r="BJ178" s="19" t="s">
        <v>182</v>
      </c>
      <c r="BK178" s="202">
        <f>ROUND(I178*H178,2)</f>
        <v>0</v>
      </c>
      <c r="BL178" s="19" t="s">
        <v>182</v>
      </c>
      <c r="BM178" s="201" t="s">
        <v>324</v>
      </c>
    </row>
    <row r="179" spans="1:47" s="2" customFormat="1" ht="58.5">
      <c r="A179" s="36"/>
      <c r="B179" s="37"/>
      <c r="C179" s="38"/>
      <c r="D179" s="203" t="s">
        <v>184</v>
      </c>
      <c r="E179" s="38"/>
      <c r="F179" s="204" t="s">
        <v>321</v>
      </c>
      <c r="G179" s="38"/>
      <c r="H179" s="38"/>
      <c r="I179" s="111"/>
      <c r="J179" s="38"/>
      <c r="K179" s="38"/>
      <c r="L179" s="41"/>
      <c r="M179" s="205"/>
      <c r="N179" s="206"/>
      <c r="O179" s="67"/>
      <c r="P179" s="67"/>
      <c r="Q179" s="67"/>
      <c r="R179" s="67"/>
      <c r="S179" s="67"/>
      <c r="T179" s="68"/>
      <c r="U179" s="36"/>
      <c r="V179" s="36"/>
      <c r="W179" s="36"/>
      <c r="X179" s="36"/>
      <c r="Y179" s="36"/>
      <c r="Z179" s="36"/>
      <c r="AA179" s="36"/>
      <c r="AB179" s="36"/>
      <c r="AC179" s="36"/>
      <c r="AD179" s="36"/>
      <c r="AE179" s="36"/>
      <c r="AT179" s="19" t="s">
        <v>184</v>
      </c>
      <c r="AU179" s="19" t="s">
        <v>85</v>
      </c>
    </row>
    <row r="180" spans="2:51" s="13" customFormat="1" ht="11.25">
      <c r="B180" s="207"/>
      <c r="C180" s="208"/>
      <c r="D180" s="203" t="s">
        <v>186</v>
      </c>
      <c r="E180" s="209" t="s">
        <v>19</v>
      </c>
      <c r="F180" s="210" t="s">
        <v>325</v>
      </c>
      <c r="G180" s="208"/>
      <c r="H180" s="209" t="s">
        <v>19</v>
      </c>
      <c r="I180" s="211"/>
      <c r="J180" s="208"/>
      <c r="K180" s="208"/>
      <c r="L180" s="212"/>
      <c r="M180" s="213"/>
      <c r="N180" s="214"/>
      <c r="O180" s="214"/>
      <c r="P180" s="214"/>
      <c r="Q180" s="214"/>
      <c r="R180" s="214"/>
      <c r="S180" s="214"/>
      <c r="T180" s="215"/>
      <c r="AT180" s="216" t="s">
        <v>186</v>
      </c>
      <c r="AU180" s="216" t="s">
        <v>85</v>
      </c>
      <c r="AV180" s="13" t="s">
        <v>83</v>
      </c>
      <c r="AW180" s="13" t="s">
        <v>37</v>
      </c>
      <c r="AX180" s="13" t="s">
        <v>75</v>
      </c>
      <c r="AY180" s="216" t="s">
        <v>175</v>
      </c>
    </row>
    <row r="181" spans="2:51" s="14" customFormat="1" ht="11.25">
      <c r="B181" s="217"/>
      <c r="C181" s="218"/>
      <c r="D181" s="203" t="s">
        <v>186</v>
      </c>
      <c r="E181" s="219" t="s">
        <v>19</v>
      </c>
      <c r="F181" s="220" t="s">
        <v>326</v>
      </c>
      <c r="G181" s="218"/>
      <c r="H181" s="221">
        <v>140.03</v>
      </c>
      <c r="I181" s="222"/>
      <c r="J181" s="218"/>
      <c r="K181" s="218"/>
      <c r="L181" s="223"/>
      <c r="M181" s="224"/>
      <c r="N181" s="225"/>
      <c r="O181" s="225"/>
      <c r="P181" s="225"/>
      <c r="Q181" s="225"/>
      <c r="R181" s="225"/>
      <c r="S181" s="225"/>
      <c r="T181" s="226"/>
      <c r="AT181" s="227" t="s">
        <v>186</v>
      </c>
      <c r="AU181" s="227" t="s">
        <v>85</v>
      </c>
      <c r="AV181" s="14" t="s">
        <v>85</v>
      </c>
      <c r="AW181" s="14" t="s">
        <v>37</v>
      </c>
      <c r="AX181" s="14" t="s">
        <v>83</v>
      </c>
      <c r="AY181" s="227" t="s">
        <v>175</v>
      </c>
    </row>
    <row r="182" spans="1:65" s="2" customFormat="1" ht="21.75" customHeight="1">
      <c r="A182" s="36"/>
      <c r="B182" s="37"/>
      <c r="C182" s="190" t="s">
        <v>327</v>
      </c>
      <c r="D182" s="190" t="s">
        <v>177</v>
      </c>
      <c r="E182" s="191" t="s">
        <v>328</v>
      </c>
      <c r="F182" s="192" t="s">
        <v>329</v>
      </c>
      <c r="G182" s="193" t="s">
        <v>180</v>
      </c>
      <c r="H182" s="194">
        <v>140.03</v>
      </c>
      <c r="I182" s="195"/>
      <c r="J182" s="196">
        <f>ROUND(I182*H182,2)</f>
        <v>0</v>
      </c>
      <c r="K182" s="192" t="s">
        <v>181</v>
      </c>
      <c r="L182" s="41"/>
      <c r="M182" s="197" t="s">
        <v>19</v>
      </c>
      <c r="N182" s="198" t="s">
        <v>48</v>
      </c>
      <c r="O182" s="67"/>
      <c r="P182" s="199">
        <f>O182*H182</f>
        <v>0</v>
      </c>
      <c r="Q182" s="199">
        <v>0.0585</v>
      </c>
      <c r="R182" s="199">
        <f>Q182*H182</f>
        <v>8.191755</v>
      </c>
      <c r="S182" s="199">
        <v>0</v>
      </c>
      <c r="T182" s="200">
        <f>S182*H182</f>
        <v>0</v>
      </c>
      <c r="U182" s="36"/>
      <c r="V182" s="36"/>
      <c r="W182" s="36"/>
      <c r="X182" s="36"/>
      <c r="Y182" s="36"/>
      <c r="Z182" s="36"/>
      <c r="AA182" s="36"/>
      <c r="AB182" s="36"/>
      <c r="AC182" s="36"/>
      <c r="AD182" s="36"/>
      <c r="AE182" s="36"/>
      <c r="AR182" s="201" t="s">
        <v>182</v>
      </c>
      <c r="AT182" s="201" t="s">
        <v>177</v>
      </c>
      <c r="AU182" s="201" t="s">
        <v>85</v>
      </c>
      <c r="AY182" s="19" t="s">
        <v>175</v>
      </c>
      <c r="BE182" s="202">
        <f>IF(N182="základní",J182,0)</f>
        <v>0</v>
      </c>
      <c r="BF182" s="202">
        <f>IF(N182="snížená",J182,0)</f>
        <v>0</v>
      </c>
      <c r="BG182" s="202">
        <f>IF(N182="zákl. přenesená",J182,0)</f>
        <v>0</v>
      </c>
      <c r="BH182" s="202">
        <f>IF(N182="sníž. přenesená",J182,0)</f>
        <v>0</v>
      </c>
      <c r="BI182" s="202">
        <f>IF(N182="nulová",J182,0)</f>
        <v>0</v>
      </c>
      <c r="BJ182" s="19" t="s">
        <v>182</v>
      </c>
      <c r="BK182" s="202">
        <f>ROUND(I182*H182,2)</f>
        <v>0</v>
      </c>
      <c r="BL182" s="19" t="s">
        <v>182</v>
      </c>
      <c r="BM182" s="201" t="s">
        <v>330</v>
      </c>
    </row>
    <row r="183" spans="1:47" s="2" customFormat="1" ht="48.75">
      <c r="A183" s="36"/>
      <c r="B183" s="37"/>
      <c r="C183" s="38"/>
      <c r="D183" s="203" t="s">
        <v>184</v>
      </c>
      <c r="E183" s="38"/>
      <c r="F183" s="204" t="s">
        <v>331</v>
      </c>
      <c r="G183" s="38"/>
      <c r="H183" s="38"/>
      <c r="I183" s="111"/>
      <c r="J183" s="38"/>
      <c r="K183" s="38"/>
      <c r="L183" s="41"/>
      <c r="M183" s="205"/>
      <c r="N183" s="206"/>
      <c r="O183" s="67"/>
      <c r="P183" s="67"/>
      <c r="Q183" s="67"/>
      <c r="R183" s="67"/>
      <c r="S183" s="67"/>
      <c r="T183" s="68"/>
      <c r="U183" s="36"/>
      <c r="V183" s="36"/>
      <c r="W183" s="36"/>
      <c r="X183" s="36"/>
      <c r="Y183" s="36"/>
      <c r="Z183" s="36"/>
      <c r="AA183" s="36"/>
      <c r="AB183" s="36"/>
      <c r="AC183" s="36"/>
      <c r="AD183" s="36"/>
      <c r="AE183" s="36"/>
      <c r="AT183" s="19" t="s">
        <v>184</v>
      </c>
      <c r="AU183" s="19" t="s">
        <v>85</v>
      </c>
    </row>
    <row r="184" spans="1:65" s="2" customFormat="1" ht="21.75" customHeight="1">
      <c r="A184" s="36"/>
      <c r="B184" s="37"/>
      <c r="C184" s="190" t="s">
        <v>332</v>
      </c>
      <c r="D184" s="190" t="s">
        <v>177</v>
      </c>
      <c r="E184" s="191" t="s">
        <v>333</v>
      </c>
      <c r="F184" s="192" t="s">
        <v>334</v>
      </c>
      <c r="G184" s="193" t="s">
        <v>180</v>
      </c>
      <c r="H184" s="194">
        <v>140.03</v>
      </c>
      <c r="I184" s="195"/>
      <c r="J184" s="196">
        <f>ROUND(I184*H184,2)</f>
        <v>0</v>
      </c>
      <c r="K184" s="192" t="s">
        <v>181</v>
      </c>
      <c r="L184" s="41"/>
      <c r="M184" s="197" t="s">
        <v>19</v>
      </c>
      <c r="N184" s="198" t="s">
        <v>48</v>
      </c>
      <c r="O184" s="67"/>
      <c r="P184" s="199">
        <f>O184*H184</f>
        <v>0</v>
      </c>
      <c r="Q184" s="199">
        <v>0.00064</v>
      </c>
      <c r="R184" s="199">
        <f>Q184*H184</f>
        <v>0.08961920000000001</v>
      </c>
      <c r="S184" s="199">
        <v>0</v>
      </c>
      <c r="T184" s="200">
        <f>S184*H184</f>
        <v>0</v>
      </c>
      <c r="U184" s="36"/>
      <c r="V184" s="36"/>
      <c r="W184" s="36"/>
      <c r="X184" s="36"/>
      <c r="Y184" s="36"/>
      <c r="Z184" s="36"/>
      <c r="AA184" s="36"/>
      <c r="AB184" s="36"/>
      <c r="AC184" s="36"/>
      <c r="AD184" s="36"/>
      <c r="AE184" s="36"/>
      <c r="AR184" s="201" t="s">
        <v>293</v>
      </c>
      <c r="AT184" s="201" t="s">
        <v>177</v>
      </c>
      <c r="AU184" s="201" t="s">
        <v>85</v>
      </c>
      <c r="AY184" s="19" t="s">
        <v>175</v>
      </c>
      <c r="BE184" s="202">
        <f>IF(N184="základní",J184,0)</f>
        <v>0</v>
      </c>
      <c r="BF184" s="202">
        <f>IF(N184="snížená",J184,0)</f>
        <v>0</v>
      </c>
      <c r="BG184" s="202">
        <f>IF(N184="zákl. přenesená",J184,0)</f>
        <v>0</v>
      </c>
      <c r="BH184" s="202">
        <f>IF(N184="sníž. přenesená",J184,0)</f>
        <v>0</v>
      </c>
      <c r="BI184" s="202">
        <f>IF(N184="nulová",J184,0)</f>
        <v>0</v>
      </c>
      <c r="BJ184" s="19" t="s">
        <v>182</v>
      </c>
      <c r="BK184" s="202">
        <f>ROUND(I184*H184,2)</f>
        <v>0</v>
      </c>
      <c r="BL184" s="19" t="s">
        <v>293</v>
      </c>
      <c r="BM184" s="201" t="s">
        <v>335</v>
      </c>
    </row>
    <row r="185" spans="2:51" s="14" customFormat="1" ht="11.25">
      <c r="B185" s="217"/>
      <c r="C185" s="218"/>
      <c r="D185" s="203" t="s">
        <v>186</v>
      </c>
      <c r="E185" s="219" t="s">
        <v>19</v>
      </c>
      <c r="F185" s="220" t="s">
        <v>326</v>
      </c>
      <c r="G185" s="218"/>
      <c r="H185" s="221">
        <v>140.03</v>
      </c>
      <c r="I185" s="222"/>
      <c r="J185" s="218"/>
      <c r="K185" s="218"/>
      <c r="L185" s="223"/>
      <c r="M185" s="224"/>
      <c r="N185" s="225"/>
      <c r="O185" s="225"/>
      <c r="P185" s="225"/>
      <c r="Q185" s="225"/>
      <c r="R185" s="225"/>
      <c r="S185" s="225"/>
      <c r="T185" s="226"/>
      <c r="AT185" s="227" t="s">
        <v>186</v>
      </c>
      <c r="AU185" s="227" t="s">
        <v>85</v>
      </c>
      <c r="AV185" s="14" t="s">
        <v>85</v>
      </c>
      <c r="AW185" s="14" t="s">
        <v>37</v>
      </c>
      <c r="AX185" s="14" t="s">
        <v>83</v>
      </c>
      <c r="AY185" s="227" t="s">
        <v>175</v>
      </c>
    </row>
    <row r="186" spans="1:65" s="2" customFormat="1" ht="21.75" customHeight="1">
      <c r="A186" s="36"/>
      <c r="B186" s="37"/>
      <c r="C186" s="190" t="s">
        <v>336</v>
      </c>
      <c r="D186" s="190" t="s">
        <v>177</v>
      </c>
      <c r="E186" s="191" t="s">
        <v>337</v>
      </c>
      <c r="F186" s="192" t="s">
        <v>338</v>
      </c>
      <c r="G186" s="193" t="s">
        <v>180</v>
      </c>
      <c r="H186" s="194">
        <v>140.03</v>
      </c>
      <c r="I186" s="195"/>
      <c r="J186" s="196">
        <f>ROUND(I186*H186,2)</f>
        <v>0</v>
      </c>
      <c r="K186" s="192" t="s">
        <v>181</v>
      </c>
      <c r="L186" s="41"/>
      <c r="M186" s="197" t="s">
        <v>19</v>
      </c>
      <c r="N186" s="198" t="s">
        <v>48</v>
      </c>
      <c r="O186" s="67"/>
      <c r="P186" s="199">
        <f>O186*H186</f>
        <v>0</v>
      </c>
      <c r="Q186" s="199">
        <v>0.0035</v>
      </c>
      <c r="R186" s="199">
        <f>Q186*H186</f>
        <v>0.490105</v>
      </c>
      <c r="S186" s="199">
        <v>0</v>
      </c>
      <c r="T186" s="200">
        <f>S186*H186</f>
        <v>0</v>
      </c>
      <c r="U186" s="36"/>
      <c r="V186" s="36"/>
      <c r="W186" s="36"/>
      <c r="X186" s="36"/>
      <c r="Y186" s="36"/>
      <c r="Z186" s="36"/>
      <c r="AA186" s="36"/>
      <c r="AB186" s="36"/>
      <c r="AC186" s="36"/>
      <c r="AD186" s="36"/>
      <c r="AE186" s="36"/>
      <c r="AR186" s="201" t="s">
        <v>182</v>
      </c>
      <c r="AT186" s="201" t="s">
        <v>177</v>
      </c>
      <c r="AU186" s="201" t="s">
        <v>85</v>
      </c>
      <c r="AY186" s="19" t="s">
        <v>175</v>
      </c>
      <c r="BE186" s="202">
        <f>IF(N186="základní",J186,0)</f>
        <v>0</v>
      </c>
      <c r="BF186" s="202">
        <f>IF(N186="snížená",J186,0)</f>
        <v>0</v>
      </c>
      <c r="BG186" s="202">
        <f>IF(N186="zákl. přenesená",J186,0)</f>
        <v>0</v>
      </c>
      <c r="BH186" s="202">
        <f>IF(N186="sníž. přenesená",J186,0)</f>
        <v>0</v>
      </c>
      <c r="BI186" s="202">
        <f>IF(N186="nulová",J186,0)</f>
        <v>0</v>
      </c>
      <c r="BJ186" s="19" t="s">
        <v>182</v>
      </c>
      <c r="BK186" s="202">
        <f>ROUND(I186*H186,2)</f>
        <v>0</v>
      </c>
      <c r="BL186" s="19" t="s">
        <v>182</v>
      </c>
      <c r="BM186" s="201" t="s">
        <v>339</v>
      </c>
    </row>
    <row r="187" spans="1:47" s="2" customFormat="1" ht="19.5">
      <c r="A187" s="36"/>
      <c r="B187" s="37"/>
      <c r="C187" s="38"/>
      <c r="D187" s="203" t="s">
        <v>255</v>
      </c>
      <c r="E187" s="38"/>
      <c r="F187" s="204" t="s">
        <v>340</v>
      </c>
      <c r="G187" s="38"/>
      <c r="H187" s="38"/>
      <c r="I187" s="111"/>
      <c r="J187" s="38"/>
      <c r="K187" s="38"/>
      <c r="L187" s="41"/>
      <c r="M187" s="205"/>
      <c r="N187" s="206"/>
      <c r="O187" s="67"/>
      <c r="P187" s="67"/>
      <c r="Q187" s="67"/>
      <c r="R187" s="67"/>
      <c r="S187" s="67"/>
      <c r="T187" s="68"/>
      <c r="U187" s="36"/>
      <c r="V187" s="36"/>
      <c r="W187" s="36"/>
      <c r="X187" s="36"/>
      <c r="Y187" s="36"/>
      <c r="Z187" s="36"/>
      <c r="AA187" s="36"/>
      <c r="AB187" s="36"/>
      <c r="AC187" s="36"/>
      <c r="AD187" s="36"/>
      <c r="AE187" s="36"/>
      <c r="AT187" s="19" t="s">
        <v>255</v>
      </c>
      <c r="AU187" s="19" t="s">
        <v>85</v>
      </c>
    </row>
    <row r="188" spans="1:65" s="2" customFormat="1" ht="21.75" customHeight="1">
      <c r="A188" s="36"/>
      <c r="B188" s="37"/>
      <c r="C188" s="190" t="s">
        <v>341</v>
      </c>
      <c r="D188" s="190" t="s">
        <v>177</v>
      </c>
      <c r="E188" s="191" t="s">
        <v>342</v>
      </c>
      <c r="F188" s="192" t="s">
        <v>343</v>
      </c>
      <c r="G188" s="193" t="s">
        <v>180</v>
      </c>
      <c r="H188" s="194">
        <v>140.03</v>
      </c>
      <c r="I188" s="195"/>
      <c r="J188" s="196">
        <f>ROUND(I188*H188,2)</f>
        <v>0</v>
      </c>
      <c r="K188" s="192" t="s">
        <v>181</v>
      </c>
      <c r="L188" s="41"/>
      <c r="M188" s="197" t="s">
        <v>19</v>
      </c>
      <c r="N188" s="198" t="s">
        <v>48</v>
      </c>
      <c r="O188" s="67"/>
      <c r="P188" s="199">
        <f>O188*H188</f>
        <v>0</v>
      </c>
      <c r="Q188" s="199">
        <v>0.00601</v>
      </c>
      <c r="R188" s="199">
        <f>Q188*H188</f>
        <v>0.8415803</v>
      </c>
      <c r="S188" s="199">
        <v>0</v>
      </c>
      <c r="T188" s="200">
        <f>S188*H188</f>
        <v>0</v>
      </c>
      <c r="U188" s="36"/>
      <c r="V188" s="36"/>
      <c r="W188" s="36"/>
      <c r="X188" s="36"/>
      <c r="Y188" s="36"/>
      <c r="Z188" s="36"/>
      <c r="AA188" s="36"/>
      <c r="AB188" s="36"/>
      <c r="AC188" s="36"/>
      <c r="AD188" s="36"/>
      <c r="AE188" s="36"/>
      <c r="AR188" s="201" t="s">
        <v>293</v>
      </c>
      <c r="AT188" s="201" t="s">
        <v>177</v>
      </c>
      <c r="AU188" s="201" t="s">
        <v>85</v>
      </c>
      <c r="AY188" s="19" t="s">
        <v>175</v>
      </c>
      <c r="BE188" s="202">
        <f>IF(N188="základní",J188,0)</f>
        <v>0</v>
      </c>
      <c r="BF188" s="202">
        <f>IF(N188="snížená",J188,0)</f>
        <v>0</v>
      </c>
      <c r="BG188" s="202">
        <f>IF(N188="zákl. přenesená",J188,0)</f>
        <v>0</v>
      </c>
      <c r="BH188" s="202">
        <f>IF(N188="sníž. přenesená",J188,0)</f>
        <v>0</v>
      </c>
      <c r="BI188" s="202">
        <f>IF(N188="nulová",J188,0)</f>
        <v>0</v>
      </c>
      <c r="BJ188" s="19" t="s">
        <v>182</v>
      </c>
      <c r="BK188" s="202">
        <f>ROUND(I188*H188,2)</f>
        <v>0</v>
      </c>
      <c r="BL188" s="19" t="s">
        <v>293</v>
      </c>
      <c r="BM188" s="201" t="s">
        <v>344</v>
      </c>
    </row>
    <row r="189" spans="1:65" s="2" customFormat="1" ht="21.75" customHeight="1">
      <c r="A189" s="36"/>
      <c r="B189" s="37"/>
      <c r="C189" s="190" t="s">
        <v>345</v>
      </c>
      <c r="D189" s="190" t="s">
        <v>177</v>
      </c>
      <c r="E189" s="191" t="s">
        <v>346</v>
      </c>
      <c r="F189" s="192" t="s">
        <v>347</v>
      </c>
      <c r="G189" s="193" t="s">
        <v>180</v>
      </c>
      <c r="H189" s="194">
        <v>140.03</v>
      </c>
      <c r="I189" s="195"/>
      <c r="J189" s="196">
        <f>ROUND(I189*H189,2)</f>
        <v>0</v>
      </c>
      <c r="K189" s="192" t="s">
        <v>181</v>
      </c>
      <c r="L189" s="41"/>
      <c r="M189" s="197" t="s">
        <v>19</v>
      </c>
      <c r="N189" s="198" t="s">
        <v>48</v>
      </c>
      <c r="O189" s="67"/>
      <c r="P189" s="199">
        <f>O189*H189</f>
        <v>0</v>
      </c>
      <c r="Q189" s="199">
        <v>0.00601</v>
      </c>
      <c r="R189" s="199">
        <f>Q189*H189</f>
        <v>0.8415803</v>
      </c>
      <c r="S189" s="199">
        <v>0</v>
      </c>
      <c r="T189" s="200">
        <f>S189*H189</f>
        <v>0</v>
      </c>
      <c r="U189" s="36"/>
      <c r="V189" s="36"/>
      <c r="W189" s="36"/>
      <c r="X189" s="36"/>
      <c r="Y189" s="36"/>
      <c r="Z189" s="36"/>
      <c r="AA189" s="36"/>
      <c r="AB189" s="36"/>
      <c r="AC189" s="36"/>
      <c r="AD189" s="36"/>
      <c r="AE189" s="36"/>
      <c r="AR189" s="201" t="s">
        <v>293</v>
      </c>
      <c r="AT189" s="201" t="s">
        <v>177</v>
      </c>
      <c r="AU189" s="201" t="s">
        <v>85</v>
      </c>
      <c r="AY189" s="19" t="s">
        <v>175</v>
      </c>
      <c r="BE189" s="202">
        <f>IF(N189="základní",J189,0)</f>
        <v>0</v>
      </c>
      <c r="BF189" s="202">
        <f>IF(N189="snížená",J189,0)</f>
        <v>0</v>
      </c>
      <c r="BG189" s="202">
        <f>IF(N189="zákl. přenesená",J189,0)</f>
        <v>0</v>
      </c>
      <c r="BH189" s="202">
        <f>IF(N189="sníž. přenesená",J189,0)</f>
        <v>0</v>
      </c>
      <c r="BI189" s="202">
        <f>IF(N189="nulová",J189,0)</f>
        <v>0</v>
      </c>
      <c r="BJ189" s="19" t="s">
        <v>182</v>
      </c>
      <c r="BK189" s="202">
        <f>ROUND(I189*H189,2)</f>
        <v>0</v>
      </c>
      <c r="BL189" s="19" t="s">
        <v>293</v>
      </c>
      <c r="BM189" s="201" t="s">
        <v>348</v>
      </c>
    </row>
    <row r="190" spans="1:65" s="2" customFormat="1" ht="21.75" customHeight="1">
      <c r="A190" s="36"/>
      <c r="B190" s="37"/>
      <c r="C190" s="190" t="s">
        <v>349</v>
      </c>
      <c r="D190" s="190" t="s">
        <v>177</v>
      </c>
      <c r="E190" s="191" t="s">
        <v>350</v>
      </c>
      <c r="F190" s="192" t="s">
        <v>351</v>
      </c>
      <c r="G190" s="193" t="s">
        <v>217</v>
      </c>
      <c r="H190" s="194">
        <v>1.773</v>
      </c>
      <c r="I190" s="195"/>
      <c r="J190" s="196">
        <f>ROUND(I190*H190,2)</f>
        <v>0</v>
      </c>
      <c r="K190" s="192" t="s">
        <v>181</v>
      </c>
      <c r="L190" s="41"/>
      <c r="M190" s="197" t="s">
        <v>19</v>
      </c>
      <c r="N190" s="198" t="s">
        <v>48</v>
      </c>
      <c r="O190" s="67"/>
      <c r="P190" s="199">
        <f>O190*H190</f>
        <v>0</v>
      </c>
      <c r="Q190" s="199">
        <v>0</v>
      </c>
      <c r="R190" s="199">
        <f>Q190*H190</f>
        <v>0</v>
      </c>
      <c r="S190" s="199">
        <v>0</v>
      </c>
      <c r="T190" s="200">
        <f>S190*H190</f>
        <v>0</v>
      </c>
      <c r="U190" s="36"/>
      <c r="V190" s="36"/>
      <c r="W190" s="36"/>
      <c r="X190" s="36"/>
      <c r="Y190" s="36"/>
      <c r="Z190" s="36"/>
      <c r="AA190" s="36"/>
      <c r="AB190" s="36"/>
      <c r="AC190" s="36"/>
      <c r="AD190" s="36"/>
      <c r="AE190" s="36"/>
      <c r="AR190" s="201" t="s">
        <v>293</v>
      </c>
      <c r="AT190" s="201" t="s">
        <v>177</v>
      </c>
      <c r="AU190" s="201" t="s">
        <v>85</v>
      </c>
      <c r="AY190" s="19" t="s">
        <v>175</v>
      </c>
      <c r="BE190" s="202">
        <f>IF(N190="základní",J190,0)</f>
        <v>0</v>
      </c>
      <c r="BF190" s="202">
        <f>IF(N190="snížená",J190,0)</f>
        <v>0</v>
      </c>
      <c r="BG190" s="202">
        <f>IF(N190="zákl. přenesená",J190,0)</f>
        <v>0</v>
      </c>
      <c r="BH190" s="202">
        <f>IF(N190="sníž. přenesená",J190,0)</f>
        <v>0</v>
      </c>
      <c r="BI190" s="202">
        <f>IF(N190="nulová",J190,0)</f>
        <v>0</v>
      </c>
      <c r="BJ190" s="19" t="s">
        <v>182</v>
      </c>
      <c r="BK190" s="202">
        <f>ROUND(I190*H190,2)</f>
        <v>0</v>
      </c>
      <c r="BL190" s="19" t="s">
        <v>293</v>
      </c>
      <c r="BM190" s="201" t="s">
        <v>352</v>
      </c>
    </row>
    <row r="191" spans="1:47" s="2" customFormat="1" ht="78">
      <c r="A191" s="36"/>
      <c r="B191" s="37"/>
      <c r="C191" s="38"/>
      <c r="D191" s="203" t="s">
        <v>184</v>
      </c>
      <c r="E191" s="38"/>
      <c r="F191" s="204" t="s">
        <v>353</v>
      </c>
      <c r="G191" s="38"/>
      <c r="H191" s="38"/>
      <c r="I191" s="111"/>
      <c r="J191" s="38"/>
      <c r="K191" s="38"/>
      <c r="L191" s="41"/>
      <c r="M191" s="249"/>
      <c r="N191" s="250"/>
      <c r="O191" s="251"/>
      <c r="P191" s="251"/>
      <c r="Q191" s="251"/>
      <c r="R191" s="251"/>
      <c r="S191" s="251"/>
      <c r="T191" s="252"/>
      <c r="U191" s="36"/>
      <c r="V191" s="36"/>
      <c r="W191" s="36"/>
      <c r="X191" s="36"/>
      <c r="Y191" s="36"/>
      <c r="Z191" s="36"/>
      <c r="AA191" s="36"/>
      <c r="AB191" s="36"/>
      <c r="AC191" s="36"/>
      <c r="AD191" s="36"/>
      <c r="AE191" s="36"/>
      <c r="AT191" s="19" t="s">
        <v>184</v>
      </c>
      <c r="AU191" s="19" t="s">
        <v>85</v>
      </c>
    </row>
    <row r="192" spans="1:31" s="2" customFormat="1" ht="6.95" customHeight="1">
      <c r="A192" s="36"/>
      <c r="B192" s="50"/>
      <c r="C192" s="51"/>
      <c r="D192" s="51"/>
      <c r="E192" s="51"/>
      <c r="F192" s="51"/>
      <c r="G192" s="51"/>
      <c r="H192" s="51"/>
      <c r="I192" s="139"/>
      <c r="J192" s="51"/>
      <c r="K192" s="51"/>
      <c r="L192" s="41"/>
      <c r="M192" s="36"/>
      <c r="O192" s="36"/>
      <c r="P192" s="36"/>
      <c r="Q192" s="36"/>
      <c r="R192" s="36"/>
      <c r="S192" s="36"/>
      <c r="T192" s="36"/>
      <c r="U192" s="36"/>
      <c r="V192" s="36"/>
      <c r="W192" s="36"/>
      <c r="X192" s="36"/>
      <c r="Y192" s="36"/>
      <c r="Z192" s="36"/>
      <c r="AA192" s="36"/>
      <c r="AB192" s="36"/>
      <c r="AC192" s="36"/>
      <c r="AD192" s="36"/>
      <c r="AE192" s="36"/>
    </row>
  </sheetData>
  <sheetProtection algorithmName="SHA-512" hashValue="qTYu7TKoZRoPctv/btlVT1YTqliklgn3htmcSfu2xhcvF+3g/O8y10RQgG3SEJqd5tBbWuN64HmcJX+kxpRpGg==" saltValue="97GVdXQMhi1JhmU6+opZpksy9QZ19K9wzBXeK6N1ko1azDS86dw1QHHgfXv2uM4vX7aVQywK73Vm2XftNkJFsA==" spinCount="100000" sheet="1" objects="1" scenarios="1" formatColumns="0" formatRows="0" autoFilter="0"/>
  <autoFilter ref="C88:K191"/>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139</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4770</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19</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19</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19</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19</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tr">
        <f>IF('Rekapitulace stavby'!AN19="","",'Rekapitulace stavby'!AN19)</f>
        <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tr">
        <f>IF('Rekapitulace stavby'!E20="","",'Rekapitulace stavby'!E20)</f>
        <v xml:space="preserve"> </v>
      </c>
      <c r="F24" s="36"/>
      <c r="G24" s="36"/>
      <c r="H24" s="36"/>
      <c r="I24" s="114" t="s">
        <v>29</v>
      </c>
      <c r="J24" s="113" t="str">
        <f>IF('Rekapitulace stavby'!AN20="","",'Rekapitulace stavby'!AN20)</f>
        <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ROUND(J82,2)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ROUND((SUM(BE82:BE108)),2)</f>
        <v>0</v>
      </c>
      <c r="G33" s="36"/>
      <c r="H33" s="36"/>
      <c r="I33" s="128">
        <v>0.21</v>
      </c>
      <c r="J33" s="127">
        <f>ROUND(((SUM(BE82:BE108))*I33),2)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ROUND((SUM(BF82:BF108)),2)</f>
        <v>0</v>
      </c>
      <c r="G34" s="36"/>
      <c r="H34" s="36"/>
      <c r="I34" s="128">
        <v>0.15</v>
      </c>
      <c r="J34" s="127">
        <f>ROUND(((SUM(BF82:BF108))*I34),2)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ROUND((SUM(BG82:BG108)),2)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ROUND((SUM(BH82:BH108)),2)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ROUND((SUM(BI82:BI108)),2)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12 - Oprava informačního systému</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J82</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J83</f>
        <v>0</v>
      </c>
      <c r="K60" s="149"/>
      <c r="L60" s="154"/>
    </row>
    <row r="61" spans="2:12" s="10" customFormat="1" ht="19.9" customHeight="1">
      <c r="B61" s="155"/>
      <c r="C61" s="156"/>
      <c r="D61" s="157" t="s">
        <v>355</v>
      </c>
      <c r="E61" s="158"/>
      <c r="F61" s="158"/>
      <c r="G61" s="158"/>
      <c r="H61" s="158"/>
      <c r="I61" s="159"/>
      <c r="J61" s="160">
        <f>J84</f>
        <v>0</v>
      </c>
      <c r="K61" s="156"/>
      <c r="L61" s="161"/>
    </row>
    <row r="62" spans="2:12" s="10" customFormat="1" ht="19.9" customHeight="1">
      <c r="B62" s="155"/>
      <c r="C62" s="156"/>
      <c r="D62" s="157" t="s">
        <v>157</v>
      </c>
      <c r="E62" s="158"/>
      <c r="F62" s="158"/>
      <c r="G62" s="158"/>
      <c r="H62" s="158"/>
      <c r="I62" s="159"/>
      <c r="J62" s="160">
        <f>J106</f>
        <v>0</v>
      </c>
      <c r="K62" s="156"/>
      <c r="L62" s="161"/>
    </row>
    <row r="63" spans="1:31" s="2" customFormat="1" ht="21.75" customHeight="1">
      <c r="A63" s="36"/>
      <c r="B63" s="37"/>
      <c r="C63" s="38"/>
      <c r="D63" s="38"/>
      <c r="E63" s="38"/>
      <c r="F63" s="38"/>
      <c r="G63" s="38"/>
      <c r="H63" s="38"/>
      <c r="I63" s="111"/>
      <c r="J63" s="38"/>
      <c r="K63" s="38"/>
      <c r="L63" s="112"/>
      <c r="S63" s="36"/>
      <c r="T63" s="36"/>
      <c r="U63" s="36"/>
      <c r="V63" s="36"/>
      <c r="W63" s="36"/>
      <c r="X63" s="36"/>
      <c r="Y63" s="36"/>
      <c r="Z63" s="36"/>
      <c r="AA63" s="36"/>
      <c r="AB63" s="36"/>
      <c r="AC63" s="36"/>
      <c r="AD63" s="36"/>
      <c r="AE63" s="36"/>
    </row>
    <row r="64" spans="1:31" s="2" customFormat="1" ht="6.95" customHeight="1">
      <c r="A64" s="36"/>
      <c r="B64" s="50"/>
      <c r="C64" s="51"/>
      <c r="D64" s="51"/>
      <c r="E64" s="51"/>
      <c r="F64" s="51"/>
      <c r="G64" s="51"/>
      <c r="H64" s="51"/>
      <c r="I64" s="139"/>
      <c r="J64" s="51"/>
      <c r="K64" s="51"/>
      <c r="L64" s="112"/>
      <c r="S64" s="36"/>
      <c r="T64" s="36"/>
      <c r="U64" s="36"/>
      <c r="V64" s="36"/>
      <c r="W64" s="36"/>
      <c r="X64" s="36"/>
      <c r="Y64" s="36"/>
      <c r="Z64" s="36"/>
      <c r="AA64" s="36"/>
      <c r="AB64" s="36"/>
      <c r="AC64" s="36"/>
      <c r="AD64" s="36"/>
      <c r="AE64" s="36"/>
    </row>
    <row r="68" spans="1:31" s="2" customFormat="1" ht="6.95" customHeight="1">
      <c r="A68" s="36"/>
      <c r="B68" s="52"/>
      <c r="C68" s="53"/>
      <c r="D68" s="53"/>
      <c r="E68" s="53"/>
      <c r="F68" s="53"/>
      <c r="G68" s="53"/>
      <c r="H68" s="53"/>
      <c r="I68" s="142"/>
      <c r="J68" s="53"/>
      <c r="K68" s="53"/>
      <c r="L68" s="112"/>
      <c r="S68" s="36"/>
      <c r="T68" s="36"/>
      <c r="U68" s="36"/>
      <c r="V68" s="36"/>
      <c r="W68" s="36"/>
      <c r="X68" s="36"/>
      <c r="Y68" s="36"/>
      <c r="Z68" s="36"/>
      <c r="AA68" s="36"/>
      <c r="AB68" s="36"/>
      <c r="AC68" s="36"/>
      <c r="AD68" s="36"/>
      <c r="AE68" s="36"/>
    </row>
    <row r="69" spans="1:31" s="2" customFormat="1" ht="24.95" customHeight="1">
      <c r="A69" s="36"/>
      <c r="B69" s="37"/>
      <c r="C69" s="25" t="s">
        <v>160</v>
      </c>
      <c r="D69" s="38"/>
      <c r="E69" s="38"/>
      <c r="F69" s="38"/>
      <c r="G69" s="38"/>
      <c r="H69" s="38"/>
      <c r="I69" s="111"/>
      <c r="J69" s="38"/>
      <c r="K69" s="38"/>
      <c r="L69" s="112"/>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111"/>
      <c r="J70" s="38"/>
      <c r="K70" s="38"/>
      <c r="L70" s="112"/>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16.5" customHeight="1">
      <c r="A72" s="36"/>
      <c r="B72" s="37"/>
      <c r="C72" s="38"/>
      <c r="D72" s="38"/>
      <c r="E72" s="396" t="str">
        <f>E7</f>
        <v>Horažďovice ON - oprava výpravní budovy1</v>
      </c>
      <c r="F72" s="397"/>
      <c r="G72" s="397"/>
      <c r="H72" s="397"/>
      <c r="I72" s="111"/>
      <c r="J72" s="38"/>
      <c r="K72" s="38"/>
      <c r="L72" s="112"/>
      <c r="S72" s="36"/>
      <c r="T72" s="36"/>
      <c r="U72" s="36"/>
      <c r="V72" s="36"/>
      <c r="W72" s="36"/>
      <c r="X72" s="36"/>
      <c r="Y72" s="36"/>
      <c r="Z72" s="36"/>
      <c r="AA72" s="36"/>
      <c r="AB72" s="36"/>
      <c r="AC72" s="36"/>
      <c r="AD72" s="36"/>
      <c r="AE72" s="36"/>
    </row>
    <row r="73" spans="1:31" s="2" customFormat="1" ht="12" customHeight="1">
      <c r="A73" s="36"/>
      <c r="B73" s="37"/>
      <c r="C73" s="31" t="s">
        <v>144</v>
      </c>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6.5" customHeight="1">
      <c r="A74" s="36"/>
      <c r="B74" s="37"/>
      <c r="C74" s="38"/>
      <c r="D74" s="38"/>
      <c r="E74" s="353" t="str">
        <f>E9</f>
        <v>SO 12 - Oprava informačního systému</v>
      </c>
      <c r="F74" s="398"/>
      <c r="G74" s="398"/>
      <c r="H74" s="398"/>
      <c r="I74" s="111"/>
      <c r="J74" s="38"/>
      <c r="K74" s="38"/>
      <c r="L74" s="11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 xml:space="preserve"> </v>
      </c>
      <c r="G76" s="38"/>
      <c r="H76" s="38"/>
      <c r="I76" s="114" t="s">
        <v>23</v>
      </c>
      <c r="J76" s="62" t="str">
        <f>IF(J12="","",J12)</f>
        <v>29. 3. 2020</v>
      </c>
      <c r="K76" s="38"/>
      <c r="L76" s="11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5.2" customHeight="1">
      <c r="A78" s="36"/>
      <c r="B78" s="37"/>
      <c r="C78" s="31" t="s">
        <v>25</v>
      </c>
      <c r="D78" s="38"/>
      <c r="E78" s="38"/>
      <c r="F78" s="29" t="str">
        <f>E15</f>
        <v>Správa železnic, státní organizace</v>
      </c>
      <c r="G78" s="38"/>
      <c r="H78" s="38"/>
      <c r="I78" s="114" t="s">
        <v>33</v>
      </c>
      <c r="J78" s="34" t="str">
        <f>E21</f>
        <v>APREA s.r.o.</v>
      </c>
      <c r="K78" s="38"/>
      <c r="L78" s="112"/>
      <c r="S78" s="36"/>
      <c r="T78" s="36"/>
      <c r="U78" s="36"/>
      <c r="V78" s="36"/>
      <c r="W78" s="36"/>
      <c r="X78" s="36"/>
      <c r="Y78" s="36"/>
      <c r="Z78" s="36"/>
      <c r="AA78" s="36"/>
      <c r="AB78" s="36"/>
      <c r="AC78" s="36"/>
      <c r="AD78" s="36"/>
      <c r="AE78" s="36"/>
    </row>
    <row r="79" spans="1:31" s="2" customFormat="1" ht="15.2" customHeight="1">
      <c r="A79" s="36"/>
      <c r="B79" s="37"/>
      <c r="C79" s="31" t="s">
        <v>31</v>
      </c>
      <c r="D79" s="38"/>
      <c r="E79" s="38"/>
      <c r="F79" s="29" t="str">
        <f>IF(E18="","",E18)</f>
        <v>Vyplň údaj</v>
      </c>
      <c r="G79" s="38"/>
      <c r="H79" s="38"/>
      <c r="I79" s="114" t="s">
        <v>38</v>
      </c>
      <c r="J79" s="34" t="str">
        <f>E24</f>
        <v xml:space="preserve"> </v>
      </c>
      <c r="K79" s="38"/>
      <c r="L79" s="112"/>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11" customFormat="1" ht="29.25" customHeight="1">
      <c r="A81" s="162"/>
      <c r="B81" s="163"/>
      <c r="C81" s="164" t="s">
        <v>161</v>
      </c>
      <c r="D81" s="165" t="s">
        <v>60</v>
      </c>
      <c r="E81" s="165" t="s">
        <v>56</v>
      </c>
      <c r="F81" s="165" t="s">
        <v>57</v>
      </c>
      <c r="G81" s="165" t="s">
        <v>162</v>
      </c>
      <c r="H81" s="165" t="s">
        <v>163</v>
      </c>
      <c r="I81" s="166" t="s">
        <v>164</v>
      </c>
      <c r="J81" s="165" t="s">
        <v>148</v>
      </c>
      <c r="K81" s="167" t="s">
        <v>165</v>
      </c>
      <c r="L81" s="168"/>
      <c r="M81" s="71" t="s">
        <v>19</v>
      </c>
      <c r="N81" s="72" t="s">
        <v>45</v>
      </c>
      <c r="O81" s="72" t="s">
        <v>166</v>
      </c>
      <c r="P81" s="72" t="s">
        <v>167</v>
      </c>
      <c r="Q81" s="72" t="s">
        <v>168</v>
      </c>
      <c r="R81" s="72" t="s">
        <v>169</v>
      </c>
      <c r="S81" s="72" t="s">
        <v>170</v>
      </c>
      <c r="T81" s="73" t="s">
        <v>171</v>
      </c>
      <c r="U81" s="162"/>
      <c r="V81" s="162"/>
      <c r="W81" s="162"/>
      <c r="X81" s="162"/>
      <c r="Y81" s="162"/>
      <c r="Z81" s="162"/>
      <c r="AA81" s="162"/>
      <c r="AB81" s="162"/>
      <c r="AC81" s="162"/>
      <c r="AD81" s="162"/>
      <c r="AE81" s="162"/>
    </row>
    <row r="82" spans="1:63" s="2" customFormat="1" ht="22.9" customHeight="1">
      <c r="A82" s="36"/>
      <c r="B82" s="37"/>
      <c r="C82" s="78" t="s">
        <v>172</v>
      </c>
      <c r="D82" s="38"/>
      <c r="E82" s="38"/>
      <c r="F82" s="38"/>
      <c r="G82" s="38"/>
      <c r="H82" s="38"/>
      <c r="I82" s="111"/>
      <c r="J82" s="169">
        <f>BK82</f>
        <v>0</v>
      </c>
      <c r="K82" s="38"/>
      <c r="L82" s="41"/>
      <c r="M82" s="74"/>
      <c r="N82" s="170"/>
      <c r="O82" s="75"/>
      <c r="P82" s="171">
        <f>P83</f>
        <v>0</v>
      </c>
      <c r="Q82" s="75"/>
      <c r="R82" s="171">
        <f>R83</f>
        <v>0.09422000000000001</v>
      </c>
      <c r="S82" s="75"/>
      <c r="T82" s="172">
        <f>T83</f>
        <v>0</v>
      </c>
      <c r="U82" s="36"/>
      <c r="V82" s="36"/>
      <c r="W82" s="36"/>
      <c r="X82" s="36"/>
      <c r="Y82" s="36"/>
      <c r="Z82" s="36"/>
      <c r="AA82" s="36"/>
      <c r="AB82" s="36"/>
      <c r="AC82" s="36"/>
      <c r="AD82" s="36"/>
      <c r="AE82" s="36"/>
      <c r="AT82" s="19" t="s">
        <v>74</v>
      </c>
      <c r="AU82" s="19" t="s">
        <v>149</v>
      </c>
      <c r="BK82" s="173">
        <f>BK83</f>
        <v>0</v>
      </c>
    </row>
    <row r="83" spans="2:63" s="12" customFormat="1" ht="25.9" customHeight="1">
      <c r="B83" s="174"/>
      <c r="C83" s="175"/>
      <c r="D83" s="176" t="s">
        <v>74</v>
      </c>
      <c r="E83" s="177" t="s">
        <v>173</v>
      </c>
      <c r="F83" s="177" t="s">
        <v>174</v>
      </c>
      <c r="G83" s="175"/>
      <c r="H83" s="175"/>
      <c r="I83" s="178"/>
      <c r="J83" s="179">
        <f>BK83</f>
        <v>0</v>
      </c>
      <c r="K83" s="175"/>
      <c r="L83" s="180"/>
      <c r="M83" s="181"/>
      <c r="N83" s="182"/>
      <c r="O83" s="182"/>
      <c r="P83" s="183">
        <f>P84+P106</f>
        <v>0</v>
      </c>
      <c r="Q83" s="182"/>
      <c r="R83" s="183">
        <f>R84+R106</f>
        <v>0.09422000000000001</v>
      </c>
      <c r="S83" s="182"/>
      <c r="T83" s="184">
        <f>T84+T106</f>
        <v>0</v>
      </c>
      <c r="AR83" s="185" t="s">
        <v>83</v>
      </c>
      <c r="AT83" s="186" t="s">
        <v>74</v>
      </c>
      <c r="AU83" s="186" t="s">
        <v>75</v>
      </c>
      <c r="AY83" s="185" t="s">
        <v>175</v>
      </c>
      <c r="BK83" s="187">
        <f>BK84+BK106</f>
        <v>0</v>
      </c>
    </row>
    <row r="84" spans="2:63" s="12" customFormat="1" ht="22.9" customHeight="1">
      <c r="B84" s="174"/>
      <c r="C84" s="175"/>
      <c r="D84" s="176" t="s">
        <v>74</v>
      </c>
      <c r="E84" s="188" t="s">
        <v>237</v>
      </c>
      <c r="F84" s="188" t="s">
        <v>358</v>
      </c>
      <c r="G84" s="175"/>
      <c r="H84" s="175"/>
      <c r="I84" s="178"/>
      <c r="J84" s="189">
        <f>BK84</f>
        <v>0</v>
      </c>
      <c r="K84" s="175"/>
      <c r="L84" s="180"/>
      <c r="M84" s="181"/>
      <c r="N84" s="182"/>
      <c r="O84" s="182"/>
      <c r="P84" s="183">
        <f>SUM(P85:P105)</f>
        <v>0</v>
      </c>
      <c r="Q84" s="182"/>
      <c r="R84" s="183">
        <f>SUM(R85:R105)</f>
        <v>0.09422000000000001</v>
      </c>
      <c r="S84" s="182"/>
      <c r="T84" s="184">
        <f>SUM(T85:T105)</f>
        <v>0</v>
      </c>
      <c r="AR84" s="185" t="s">
        <v>83</v>
      </c>
      <c r="AT84" s="186" t="s">
        <v>74</v>
      </c>
      <c r="AU84" s="186" t="s">
        <v>83</v>
      </c>
      <c r="AY84" s="185" t="s">
        <v>175</v>
      </c>
      <c r="BK84" s="187">
        <f>SUM(BK85:BK105)</f>
        <v>0</v>
      </c>
    </row>
    <row r="85" spans="1:65" s="2" customFormat="1" ht="21.75" customHeight="1">
      <c r="A85" s="36"/>
      <c r="B85" s="37"/>
      <c r="C85" s="190" t="s">
        <v>83</v>
      </c>
      <c r="D85" s="190" t="s">
        <v>177</v>
      </c>
      <c r="E85" s="191" t="s">
        <v>4771</v>
      </c>
      <c r="F85" s="192" t="s">
        <v>4772</v>
      </c>
      <c r="G85" s="193" t="s">
        <v>400</v>
      </c>
      <c r="H85" s="194">
        <v>13</v>
      </c>
      <c r="I85" s="195"/>
      <c r="J85" s="196">
        <f>ROUND(I85*H85,2)</f>
        <v>0</v>
      </c>
      <c r="K85" s="192" t="s">
        <v>181</v>
      </c>
      <c r="L85" s="41"/>
      <c r="M85" s="197" t="s">
        <v>19</v>
      </c>
      <c r="N85" s="198" t="s">
        <v>48</v>
      </c>
      <c r="O85" s="67"/>
      <c r="P85" s="199">
        <f>O85*H85</f>
        <v>0</v>
      </c>
      <c r="Q85" s="199">
        <v>0.00234</v>
      </c>
      <c r="R85" s="199">
        <f>Q85*H85</f>
        <v>0.030420000000000003</v>
      </c>
      <c r="S85" s="199">
        <v>0</v>
      </c>
      <c r="T85" s="200">
        <f>S85*H85</f>
        <v>0</v>
      </c>
      <c r="U85" s="36"/>
      <c r="V85" s="36"/>
      <c r="W85" s="36"/>
      <c r="X85" s="36"/>
      <c r="Y85" s="36"/>
      <c r="Z85" s="36"/>
      <c r="AA85" s="36"/>
      <c r="AB85" s="36"/>
      <c r="AC85" s="36"/>
      <c r="AD85" s="36"/>
      <c r="AE85" s="36"/>
      <c r="AR85" s="201" t="s">
        <v>182</v>
      </c>
      <c r="AT85" s="201" t="s">
        <v>177</v>
      </c>
      <c r="AU85" s="201" t="s">
        <v>85</v>
      </c>
      <c r="AY85" s="19" t="s">
        <v>175</v>
      </c>
      <c r="BE85" s="202">
        <f>IF(N85="základní",J85,0)</f>
        <v>0</v>
      </c>
      <c r="BF85" s="202">
        <f>IF(N85="snížená",J85,0)</f>
        <v>0</v>
      </c>
      <c r="BG85" s="202">
        <f>IF(N85="zákl. přenesená",J85,0)</f>
        <v>0</v>
      </c>
      <c r="BH85" s="202">
        <f>IF(N85="sníž. přenesená",J85,0)</f>
        <v>0</v>
      </c>
      <c r="BI85" s="202">
        <f>IF(N85="nulová",J85,0)</f>
        <v>0</v>
      </c>
      <c r="BJ85" s="19" t="s">
        <v>182</v>
      </c>
      <c r="BK85" s="202">
        <f>ROUND(I85*H85,2)</f>
        <v>0</v>
      </c>
      <c r="BL85" s="19" t="s">
        <v>182</v>
      </c>
      <c r="BM85" s="201" t="s">
        <v>4773</v>
      </c>
    </row>
    <row r="86" spans="1:47" s="2" customFormat="1" ht="68.25">
      <c r="A86" s="36"/>
      <c r="B86" s="37"/>
      <c r="C86" s="38"/>
      <c r="D86" s="203" t="s">
        <v>184</v>
      </c>
      <c r="E86" s="38"/>
      <c r="F86" s="204" t="s">
        <v>4774</v>
      </c>
      <c r="G86" s="38"/>
      <c r="H86" s="38"/>
      <c r="I86" s="111"/>
      <c r="J86" s="38"/>
      <c r="K86" s="38"/>
      <c r="L86" s="41"/>
      <c r="M86" s="205"/>
      <c r="N86" s="206"/>
      <c r="O86" s="67"/>
      <c r="P86" s="67"/>
      <c r="Q86" s="67"/>
      <c r="R86" s="67"/>
      <c r="S86" s="67"/>
      <c r="T86" s="68"/>
      <c r="U86" s="36"/>
      <c r="V86" s="36"/>
      <c r="W86" s="36"/>
      <c r="X86" s="36"/>
      <c r="Y86" s="36"/>
      <c r="Z86" s="36"/>
      <c r="AA86" s="36"/>
      <c r="AB86" s="36"/>
      <c r="AC86" s="36"/>
      <c r="AD86" s="36"/>
      <c r="AE86" s="36"/>
      <c r="AT86" s="19" t="s">
        <v>184</v>
      </c>
      <c r="AU86" s="19" t="s">
        <v>85</v>
      </c>
    </row>
    <row r="87" spans="1:65" s="2" customFormat="1" ht="16.5" customHeight="1">
      <c r="A87" s="36"/>
      <c r="B87" s="37"/>
      <c r="C87" s="239" t="s">
        <v>85</v>
      </c>
      <c r="D87" s="239" t="s">
        <v>238</v>
      </c>
      <c r="E87" s="240" t="s">
        <v>4775</v>
      </c>
      <c r="F87" s="241" t="s">
        <v>4776</v>
      </c>
      <c r="G87" s="242" t="s">
        <v>400</v>
      </c>
      <c r="H87" s="243">
        <v>1</v>
      </c>
      <c r="I87" s="244"/>
      <c r="J87" s="245">
        <f>ROUND(I87*H87,2)</f>
        <v>0</v>
      </c>
      <c r="K87" s="241" t="s">
        <v>1291</v>
      </c>
      <c r="L87" s="246"/>
      <c r="M87" s="247" t="s">
        <v>19</v>
      </c>
      <c r="N87" s="248" t="s">
        <v>48</v>
      </c>
      <c r="O87" s="67"/>
      <c r="P87" s="199">
        <f>O87*H87</f>
        <v>0</v>
      </c>
      <c r="Q87" s="199">
        <v>0.008</v>
      </c>
      <c r="R87" s="199">
        <f>Q87*H87</f>
        <v>0.008</v>
      </c>
      <c r="S87" s="199">
        <v>0</v>
      </c>
      <c r="T87" s="200">
        <f>S87*H87</f>
        <v>0</v>
      </c>
      <c r="U87" s="36"/>
      <c r="V87" s="36"/>
      <c r="W87" s="36"/>
      <c r="X87" s="36"/>
      <c r="Y87" s="36"/>
      <c r="Z87" s="36"/>
      <c r="AA87" s="36"/>
      <c r="AB87" s="36"/>
      <c r="AC87" s="36"/>
      <c r="AD87" s="36"/>
      <c r="AE87" s="36"/>
      <c r="AR87" s="201" t="s">
        <v>230</v>
      </c>
      <c r="AT87" s="201" t="s">
        <v>238</v>
      </c>
      <c r="AU87" s="201" t="s">
        <v>85</v>
      </c>
      <c r="AY87" s="19" t="s">
        <v>175</v>
      </c>
      <c r="BE87" s="202">
        <f>IF(N87="základní",J87,0)</f>
        <v>0</v>
      </c>
      <c r="BF87" s="202">
        <f>IF(N87="snížená",J87,0)</f>
        <v>0</v>
      </c>
      <c r="BG87" s="202">
        <f>IF(N87="zákl. přenesená",J87,0)</f>
        <v>0</v>
      </c>
      <c r="BH87" s="202">
        <f>IF(N87="sníž. přenesená",J87,0)</f>
        <v>0</v>
      </c>
      <c r="BI87" s="202">
        <f>IF(N87="nulová",J87,0)</f>
        <v>0</v>
      </c>
      <c r="BJ87" s="19" t="s">
        <v>182</v>
      </c>
      <c r="BK87" s="202">
        <f>ROUND(I87*H87,2)</f>
        <v>0</v>
      </c>
      <c r="BL87" s="19" t="s">
        <v>182</v>
      </c>
      <c r="BM87" s="201" t="s">
        <v>4777</v>
      </c>
    </row>
    <row r="88" spans="2:51" s="14" customFormat="1" ht="11.25">
      <c r="B88" s="217"/>
      <c r="C88" s="218"/>
      <c r="D88" s="203" t="s">
        <v>186</v>
      </c>
      <c r="E88" s="219" t="s">
        <v>19</v>
      </c>
      <c r="F88" s="220" t="s">
        <v>83</v>
      </c>
      <c r="G88" s="218"/>
      <c r="H88" s="221">
        <v>1</v>
      </c>
      <c r="I88" s="222"/>
      <c r="J88" s="218"/>
      <c r="K88" s="218"/>
      <c r="L88" s="223"/>
      <c r="M88" s="224"/>
      <c r="N88" s="225"/>
      <c r="O88" s="225"/>
      <c r="P88" s="225"/>
      <c r="Q88" s="225"/>
      <c r="R88" s="225"/>
      <c r="S88" s="225"/>
      <c r="T88" s="226"/>
      <c r="AT88" s="227" t="s">
        <v>186</v>
      </c>
      <c r="AU88" s="227" t="s">
        <v>85</v>
      </c>
      <c r="AV88" s="14" t="s">
        <v>85</v>
      </c>
      <c r="AW88" s="14" t="s">
        <v>37</v>
      </c>
      <c r="AX88" s="14" t="s">
        <v>83</v>
      </c>
      <c r="AY88" s="227" t="s">
        <v>175</v>
      </c>
    </row>
    <row r="89" spans="1:65" s="2" customFormat="1" ht="16.5" customHeight="1">
      <c r="A89" s="36"/>
      <c r="B89" s="37"/>
      <c r="C89" s="239" t="s">
        <v>195</v>
      </c>
      <c r="D89" s="239" t="s">
        <v>238</v>
      </c>
      <c r="E89" s="240" t="s">
        <v>4778</v>
      </c>
      <c r="F89" s="241" t="s">
        <v>4779</v>
      </c>
      <c r="G89" s="242" t="s">
        <v>400</v>
      </c>
      <c r="H89" s="243">
        <v>1</v>
      </c>
      <c r="I89" s="244"/>
      <c r="J89" s="245">
        <f>ROUND(I89*H89,2)</f>
        <v>0</v>
      </c>
      <c r="K89" s="241" t="s">
        <v>1291</v>
      </c>
      <c r="L89" s="246"/>
      <c r="M89" s="247" t="s">
        <v>19</v>
      </c>
      <c r="N89" s="248" t="s">
        <v>48</v>
      </c>
      <c r="O89" s="67"/>
      <c r="P89" s="199">
        <f>O89*H89</f>
        <v>0</v>
      </c>
      <c r="Q89" s="199">
        <v>0.004</v>
      </c>
      <c r="R89" s="199">
        <f>Q89*H89</f>
        <v>0.004</v>
      </c>
      <c r="S89" s="199">
        <v>0</v>
      </c>
      <c r="T89" s="200">
        <f>S89*H89</f>
        <v>0</v>
      </c>
      <c r="U89" s="36"/>
      <c r="V89" s="36"/>
      <c r="W89" s="36"/>
      <c r="X89" s="36"/>
      <c r="Y89" s="36"/>
      <c r="Z89" s="36"/>
      <c r="AA89" s="36"/>
      <c r="AB89" s="36"/>
      <c r="AC89" s="36"/>
      <c r="AD89" s="36"/>
      <c r="AE89" s="36"/>
      <c r="AR89" s="201" t="s">
        <v>230</v>
      </c>
      <c r="AT89" s="201" t="s">
        <v>238</v>
      </c>
      <c r="AU89" s="201" t="s">
        <v>85</v>
      </c>
      <c r="AY89" s="19" t="s">
        <v>175</v>
      </c>
      <c r="BE89" s="202">
        <f>IF(N89="základní",J89,0)</f>
        <v>0</v>
      </c>
      <c r="BF89" s="202">
        <f>IF(N89="snížená",J89,0)</f>
        <v>0</v>
      </c>
      <c r="BG89" s="202">
        <f>IF(N89="zákl. přenesená",J89,0)</f>
        <v>0</v>
      </c>
      <c r="BH89" s="202">
        <f>IF(N89="sníž. přenesená",J89,0)</f>
        <v>0</v>
      </c>
      <c r="BI89" s="202">
        <f>IF(N89="nulová",J89,0)</f>
        <v>0</v>
      </c>
      <c r="BJ89" s="19" t="s">
        <v>182</v>
      </c>
      <c r="BK89" s="202">
        <f>ROUND(I89*H89,2)</f>
        <v>0</v>
      </c>
      <c r="BL89" s="19" t="s">
        <v>182</v>
      </c>
      <c r="BM89" s="201" t="s">
        <v>4780</v>
      </c>
    </row>
    <row r="90" spans="2:51" s="14" customFormat="1" ht="11.25">
      <c r="B90" s="217"/>
      <c r="C90" s="218"/>
      <c r="D90" s="203" t="s">
        <v>186</v>
      </c>
      <c r="E90" s="219" t="s">
        <v>19</v>
      </c>
      <c r="F90" s="220" t="s">
        <v>83</v>
      </c>
      <c r="G90" s="218"/>
      <c r="H90" s="221">
        <v>1</v>
      </c>
      <c r="I90" s="222"/>
      <c r="J90" s="218"/>
      <c r="K90" s="218"/>
      <c r="L90" s="223"/>
      <c r="M90" s="224"/>
      <c r="N90" s="225"/>
      <c r="O90" s="225"/>
      <c r="P90" s="225"/>
      <c r="Q90" s="225"/>
      <c r="R90" s="225"/>
      <c r="S90" s="225"/>
      <c r="T90" s="226"/>
      <c r="AT90" s="227" t="s">
        <v>186</v>
      </c>
      <c r="AU90" s="227" t="s">
        <v>85</v>
      </c>
      <c r="AV90" s="14" t="s">
        <v>85</v>
      </c>
      <c r="AW90" s="14" t="s">
        <v>37</v>
      </c>
      <c r="AX90" s="14" t="s">
        <v>83</v>
      </c>
      <c r="AY90" s="227" t="s">
        <v>175</v>
      </c>
    </row>
    <row r="91" spans="1:65" s="2" customFormat="1" ht="16.5" customHeight="1">
      <c r="A91" s="36"/>
      <c r="B91" s="37"/>
      <c r="C91" s="239" t="s">
        <v>182</v>
      </c>
      <c r="D91" s="239" t="s">
        <v>238</v>
      </c>
      <c r="E91" s="240" t="s">
        <v>4781</v>
      </c>
      <c r="F91" s="241" t="s">
        <v>4782</v>
      </c>
      <c r="G91" s="242" t="s">
        <v>400</v>
      </c>
      <c r="H91" s="243">
        <v>2</v>
      </c>
      <c r="I91" s="244"/>
      <c r="J91" s="245">
        <f>ROUND(I91*H91,2)</f>
        <v>0</v>
      </c>
      <c r="K91" s="241" t="s">
        <v>1291</v>
      </c>
      <c r="L91" s="246"/>
      <c r="M91" s="247" t="s">
        <v>19</v>
      </c>
      <c r="N91" s="248" t="s">
        <v>48</v>
      </c>
      <c r="O91" s="67"/>
      <c r="P91" s="199">
        <f>O91*H91</f>
        <v>0</v>
      </c>
      <c r="Q91" s="199">
        <v>0.006</v>
      </c>
      <c r="R91" s="199">
        <f>Q91*H91</f>
        <v>0.012</v>
      </c>
      <c r="S91" s="199">
        <v>0</v>
      </c>
      <c r="T91" s="200">
        <f>S91*H91</f>
        <v>0</v>
      </c>
      <c r="U91" s="36"/>
      <c r="V91" s="36"/>
      <c r="W91" s="36"/>
      <c r="X91" s="36"/>
      <c r="Y91" s="36"/>
      <c r="Z91" s="36"/>
      <c r="AA91" s="36"/>
      <c r="AB91" s="36"/>
      <c r="AC91" s="36"/>
      <c r="AD91" s="36"/>
      <c r="AE91" s="36"/>
      <c r="AR91" s="201" t="s">
        <v>230</v>
      </c>
      <c r="AT91" s="201" t="s">
        <v>238</v>
      </c>
      <c r="AU91" s="201" t="s">
        <v>85</v>
      </c>
      <c r="AY91" s="19" t="s">
        <v>175</v>
      </c>
      <c r="BE91" s="202">
        <f>IF(N91="základní",J91,0)</f>
        <v>0</v>
      </c>
      <c r="BF91" s="202">
        <f>IF(N91="snížená",J91,0)</f>
        <v>0</v>
      </c>
      <c r="BG91" s="202">
        <f>IF(N91="zákl. přenesená",J91,0)</f>
        <v>0</v>
      </c>
      <c r="BH91" s="202">
        <f>IF(N91="sníž. přenesená",J91,0)</f>
        <v>0</v>
      </c>
      <c r="BI91" s="202">
        <f>IF(N91="nulová",J91,0)</f>
        <v>0</v>
      </c>
      <c r="BJ91" s="19" t="s">
        <v>182</v>
      </c>
      <c r="BK91" s="202">
        <f>ROUND(I91*H91,2)</f>
        <v>0</v>
      </c>
      <c r="BL91" s="19" t="s">
        <v>182</v>
      </c>
      <c r="BM91" s="201" t="s">
        <v>4783</v>
      </c>
    </row>
    <row r="92" spans="2:51" s="14" customFormat="1" ht="11.25">
      <c r="B92" s="217"/>
      <c r="C92" s="218"/>
      <c r="D92" s="203" t="s">
        <v>186</v>
      </c>
      <c r="E92" s="219" t="s">
        <v>19</v>
      </c>
      <c r="F92" s="220" t="s">
        <v>85</v>
      </c>
      <c r="G92" s="218"/>
      <c r="H92" s="221">
        <v>2</v>
      </c>
      <c r="I92" s="222"/>
      <c r="J92" s="218"/>
      <c r="K92" s="218"/>
      <c r="L92" s="223"/>
      <c r="M92" s="224"/>
      <c r="N92" s="225"/>
      <c r="O92" s="225"/>
      <c r="P92" s="225"/>
      <c r="Q92" s="225"/>
      <c r="R92" s="225"/>
      <c r="S92" s="225"/>
      <c r="T92" s="226"/>
      <c r="AT92" s="227" t="s">
        <v>186</v>
      </c>
      <c r="AU92" s="227" t="s">
        <v>85</v>
      </c>
      <c r="AV92" s="14" t="s">
        <v>85</v>
      </c>
      <c r="AW92" s="14" t="s">
        <v>37</v>
      </c>
      <c r="AX92" s="14" t="s">
        <v>83</v>
      </c>
      <c r="AY92" s="227" t="s">
        <v>175</v>
      </c>
    </row>
    <row r="93" spans="1:65" s="2" customFormat="1" ht="16.5" customHeight="1">
      <c r="A93" s="36"/>
      <c r="B93" s="37"/>
      <c r="C93" s="239" t="s">
        <v>209</v>
      </c>
      <c r="D93" s="239" t="s">
        <v>238</v>
      </c>
      <c r="E93" s="240" t="s">
        <v>4784</v>
      </c>
      <c r="F93" s="241" t="s">
        <v>4785</v>
      </c>
      <c r="G93" s="242" t="s">
        <v>400</v>
      </c>
      <c r="H93" s="243">
        <v>3</v>
      </c>
      <c r="I93" s="244"/>
      <c r="J93" s="245">
        <f>ROUND(I93*H93,2)</f>
        <v>0</v>
      </c>
      <c r="K93" s="241" t="s">
        <v>1291</v>
      </c>
      <c r="L93" s="246"/>
      <c r="M93" s="247" t="s">
        <v>19</v>
      </c>
      <c r="N93" s="248" t="s">
        <v>48</v>
      </c>
      <c r="O93" s="67"/>
      <c r="P93" s="199">
        <f>O93*H93</f>
        <v>0</v>
      </c>
      <c r="Q93" s="199">
        <v>0.0046</v>
      </c>
      <c r="R93" s="199">
        <f>Q93*H93</f>
        <v>0.0138</v>
      </c>
      <c r="S93" s="199">
        <v>0</v>
      </c>
      <c r="T93" s="200">
        <f>S93*H93</f>
        <v>0</v>
      </c>
      <c r="U93" s="36"/>
      <c r="V93" s="36"/>
      <c r="W93" s="36"/>
      <c r="X93" s="36"/>
      <c r="Y93" s="36"/>
      <c r="Z93" s="36"/>
      <c r="AA93" s="36"/>
      <c r="AB93" s="36"/>
      <c r="AC93" s="36"/>
      <c r="AD93" s="36"/>
      <c r="AE93" s="36"/>
      <c r="AR93" s="201" t="s">
        <v>230</v>
      </c>
      <c r="AT93" s="201" t="s">
        <v>238</v>
      </c>
      <c r="AU93" s="201" t="s">
        <v>85</v>
      </c>
      <c r="AY93" s="19" t="s">
        <v>175</v>
      </c>
      <c r="BE93" s="202">
        <f>IF(N93="základní",J93,0)</f>
        <v>0</v>
      </c>
      <c r="BF93" s="202">
        <f>IF(N93="snížená",J93,0)</f>
        <v>0</v>
      </c>
      <c r="BG93" s="202">
        <f>IF(N93="zákl. přenesená",J93,0)</f>
        <v>0</v>
      </c>
      <c r="BH93" s="202">
        <f>IF(N93="sníž. přenesená",J93,0)</f>
        <v>0</v>
      </c>
      <c r="BI93" s="202">
        <f>IF(N93="nulová",J93,0)</f>
        <v>0</v>
      </c>
      <c r="BJ93" s="19" t="s">
        <v>182</v>
      </c>
      <c r="BK93" s="202">
        <f>ROUND(I93*H93,2)</f>
        <v>0</v>
      </c>
      <c r="BL93" s="19" t="s">
        <v>182</v>
      </c>
      <c r="BM93" s="201" t="s">
        <v>4786</v>
      </c>
    </row>
    <row r="94" spans="1:65" s="2" customFormat="1" ht="16.5" customHeight="1">
      <c r="A94" s="36"/>
      <c r="B94" s="37"/>
      <c r="C94" s="239" t="s">
        <v>214</v>
      </c>
      <c r="D94" s="239" t="s">
        <v>238</v>
      </c>
      <c r="E94" s="240" t="s">
        <v>4787</v>
      </c>
      <c r="F94" s="241" t="s">
        <v>4788</v>
      </c>
      <c r="G94" s="242" t="s">
        <v>400</v>
      </c>
      <c r="H94" s="243">
        <v>1</v>
      </c>
      <c r="I94" s="244"/>
      <c r="J94" s="245">
        <f>ROUND(I94*H94,2)</f>
        <v>0</v>
      </c>
      <c r="K94" s="241" t="s">
        <v>1291</v>
      </c>
      <c r="L94" s="246"/>
      <c r="M94" s="247" t="s">
        <v>19</v>
      </c>
      <c r="N94" s="248" t="s">
        <v>48</v>
      </c>
      <c r="O94" s="67"/>
      <c r="P94" s="199">
        <f>O94*H94</f>
        <v>0</v>
      </c>
      <c r="Q94" s="199">
        <v>0.004</v>
      </c>
      <c r="R94" s="199">
        <f>Q94*H94</f>
        <v>0.004</v>
      </c>
      <c r="S94" s="199">
        <v>0</v>
      </c>
      <c r="T94" s="200">
        <f>S94*H94</f>
        <v>0</v>
      </c>
      <c r="U94" s="36"/>
      <c r="V94" s="36"/>
      <c r="W94" s="36"/>
      <c r="X94" s="36"/>
      <c r="Y94" s="36"/>
      <c r="Z94" s="36"/>
      <c r="AA94" s="36"/>
      <c r="AB94" s="36"/>
      <c r="AC94" s="36"/>
      <c r="AD94" s="36"/>
      <c r="AE94" s="36"/>
      <c r="AR94" s="201" t="s">
        <v>230</v>
      </c>
      <c r="AT94" s="201" t="s">
        <v>238</v>
      </c>
      <c r="AU94" s="201" t="s">
        <v>85</v>
      </c>
      <c r="AY94" s="19" t="s">
        <v>175</v>
      </c>
      <c r="BE94" s="202">
        <f>IF(N94="základní",J94,0)</f>
        <v>0</v>
      </c>
      <c r="BF94" s="202">
        <f>IF(N94="snížená",J94,0)</f>
        <v>0</v>
      </c>
      <c r="BG94" s="202">
        <f>IF(N94="zákl. přenesená",J94,0)</f>
        <v>0</v>
      </c>
      <c r="BH94" s="202">
        <f>IF(N94="sníž. přenesená",J94,0)</f>
        <v>0</v>
      </c>
      <c r="BI94" s="202">
        <f>IF(N94="nulová",J94,0)</f>
        <v>0</v>
      </c>
      <c r="BJ94" s="19" t="s">
        <v>182</v>
      </c>
      <c r="BK94" s="202">
        <f>ROUND(I94*H94,2)</f>
        <v>0</v>
      </c>
      <c r="BL94" s="19" t="s">
        <v>182</v>
      </c>
      <c r="BM94" s="201" t="s">
        <v>4789</v>
      </c>
    </row>
    <row r="95" spans="2:51" s="14" customFormat="1" ht="11.25">
      <c r="B95" s="217"/>
      <c r="C95" s="218"/>
      <c r="D95" s="203" t="s">
        <v>186</v>
      </c>
      <c r="E95" s="219" t="s">
        <v>19</v>
      </c>
      <c r="F95" s="220" t="s">
        <v>83</v>
      </c>
      <c r="G95" s="218"/>
      <c r="H95" s="221">
        <v>1</v>
      </c>
      <c r="I95" s="222"/>
      <c r="J95" s="218"/>
      <c r="K95" s="218"/>
      <c r="L95" s="223"/>
      <c r="M95" s="224"/>
      <c r="N95" s="225"/>
      <c r="O95" s="225"/>
      <c r="P95" s="225"/>
      <c r="Q95" s="225"/>
      <c r="R95" s="225"/>
      <c r="S95" s="225"/>
      <c r="T95" s="226"/>
      <c r="AT95" s="227" t="s">
        <v>186</v>
      </c>
      <c r="AU95" s="227" t="s">
        <v>85</v>
      </c>
      <c r="AV95" s="14" t="s">
        <v>85</v>
      </c>
      <c r="AW95" s="14" t="s">
        <v>37</v>
      </c>
      <c r="AX95" s="14" t="s">
        <v>83</v>
      </c>
      <c r="AY95" s="227" t="s">
        <v>175</v>
      </c>
    </row>
    <row r="96" spans="1:65" s="2" customFormat="1" ht="16.5" customHeight="1">
      <c r="A96" s="36"/>
      <c r="B96" s="37"/>
      <c r="C96" s="239" t="s">
        <v>220</v>
      </c>
      <c r="D96" s="239" t="s">
        <v>238</v>
      </c>
      <c r="E96" s="240" t="s">
        <v>4790</v>
      </c>
      <c r="F96" s="241" t="s">
        <v>4791</v>
      </c>
      <c r="G96" s="242" t="s">
        <v>400</v>
      </c>
      <c r="H96" s="243">
        <v>2</v>
      </c>
      <c r="I96" s="244"/>
      <c r="J96" s="245">
        <f>ROUND(I96*H96,2)</f>
        <v>0</v>
      </c>
      <c r="K96" s="241" t="s">
        <v>1291</v>
      </c>
      <c r="L96" s="246"/>
      <c r="M96" s="247" t="s">
        <v>19</v>
      </c>
      <c r="N96" s="248" t="s">
        <v>48</v>
      </c>
      <c r="O96" s="67"/>
      <c r="P96" s="199">
        <f>O96*H96</f>
        <v>0</v>
      </c>
      <c r="Q96" s="199">
        <v>0.005</v>
      </c>
      <c r="R96" s="199">
        <f>Q96*H96</f>
        <v>0.01</v>
      </c>
      <c r="S96" s="199">
        <v>0</v>
      </c>
      <c r="T96" s="200">
        <f>S96*H96</f>
        <v>0</v>
      </c>
      <c r="U96" s="36"/>
      <c r="V96" s="36"/>
      <c r="W96" s="36"/>
      <c r="X96" s="36"/>
      <c r="Y96" s="36"/>
      <c r="Z96" s="36"/>
      <c r="AA96" s="36"/>
      <c r="AB96" s="36"/>
      <c r="AC96" s="36"/>
      <c r="AD96" s="36"/>
      <c r="AE96" s="36"/>
      <c r="AR96" s="201" t="s">
        <v>230</v>
      </c>
      <c r="AT96" s="201" t="s">
        <v>238</v>
      </c>
      <c r="AU96" s="201" t="s">
        <v>85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182</v>
      </c>
      <c r="BM96" s="201" t="s">
        <v>4792</v>
      </c>
    </row>
    <row r="97" spans="2:51" s="14" customFormat="1" ht="11.25">
      <c r="B97" s="217"/>
      <c r="C97" s="218"/>
      <c r="D97" s="203" t="s">
        <v>186</v>
      </c>
      <c r="E97" s="219" t="s">
        <v>19</v>
      </c>
      <c r="F97" s="220" t="s">
        <v>85</v>
      </c>
      <c r="G97" s="218"/>
      <c r="H97" s="221">
        <v>2</v>
      </c>
      <c r="I97" s="222"/>
      <c r="J97" s="218"/>
      <c r="K97" s="218"/>
      <c r="L97" s="223"/>
      <c r="M97" s="224"/>
      <c r="N97" s="225"/>
      <c r="O97" s="225"/>
      <c r="P97" s="225"/>
      <c r="Q97" s="225"/>
      <c r="R97" s="225"/>
      <c r="S97" s="225"/>
      <c r="T97" s="226"/>
      <c r="AT97" s="227" t="s">
        <v>186</v>
      </c>
      <c r="AU97" s="227" t="s">
        <v>85</v>
      </c>
      <c r="AV97" s="14" t="s">
        <v>85</v>
      </c>
      <c r="AW97" s="14" t="s">
        <v>37</v>
      </c>
      <c r="AX97" s="14" t="s">
        <v>83</v>
      </c>
      <c r="AY97" s="227" t="s">
        <v>175</v>
      </c>
    </row>
    <row r="98" spans="1:65" s="2" customFormat="1" ht="16.5" customHeight="1">
      <c r="A98" s="36"/>
      <c r="B98" s="37"/>
      <c r="C98" s="239" t="s">
        <v>230</v>
      </c>
      <c r="D98" s="239" t="s">
        <v>238</v>
      </c>
      <c r="E98" s="240" t="s">
        <v>4793</v>
      </c>
      <c r="F98" s="241" t="s">
        <v>4794</v>
      </c>
      <c r="G98" s="242" t="s">
        <v>400</v>
      </c>
      <c r="H98" s="243">
        <v>1</v>
      </c>
      <c r="I98" s="244"/>
      <c r="J98" s="245">
        <f>ROUND(I98*H98,2)</f>
        <v>0</v>
      </c>
      <c r="K98" s="241" t="s">
        <v>1291</v>
      </c>
      <c r="L98" s="246"/>
      <c r="M98" s="247" t="s">
        <v>19</v>
      </c>
      <c r="N98" s="248" t="s">
        <v>48</v>
      </c>
      <c r="O98" s="67"/>
      <c r="P98" s="199">
        <f>O98*H98</f>
        <v>0</v>
      </c>
      <c r="Q98" s="199">
        <v>0.003</v>
      </c>
      <c r="R98" s="199">
        <f>Q98*H98</f>
        <v>0.003</v>
      </c>
      <c r="S98" s="199">
        <v>0</v>
      </c>
      <c r="T98" s="200">
        <f>S98*H98</f>
        <v>0</v>
      </c>
      <c r="U98" s="36"/>
      <c r="V98" s="36"/>
      <c r="W98" s="36"/>
      <c r="X98" s="36"/>
      <c r="Y98" s="36"/>
      <c r="Z98" s="36"/>
      <c r="AA98" s="36"/>
      <c r="AB98" s="36"/>
      <c r="AC98" s="36"/>
      <c r="AD98" s="36"/>
      <c r="AE98" s="36"/>
      <c r="AR98" s="201" t="s">
        <v>230</v>
      </c>
      <c r="AT98" s="201" t="s">
        <v>238</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182</v>
      </c>
      <c r="BM98" s="201" t="s">
        <v>4795</v>
      </c>
    </row>
    <row r="99" spans="2:51" s="14" customFormat="1" ht="11.25">
      <c r="B99" s="217"/>
      <c r="C99" s="218"/>
      <c r="D99" s="203" t="s">
        <v>186</v>
      </c>
      <c r="E99" s="219" t="s">
        <v>19</v>
      </c>
      <c r="F99" s="220" t="s">
        <v>83</v>
      </c>
      <c r="G99" s="218"/>
      <c r="H99" s="221">
        <v>1</v>
      </c>
      <c r="I99" s="222"/>
      <c r="J99" s="218"/>
      <c r="K99" s="218"/>
      <c r="L99" s="223"/>
      <c r="M99" s="224"/>
      <c r="N99" s="225"/>
      <c r="O99" s="225"/>
      <c r="P99" s="225"/>
      <c r="Q99" s="225"/>
      <c r="R99" s="225"/>
      <c r="S99" s="225"/>
      <c r="T99" s="226"/>
      <c r="AT99" s="227" t="s">
        <v>186</v>
      </c>
      <c r="AU99" s="227" t="s">
        <v>85</v>
      </c>
      <c r="AV99" s="14" t="s">
        <v>85</v>
      </c>
      <c r="AW99" s="14" t="s">
        <v>37</v>
      </c>
      <c r="AX99" s="14" t="s">
        <v>83</v>
      </c>
      <c r="AY99" s="227" t="s">
        <v>175</v>
      </c>
    </row>
    <row r="100" spans="1:65" s="2" customFormat="1" ht="16.5" customHeight="1">
      <c r="A100" s="36"/>
      <c r="B100" s="37"/>
      <c r="C100" s="239" t="s">
        <v>237</v>
      </c>
      <c r="D100" s="239" t="s">
        <v>238</v>
      </c>
      <c r="E100" s="240" t="s">
        <v>4796</v>
      </c>
      <c r="F100" s="241" t="s">
        <v>4797</v>
      </c>
      <c r="G100" s="242" t="s">
        <v>400</v>
      </c>
      <c r="H100" s="243">
        <v>1</v>
      </c>
      <c r="I100" s="244"/>
      <c r="J100" s="245">
        <f>ROUND(I100*H100,2)</f>
        <v>0</v>
      </c>
      <c r="K100" s="241" t="s">
        <v>1291</v>
      </c>
      <c r="L100" s="246"/>
      <c r="M100" s="247" t="s">
        <v>19</v>
      </c>
      <c r="N100" s="248" t="s">
        <v>48</v>
      </c>
      <c r="O100" s="67"/>
      <c r="P100" s="199">
        <f>O100*H100</f>
        <v>0</v>
      </c>
      <c r="Q100" s="199">
        <v>0.004</v>
      </c>
      <c r="R100" s="199">
        <f>Q100*H100</f>
        <v>0.004</v>
      </c>
      <c r="S100" s="199">
        <v>0</v>
      </c>
      <c r="T100" s="200">
        <f>S100*H100</f>
        <v>0</v>
      </c>
      <c r="U100" s="36"/>
      <c r="V100" s="36"/>
      <c r="W100" s="36"/>
      <c r="X100" s="36"/>
      <c r="Y100" s="36"/>
      <c r="Z100" s="36"/>
      <c r="AA100" s="36"/>
      <c r="AB100" s="36"/>
      <c r="AC100" s="36"/>
      <c r="AD100" s="36"/>
      <c r="AE100" s="36"/>
      <c r="AR100" s="201" t="s">
        <v>230</v>
      </c>
      <c r="AT100" s="201" t="s">
        <v>238</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182</v>
      </c>
      <c r="BM100" s="201" t="s">
        <v>4798</v>
      </c>
    </row>
    <row r="101" spans="2:51" s="14" customFormat="1" ht="11.25">
      <c r="B101" s="217"/>
      <c r="C101" s="218"/>
      <c r="D101" s="203" t="s">
        <v>186</v>
      </c>
      <c r="E101" s="219" t="s">
        <v>19</v>
      </c>
      <c r="F101" s="220" t="s">
        <v>83</v>
      </c>
      <c r="G101" s="218"/>
      <c r="H101" s="221">
        <v>1</v>
      </c>
      <c r="I101" s="222"/>
      <c r="J101" s="218"/>
      <c r="K101" s="218"/>
      <c r="L101" s="223"/>
      <c r="M101" s="224"/>
      <c r="N101" s="225"/>
      <c r="O101" s="225"/>
      <c r="P101" s="225"/>
      <c r="Q101" s="225"/>
      <c r="R101" s="225"/>
      <c r="S101" s="225"/>
      <c r="T101" s="226"/>
      <c r="AT101" s="227" t="s">
        <v>186</v>
      </c>
      <c r="AU101" s="227" t="s">
        <v>85</v>
      </c>
      <c r="AV101" s="14" t="s">
        <v>85</v>
      </c>
      <c r="AW101" s="14" t="s">
        <v>37</v>
      </c>
      <c r="AX101" s="14" t="s">
        <v>83</v>
      </c>
      <c r="AY101" s="227" t="s">
        <v>175</v>
      </c>
    </row>
    <row r="102" spans="1:65" s="2" customFormat="1" ht="16.5" customHeight="1">
      <c r="A102" s="36"/>
      <c r="B102" s="37"/>
      <c r="C102" s="239" t="s">
        <v>244</v>
      </c>
      <c r="D102" s="239" t="s">
        <v>238</v>
      </c>
      <c r="E102" s="240" t="s">
        <v>4799</v>
      </c>
      <c r="F102" s="241" t="s">
        <v>4800</v>
      </c>
      <c r="G102" s="242" t="s">
        <v>400</v>
      </c>
      <c r="H102" s="243">
        <v>1</v>
      </c>
      <c r="I102" s="244"/>
      <c r="J102" s="245">
        <f>ROUND(I102*H102,2)</f>
        <v>0</v>
      </c>
      <c r="K102" s="241" t="s">
        <v>1291</v>
      </c>
      <c r="L102" s="246"/>
      <c r="M102" s="247" t="s">
        <v>19</v>
      </c>
      <c r="N102" s="248" t="s">
        <v>48</v>
      </c>
      <c r="O102" s="67"/>
      <c r="P102" s="199">
        <f>O102*H102</f>
        <v>0</v>
      </c>
      <c r="Q102" s="199">
        <v>0.005</v>
      </c>
      <c r="R102" s="199">
        <f>Q102*H102</f>
        <v>0.005</v>
      </c>
      <c r="S102" s="199">
        <v>0</v>
      </c>
      <c r="T102" s="200">
        <f>S102*H102</f>
        <v>0</v>
      </c>
      <c r="U102" s="36"/>
      <c r="V102" s="36"/>
      <c r="W102" s="36"/>
      <c r="X102" s="36"/>
      <c r="Y102" s="36"/>
      <c r="Z102" s="36"/>
      <c r="AA102" s="36"/>
      <c r="AB102" s="36"/>
      <c r="AC102" s="36"/>
      <c r="AD102" s="36"/>
      <c r="AE102" s="36"/>
      <c r="AR102" s="201" t="s">
        <v>230</v>
      </c>
      <c r="AT102" s="201" t="s">
        <v>238</v>
      </c>
      <c r="AU102" s="201" t="s">
        <v>85</v>
      </c>
      <c r="AY102" s="19" t="s">
        <v>175</v>
      </c>
      <c r="BE102" s="202">
        <f>IF(N102="základní",J102,0)</f>
        <v>0</v>
      </c>
      <c r="BF102" s="202">
        <f>IF(N102="snížená",J102,0)</f>
        <v>0</v>
      </c>
      <c r="BG102" s="202">
        <f>IF(N102="zákl. přenesená",J102,0)</f>
        <v>0</v>
      </c>
      <c r="BH102" s="202">
        <f>IF(N102="sníž. přenesená",J102,0)</f>
        <v>0</v>
      </c>
      <c r="BI102" s="202">
        <f>IF(N102="nulová",J102,0)</f>
        <v>0</v>
      </c>
      <c r="BJ102" s="19" t="s">
        <v>182</v>
      </c>
      <c r="BK102" s="202">
        <f>ROUND(I102*H102,2)</f>
        <v>0</v>
      </c>
      <c r="BL102" s="19" t="s">
        <v>182</v>
      </c>
      <c r="BM102" s="201" t="s">
        <v>4801</v>
      </c>
    </row>
    <row r="103" spans="2:51" s="14" customFormat="1" ht="11.25">
      <c r="B103" s="217"/>
      <c r="C103" s="218"/>
      <c r="D103" s="203" t="s">
        <v>186</v>
      </c>
      <c r="E103" s="219" t="s">
        <v>19</v>
      </c>
      <c r="F103" s="220" t="s">
        <v>83</v>
      </c>
      <c r="G103" s="218"/>
      <c r="H103" s="221">
        <v>1</v>
      </c>
      <c r="I103" s="222"/>
      <c r="J103" s="218"/>
      <c r="K103" s="218"/>
      <c r="L103" s="223"/>
      <c r="M103" s="224"/>
      <c r="N103" s="225"/>
      <c r="O103" s="225"/>
      <c r="P103" s="225"/>
      <c r="Q103" s="225"/>
      <c r="R103" s="225"/>
      <c r="S103" s="225"/>
      <c r="T103" s="226"/>
      <c r="AT103" s="227" t="s">
        <v>186</v>
      </c>
      <c r="AU103" s="227" t="s">
        <v>85</v>
      </c>
      <c r="AV103" s="14" t="s">
        <v>85</v>
      </c>
      <c r="AW103" s="14" t="s">
        <v>37</v>
      </c>
      <c r="AX103" s="14" t="s">
        <v>83</v>
      </c>
      <c r="AY103" s="227" t="s">
        <v>175</v>
      </c>
    </row>
    <row r="104" spans="1:65" s="2" customFormat="1" ht="21.75" customHeight="1">
      <c r="A104" s="36"/>
      <c r="B104" s="37"/>
      <c r="C104" s="239" t="s">
        <v>250</v>
      </c>
      <c r="D104" s="239" t="s">
        <v>238</v>
      </c>
      <c r="E104" s="240" t="s">
        <v>4802</v>
      </c>
      <c r="F104" s="241" t="s">
        <v>4803</v>
      </c>
      <c r="G104" s="242" t="s">
        <v>400</v>
      </c>
      <c r="H104" s="243">
        <v>2</v>
      </c>
      <c r="I104" s="244"/>
      <c r="J104" s="245">
        <f>ROUND(I104*H104,2)</f>
        <v>0</v>
      </c>
      <c r="K104" s="241" t="s">
        <v>1291</v>
      </c>
      <c r="L104" s="246"/>
      <c r="M104" s="247" t="s">
        <v>19</v>
      </c>
      <c r="N104" s="248" t="s">
        <v>48</v>
      </c>
      <c r="O104" s="67"/>
      <c r="P104" s="199">
        <f>O104*H104</f>
        <v>0</v>
      </c>
      <c r="Q104" s="199">
        <v>0</v>
      </c>
      <c r="R104" s="199">
        <f>Q104*H104</f>
        <v>0</v>
      </c>
      <c r="S104" s="199">
        <v>0</v>
      </c>
      <c r="T104" s="200">
        <f>S104*H104</f>
        <v>0</v>
      </c>
      <c r="U104" s="36"/>
      <c r="V104" s="36"/>
      <c r="W104" s="36"/>
      <c r="X104" s="36"/>
      <c r="Y104" s="36"/>
      <c r="Z104" s="36"/>
      <c r="AA104" s="36"/>
      <c r="AB104" s="36"/>
      <c r="AC104" s="36"/>
      <c r="AD104" s="36"/>
      <c r="AE104" s="36"/>
      <c r="AR104" s="201" t="s">
        <v>230</v>
      </c>
      <c r="AT104" s="201" t="s">
        <v>238</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182</v>
      </c>
      <c r="BM104" s="201" t="s">
        <v>4804</v>
      </c>
    </row>
    <row r="105" spans="2:51" s="14" customFormat="1" ht="11.25">
      <c r="B105" s="217"/>
      <c r="C105" s="218"/>
      <c r="D105" s="203" t="s">
        <v>186</v>
      </c>
      <c r="E105" s="219" t="s">
        <v>19</v>
      </c>
      <c r="F105" s="220" t="s">
        <v>85</v>
      </c>
      <c r="G105" s="218"/>
      <c r="H105" s="221">
        <v>2</v>
      </c>
      <c r="I105" s="222"/>
      <c r="J105" s="218"/>
      <c r="K105" s="218"/>
      <c r="L105" s="223"/>
      <c r="M105" s="224"/>
      <c r="N105" s="225"/>
      <c r="O105" s="225"/>
      <c r="P105" s="225"/>
      <c r="Q105" s="225"/>
      <c r="R105" s="225"/>
      <c r="S105" s="225"/>
      <c r="T105" s="226"/>
      <c r="AT105" s="227" t="s">
        <v>186</v>
      </c>
      <c r="AU105" s="227" t="s">
        <v>85</v>
      </c>
      <c r="AV105" s="14" t="s">
        <v>85</v>
      </c>
      <c r="AW105" s="14" t="s">
        <v>37</v>
      </c>
      <c r="AX105" s="14" t="s">
        <v>83</v>
      </c>
      <c r="AY105" s="227" t="s">
        <v>175</v>
      </c>
    </row>
    <row r="106" spans="2:63" s="12" customFormat="1" ht="22.9" customHeight="1">
      <c r="B106" s="174"/>
      <c r="C106" s="175"/>
      <c r="D106" s="176" t="s">
        <v>74</v>
      </c>
      <c r="E106" s="188" t="s">
        <v>302</v>
      </c>
      <c r="F106" s="188" t="s">
        <v>303</v>
      </c>
      <c r="G106" s="175"/>
      <c r="H106" s="175"/>
      <c r="I106" s="178"/>
      <c r="J106" s="189">
        <f>BK106</f>
        <v>0</v>
      </c>
      <c r="K106" s="175"/>
      <c r="L106" s="180"/>
      <c r="M106" s="181"/>
      <c r="N106" s="182"/>
      <c r="O106" s="182"/>
      <c r="P106" s="183">
        <f>SUM(P107:P108)</f>
        <v>0</v>
      </c>
      <c r="Q106" s="182"/>
      <c r="R106" s="183">
        <f>SUM(R107:R108)</f>
        <v>0</v>
      </c>
      <c r="S106" s="182"/>
      <c r="T106" s="184">
        <f>SUM(T107:T108)</f>
        <v>0</v>
      </c>
      <c r="AR106" s="185" t="s">
        <v>83</v>
      </c>
      <c r="AT106" s="186" t="s">
        <v>74</v>
      </c>
      <c r="AU106" s="186" t="s">
        <v>83</v>
      </c>
      <c r="AY106" s="185" t="s">
        <v>175</v>
      </c>
      <c r="BK106" s="187">
        <f>SUM(BK107:BK108)</f>
        <v>0</v>
      </c>
    </row>
    <row r="107" spans="1:65" s="2" customFormat="1" ht="21.75" customHeight="1">
      <c r="A107" s="36"/>
      <c r="B107" s="37"/>
      <c r="C107" s="190" t="s">
        <v>265</v>
      </c>
      <c r="D107" s="190" t="s">
        <v>177</v>
      </c>
      <c r="E107" s="191" t="s">
        <v>4805</v>
      </c>
      <c r="F107" s="192" t="s">
        <v>4806</v>
      </c>
      <c r="G107" s="193" t="s">
        <v>217</v>
      </c>
      <c r="H107" s="194">
        <v>0.181</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182</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182</v>
      </c>
      <c r="BM107" s="201" t="s">
        <v>4807</v>
      </c>
    </row>
    <row r="108" spans="1:47" s="2" customFormat="1" ht="58.5">
      <c r="A108" s="36"/>
      <c r="B108" s="37"/>
      <c r="C108" s="38"/>
      <c r="D108" s="203" t="s">
        <v>184</v>
      </c>
      <c r="E108" s="38"/>
      <c r="F108" s="204" t="s">
        <v>308</v>
      </c>
      <c r="G108" s="38"/>
      <c r="H108" s="38"/>
      <c r="I108" s="111"/>
      <c r="J108" s="38"/>
      <c r="K108" s="38"/>
      <c r="L108" s="41"/>
      <c r="M108" s="249"/>
      <c r="N108" s="250"/>
      <c r="O108" s="251"/>
      <c r="P108" s="251"/>
      <c r="Q108" s="251"/>
      <c r="R108" s="251"/>
      <c r="S108" s="251"/>
      <c r="T108" s="252"/>
      <c r="U108" s="36"/>
      <c r="V108" s="36"/>
      <c r="W108" s="36"/>
      <c r="X108" s="36"/>
      <c r="Y108" s="36"/>
      <c r="Z108" s="36"/>
      <c r="AA108" s="36"/>
      <c r="AB108" s="36"/>
      <c r="AC108" s="36"/>
      <c r="AD108" s="36"/>
      <c r="AE108" s="36"/>
      <c r="AT108" s="19" t="s">
        <v>184</v>
      </c>
      <c r="AU108" s="19" t="s">
        <v>85</v>
      </c>
    </row>
    <row r="109" spans="1:31" s="2" customFormat="1" ht="6.95" customHeight="1">
      <c r="A109" s="36"/>
      <c r="B109" s="50"/>
      <c r="C109" s="51"/>
      <c r="D109" s="51"/>
      <c r="E109" s="51"/>
      <c r="F109" s="51"/>
      <c r="G109" s="51"/>
      <c r="H109" s="51"/>
      <c r="I109" s="139"/>
      <c r="J109" s="51"/>
      <c r="K109" s="51"/>
      <c r="L109" s="41"/>
      <c r="M109" s="36"/>
      <c r="O109" s="36"/>
      <c r="P109" s="36"/>
      <c r="Q109" s="36"/>
      <c r="R109" s="36"/>
      <c r="S109" s="36"/>
      <c r="T109" s="36"/>
      <c r="U109" s="36"/>
      <c r="V109" s="36"/>
      <c r="W109" s="36"/>
      <c r="X109" s="36"/>
      <c r="Y109" s="36"/>
      <c r="Z109" s="36"/>
      <c r="AA109" s="36"/>
      <c r="AB109" s="36"/>
      <c r="AC109" s="36"/>
      <c r="AD109" s="36"/>
      <c r="AE109" s="36"/>
    </row>
  </sheetData>
  <sheetProtection algorithmName="SHA-512" hashValue="3DHIRWufuwSBg4uR0RCqpz9V6MBAp4Rx9B1Zic3nS/75emrZWGaG9/LYqydaCMU2tjc4x0tTmBYzVS+AjTDBQQ==" saltValue="DfI2SWShKmPfDjzmwxIJbP2Arwsd7p0qGJmnoEhPwWtN1fpt3fX6yp8BSDwzwI2ruesTFKolOIzq2b4ZgOzcew==" spinCount="100000" sheet="1" objects="1" scenarios="1" formatColumns="0" formatRows="0" autoFilter="0"/>
  <autoFilter ref="C81:K108"/>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142</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4808</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ROUND(J80,2)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ROUND((SUM(BE80:BE87)),2)</f>
        <v>0</v>
      </c>
      <c r="G33" s="36"/>
      <c r="H33" s="36"/>
      <c r="I33" s="128">
        <v>0.21</v>
      </c>
      <c r="J33" s="127">
        <f>ROUND(((SUM(BE80:BE87))*I33),2)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ROUND((SUM(BF80:BF87)),2)</f>
        <v>0</v>
      </c>
      <c r="G34" s="36"/>
      <c r="H34" s="36"/>
      <c r="I34" s="128">
        <v>0.15</v>
      </c>
      <c r="J34" s="127">
        <f>ROUND(((SUM(BF80:BF87))*I34),2)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ROUND((SUM(BG80:BG87)),2)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ROUND((SUM(BH80:BH87)),2)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ROUND((SUM(BI80:BI87)),2)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13 - Vedlejší a ostatní náklady</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J80</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910</v>
      </c>
      <c r="E60" s="151"/>
      <c r="F60" s="151"/>
      <c r="G60" s="151"/>
      <c r="H60" s="151"/>
      <c r="I60" s="152"/>
      <c r="J60" s="153">
        <f>J81</f>
        <v>0</v>
      </c>
      <c r="K60" s="149"/>
      <c r="L60" s="154"/>
    </row>
    <row r="61" spans="1:31" s="2" customFormat="1" ht="21.75" customHeight="1">
      <c r="A61" s="36"/>
      <c r="B61" s="37"/>
      <c r="C61" s="38"/>
      <c r="D61" s="38"/>
      <c r="E61" s="38"/>
      <c r="F61" s="38"/>
      <c r="G61" s="38"/>
      <c r="H61" s="38"/>
      <c r="I61" s="111"/>
      <c r="J61" s="38"/>
      <c r="K61" s="38"/>
      <c r="L61" s="112"/>
      <c r="S61" s="36"/>
      <c r="T61" s="36"/>
      <c r="U61" s="36"/>
      <c r="V61" s="36"/>
      <c r="W61" s="36"/>
      <c r="X61" s="36"/>
      <c r="Y61" s="36"/>
      <c r="Z61" s="36"/>
      <c r="AA61" s="36"/>
      <c r="AB61" s="36"/>
      <c r="AC61" s="36"/>
      <c r="AD61" s="36"/>
      <c r="AE61" s="36"/>
    </row>
    <row r="62" spans="1:31" s="2" customFormat="1" ht="6.95" customHeight="1">
      <c r="A62" s="36"/>
      <c r="B62" s="50"/>
      <c r="C62" s="51"/>
      <c r="D62" s="51"/>
      <c r="E62" s="51"/>
      <c r="F62" s="51"/>
      <c r="G62" s="51"/>
      <c r="H62" s="51"/>
      <c r="I62" s="139"/>
      <c r="J62" s="51"/>
      <c r="K62" s="51"/>
      <c r="L62" s="112"/>
      <c r="S62" s="36"/>
      <c r="T62" s="36"/>
      <c r="U62" s="36"/>
      <c r="V62" s="36"/>
      <c r="W62" s="36"/>
      <c r="X62" s="36"/>
      <c r="Y62" s="36"/>
      <c r="Z62" s="36"/>
      <c r="AA62" s="36"/>
      <c r="AB62" s="36"/>
      <c r="AC62" s="36"/>
      <c r="AD62" s="36"/>
      <c r="AE62" s="36"/>
    </row>
    <row r="66" spans="1:31" s="2" customFormat="1" ht="6.95" customHeight="1">
      <c r="A66" s="36"/>
      <c r="B66" s="52"/>
      <c r="C66" s="53"/>
      <c r="D66" s="53"/>
      <c r="E66" s="53"/>
      <c r="F66" s="53"/>
      <c r="G66" s="53"/>
      <c r="H66" s="53"/>
      <c r="I66" s="142"/>
      <c r="J66" s="53"/>
      <c r="K66" s="53"/>
      <c r="L66" s="112"/>
      <c r="S66" s="36"/>
      <c r="T66" s="36"/>
      <c r="U66" s="36"/>
      <c r="V66" s="36"/>
      <c r="W66" s="36"/>
      <c r="X66" s="36"/>
      <c r="Y66" s="36"/>
      <c r="Z66" s="36"/>
      <c r="AA66" s="36"/>
      <c r="AB66" s="36"/>
      <c r="AC66" s="36"/>
      <c r="AD66" s="36"/>
      <c r="AE66" s="36"/>
    </row>
    <row r="67" spans="1:31" s="2" customFormat="1" ht="24.95" customHeight="1">
      <c r="A67" s="36"/>
      <c r="B67" s="37"/>
      <c r="C67" s="25" t="s">
        <v>160</v>
      </c>
      <c r="D67" s="38"/>
      <c r="E67" s="38"/>
      <c r="F67" s="38"/>
      <c r="G67" s="38"/>
      <c r="H67" s="38"/>
      <c r="I67" s="111"/>
      <c r="J67" s="38"/>
      <c r="K67" s="38"/>
      <c r="L67" s="112"/>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111"/>
      <c r="J68" s="38"/>
      <c r="K68" s="38"/>
      <c r="L68" s="112"/>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111"/>
      <c r="J69" s="38"/>
      <c r="K69" s="38"/>
      <c r="L69" s="112"/>
      <c r="S69" s="36"/>
      <c r="T69" s="36"/>
      <c r="U69" s="36"/>
      <c r="V69" s="36"/>
      <c r="W69" s="36"/>
      <c r="X69" s="36"/>
      <c r="Y69" s="36"/>
      <c r="Z69" s="36"/>
      <c r="AA69" s="36"/>
      <c r="AB69" s="36"/>
      <c r="AC69" s="36"/>
      <c r="AD69" s="36"/>
      <c r="AE69" s="36"/>
    </row>
    <row r="70" spans="1:31" s="2" customFormat="1" ht="16.5" customHeight="1">
      <c r="A70" s="36"/>
      <c r="B70" s="37"/>
      <c r="C70" s="38"/>
      <c r="D70" s="38"/>
      <c r="E70" s="396" t="str">
        <f>E7</f>
        <v>Horažďovice ON - oprava výpravní budovy1</v>
      </c>
      <c r="F70" s="397"/>
      <c r="G70" s="397"/>
      <c r="H70" s="397"/>
      <c r="I70" s="111"/>
      <c r="J70" s="38"/>
      <c r="K70" s="38"/>
      <c r="L70" s="112"/>
      <c r="S70" s="36"/>
      <c r="T70" s="36"/>
      <c r="U70" s="36"/>
      <c r="V70" s="36"/>
      <c r="W70" s="36"/>
      <c r="X70" s="36"/>
      <c r="Y70" s="36"/>
      <c r="Z70" s="36"/>
      <c r="AA70" s="36"/>
      <c r="AB70" s="36"/>
      <c r="AC70" s="36"/>
      <c r="AD70" s="36"/>
      <c r="AE70" s="36"/>
    </row>
    <row r="71" spans="1:31" s="2" customFormat="1" ht="12" customHeight="1">
      <c r="A71" s="36"/>
      <c r="B71" s="37"/>
      <c r="C71" s="31" t="s">
        <v>144</v>
      </c>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16.5" customHeight="1">
      <c r="A72" s="36"/>
      <c r="B72" s="37"/>
      <c r="C72" s="38"/>
      <c r="D72" s="38"/>
      <c r="E72" s="353" t="str">
        <f>E9</f>
        <v>SO 13 - Vedlejší a ostatní náklady</v>
      </c>
      <c r="F72" s="398"/>
      <c r="G72" s="398"/>
      <c r="H72" s="398"/>
      <c r="I72" s="111"/>
      <c r="J72" s="38"/>
      <c r="K72" s="38"/>
      <c r="L72" s="112"/>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 xml:space="preserve"> </v>
      </c>
      <c r="G74" s="38"/>
      <c r="H74" s="38"/>
      <c r="I74" s="114" t="s">
        <v>23</v>
      </c>
      <c r="J74" s="62" t="str">
        <f>IF(J12="","",J12)</f>
        <v>29. 3. 2020</v>
      </c>
      <c r="K74" s="38"/>
      <c r="L74" s="112"/>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Správa železnic, státní organizace</v>
      </c>
      <c r="G76" s="38"/>
      <c r="H76" s="38"/>
      <c r="I76" s="114" t="s">
        <v>33</v>
      </c>
      <c r="J76" s="34" t="str">
        <f>E21</f>
        <v>APREA s.r.o.</v>
      </c>
      <c r="K76" s="38"/>
      <c r="L76" s="112"/>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114" t="s">
        <v>38</v>
      </c>
      <c r="J77" s="34" t="str">
        <f>E24</f>
        <v xml:space="preserve"> </v>
      </c>
      <c r="K77" s="38"/>
      <c r="L77" s="112"/>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11" customFormat="1" ht="29.25" customHeight="1">
      <c r="A79" s="162"/>
      <c r="B79" s="163"/>
      <c r="C79" s="164" t="s">
        <v>161</v>
      </c>
      <c r="D79" s="165" t="s">
        <v>60</v>
      </c>
      <c r="E79" s="165" t="s">
        <v>56</v>
      </c>
      <c r="F79" s="165" t="s">
        <v>57</v>
      </c>
      <c r="G79" s="165" t="s">
        <v>162</v>
      </c>
      <c r="H79" s="165" t="s">
        <v>163</v>
      </c>
      <c r="I79" s="166" t="s">
        <v>164</v>
      </c>
      <c r="J79" s="165" t="s">
        <v>148</v>
      </c>
      <c r="K79" s="167" t="s">
        <v>165</v>
      </c>
      <c r="L79" s="168"/>
      <c r="M79" s="71" t="s">
        <v>19</v>
      </c>
      <c r="N79" s="72" t="s">
        <v>45</v>
      </c>
      <c r="O79" s="72" t="s">
        <v>166</v>
      </c>
      <c r="P79" s="72" t="s">
        <v>167</v>
      </c>
      <c r="Q79" s="72" t="s">
        <v>168</v>
      </c>
      <c r="R79" s="72" t="s">
        <v>169</v>
      </c>
      <c r="S79" s="72" t="s">
        <v>170</v>
      </c>
      <c r="T79" s="73" t="s">
        <v>171</v>
      </c>
      <c r="U79" s="162"/>
      <c r="V79" s="162"/>
      <c r="W79" s="162"/>
      <c r="X79" s="162"/>
      <c r="Y79" s="162"/>
      <c r="Z79" s="162"/>
      <c r="AA79" s="162"/>
      <c r="AB79" s="162"/>
      <c r="AC79" s="162"/>
      <c r="AD79" s="162"/>
      <c r="AE79" s="162"/>
    </row>
    <row r="80" spans="1:63" s="2" customFormat="1" ht="22.9" customHeight="1">
      <c r="A80" s="36"/>
      <c r="B80" s="37"/>
      <c r="C80" s="78" t="s">
        <v>172</v>
      </c>
      <c r="D80" s="38"/>
      <c r="E80" s="38"/>
      <c r="F80" s="38"/>
      <c r="G80" s="38"/>
      <c r="H80" s="38"/>
      <c r="I80" s="111"/>
      <c r="J80" s="169">
        <f>BK80</f>
        <v>0</v>
      </c>
      <c r="K80" s="38"/>
      <c r="L80" s="41"/>
      <c r="M80" s="74"/>
      <c r="N80" s="170"/>
      <c r="O80" s="75"/>
      <c r="P80" s="171">
        <f>P81</f>
        <v>0</v>
      </c>
      <c r="Q80" s="75"/>
      <c r="R80" s="171">
        <f>R81</f>
        <v>0</v>
      </c>
      <c r="S80" s="75"/>
      <c r="T80" s="172">
        <f>T81</f>
        <v>0</v>
      </c>
      <c r="U80" s="36"/>
      <c r="V80" s="36"/>
      <c r="W80" s="36"/>
      <c r="X80" s="36"/>
      <c r="Y80" s="36"/>
      <c r="Z80" s="36"/>
      <c r="AA80" s="36"/>
      <c r="AB80" s="36"/>
      <c r="AC80" s="36"/>
      <c r="AD80" s="36"/>
      <c r="AE80" s="36"/>
      <c r="AT80" s="19" t="s">
        <v>74</v>
      </c>
      <c r="AU80" s="19" t="s">
        <v>149</v>
      </c>
      <c r="BK80" s="173">
        <f>BK81</f>
        <v>0</v>
      </c>
    </row>
    <row r="81" spans="2:63" s="12" customFormat="1" ht="25.9" customHeight="1">
      <c r="B81" s="174"/>
      <c r="C81" s="175"/>
      <c r="D81" s="176" t="s">
        <v>74</v>
      </c>
      <c r="E81" s="177" t="s">
        <v>1031</v>
      </c>
      <c r="F81" s="177" t="s">
        <v>1032</v>
      </c>
      <c r="G81" s="175"/>
      <c r="H81" s="175"/>
      <c r="I81" s="178"/>
      <c r="J81" s="179">
        <f>BK81</f>
        <v>0</v>
      </c>
      <c r="K81" s="175"/>
      <c r="L81" s="180"/>
      <c r="M81" s="181"/>
      <c r="N81" s="182"/>
      <c r="O81" s="182"/>
      <c r="P81" s="183">
        <f>SUM(P82:P87)</f>
        <v>0</v>
      </c>
      <c r="Q81" s="182"/>
      <c r="R81" s="183">
        <f>SUM(R82:R87)</f>
        <v>0</v>
      </c>
      <c r="S81" s="182"/>
      <c r="T81" s="184">
        <f>SUM(T82:T87)</f>
        <v>0</v>
      </c>
      <c r="AR81" s="185" t="s">
        <v>209</v>
      </c>
      <c r="AT81" s="186" t="s">
        <v>74</v>
      </c>
      <c r="AU81" s="186" t="s">
        <v>75</v>
      </c>
      <c r="AY81" s="185" t="s">
        <v>175</v>
      </c>
      <c r="BK81" s="187">
        <f>SUM(BK82:BK87)</f>
        <v>0</v>
      </c>
    </row>
    <row r="82" spans="1:65" s="2" customFormat="1" ht="16.5" customHeight="1">
      <c r="A82" s="36"/>
      <c r="B82" s="37"/>
      <c r="C82" s="190" t="s">
        <v>83</v>
      </c>
      <c r="D82" s="190" t="s">
        <v>177</v>
      </c>
      <c r="E82" s="191" t="s">
        <v>4809</v>
      </c>
      <c r="F82" s="192" t="s">
        <v>4810</v>
      </c>
      <c r="G82" s="193" t="s">
        <v>1035</v>
      </c>
      <c r="H82" s="194">
        <v>1</v>
      </c>
      <c r="I82" s="195"/>
      <c r="J82" s="196">
        <f aca="true" t="shared" si="0" ref="J82:J87">ROUND(I82*H82,2)</f>
        <v>0</v>
      </c>
      <c r="K82" s="192" t="s">
        <v>181</v>
      </c>
      <c r="L82" s="41"/>
      <c r="M82" s="197" t="s">
        <v>19</v>
      </c>
      <c r="N82" s="198" t="s">
        <v>48</v>
      </c>
      <c r="O82" s="67"/>
      <c r="P82" s="199">
        <f aca="true" t="shared" si="1" ref="P82:P87">O82*H82</f>
        <v>0</v>
      </c>
      <c r="Q82" s="199">
        <v>0</v>
      </c>
      <c r="R82" s="199">
        <f aca="true" t="shared" si="2" ref="R82:R87">Q82*H82</f>
        <v>0</v>
      </c>
      <c r="S82" s="199">
        <v>0</v>
      </c>
      <c r="T82" s="200">
        <f aca="true" t="shared" si="3" ref="T82:T87">S82*H82</f>
        <v>0</v>
      </c>
      <c r="U82" s="36"/>
      <c r="V82" s="36"/>
      <c r="W82" s="36"/>
      <c r="X82" s="36"/>
      <c r="Y82" s="36"/>
      <c r="Z82" s="36"/>
      <c r="AA82" s="36"/>
      <c r="AB82" s="36"/>
      <c r="AC82" s="36"/>
      <c r="AD82" s="36"/>
      <c r="AE82" s="36"/>
      <c r="AR82" s="201" t="s">
        <v>1036</v>
      </c>
      <c r="AT82" s="201" t="s">
        <v>177</v>
      </c>
      <c r="AU82" s="201" t="s">
        <v>83</v>
      </c>
      <c r="AY82" s="19" t="s">
        <v>175</v>
      </c>
      <c r="BE82" s="202">
        <f aca="true" t="shared" si="4" ref="BE82:BE87">IF(N82="základní",J82,0)</f>
        <v>0</v>
      </c>
      <c r="BF82" s="202">
        <f aca="true" t="shared" si="5" ref="BF82:BF87">IF(N82="snížená",J82,0)</f>
        <v>0</v>
      </c>
      <c r="BG82" s="202">
        <f aca="true" t="shared" si="6" ref="BG82:BG87">IF(N82="zákl. přenesená",J82,0)</f>
        <v>0</v>
      </c>
      <c r="BH82" s="202">
        <f aca="true" t="shared" si="7" ref="BH82:BH87">IF(N82="sníž. přenesená",J82,0)</f>
        <v>0</v>
      </c>
      <c r="BI82" s="202">
        <f aca="true" t="shared" si="8" ref="BI82:BI87">IF(N82="nulová",J82,0)</f>
        <v>0</v>
      </c>
      <c r="BJ82" s="19" t="s">
        <v>182</v>
      </c>
      <c r="BK82" s="202">
        <f aca="true" t="shared" si="9" ref="BK82:BK87">ROUND(I82*H82,2)</f>
        <v>0</v>
      </c>
      <c r="BL82" s="19" t="s">
        <v>1036</v>
      </c>
      <c r="BM82" s="201" t="s">
        <v>4811</v>
      </c>
    </row>
    <row r="83" spans="1:65" s="2" customFormat="1" ht="16.5" customHeight="1">
      <c r="A83" s="36"/>
      <c r="B83" s="37"/>
      <c r="C83" s="190" t="s">
        <v>85</v>
      </c>
      <c r="D83" s="190" t="s">
        <v>177</v>
      </c>
      <c r="E83" s="191" t="s">
        <v>4812</v>
      </c>
      <c r="F83" s="192" t="s">
        <v>4813</v>
      </c>
      <c r="G83" s="193" t="s">
        <v>1035</v>
      </c>
      <c r="H83" s="194">
        <v>1</v>
      </c>
      <c r="I83" s="195"/>
      <c r="J83" s="196">
        <f t="shared" si="0"/>
        <v>0</v>
      </c>
      <c r="K83" s="192" t="s">
        <v>181</v>
      </c>
      <c r="L83" s="41"/>
      <c r="M83" s="197" t="s">
        <v>19</v>
      </c>
      <c r="N83" s="198" t="s">
        <v>48</v>
      </c>
      <c r="O83" s="67"/>
      <c r="P83" s="199">
        <f t="shared" si="1"/>
        <v>0</v>
      </c>
      <c r="Q83" s="199">
        <v>0</v>
      </c>
      <c r="R83" s="199">
        <f t="shared" si="2"/>
        <v>0</v>
      </c>
      <c r="S83" s="199">
        <v>0</v>
      </c>
      <c r="T83" s="200">
        <f t="shared" si="3"/>
        <v>0</v>
      </c>
      <c r="U83" s="36"/>
      <c r="V83" s="36"/>
      <c r="W83" s="36"/>
      <c r="X83" s="36"/>
      <c r="Y83" s="36"/>
      <c r="Z83" s="36"/>
      <c r="AA83" s="36"/>
      <c r="AB83" s="36"/>
      <c r="AC83" s="36"/>
      <c r="AD83" s="36"/>
      <c r="AE83" s="36"/>
      <c r="AR83" s="201" t="s">
        <v>1036</v>
      </c>
      <c r="AT83" s="201" t="s">
        <v>177</v>
      </c>
      <c r="AU83" s="201" t="s">
        <v>83</v>
      </c>
      <c r="AY83" s="19" t="s">
        <v>175</v>
      </c>
      <c r="BE83" s="202">
        <f t="shared" si="4"/>
        <v>0</v>
      </c>
      <c r="BF83" s="202">
        <f t="shared" si="5"/>
        <v>0</v>
      </c>
      <c r="BG83" s="202">
        <f t="shared" si="6"/>
        <v>0</v>
      </c>
      <c r="BH83" s="202">
        <f t="shared" si="7"/>
        <v>0</v>
      </c>
      <c r="BI83" s="202">
        <f t="shared" si="8"/>
        <v>0</v>
      </c>
      <c r="BJ83" s="19" t="s">
        <v>182</v>
      </c>
      <c r="BK83" s="202">
        <f t="shared" si="9"/>
        <v>0</v>
      </c>
      <c r="BL83" s="19" t="s">
        <v>1036</v>
      </c>
      <c r="BM83" s="201" t="s">
        <v>4814</v>
      </c>
    </row>
    <row r="84" spans="1:65" s="2" customFormat="1" ht="16.5" customHeight="1">
      <c r="A84" s="36"/>
      <c r="B84" s="37"/>
      <c r="C84" s="190" t="s">
        <v>195</v>
      </c>
      <c r="D84" s="190" t="s">
        <v>177</v>
      </c>
      <c r="E84" s="191" t="s">
        <v>4815</v>
      </c>
      <c r="F84" s="192" t="s">
        <v>4816</v>
      </c>
      <c r="G84" s="193" t="s">
        <v>1035</v>
      </c>
      <c r="H84" s="194">
        <v>1</v>
      </c>
      <c r="I84" s="195"/>
      <c r="J84" s="196">
        <f t="shared" si="0"/>
        <v>0</v>
      </c>
      <c r="K84" s="192" t="s">
        <v>181</v>
      </c>
      <c r="L84" s="41"/>
      <c r="M84" s="197" t="s">
        <v>19</v>
      </c>
      <c r="N84" s="198" t="s">
        <v>48</v>
      </c>
      <c r="O84" s="67"/>
      <c r="P84" s="199">
        <f t="shared" si="1"/>
        <v>0</v>
      </c>
      <c r="Q84" s="199">
        <v>0</v>
      </c>
      <c r="R84" s="199">
        <f t="shared" si="2"/>
        <v>0</v>
      </c>
      <c r="S84" s="199">
        <v>0</v>
      </c>
      <c r="T84" s="200">
        <f t="shared" si="3"/>
        <v>0</v>
      </c>
      <c r="U84" s="36"/>
      <c r="V84" s="36"/>
      <c r="W84" s="36"/>
      <c r="X84" s="36"/>
      <c r="Y84" s="36"/>
      <c r="Z84" s="36"/>
      <c r="AA84" s="36"/>
      <c r="AB84" s="36"/>
      <c r="AC84" s="36"/>
      <c r="AD84" s="36"/>
      <c r="AE84" s="36"/>
      <c r="AR84" s="201" t="s">
        <v>1036</v>
      </c>
      <c r="AT84" s="201" t="s">
        <v>177</v>
      </c>
      <c r="AU84" s="201" t="s">
        <v>83</v>
      </c>
      <c r="AY84" s="19" t="s">
        <v>175</v>
      </c>
      <c r="BE84" s="202">
        <f t="shared" si="4"/>
        <v>0</v>
      </c>
      <c r="BF84" s="202">
        <f t="shared" si="5"/>
        <v>0</v>
      </c>
      <c r="BG84" s="202">
        <f t="shared" si="6"/>
        <v>0</v>
      </c>
      <c r="BH84" s="202">
        <f t="shared" si="7"/>
        <v>0</v>
      </c>
      <c r="BI84" s="202">
        <f t="shared" si="8"/>
        <v>0</v>
      </c>
      <c r="BJ84" s="19" t="s">
        <v>182</v>
      </c>
      <c r="BK84" s="202">
        <f t="shared" si="9"/>
        <v>0</v>
      </c>
      <c r="BL84" s="19" t="s">
        <v>1036</v>
      </c>
      <c r="BM84" s="201" t="s">
        <v>4817</v>
      </c>
    </row>
    <row r="85" spans="1:65" s="2" customFormat="1" ht="16.5" customHeight="1">
      <c r="A85" s="36"/>
      <c r="B85" s="37"/>
      <c r="C85" s="190" t="s">
        <v>182</v>
      </c>
      <c r="D85" s="190" t="s">
        <v>177</v>
      </c>
      <c r="E85" s="191" t="s">
        <v>4818</v>
      </c>
      <c r="F85" s="192" t="s">
        <v>4819</v>
      </c>
      <c r="G85" s="193" t="s">
        <v>1035</v>
      </c>
      <c r="H85" s="194">
        <v>1</v>
      </c>
      <c r="I85" s="195"/>
      <c r="J85" s="196">
        <f t="shared" si="0"/>
        <v>0</v>
      </c>
      <c r="K85" s="192" t="s">
        <v>181</v>
      </c>
      <c r="L85" s="41"/>
      <c r="M85" s="197" t="s">
        <v>19</v>
      </c>
      <c r="N85" s="198" t="s">
        <v>48</v>
      </c>
      <c r="O85" s="67"/>
      <c r="P85" s="199">
        <f t="shared" si="1"/>
        <v>0</v>
      </c>
      <c r="Q85" s="199">
        <v>0</v>
      </c>
      <c r="R85" s="199">
        <f t="shared" si="2"/>
        <v>0</v>
      </c>
      <c r="S85" s="199">
        <v>0</v>
      </c>
      <c r="T85" s="200">
        <f t="shared" si="3"/>
        <v>0</v>
      </c>
      <c r="U85" s="36"/>
      <c r="V85" s="36"/>
      <c r="W85" s="36"/>
      <c r="X85" s="36"/>
      <c r="Y85" s="36"/>
      <c r="Z85" s="36"/>
      <c r="AA85" s="36"/>
      <c r="AB85" s="36"/>
      <c r="AC85" s="36"/>
      <c r="AD85" s="36"/>
      <c r="AE85" s="36"/>
      <c r="AR85" s="201" t="s">
        <v>1036</v>
      </c>
      <c r="AT85" s="201" t="s">
        <v>177</v>
      </c>
      <c r="AU85" s="201" t="s">
        <v>83</v>
      </c>
      <c r="AY85" s="19" t="s">
        <v>175</v>
      </c>
      <c r="BE85" s="202">
        <f t="shared" si="4"/>
        <v>0</v>
      </c>
      <c r="BF85" s="202">
        <f t="shared" si="5"/>
        <v>0</v>
      </c>
      <c r="BG85" s="202">
        <f t="shared" si="6"/>
        <v>0</v>
      </c>
      <c r="BH85" s="202">
        <f t="shared" si="7"/>
        <v>0</v>
      </c>
      <c r="BI85" s="202">
        <f t="shared" si="8"/>
        <v>0</v>
      </c>
      <c r="BJ85" s="19" t="s">
        <v>182</v>
      </c>
      <c r="BK85" s="202">
        <f t="shared" si="9"/>
        <v>0</v>
      </c>
      <c r="BL85" s="19" t="s">
        <v>1036</v>
      </c>
      <c r="BM85" s="201" t="s">
        <v>4820</v>
      </c>
    </row>
    <row r="86" spans="1:65" s="2" customFormat="1" ht="16.5" customHeight="1">
      <c r="A86" s="36"/>
      <c r="B86" s="37"/>
      <c r="C86" s="190" t="s">
        <v>209</v>
      </c>
      <c r="D86" s="190" t="s">
        <v>177</v>
      </c>
      <c r="E86" s="191" t="s">
        <v>2607</v>
      </c>
      <c r="F86" s="192" t="s">
        <v>2608</v>
      </c>
      <c r="G86" s="193" t="s">
        <v>1035</v>
      </c>
      <c r="H86" s="194">
        <v>1</v>
      </c>
      <c r="I86" s="195"/>
      <c r="J86" s="196">
        <f t="shared" si="0"/>
        <v>0</v>
      </c>
      <c r="K86" s="192" t="s">
        <v>181</v>
      </c>
      <c r="L86" s="41"/>
      <c r="M86" s="197" t="s">
        <v>19</v>
      </c>
      <c r="N86" s="198" t="s">
        <v>48</v>
      </c>
      <c r="O86" s="67"/>
      <c r="P86" s="199">
        <f t="shared" si="1"/>
        <v>0</v>
      </c>
      <c r="Q86" s="199">
        <v>0</v>
      </c>
      <c r="R86" s="199">
        <f t="shared" si="2"/>
        <v>0</v>
      </c>
      <c r="S86" s="199">
        <v>0</v>
      </c>
      <c r="T86" s="200">
        <f t="shared" si="3"/>
        <v>0</v>
      </c>
      <c r="U86" s="36"/>
      <c r="V86" s="36"/>
      <c r="W86" s="36"/>
      <c r="X86" s="36"/>
      <c r="Y86" s="36"/>
      <c r="Z86" s="36"/>
      <c r="AA86" s="36"/>
      <c r="AB86" s="36"/>
      <c r="AC86" s="36"/>
      <c r="AD86" s="36"/>
      <c r="AE86" s="36"/>
      <c r="AR86" s="201" t="s">
        <v>1036</v>
      </c>
      <c r="AT86" s="201" t="s">
        <v>177</v>
      </c>
      <c r="AU86" s="201" t="s">
        <v>83</v>
      </c>
      <c r="AY86" s="19" t="s">
        <v>175</v>
      </c>
      <c r="BE86" s="202">
        <f t="shared" si="4"/>
        <v>0</v>
      </c>
      <c r="BF86" s="202">
        <f t="shared" si="5"/>
        <v>0</v>
      </c>
      <c r="BG86" s="202">
        <f t="shared" si="6"/>
        <v>0</v>
      </c>
      <c r="BH86" s="202">
        <f t="shared" si="7"/>
        <v>0</v>
      </c>
      <c r="BI86" s="202">
        <f t="shared" si="8"/>
        <v>0</v>
      </c>
      <c r="BJ86" s="19" t="s">
        <v>182</v>
      </c>
      <c r="BK86" s="202">
        <f t="shared" si="9"/>
        <v>0</v>
      </c>
      <c r="BL86" s="19" t="s">
        <v>1036</v>
      </c>
      <c r="BM86" s="201" t="s">
        <v>4821</v>
      </c>
    </row>
    <row r="87" spans="1:65" s="2" customFormat="1" ht="16.5" customHeight="1">
      <c r="A87" s="36"/>
      <c r="B87" s="37"/>
      <c r="C87" s="190" t="s">
        <v>214</v>
      </c>
      <c r="D87" s="190" t="s">
        <v>177</v>
      </c>
      <c r="E87" s="191" t="s">
        <v>4822</v>
      </c>
      <c r="F87" s="192" t="s">
        <v>4823</v>
      </c>
      <c r="G87" s="193" t="s">
        <v>1035</v>
      </c>
      <c r="H87" s="194">
        <v>1</v>
      </c>
      <c r="I87" s="195"/>
      <c r="J87" s="196">
        <f t="shared" si="0"/>
        <v>0</v>
      </c>
      <c r="K87" s="192" t="s">
        <v>181</v>
      </c>
      <c r="L87" s="41"/>
      <c r="M87" s="267" t="s">
        <v>19</v>
      </c>
      <c r="N87" s="268" t="s">
        <v>48</v>
      </c>
      <c r="O87" s="251"/>
      <c r="P87" s="269">
        <f t="shared" si="1"/>
        <v>0</v>
      </c>
      <c r="Q87" s="269">
        <v>0</v>
      </c>
      <c r="R87" s="269">
        <f t="shared" si="2"/>
        <v>0</v>
      </c>
      <c r="S87" s="269">
        <v>0</v>
      </c>
      <c r="T87" s="270">
        <f t="shared" si="3"/>
        <v>0</v>
      </c>
      <c r="U87" s="36"/>
      <c r="V87" s="36"/>
      <c r="W87" s="36"/>
      <c r="X87" s="36"/>
      <c r="Y87" s="36"/>
      <c r="Z87" s="36"/>
      <c r="AA87" s="36"/>
      <c r="AB87" s="36"/>
      <c r="AC87" s="36"/>
      <c r="AD87" s="36"/>
      <c r="AE87" s="36"/>
      <c r="AR87" s="201" t="s">
        <v>1036</v>
      </c>
      <c r="AT87" s="201" t="s">
        <v>177</v>
      </c>
      <c r="AU87" s="201" t="s">
        <v>83</v>
      </c>
      <c r="AY87" s="19" t="s">
        <v>175</v>
      </c>
      <c r="BE87" s="202">
        <f t="shared" si="4"/>
        <v>0</v>
      </c>
      <c r="BF87" s="202">
        <f t="shared" si="5"/>
        <v>0</v>
      </c>
      <c r="BG87" s="202">
        <f t="shared" si="6"/>
        <v>0</v>
      </c>
      <c r="BH87" s="202">
        <f t="shared" si="7"/>
        <v>0</v>
      </c>
      <c r="BI87" s="202">
        <f t="shared" si="8"/>
        <v>0</v>
      </c>
      <c r="BJ87" s="19" t="s">
        <v>182</v>
      </c>
      <c r="BK87" s="202">
        <f t="shared" si="9"/>
        <v>0</v>
      </c>
      <c r="BL87" s="19" t="s">
        <v>1036</v>
      </c>
      <c r="BM87" s="201" t="s">
        <v>4824</v>
      </c>
    </row>
    <row r="88" spans="1:31" s="2" customFormat="1" ht="6.95" customHeight="1">
      <c r="A88" s="36"/>
      <c r="B88" s="50"/>
      <c r="C88" s="51"/>
      <c r="D88" s="51"/>
      <c r="E88" s="51"/>
      <c r="F88" s="51"/>
      <c r="G88" s="51"/>
      <c r="H88" s="51"/>
      <c r="I88" s="139"/>
      <c r="J88" s="51"/>
      <c r="K88" s="51"/>
      <c r="L88" s="41"/>
      <c r="M88" s="36"/>
      <c r="O88" s="36"/>
      <c r="P88" s="36"/>
      <c r="Q88" s="36"/>
      <c r="R88" s="36"/>
      <c r="S88" s="36"/>
      <c r="T88" s="36"/>
      <c r="U88" s="36"/>
      <c r="V88" s="36"/>
      <c r="W88" s="36"/>
      <c r="X88" s="36"/>
      <c r="Y88" s="36"/>
      <c r="Z88" s="36"/>
      <c r="AA88" s="36"/>
      <c r="AB88" s="36"/>
      <c r="AC88" s="36"/>
      <c r="AD88" s="36"/>
      <c r="AE88" s="36"/>
    </row>
  </sheetData>
  <sheetProtection algorithmName="SHA-512" hashValue="MP11XYvDibyMEeNQATREx8TR1UHMN4yN6c+5L3KIY6B42PDBk+SEdTwFPE8eKwXrLd4GaArGIS+bMgX1nECqGQ==" saltValue="W6ZotUASkY1u/JBX8E1X5wKL+WBkJaLJnBCbkGE9mjDBNBj1U985EZWDdsTQV0Zr0bbMOtyxIp3orbZj7tDtdA==" spinCount="100000" sheet="1" objects="1" scenarios="1" formatColumns="0" formatRows="0" autoFilter="0"/>
  <autoFilter ref="C79:K8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s="1" customFormat="1" ht="37.5" customHeight="1"/>
    <row r="2" spans="2:11" s="1" customFormat="1" ht="7.5" customHeight="1">
      <c r="B2" s="272"/>
      <c r="C2" s="273"/>
      <c r="D2" s="273"/>
      <c r="E2" s="273"/>
      <c r="F2" s="273"/>
      <c r="G2" s="273"/>
      <c r="H2" s="273"/>
      <c r="I2" s="273"/>
      <c r="J2" s="273"/>
      <c r="K2" s="274"/>
    </row>
    <row r="3" spans="2:11" s="17" customFormat="1" ht="45" customHeight="1">
      <c r="B3" s="275"/>
      <c r="C3" s="400" t="s">
        <v>4825</v>
      </c>
      <c r="D3" s="400"/>
      <c r="E3" s="400"/>
      <c r="F3" s="400"/>
      <c r="G3" s="400"/>
      <c r="H3" s="400"/>
      <c r="I3" s="400"/>
      <c r="J3" s="400"/>
      <c r="K3" s="276"/>
    </row>
    <row r="4" spans="2:11" s="1" customFormat="1" ht="25.5" customHeight="1">
      <c r="B4" s="277"/>
      <c r="C4" s="405" t="s">
        <v>4826</v>
      </c>
      <c r="D4" s="405"/>
      <c r="E4" s="405"/>
      <c r="F4" s="405"/>
      <c r="G4" s="405"/>
      <c r="H4" s="405"/>
      <c r="I4" s="405"/>
      <c r="J4" s="405"/>
      <c r="K4" s="278"/>
    </row>
    <row r="5" spans="2:11" s="1" customFormat="1" ht="5.25" customHeight="1">
      <c r="B5" s="277"/>
      <c r="C5" s="279"/>
      <c r="D5" s="279"/>
      <c r="E5" s="279"/>
      <c r="F5" s="279"/>
      <c r="G5" s="279"/>
      <c r="H5" s="279"/>
      <c r="I5" s="279"/>
      <c r="J5" s="279"/>
      <c r="K5" s="278"/>
    </row>
    <row r="6" spans="2:11" s="1" customFormat="1" ht="15" customHeight="1">
      <c r="B6" s="277"/>
      <c r="C6" s="404" t="s">
        <v>4827</v>
      </c>
      <c r="D6" s="404"/>
      <c r="E6" s="404"/>
      <c r="F6" s="404"/>
      <c r="G6" s="404"/>
      <c r="H6" s="404"/>
      <c r="I6" s="404"/>
      <c r="J6" s="404"/>
      <c r="K6" s="278"/>
    </row>
    <row r="7" spans="2:11" s="1" customFormat="1" ht="15" customHeight="1">
      <c r="B7" s="281"/>
      <c r="C7" s="404" t="s">
        <v>4828</v>
      </c>
      <c r="D7" s="404"/>
      <c r="E7" s="404"/>
      <c r="F7" s="404"/>
      <c r="G7" s="404"/>
      <c r="H7" s="404"/>
      <c r="I7" s="404"/>
      <c r="J7" s="404"/>
      <c r="K7" s="278"/>
    </row>
    <row r="8" spans="2:11" s="1" customFormat="1" ht="12.75" customHeight="1">
      <c r="B8" s="281"/>
      <c r="C8" s="280"/>
      <c r="D8" s="280"/>
      <c r="E8" s="280"/>
      <c r="F8" s="280"/>
      <c r="G8" s="280"/>
      <c r="H8" s="280"/>
      <c r="I8" s="280"/>
      <c r="J8" s="280"/>
      <c r="K8" s="278"/>
    </row>
    <row r="9" spans="2:11" s="1" customFormat="1" ht="15" customHeight="1">
      <c r="B9" s="281"/>
      <c r="C9" s="404" t="s">
        <v>4829</v>
      </c>
      <c r="D9" s="404"/>
      <c r="E9" s="404"/>
      <c r="F9" s="404"/>
      <c r="G9" s="404"/>
      <c r="H9" s="404"/>
      <c r="I9" s="404"/>
      <c r="J9" s="404"/>
      <c r="K9" s="278"/>
    </row>
    <row r="10" spans="2:11" s="1" customFormat="1" ht="15" customHeight="1">
      <c r="B10" s="281"/>
      <c r="C10" s="280"/>
      <c r="D10" s="404" t="s">
        <v>4830</v>
      </c>
      <c r="E10" s="404"/>
      <c r="F10" s="404"/>
      <c r="G10" s="404"/>
      <c r="H10" s="404"/>
      <c r="I10" s="404"/>
      <c r="J10" s="404"/>
      <c r="K10" s="278"/>
    </row>
    <row r="11" spans="2:11" s="1" customFormat="1" ht="15" customHeight="1">
      <c r="B11" s="281"/>
      <c r="C11" s="282"/>
      <c r="D11" s="404" t="s">
        <v>4831</v>
      </c>
      <c r="E11" s="404"/>
      <c r="F11" s="404"/>
      <c r="G11" s="404"/>
      <c r="H11" s="404"/>
      <c r="I11" s="404"/>
      <c r="J11" s="404"/>
      <c r="K11" s="278"/>
    </row>
    <row r="12" spans="2:11" s="1" customFormat="1" ht="15" customHeight="1">
      <c r="B12" s="281"/>
      <c r="C12" s="282"/>
      <c r="D12" s="280"/>
      <c r="E12" s="280"/>
      <c r="F12" s="280"/>
      <c r="G12" s="280"/>
      <c r="H12" s="280"/>
      <c r="I12" s="280"/>
      <c r="J12" s="280"/>
      <c r="K12" s="278"/>
    </row>
    <row r="13" spans="2:11" s="1" customFormat="1" ht="15" customHeight="1">
      <c r="B13" s="281"/>
      <c r="C13" s="282"/>
      <c r="D13" s="283" t="s">
        <v>4832</v>
      </c>
      <c r="E13" s="280"/>
      <c r="F13" s="280"/>
      <c r="G13" s="280"/>
      <c r="H13" s="280"/>
      <c r="I13" s="280"/>
      <c r="J13" s="280"/>
      <c r="K13" s="278"/>
    </row>
    <row r="14" spans="2:11" s="1" customFormat="1" ht="12.75" customHeight="1">
      <c r="B14" s="281"/>
      <c r="C14" s="282"/>
      <c r="D14" s="282"/>
      <c r="E14" s="282"/>
      <c r="F14" s="282"/>
      <c r="G14" s="282"/>
      <c r="H14" s="282"/>
      <c r="I14" s="282"/>
      <c r="J14" s="282"/>
      <c r="K14" s="278"/>
    </row>
    <row r="15" spans="2:11" s="1" customFormat="1" ht="15" customHeight="1">
      <c r="B15" s="281"/>
      <c r="C15" s="282"/>
      <c r="D15" s="404" t="s">
        <v>4833</v>
      </c>
      <c r="E15" s="404"/>
      <c r="F15" s="404"/>
      <c r="G15" s="404"/>
      <c r="H15" s="404"/>
      <c r="I15" s="404"/>
      <c r="J15" s="404"/>
      <c r="K15" s="278"/>
    </row>
    <row r="16" spans="2:11" s="1" customFormat="1" ht="15" customHeight="1">
      <c r="B16" s="281"/>
      <c r="C16" s="282"/>
      <c r="D16" s="404" t="s">
        <v>4834</v>
      </c>
      <c r="E16" s="404"/>
      <c r="F16" s="404"/>
      <c r="G16" s="404"/>
      <c r="H16" s="404"/>
      <c r="I16" s="404"/>
      <c r="J16" s="404"/>
      <c r="K16" s="278"/>
    </row>
    <row r="17" spans="2:11" s="1" customFormat="1" ht="15" customHeight="1">
      <c r="B17" s="281"/>
      <c r="C17" s="282"/>
      <c r="D17" s="404" t="s">
        <v>4835</v>
      </c>
      <c r="E17" s="404"/>
      <c r="F17" s="404"/>
      <c r="G17" s="404"/>
      <c r="H17" s="404"/>
      <c r="I17" s="404"/>
      <c r="J17" s="404"/>
      <c r="K17" s="278"/>
    </row>
    <row r="18" spans="2:11" s="1" customFormat="1" ht="15" customHeight="1">
      <c r="B18" s="281"/>
      <c r="C18" s="282"/>
      <c r="D18" s="282"/>
      <c r="E18" s="284" t="s">
        <v>82</v>
      </c>
      <c r="F18" s="404" t="s">
        <v>4836</v>
      </c>
      <c r="G18" s="404"/>
      <c r="H18" s="404"/>
      <c r="I18" s="404"/>
      <c r="J18" s="404"/>
      <c r="K18" s="278"/>
    </row>
    <row r="19" spans="2:11" s="1" customFormat="1" ht="15" customHeight="1">
      <c r="B19" s="281"/>
      <c r="C19" s="282"/>
      <c r="D19" s="282"/>
      <c r="E19" s="284" t="s">
        <v>4837</v>
      </c>
      <c r="F19" s="404" t="s">
        <v>4838</v>
      </c>
      <c r="G19" s="404"/>
      <c r="H19" s="404"/>
      <c r="I19" s="404"/>
      <c r="J19" s="404"/>
      <c r="K19" s="278"/>
    </row>
    <row r="20" spans="2:11" s="1" customFormat="1" ht="15" customHeight="1">
      <c r="B20" s="281"/>
      <c r="C20" s="282"/>
      <c r="D20" s="282"/>
      <c r="E20" s="284" t="s">
        <v>4839</v>
      </c>
      <c r="F20" s="404" t="s">
        <v>4840</v>
      </c>
      <c r="G20" s="404"/>
      <c r="H20" s="404"/>
      <c r="I20" s="404"/>
      <c r="J20" s="404"/>
      <c r="K20" s="278"/>
    </row>
    <row r="21" spans="2:11" s="1" customFormat="1" ht="15" customHeight="1">
      <c r="B21" s="281"/>
      <c r="C21" s="282"/>
      <c r="D21" s="282"/>
      <c r="E21" s="284" t="s">
        <v>4841</v>
      </c>
      <c r="F21" s="404" t="s">
        <v>141</v>
      </c>
      <c r="G21" s="404"/>
      <c r="H21" s="404"/>
      <c r="I21" s="404"/>
      <c r="J21" s="404"/>
      <c r="K21" s="278"/>
    </row>
    <row r="22" spans="2:11" s="1" customFormat="1" ht="15" customHeight="1">
      <c r="B22" s="281"/>
      <c r="C22" s="282"/>
      <c r="D22" s="282"/>
      <c r="E22" s="284" t="s">
        <v>4842</v>
      </c>
      <c r="F22" s="404" t="s">
        <v>4843</v>
      </c>
      <c r="G22" s="404"/>
      <c r="H22" s="404"/>
      <c r="I22" s="404"/>
      <c r="J22" s="404"/>
      <c r="K22" s="278"/>
    </row>
    <row r="23" spans="2:11" s="1" customFormat="1" ht="15" customHeight="1">
      <c r="B23" s="281"/>
      <c r="C23" s="282"/>
      <c r="D23" s="282"/>
      <c r="E23" s="284" t="s">
        <v>4844</v>
      </c>
      <c r="F23" s="404" t="s">
        <v>4845</v>
      </c>
      <c r="G23" s="404"/>
      <c r="H23" s="404"/>
      <c r="I23" s="404"/>
      <c r="J23" s="404"/>
      <c r="K23" s="278"/>
    </row>
    <row r="24" spans="2:11" s="1" customFormat="1" ht="12.75" customHeight="1">
      <c r="B24" s="281"/>
      <c r="C24" s="282"/>
      <c r="D24" s="282"/>
      <c r="E24" s="282"/>
      <c r="F24" s="282"/>
      <c r="G24" s="282"/>
      <c r="H24" s="282"/>
      <c r="I24" s="282"/>
      <c r="J24" s="282"/>
      <c r="K24" s="278"/>
    </row>
    <row r="25" spans="2:11" s="1" customFormat="1" ht="15" customHeight="1">
      <c r="B25" s="281"/>
      <c r="C25" s="404" t="s">
        <v>4846</v>
      </c>
      <c r="D25" s="404"/>
      <c r="E25" s="404"/>
      <c r="F25" s="404"/>
      <c r="G25" s="404"/>
      <c r="H25" s="404"/>
      <c r="I25" s="404"/>
      <c r="J25" s="404"/>
      <c r="K25" s="278"/>
    </row>
    <row r="26" spans="2:11" s="1" customFormat="1" ht="15" customHeight="1">
      <c r="B26" s="281"/>
      <c r="C26" s="404" t="s">
        <v>4847</v>
      </c>
      <c r="D26" s="404"/>
      <c r="E26" s="404"/>
      <c r="F26" s="404"/>
      <c r="G26" s="404"/>
      <c r="H26" s="404"/>
      <c r="I26" s="404"/>
      <c r="J26" s="404"/>
      <c r="K26" s="278"/>
    </row>
    <row r="27" spans="2:11" s="1" customFormat="1" ht="15" customHeight="1">
      <c r="B27" s="281"/>
      <c r="C27" s="280"/>
      <c r="D27" s="404" t="s">
        <v>4848</v>
      </c>
      <c r="E27" s="404"/>
      <c r="F27" s="404"/>
      <c r="G27" s="404"/>
      <c r="H27" s="404"/>
      <c r="I27" s="404"/>
      <c r="J27" s="404"/>
      <c r="K27" s="278"/>
    </row>
    <row r="28" spans="2:11" s="1" customFormat="1" ht="15" customHeight="1">
      <c r="B28" s="281"/>
      <c r="C28" s="282"/>
      <c r="D28" s="404" t="s">
        <v>4849</v>
      </c>
      <c r="E28" s="404"/>
      <c r="F28" s="404"/>
      <c r="G28" s="404"/>
      <c r="H28" s="404"/>
      <c r="I28" s="404"/>
      <c r="J28" s="404"/>
      <c r="K28" s="278"/>
    </row>
    <row r="29" spans="2:11" s="1" customFormat="1" ht="12.75" customHeight="1">
      <c r="B29" s="281"/>
      <c r="C29" s="282"/>
      <c r="D29" s="282"/>
      <c r="E29" s="282"/>
      <c r="F29" s="282"/>
      <c r="G29" s="282"/>
      <c r="H29" s="282"/>
      <c r="I29" s="282"/>
      <c r="J29" s="282"/>
      <c r="K29" s="278"/>
    </row>
    <row r="30" spans="2:11" s="1" customFormat="1" ht="15" customHeight="1">
      <c r="B30" s="281"/>
      <c r="C30" s="282"/>
      <c r="D30" s="404" t="s">
        <v>4850</v>
      </c>
      <c r="E30" s="404"/>
      <c r="F30" s="404"/>
      <c r="G30" s="404"/>
      <c r="H30" s="404"/>
      <c r="I30" s="404"/>
      <c r="J30" s="404"/>
      <c r="K30" s="278"/>
    </row>
    <row r="31" spans="2:11" s="1" customFormat="1" ht="15" customHeight="1">
      <c r="B31" s="281"/>
      <c r="C31" s="282"/>
      <c r="D31" s="404" t="s">
        <v>4851</v>
      </c>
      <c r="E31" s="404"/>
      <c r="F31" s="404"/>
      <c r="G31" s="404"/>
      <c r="H31" s="404"/>
      <c r="I31" s="404"/>
      <c r="J31" s="404"/>
      <c r="K31" s="278"/>
    </row>
    <row r="32" spans="2:11" s="1" customFormat="1" ht="12.75" customHeight="1">
      <c r="B32" s="281"/>
      <c r="C32" s="282"/>
      <c r="D32" s="282"/>
      <c r="E32" s="282"/>
      <c r="F32" s="282"/>
      <c r="G32" s="282"/>
      <c r="H32" s="282"/>
      <c r="I32" s="282"/>
      <c r="J32" s="282"/>
      <c r="K32" s="278"/>
    </row>
    <row r="33" spans="2:11" s="1" customFormat="1" ht="15" customHeight="1">
      <c r="B33" s="281"/>
      <c r="C33" s="282"/>
      <c r="D33" s="404" t="s">
        <v>4852</v>
      </c>
      <c r="E33" s="404"/>
      <c r="F33" s="404"/>
      <c r="G33" s="404"/>
      <c r="H33" s="404"/>
      <c r="I33" s="404"/>
      <c r="J33" s="404"/>
      <c r="K33" s="278"/>
    </row>
    <row r="34" spans="2:11" s="1" customFormat="1" ht="15" customHeight="1">
      <c r="B34" s="281"/>
      <c r="C34" s="282"/>
      <c r="D34" s="404" t="s">
        <v>4853</v>
      </c>
      <c r="E34" s="404"/>
      <c r="F34" s="404"/>
      <c r="G34" s="404"/>
      <c r="H34" s="404"/>
      <c r="I34" s="404"/>
      <c r="J34" s="404"/>
      <c r="K34" s="278"/>
    </row>
    <row r="35" spans="2:11" s="1" customFormat="1" ht="15" customHeight="1">
      <c r="B35" s="281"/>
      <c r="C35" s="282"/>
      <c r="D35" s="404" t="s">
        <v>4854</v>
      </c>
      <c r="E35" s="404"/>
      <c r="F35" s="404"/>
      <c r="G35" s="404"/>
      <c r="H35" s="404"/>
      <c r="I35" s="404"/>
      <c r="J35" s="404"/>
      <c r="K35" s="278"/>
    </row>
    <row r="36" spans="2:11" s="1" customFormat="1" ht="15" customHeight="1">
      <c r="B36" s="281"/>
      <c r="C36" s="282"/>
      <c r="D36" s="280"/>
      <c r="E36" s="283" t="s">
        <v>161</v>
      </c>
      <c r="F36" s="280"/>
      <c r="G36" s="404" t="s">
        <v>4855</v>
      </c>
      <c r="H36" s="404"/>
      <c r="I36" s="404"/>
      <c r="J36" s="404"/>
      <c r="K36" s="278"/>
    </row>
    <row r="37" spans="2:11" s="1" customFormat="1" ht="30.75" customHeight="1">
      <c r="B37" s="281"/>
      <c r="C37" s="282"/>
      <c r="D37" s="280"/>
      <c r="E37" s="283" t="s">
        <v>4856</v>
      </c>
      <c r="F37" s="280"/>
      <c r="G37" s="404" t="s">
        <v>4857</v>
      </c>
      <c r="H37" s="404"/>
      <c r="I37" s="404"/>
      <c r="J37" s="404"/>
      <c r="K37" s="278"/>
    </row>
    <row r="38" spans="2:11" s="1" customFormat="1" ht="15" customHeight="1">
      <c r="B38" s="281"/>
      <c r="C38" s="282"/>
      <c r="D38" s="280"/>
      <c r="E38" s="283" t="s">
        <v>56</v>
      </c>
      <c r="F38" s="280"/>
      <c r="G38" s="404" t="s">
        <v>4858</v>
      </c>
      <c r="H38" s="404"/>
      <c r="I38" s="404"/>
      <c r="J38" s="404"/>
      <c r="K38" s="278"/>
    </row>
    <row r="39" spans="2:11" s="1" customFormat="1" ht="15" customHeight="1">
      <c r="B39" s="281"/>
      <c r="C39" s="282"/>
      <c r="D39" s="280"/>
      <c r="E39" s="283" t="s">
        <v>57</v>
      </c>
      <c r="F39" s="280"/>
      <c r="G39" s="404" t="s">
        <v>4859</v>
      </c>
      <c r="H39" s="404"/>
      <c r="I39" s="404"/>
      <c r="J39" s="404"/>
      <c r="K39" s="278"/>
    </row>
    <row r="40" spans="2:11" s="1" customFormat="1" ht="15" customHeight="1">
      <c r="B40" s="281"/>
      <c r="C40" s="282"/>
      <c r="D40" s="280"/>
      <c r="E40" s="283" t="s">
        <v>162</v>
      </c>
      <c r="F40" s="280"/>
      <c r="G40" s="404" t="s">
        <v>4860</v>
      </c>
      <c r="H40" s="404"/>
      <c r="I40" s="404"/>
      <c r="J40" s="404"/>
      <c r="K40" s="278"/>
    </row>
    <row r="41" spans="2:11" s="1" customFormat="1" ht="15" customHeight="1">
      <c r="B41" s="281"/>
      <c r="C41" s="282"/>
      <c r="D41" s="280"/>
      <c r="E41" s="283" t="s">
        <v>163</v>
      </c>
      <c r="F41" s="280"/>
      <c r="G41" s="404" t="s">
        <v>4861</v>
      </c>
      <c r="H41" s="404"/>
      <c r="I41" s="404"/>
      <c r="J41" s="404"/>
      <c r="K41" s="278"/>
    </row>
    <row r="42" spans="2:11" s="1" customFormat="1" ht="15" customHeight="1">
      <c r="B42" s="281"/>
      <c r="C42" s="282"/>
      <c r="D42" s="280"/>
      <c r="E42" s="283" t="s">
        <v>4862</v>
      </c>
      <c r="F42" s="280"/>
      <c r="G42" s="404" t="s">
        <v>4863</v>
      </c>
      <c r="H42" s="404"/>
      <c r="I42" s="404"/>
      <c r="J42" s="404"/>
      <c r="K42" s="278"/>
    </row>
    <row r="43" spans="2:11" s="1" customFormat="1" ht="15" customHeight="1">
      <c r="B43" s="281"/>
      <c r="C43" s="282"/>
      <c r="D43" s="280"/>
      <c r="E43" s="283"/>
      <c r="F43" s="280"/>
      <c r="G43" s="404" t="s">
        <v>4864</v>
      </c>
      <c r="H43" s="404"/>
      <c r="I43" s="404"/>
      <c r="J43" s="404"/>
      <c r="K43" s="278"/>
    </row>
    <row r="44" spans="2:11" s="1" customFormat="1" ht="15" customHeight="1">
      <c r="B44" s="281"/>
      <c r="C44" s="282"/>
      <c r="D44" s="280"/>
      <c r="E44" s="283" t="s">
        <v>4865</v>
      </c>
      <c r="F44" s="280"/>
      <c r="G44" s="404" t="s">
        <v>4866</v>
      </c>
      <c r="H44" s="404"/>
      <c r="I44" s="404"/>
      <c r="J44" s="404"/>
      <c r="K44" s="278"/>
    </row>
    <row r="45" spans="2:11" s="1" customFormat="1" ht="15" customHeight="1">
      <c r="B45" s="281"/>
      <c r="C45" s="282"/>
      <c r="D45" s="280"/>
      <c r="E45" s="283" t="s">
        <v>165</v>
      </c>
      <c r="F45" s="280"/>
      <c r="G45" s="404" t="s">
        <v>4867</v>
      </c>
      <c r="H45" s="404"/>
      <c r="I45" s="404"/>
      <c r="J45" s="404"/>
      <c r="K45" s="278"/>
    </row>
    <row r="46" spans="2:11" s="1" customFormat="1" ht="12.75" customHeight="1">
      <c r="B46" s="281"/>
      <c r="C46" s="282"/>
      <c r="D46" s="280"/>
      <c r="E46" s="280"/>
      <c r="F46" s="280"/>
      <c r="G46" s="280"/>
      <c r="H46" s="280"/>
      <c r="I46" s="280"/>
      <c r="J46" s="280"/>
      <c r="K46" s="278"/>
    </row>
    <row r="47" spans="2:11" s="1" customFormat="1" ht="15" customHeight="1">
      <c r="B47" s="281"/>
      <c r="C47" s="282"/>
      <c r="D47" s="404" t="s">
        <v>4868</v>
      </c>
      <c r="E47" s="404"/>
      <c r="F47" s="404"/>
      <c r="G47" s="404"/>
      <c r="H47" s="404"/>
      <c r="I47" s="404"/>
      <c r="J47" s="404"/>
      <c r="K47" s="278"/>
    </row>
    <row r="48" spans="2:11" s="1" customFormat="1" ht="15" customHeight="1">
      <c r="B48" s="281"/>
      <c r="C48" s="282"/>
      <c r="D48" s="282"/>
      <c r="E48" s="404" t="s">
        <v>4869</v>
      </c>
      <c r="F48" s="404"/>
      <c r="G48" s="404"/>
      <c r="H48" s="404"/>
      <c r="I48" s="404"/>
      <c r="J48" s="404"/>
      <c r="K48" s="278"/>
    </row>
    <row r="49" spans="2:11" s="1" customFormat="1" ht="15" customHeight="1">
      <c r="B49" s="281"/>
      <c r="C49" s="282"/>
      <c r="D49" s="282"/>
      <c r="E49" s="404" t="s">
        <v>4870</v>
      </c>
      <c r="F49" s="404"/>
      <c r="G49" s="404"/>
      <c r="H49" s="404"/>
      <c r="I49" s="404"/>
      <c r="J49" s="404"/>
      <c r="K49" s="278"/>
    </row>
    <row r="50" spans="2:11" s="1" customFormat="1" ht="15" customHeight="1">
      <c r="B50" s="281"/>
      <c r="C50" s="282"/>
      <c r="D50" s="282"/>
      <c r="E50" s="404" t="s">
        <v>4871</v>
      </c>
      <c r="F50" s="404"/>
      <c r="G50" s="404"/>
      <c r="H50" s="404"/>
      <c r="I50" s="404"/>
      <c r="J50" s="404"/>
      <c r="K50" s="278"/>
    </row>
    <row r="51" spans="2:11" s="1" customFormat="1" ht="15" customHeight="1">
      <c r="B51" s="281"/>
      <c r="C51" s="282"/>
      <c r="D51" s="404" t="s">
        <v>4872</v>
      </c>
      <c r="E51" s="404"/>
      <c r="F51" s="404"/>
      <c r="G51" s="404"/>
      <c r="H51" s="404"/>
      <c r="I51" s="404"/>
      <c r="J51" s="404"/>
      <c r="K51" s="278"/>
    </row>
    <row r="52" spans="2:11" s="1" customFormat="1" ht="25.5" customHeight="1">
      <c r="B52" s="277"/>
      <c r="C52" s="405" t="s">
        <v>4873</v>
      </c>
      <c r="D52" s="405"/>
      <c r="E52" s="405"/>
      <c r="F52" s="405"/>
      <c r="G52" s="405"/>
      <c r="H52" s="405"/>
      <c r="I52" s="405"/>
      <c r="J52" s="405"/>
      <c r="K52" s="278"/>
    </row>
    <row r="53" spans="2:11" s="1" customFormat="1" ht="5.25" customHeight="1">
      <c r="B53" s="277"/>
      <c r="C53" s="279"/>
      <c r="D53" s="279"/>
      <c r="E53" s="279"/>
      <c r="F53" s="279"/>
      <c r="G53" s="279"/>
      <c r="H53" s="279"/>
      <c r="I53" s="279"/>
      <c r="J53" s="279"/>
      <c r="K53" s="278"/>
    </row>
    <row r="54" spans="2:11" s="1" customFormat="1" ht="15" customHeight="1">
      <c r="B54" s="277"/>
      <c r="C54" s="404" t="s">
        <v>4874</v>
      </c>
      <c r="D54" s="404"/>
      <c r="E54" s="404"/>
      <c r="F54" s="404"/>
      <c r="G54" s="404"/>
      <c r="H54" s="404"/>
      <c r="I54" s="404"/>
      <c r="J54" s="404"/>
      <c r="K54" s="278"/>
    </row>
    <row r="55" spans="2:11" s="1" customFormat="1" ht="15" customHeight="1">
      <c r="B55" s="277"/>
      <c r="C55" s="404" t="s">
        <v>4875</v>
      </c>
      <c r="D55" s="404"/>
      <c r="E55" s="404"/>
      <c r="F55" s="404"/>
      <c r="G55" s="404"/>
      <c r="H55" s="404"/>
      <c r="I55" s="404"/>
      <c r="J55" s="404"/>
      <c r="K55" s="278"/>
    </row>
    <row r="56" spans="2:11" s="1" customFormat="1" ht="12.75" customHeight="1">
      <c r="B56" s="277"/>
      <c r="C56" s="280"/>
      <c r="D56" s="280"/>
      <c r="E56" s="280"/>
      <c r="F56" s="280"/>
      <c r="G56" s="280"/>
      <c r="H56" s="280"/>
      <c r="I56" s="280"/>
      <c r="J56" s="280"/>
      <c r="K56" s="278"/>
    </row>
    <row r="57" spans="2:11" s="1" customFormat="1" ht="15" customHeight="1">
      <c r="B57" s="277"/>
      <c r="C57" s="404" t="s">
        <v>4876</v>
      </c>
      <c r="D57" s="404"/>
      <c r="E57" s="404"/>
      <c r="F57" s="404"/>
      <c r="G57" s="404"/>
      <c r="H57" s="404"/>
      <c r="I57" s="404"/>
      <c r="J57" s="404"/>
      <c r="K57" s="278"/>
    </row>
    <row r="58" spans="2:11" s="1" customFormat="1" ht="15" customHeight="1">
      <c r="B58" s="277"/>
      <c r="C58" s="282"/>
      <c r="D58" s="404" t="s">
        <v>4877</v>
      </c>
      <c r="E58" s="404"/>
      <c r="F58" s="404"/>
      <c r="G58" s="404"/>
      <c r="H58" s="404"/>
      <c r="I58" s="404"/>
      <c r="J58" s="404"/>
      <c r="K58" s="278"/>
    </row>
    <row r="59" spans="2:11" s="1" customFormat="1" ht="15" customHeight="1">
      <c r="B59" s="277"/>
      <c r="C59" s="282"/>
      <c r="D59" s="404" t="s">
        <v>4878</v>
      </c>
      <c r="E59" s="404"/>
      <c r="F59" s="404"/>
      <c r="G59" s="404"/>
      <c r="H59" s="404"/>
      <c r="I59" s="404"/>
      <c r="J59" s="404"/>
      <c r="K59" s="278"/>
    </row>
    <row r="60" spans="2:11" s="1" customFormat="1" ht="15" customHeight="1">
      <c r="B60" s="277"/>
      <c r="C60" s="282"/>
      <c r="D60" s="404" t="s">
        <v>4879</v>
      </c>
      <c r="E60" s="404"/>
      <c r="F60" s="404"/>
      <c r="G60" s="404"/>
      <c r="H60" s="404"/>
      <c r="I60" s="404"/>
      <c r="J60" s="404"/>
      <c r="K60" s="278"/>
    </row>
    <row r="61" spans="2:11" s="1" customFormat="1" ht="15" customHeight="1">
      <c r="B61" s="277"/>
      <c r="C61" s="282"/>
      <c r="D61" s="404" t="s">
        <v>4880</v>
      </c>
      <c r="E61" s="404"/>
      <c r="F61" s="404"/>
      <c r="G61" s="404"/>
      <c r="H61" s="404"/>
      <c r="I61" s="404"/>
      <c r="J61" s="404"/>
      <c r="K61" s="278"/>
    </row>
    <row r="62" spans="2:11" s="1" customFormat="1" ht="15" customHeight="1">
      <c r="B62" s="277"/>
      <c r="C62" s="282"/>
      <c r="D62" s="406" t="s">
        <v>4881</v>
      </c>
      <c r="E62" s="406"/>
      <c r="F62" s="406"/>
      <c r="G62" s="406"/>
      <c r="H62" s="406"/>
      <c r="I62" s="406"/>
      <c r="J62" s="406"/>
      <c r="K62" s="278"/>
    </row>
    <row r="63" spans="2:11" s="1" customFormat="1" ht="15" customHeight="1">
      <c r="B63" s="277"/>
      <c r="C63" s="282"/>
      <c r="D63" s="404" t="s">
        <v>4882</v>
      </c>
      <c r="E63" s="404"/>
      <c r="F63" s="404"/>
      <c r="G63" s="404"/>
      <c r="H63" s="404"/>
      <c r="I63" s="404"/>
      <c r="J63" s="404"/>
      <c r="K63" s="278"/>
    </row>
    <row r="64" spans="2:11" s="1" customFormat="1" ht="12.75" customHeight="1">
      <c r="B64" s="277"/>
      <c r="C64" s="282"/>
      <c r="D64" s="282"/>
      <c r="E64" s="285"/>
      <c r="F64" s="282"/>
      <c r="G64" s="282"/>
      <c r="H64" s="282"/>
      <c r="I64" s="282"/>
      <c r="J64" s="282"/>
      <c r="K64" s="278"/>
    </row>
    <row r="65" spans="2:11" s="1" customFormat="1" ht="15" customHeight="1">
      <c r="B65" s="277"/>
      <c r="C65" s="282"/>
      <c r="D65" s="404" t="s">
        <v>4883</v>
      </c>
      <c r="E65" s="404"/>
      <c r="F65" s="404"/>
      <c r="G65" s="404"/>
      <c r="H65" s="404"/>
      <c r="I65" s="404"/>
      <c r="J65" s="404"/>
      <c r="K65" s="278"/>
    </row>
    <row r="66" spans="2:11" s="1" customFormat="1" ht="15" customHeight="1">
      <c r="B66" s="277"/>
      <c r="C66" s="282"/>
      <c r="D66" s="406" t="s">
        <v>4884</v>
      </c>
      <c r="E66" s="406"/>
      <c r="F66" s="406"/>
      <c r="G66" s="406"/>
      <c r="H66" s="406"/>
      <c r="I66" s="406"/>
      <c r="J66" s="406"/>
      <c r="K66" s="278"/>
    </row>
    <row r="67" spans="2:11" s="1" customFormat="1" ht="15" customHeight="1">
      <c r="B67" s="277"/>
      <c r="C67" s="282"/>
      <c r="D67" s="404" t="s">
        <v>4885</v>
      </c>
      <c r="E67" s="404"/>
      <c r="F67" s="404"/>
      <c r="G67" s="404"/>
      <c r="H67" s="404"/>
      <c r="I67" s="404"/>
      <c r="J67" s="404"/>
      <c r="K67" s="278"/>
    </row>
    <row r="68" spans="2:11" s="1" customFormat="1" ht="15" customHeight="1">
      <c r="B68" s="277"/>
      <c r="C68" s="282"/>
      <c r="D68" s="404" t="s">
        <v>4886</v>
      </c>
      <c r="E68" s="404"/>
      <c r="F68" s="404"/>
      <c r="G68" s="404"/>
      <c r="H68" s="404"/>
      <c r="I68" s="404"/>
      <c r="J68" s="404"/>
      <c r="K68" s="278"/>
    </row>
    <row r="69" spans="2:11" s="1" customFormat="1" ht="15" customHeight="1">
      <c r="B69" s="277"/>
      <c r="C69" s="282"/>
      <c r="D69" s="404" t="s">
        <v>4887</v>
      </c>
      <c r="E69" s="404"/>
      <c r="F69" s="404"/>
      <c r="G69" s="404"/>
      <c r="H69" s="404"/>
      <c r="I69" s="404"/>
      <c r="J69" s="404"/>
      <c r="K69" s="278"/>
    </row>
    <row r="70" spans="2:11" s="1" customFormat="1" ht="15" customHeight="1">
      <c r="B70" s="277"/>
      <c r="C70" s="282"/>
      <c r="D70" s="404" t="s">
        <v>4888</v>
      </c>
      <c r="E70" s="404"/>
      <c r="F70" s="404"/>
      <c r="G70" s="404"/>
      <c r="H70" s="404"/>
      <c r="I70" s="404"/>
      <c r="J70" s="404"/>
      <c r="K70" s="278"/>
    </row>
    <row r="71" spans="2:11" s="1" customFormat="1" ht="12.75" customHeight="1">
      <c r="B71" s="286"/>
      <c r="C71" s="287"/>
      <c r="D71" s="287"/>
      <c r="E71" s="287"/>
      <c r="F71" s="287"/>
      <c r="G71" s="287"/>
      <c r="H71" s="287"/>
      <c r="I71" s="287"/>
      <c r="J71" s="287"/>
      <c r="K71" s="288"/>
    </row>
    <row r="72" spans="2:11" s="1" customFormat="1" ht="18.75" customHeight="1">
      <c r="B72" s="289"/>
      <c r="C72" s="289"/>
      <c r="D72" s="289"/>
      <c r="E72" s="289"/>
      <c r="F72" s="289"/>
      <c r="G72" s="289"/>
      <c r="H72" s="289"/>
      <c r="I72" s="289"/>
      <c r="J72" s="289"/>
      <c r="K72" s="290"/>
    </row>
    <row r="73" spans="2:11" s="1" customFormat="1" ht="18.75" customHeight="1">
      <c r="B73" s="290"/>
      <c r="C73" s="290"/>
      <c r="D73" s="290"/>
      <c r="E73" s="290"/>
      <c r="F73" s="290"/>
      <c r="G73" s="290"/>
      <c r="H73" s="290"/>
      <c r="I73" s="290"/>
      <c r="J73" s="290"/>
      <c r="K73" s="290"/>
    </row>
    <row r="74" spans="2:11" s="1" customFormat="1" ht="7.5" customHeight="1">
      <c r="B74" s="291"/>
      <c r="C74" s="292"/>
      <c r="D74" s="292"/>
      <c r="E74" s="292"/>
      <c r="F74" s="292"/>
      <c r="G74" s="292"/>
      <c r="H74" s="292"/>
      <c r="I74" s="292"/>
      <c r="J74" s="292"/>
      <c r="K74" s="293"/>
    </row>
    <row r="75" spans="2:11" s="1" customFormat="1" ht="45" customHeight="1">
      <c r="B75" s="294"/>
      <c r="C75" s="399" t="s">
        <v>4889</v>
      </c>
      <c r="D75" s="399"/>
      <c r="E75" s="399"/>
      <c r="F75" s="399"/>
      <c r="G75" s="399"/>
      <c r="H75" s="399"/>
      <c r="I75" s="399"/>
      <c r="J75" s="399"/>
      <c r="K75" s="295"/>
    </row>
    <row r="76" spans="2:11" s="1" customFormat="1" ht="17.25" customHeight="1">
      <c r="B76" s="294"/>
      <c r="C76" s="296" t="s">
        <v>4890</v>
      </c>
      <c r="D76" s="296"/>
      <c r="E76" s="296"/>
      <c r="F76" s="296" t="s">
        <v>4891</v>
      </c>
      <c r="G76" s="297"/>
      <c r="H76" s="296" t="s">
        <v>57</v>
      </c>
      <c r="I76" s="296" t="s">
        <v>60</v>
      </c>
      <c r="J76" s="296" t="s">
        <v>4892</v>
      </c>
      <c r="K76" s="295"/>
    </row>
    <row r="77" spans="2:11" s="1" customFormat="1" ht="17.25" customHeight="1">
      <c r="B77" s="294"/>
      <c r="C77" s="298" t="s">
        <v>4893</v>
      </c>
      <c r="D77" s="298"/>
      <c r="E77" s="298"/>
      <c r="F77" s="299" t="s">
        <v>4894</v>
      </c>
      <c r="G77" s="300"/>
      <c r="H77" s="298"/>
      <c r="I77" s="298"/>
      <c r="J77" s="298" t="s">
        <v>4895</v>
      </c>
      <c r="K77" s="295"/>
    </row>
    <row r="78" spans="2:11" s="1" customFormat="1" ht="5.25" customHeight="1">
      <c r="B78" s="294"/>
      <c r="C78" s="301"/>
      <c r="D78" s="301"/>
      <c r="E78" s="301"/>
      <c r="F78" s="301"/>
      <c r="G78" s="302"/>
      <c r="H78" s="301"/>
      <c r="I78" s="301"/>
      <c r="J78" s="301"/>
      <c r="K78" s="295"/>
    </row>
    <row r="79" spans="2:11" s="1" customFormat="1" ht="15" customHeight="1">
      <c r="B79" s="294"/>
      <c r="C79" s="283" t="s">
        <v>56</v>
      </c>
      <c r="D79" s="301"/>
      <c r="E79" s="301"/>
      <c r="F79" s="303" t="s">
        <v>4896</v>
      </c>
      <c r="G79" s="302"/>
      <c r="H79" s="283" t="s">
        <v>4897</v>
      </c>
      <c r="I79" s="283" t="s">
        <v>4898</v>
      </c>
      <c r="J79" s="283">
        <v>20</v>
      </c>
      <c r="K79" s="295"/>
    </row>
    <row r="80" spans="2:11" s="1" customFormat="1" ht="15" customHeight="1">
      <c r="B80" s="294"/>
      <c r="C80" s="283" t="s">
        <v>4899</v>
      </c>
      <c r="D80" s="283"/>
      <c r="E80" s="283"/>
      <c r="F80" s="303" t="s">
        <v>4896</v>
      </c>
      <c r="G80" s="302"/>
      <c r="H80" s="283" t="s">
        <v>4900</v>
      </c>
      <c r="I80" s="283" t="s">
        <v>4898</v>
      </c>
      <c r="J80" s="283">
        <v>120</v>
      </c>
      <c r="K80" s="295"/>
    </row>
    <row r="81" spans="2:11" s="1" customFormat="1" ht="15" customHeight="1">
      <c r="B81" s="304"/>
      <c r="C81" s="283" t="s">
        <v>4901</v>
      </c>
      <c r="D81" s="283"/>
      <c r="E81" s="283"/>
      <c r="F81" s="303" t="s">
        <v>4902</v>
      </c>
      <c r="G81" s="302"/>
      <c r="H81" s="283" t="s">
        <v>4903</v>
      </c>
      <c r="I81" s="283" t="s">
        <v>4898</v>
      </c>
      <c r="J81" s="283">
        <v>50</v>
      </c>
      <c r="K81" s="295"/>
    </row>
    <row r="82" spans="2:11" s="1" customFormat="1" ht="15" customHeight="1">
      <c r="B82" s="304"/>
      <c r="C82" s="283" t="s">
        <v>4904</v>
      </c>
      <c r="D82" s="283"/>
      <c r="E82" s="283"/>
      <c r="F82" s="303" t="s">
        <v>4896</v>
      </c>
      <c r="G82" s="302"/>
      <c r="H82" s="283" t="s">
        <v>4905</v>
      </c>
      <c r="I82" s="283" t="s">
        <v>4906</v>
      </c>
      <c r="J82" s="283"/>
      <c r="K82" s="295"/>
    </row>
    <row r="83" spans="2:11" s="1" customFormat="1" ht="15" customHeight="1">
      <c r="B83" s="304"/>
      <c r="C83" s="305" t="s">
        <v>4907</v>
      </c>
      <c r="D83" s="305"/>
      <c r="E83" s="305"/>
      <c r="F83" s="306" t="s">
        <v>4902</v>
      </c>
      <c r="G83" s="305"/>
      <c r="H83" s="305" t="s">
        <v>4908</v>
      </c>
      <c r="I83" s="305" t="s">
        <v>4898</v>
      </c>
      <c r="J83" s="305">
        <v>15</v>
      </c>
      <c r="K83" s="295"/>
    </row>
    <row r="84" spans="2:11" s="1" customFormat="1" ht="15" customHeight="1">
      <c r="B84" s="304"/>
      <c r="C84" s="305" t="s">
        <v>4909</v>
      </c>
      <c r="D84" s="305"/>
      <c r="E84" s="305"/>
      <c r="F84" s="306" t="s">
        <v>4902</v>
      </c>
      <c r="G84" s="305"/>
      <c r="H84" s="305" t="s">
        <v>4910</v>
      </c>
      <c r="I84" s="305" t="s">
        <v>4898</v>
      </c>
      <c r="J84" s="305">
        <v>15</v>
      </c>
      <c r="K84" s="295"/>
    </row>
    <row r="85" spans="2:11" s="1" customFormat="1" ht="15" customHeight="1">
      <c r="B85" s="304"/>
      <c r="C85" s="305" t="s">
        <v>4911</v>
      </c>
      <c r="D85" s="305"/>
      <c r="E85" s="305"/>
      <c r="F85" s="306" t="s">
        <v>4902</v>
      </c>
      <c r="G85" s="305"/>
      <c r="H85" s="305" t="s">
        <v>4912</v>
      </c>
      <c r="I85" s="305" t="s">
        <v>4898</v>
      </c>
      <c r="J85" s="305">
        <v>20</v>
      </c>
      <c r="K85" s="295"/>
    </row>
    <row r="86" spans="2:11" s="1" customFormat="1" ht="15" customHeight="1">
      <c r="B86" s="304"/>
      <c r="C86" s="305" t="s">
        <v>4913</v>
      </c>
      <c r="D86" s="305"/>
      <c r="E86" s="305"/>
      <c r="F86" s="306" t="s">
        <v>4902</v>
      </c>
      <c r="G86" s="305"/>
      <c r="H86" s="305" t="s">
        <v>4914</v>
      </c>
      <c r="I86" s="305" t="s">
        <v>4898</v>
      </c>
      <c r="J86" s="305">
        <v>20</v>
      </c>
      <c r="K86" s="295"/>
    </row>
    <row r="87" spans="2:11" s="1" customFormat="1" ht="15" customHeight="1">
      <c r="B87" s="304"/>
      <c r="C87" s="283" t="s">
        <v>4915</v>
      </c>
      <c r="D87" s="283"/>
      <c r="E87" s="283"/>
      <c r="F87" s="303" t="s">
        <v>4902</v>
      </c>
      <c r="G87" s="302"/>
      <c r="H87" s="283" t="s">
        <v>4916</v>
      </c>
      <c r="I87" s="283" t="s">
        <v>4898</v>
      </c>
      <c r="J87" s="283">
        <v>50</v>
      </c>
      <c r="K87" s="295"/>
    </row>
    <row r="88" spans="2:11" s="1" customFormat="1" ht="15" customHeight="1">
      <c r="B88" s="304"/>
      <c r="C88" s="283" t="s">
        <v>4917</v>
      </c>
      <c r="D88" s="283"/>
      <c r="E88" s="283"/>
      <c r="F88" s="303" t="s">
        <v>4902</v>
      </c>
      <c r="G88" s="302"/>
      <c r="H88" s="283" t="s">
        <v>4918</v>
      </c>
      <c r="I88" s="283" t="s">
        <v>4898</v>
      </c>
      <c r="J88" s="283">
        <v>20</v>
      </c>
      <c r="K88" s="295"/>
    </row>
    <row r="89" spans="2:11" s="1" customFormat="1" ht="15" customHeight="1">
      <c r="B89" s="304"/>
      <c r="C89" s="283" t="s">
        <v>4919</v>
      </c>
      <c r="D89" s="283"/>
      <c r="E89" s="283"/>
      <c r="F89" s="303" t="s">
        <v>4902</v>
      </c>
      <c r="G89" s="302"/>
      <c r="H89" s="283" t="s">
        <v>4920</v>
      </c>
      <c r="I89" s="283" t="s">
        <v>4898</v>
      </c>
      <c r="J89" s="283">
        <v>20</v>
      </c>
      <c r="K89" s="295"/>
    </row>
    <row r="90" spans="2:11" s="1" customFormat="1" ht="15" customHeight="1">
      <c r="B90" s="304"/>
      <c r="C90" s="283" t="s">
        <v>4921</v>
      </c>
      <c r="D90" s="283"/>
      <c r="E90" s="283"/>
      <c r="F90" s="303" t="s">
        <v>4902</v>
      </c>
      <c r="G90" s="302"/>
      <c r="H90" s="283" t="s">
        <v>4922</v>
      </c>
      <c r="I90" s="283" t="s">
        <v>4898</v>
      </c>
      <c r="J90" s="283">
        <v>50</v>
      </c>
      <c r="K90" s="295"/>
    </row>
    <row r="91" spans="2:11" s="1" customFormat="1" ht="15" customHeight="1">
      <c r="B91" s="304"/>
      <c r="C91" s="283" t="s">
        <v>4923</v>
      </c>
      <c r="D91" s="283"/>
      <c r="E91" s="283"/>
      <c r="F91" s="303" t="s">
        <v>4902</v>
      </c>
      <c r="G91" s="302"/>
      <c r="H91" s="283" t="s">
        <v>4923</v>
      </c>
      <c r="I91" s="283" t="s">
        <v>4898</v>
      </c>
      <c r="J91" s="283">
        <v>50</v>
      </c>
      <c r="K91" s="295"/>
    </row>
    <row r="92" spans="2:11" s="1" customFormat="1" ht="15" customHeight="1">
      <c r="B92" s="304"/>
      <c r="C92" s="283" t="s">
        <v>4924</v>
      </c>
      <c r="D92" s="283"/>
      <c r="E92" s="283"/>
      <c r="F92" s="303" t="s">
        <v>4902</v>
      </c>
      <c r="G92" s="302"/>
      <c r="H92" s="283" t="s">
        <v>4925</v>
      </c>
      <c r="I92" s="283" t="s">
        <v>4898</v>
      </c>
      <c r="J92" s="283">
        <v>255</v>
      </c>
      <c r="K92" s="295"/>
    </row>
    <row r="93" spans="2:11" s="1" customFormat="1" ht="15" customHeight="1">
      <c r="B93" s="304"/>
      <c r="C93" s="283" t="s">
        <v>4926</v>
      </c>
      <c r="D93" s="283"/>
      <c r="E93" s="283"/>
      <c r="F93" s="303" t="s">
        <v>4896</v>
      </c>
      <c r="G93" s="302"/>
      <c r="H93" s="283" t="s">
        <v>4927</v>
      </c>
      <c r="I93" s="283" t="s">
        <v>4928</v>
      </c>
      <c r="J93" s="283"/>
      <c r="K93" s="295"/>
    </row>
    <row r="94" spans="2:11" s="1" customFormat="1" ht="15" customHeight="1">
      <c r="B94" s="304"/>
      <c r="C94" s="283" t="s">
        <v>4929</v>
      </c>
      <c r="D94" s="283"/>
      <c r="E94" s="283"/>
      <c r="F94" s="303" t="s">
        <v>4896</v>
      </c>
      <c r="G94" s="302"/>
      <c r="H94" s="283" t="s">
        <v>4930</v>
      </c>
      <c r="I94" s="283" t="s">
        <v>4931</v>
      </c>
      <c r="J94" s="283"/>
      <c r="K94" s="295"/>
    </row>
    <row r="95" spans="2:11" s="1" customFormat="1" ht="15" customHeight="1">
      <c r="B95" s="304"/>
      <c r="C95" s="283" t="s">
        <v>4932</v>
      </c>
      <c r="D95" s="283"/>
      <c r="E95" s="283"/>
      <c r="F95" s="303" t="s">
        <v>4896</v>
      </c>
      <c r="G95" s="302"/>
      <c r="H95" s="283" t="s">
        <v>4932</v>
      </c>
      <c r="I95" s="283" t="s">
        <v>4931</v>
      </c>
      <c r="J95" s="283"/>
      <c r="K95" s="295"/>
    </row>
    <row r="96" spans="2:11" s="1" customFormat="1" ht="15" customHeight="1">
      <c r="B96" s="304"/>
      <c r="C96" s="283" t="s">
        <v>41</v>
      </c>
      <c r="D96" s="283"/>
      <c r="E96" s="283"/>
      <c r="F96" s="303" t="s">
        <v>4896</v>
      </c>
      <c r="G96" s="302"/>
      <c r="H96" s="283" t="s">
        <v>4933</v>
      </c>
      <c r="I96" s="283" t="s">
        <v>4931</v>
      </c>
      <c r="J96" s="283"/>
      <c r="K96" s="295"/>
    </row>
    <row r="97" spans="2:11" s="1" customFormat="1" ht="15" customHeight="1">
      <c r="B97" s="304"/>
      <c r="C97" s="283" t="s">
        <v>51</v>
      </c>
      <c r="D97" s="283"/>
      <c r="E97" s="283"/>
      <c r="F97" s="303" t="s">
        <v>4896</v>
      </c>
      <c r="G97" s="302"/>
      <c r="H97" s="283" t="s">
        <v>4934</v>
      </c>
      <c r="I97" s="283" t="s">
        <v>4931</v>
      </c>
      <c r="J97" s="283"/>
      <c r="K97" s="295"/>
    </row>
    <row r="98" spans="2:11" s="1" customFormat="1" ht="15" customHeight="1">
      <c r="B98" s="307"/>
      <c r="C98" s="308"/>
      <c r="D98" s="308"/>
      <c r="E98" s="308"/>
      <c r="F98" s="308"/>
      <c r="G98" s="308"/>
      <c r="H98" s="308"/>
      <c r="I98" s="308"/>
      <c r="J98" s="308"/>
      <c r="K98" s="309"/>
    </row>
    <row r="99" spans="2:11" s="1" customFormat="1" ht="18.75" customHeight="1">
      <c r="B99" s="310"/>
      <c r="C99" s="311"/>
      <c r="D99" s="311"/>
      <c r="E99" s="311"/>
      <c r="F99" s="311"/>
      <c r="G99" s="311"/>
      <c r="H99" s="311"/>
      <c r="I99" s="311"/>
      <c r="J99" s="311"/>
      <c r="K99" s="310"/>
    </row>
    <row r="100" spans="2:11" s="1" customFormat="1" ht="18.75" customHeight="1">
      <c r="B100" s="290"/>
      <c r="C100" s="290"/>
      <c r="D100" s="290"/>
      <c r="E100" s="290"/>
      <c r="F100" s="290"/>
      <c r="G100" s="290"/>
      <c r="H100" s="290"/>
      <c r="I100" s="290"/>
      <c r="J100" s="290"/>
      <c r="K100" s="290"/>
    </row>
    <row r="101" spans="2:11" s="1" customFormat="1" ht="7.5" customHeight="1">
      <c r="B101" s="291"/>
      <c r="C101" s="292"/>
      <c r="D101" s="292"/>
      <c r="E101" s="292"/>
      <c r="F101" s="292"/>
      <c r="G101" s="292"/>
      <c r="H101" s="292"/>
      <c r="I101" s="292"/>
      <c r="J101" s="292"/>
      <c r="K101" s="293"/>
    </row>
    <row r="102" spans="2:11" s="1" customFormat="1" ht="45" customHeight="1">
      <c r="B102" s="294"/>
      <c r="C102" s="399" t="s">
        <v>4935</v>
      </c>
      <c r="D102" s="399"/>
      <c r="E102" s="399"/>
      <c r="F102" s="399"/>
      <c r="G102" s="399"/>
      <c r="H102" s="399"/>
      <c r="I102" s="399"/>
      <c r="J102" s="399"/>
      <c r="K102" s="295"/>
    </row>
    <row r="103" spans="2:11" s="1" customFormat="1" ht="17.25" customHeight="1">
      <c r="B103" s="294"/>
      <c r="C103" s="296" t="s">
        <v>4890</v>
      </c>
      <c r="D103" s="296"/>
      <c r="E103" s="296"/>
      <c r="F103" s="296" t="s">
        <v>4891</v>
      </c>
      <c r="G103" s="297"/>
      <c r="H103" s="296" t="s">
        <v>57</v>
      </c>
      <c r="I103" s="296" t="s">
        <v>60</v>
      </c>
      <c r="J103" s="296" t="s">
        <v>4892</v>
      </c>
      <c r="K103" s="295"/>
    </row>
    <row r="104" spans="2:11" s="1" customFormat="1" ht="17.25" customHeight="1">
      <c r="B104" s="294"/>
      <c r="C104" s="298" t="s">
        <v>4893</v>
      </c>
      <c r="D104" s="298"/>
      <c r="E104" s="298"/>
      <c r="F104" s="299" t="s">
        <v>4894</v>
      </c>
      <c r="G104" s="300"/>
      <c r="H104" s="298"/>
      <c r="I104" s="298"/>
      <c r="J104" s="298" t="s">
        <v>4895</v>
      </c>
      <c r="K104" s="295"/>
    </row>
    <row r="105" spans="2:11" s="1" customFormat="1" ht="5.25" customHeight="1">
      <c r="B105" s="294"/>
      <c r="C105" s="296"/>
      <c r="D105" s="296"/>
      <c r="E105" s="296"/>
      <c r="F105" s="296"/>
      <c r="G105" s="312"/>
      <c r="H105" s="296"/>
      <c r="I105" s="296"/>
      <c r="J105" s="296"/>
      <c r="K105" s="295"/>
    </row>
    <row r="106" spans="2:11" s="1" customFormat="1" ht="15" customHeight="1">
      <c r="B106" s="294"/>
      <c r="C106" s="283" t="s">
        <v>56</v>
      </c>
      <c r="D106" s="301"/>
      <c r="E106" s="301"/>
      <c r="F106" s="303" t="s">
        <v>4896</v>
      </c>
      <c r="G106" s="312"/>
      <c r="H106" s="283" t="s">
        <v>4936</v>
      </c>
      <c r="I106" s="283" t="s">
        <v>4898</v>
      </c>
      <c r="J106" s="283">
        <v>20</v>
      </c>
      <c r="K106" s="295"/>
    </row>
    <row r="107" spans="2:11" s="1" customFormat="1" ht="15" customHeight="1">
      <c r="B107" s="294"/>
      <c r="C107" s="283" t="s">
        <v>4899</v>
      </c>
      <c r="D107" s="283"/>
      <c r="E107" s="283"/>
      <c r="F107" s="303" t="s">
        <v>4896</v>
      </c>
      <c r="G107" s="283"/>
      <c r="H107" s="283" t="s">
        <v>4936</v>
      </c>
      <c r="I107" s="283" t="s">
        <v>4898</v>
      </c>
      <c r="J107" s="283">
        <v>120</v>
      </c>
      <c r="K107" s="295"/>
    </row>
    <row r="108" spans="2:11" s="1" customFormat="1" ht="15" customHeight="1">
      <c r="B108" s="304"/>
      <c r="C108" s="283" t="s">
        <v>4901</v>
      </c>
      <c r="D108" s="283"/>
      <c r="E108" s="283"/>
      <c r="F108" s="303" t="s">
        <v>4902</v>
      </c>
      <c r="G108" s="283"/>
      <c r="H108" s="283" t="s">
        <v>4936</v>
      </c>
      <c r="I108" s="283" t="s">
        <v>4898</v>
      </c>
      <c r="J108" s="283">
        <v>50</v>
      </c>
      <c r="K108" s="295"/>
    </row>
    <row r="109" spans="2:11" s="1" customFormat="1" ht="15" customHeight="1">
      <c r="B109" s="304"/>
      <c r="C109" s="283" t="s">
        <v>4904</v>
      </c>
      <c r="D109" s="283"/>
      <c r="E109" s="283"/>
      <c r="F109" s="303" t="s">
        <v>4896</v>
      </c>
      <c r="G109" s="283"/>
      <c r="H109" s="283" t="s">
        <v>4936</v>
      </c>
      <c r="I109" s="283" t="s">
        <v>4906</v>
      </c>
      <c r="J109" s="283"/>
      <c r="K109" s="295"/>
    </row>
    <row r="110" spans="2:11" s="1" customFormat="1" ht="15" customHeight="1">
      <c r="B110" s="304"/>
      <c r="C110" s="283" t="s">
        <v>4915</v>
      </c>
      <c r="D110" s="283"/>
      <c r="E110" s="283"/>
      <c r="F110" s="303" t="s">
        <v>4902</v>
      </c>
      <c r="G110" s="283"/>
      <c r="H110" s="283" t="s">
        <v>4936</v>
      </c>
      <c r="I110" s="283" t="s">
        <v>4898</v>
      </c>
      <c r="J110" s="283">
        <v>50</v>
      </c>
      <c r="K110" s="295"/>
    </row>
    <row r="111" spans="2:11" s="1" customFormat="1" ht="15" customHeight="1">
      <c r="B111" s="304"/>
      <c r="C111" s="283" t="s">
        <v>4923</v>
      </c>
      <c r="D111" s="283"/>
      <c r="E111" s="283"/>
      <c r="F111" s="303" t="s">
        <v>4902</v>
      </c>
      <c r="G111" s="283"/>
      <c r="H111" s="283" t="s">
        <v>4936</v>
      </c>
      <c r="I111" s="283" t="s">
        <v>4898</v>
      </c>
      <c r="J111" s="283">
        <v>50</v>
      </c>
      <c r="K111" s="295"/>
    </row>
    <row r="112" spans="2:11" s="1" customFormat="1" ht="15" customHeight="1">
      <c r="B112" s="304"/>
      <c r="C112" s="283" t="s">
        <v>4921</v>
      </c>
      <c r="D112" s="283"/>
      <c r="E112" s="283"/>
      <c r="F112" s="303" t="s">
        <v>4902</v>
      </c>
      <c r="G112" s="283"/>
      <c r="H112" s="283" t="s">
        <v>4936</v>
      </c>
      <c r="I112" s="283" t="s">
        <v>4898</v>
      </c>
      <c r="J112" s="283">
        <v>50</v>
      </c>
      <c r="K112" s="295"/>
    </row>
    <row r="113" spans="2:11" s="1" customFormat="1" ht="15" customHeight="1">
      <c r="B113" s="304"/>
      <c r="C113" s="283" t="s">
        <v>56</v>
      </c>
      <c r="D113" s="283"/>
      <c r="E113" s="283"/>
      <c r="F113" s="303" t="s">
        <v>4896</v>
      </c>
      <c r="G113" s="283"/>
      <c r="H113" s="283" t="s">
        <v>4937</v>
      </c>
      <c r="I113" s="283" t="s">
        <v>4898</v>
      </c>
      <c r="J113" s="283">
        <v>20</v>
      </c>
      <c r="K113" s="295"/>
    </row>
    <row r="114" spans="2:11" s="1" customFormat="1" ht="15" customHeight="1">
      <c r="B114" s="304"/>
      <c r="C114" s="283" t="s">
        <v>4938</v>
      </c>
      <c r="D114" s="283"/>
      <c r="E114" s="283"/>
      <c r="F114" s="303" t="s">
        <v>4896</v>
      </c>
      <c r="G114" s="283"/>
      <c r="H114" s="283" t="s">
        <v>4939</v>
      </c>
      <c r="I114" s="283" t="s">
        <v>4898</v>
      </c>
      <c r="J114" s="283">
        <v>120</v>
      </c>
      <c r="K114" s="295"/>
    </row>
    <row r="115" spans="2:11" s="1" customFormat="1" ht="15" customHeight="1">
      <c r="B115" s="304"/>
      <c r="C115" s="283" t="s">
        <v>41</v>
      </c>
      <c r="D115" s="283"/>
      <c r="E115" s="283"/>
      <c r="F115" s="303" t="s">
        <v>4896</v>
      </c>
      <c r="G115" s="283"/>
      <c r="H115" s="283" t="s">
        <v>4940</v>
      </c>
      <c r="I115" s="283" t="s">
        <v>4931</v>
      </c>
      <c r="J115" s="283"/>
      <c r="K115" s="295"/>
    </row>
    <row r="116" spans="2:11" s="1" customFormat="1" ht="15" customHeight="1">
      <c r="B116" s="304"/>
      <c r="C116" s="283" t="s">
        <v>51</v>
      </c>
      <c r="D116" s="283"/>
      <c r="E116" s="283"/>
      <c r="F116" s="303" t="s">
        <v>4896</v>
      </c>
      <c r="G116" s="283"/>
      <c r="H116" s="283" t="s">
        <v>4941</v>
      </c>
      <c r="I116" s="283" t="s">
        <v>4931</v>
      </c>
      <c r="J116" s="283"/>
      <c r="K116" s="295"/>
    </row>
    <row r="117" spans="2:11" s="1" customFormat="1" ht="15" customHeight="1">
      <c r="B117" s="304"/>
      <c r="C117" s="283" t="s">
        <v>60</v>
      </c>
      <c r="D117" s="283"/>
      <c r="E117" s="283"/>
      <c r="F117" s="303" t="s">
        <v>4896</v>
      </c>
      <c r="G117" s="283"/>
      <c r="H117" s="283" t="s">
        <v>4942</v>
      </c>
      <c r="I117" s="283" t="s">
        <v>4943</v>
      </c>
      <c r="J117" s="283"/>
      <c r="K117" s="295"/>
    </row>
    <row r="118" spans="2:11" s="1" customFormat="1" ht="15" customHeight="1">
      <c r="B118" s="307"/>
      <c r="C118" s="313"/>
      <c r="D118" s="313"/>
      <c r="E118" s="313"/>
      <c r="F118" s="313"/>
      <c r="G118" s="313"/>
      <c r="H118" s="313"/>
      <c r="I118" s="313"/>
      <c r="J118" s="313"/>
      <c r="K118" s="309"/>
    </row>
    <row r="119" spans="2:11" s="1" customFormat="1" ht="18.75" customHeight="1">
      <c r="B119" s="314"/>
      <c r="C119" s="280"/>
      <c r="D119" s="280"/>
      <c r="E119" s="280"/>
      <c r="F119" s="315"/>
      <c r="G119" s="280"/>
      <c r="H119" s="280"/>
      <c r="I119" s="280"/>
      <c r="J119" s="280"/>
      <c r="K119" s="314"/>
    </row>
    <row r="120" spans="2:11" s="1" customFormat="1" ht="18.75" customHeight="1">
      <c r="B120" s="290"/>
      <c r="C120" s="290"/>
      <c r="D120" s="290"/>
      <c r="E120" s="290"/>
      <c r="F120" s="290"/>
      <c r="G120" s="290"/>
      <c r="H120" s="290"/>
      <c r="I120" s="290"/>
      <c r="J120" s="290"/>
      <c r="K120" s="290"/>
    </row>
    <row r="121" spans="2:11" s="1" customFormat="1" ht="7.5" customHeight="1">
      <c r="B121" s="316"/>
      <c r="C121" s="317"/>
      <c r="D121" s="317"/>
      <c r="E121" s="317"/>
      <c r="F121" s="317"/>
      <c r="G121" s="317"/>
      <c r="H121" s="317"/>
      <c r="I121" s="317"/>
      <c r="J121" s="317"/>
      <c r="K121" s="318"/>
    </row>
    <row r="122" spans="2:11" s="1" customFormat="1" ht="45" customHeight="1">
      <c r="B122" s="319"/>
      <c r="C122" s="400" t="s">
        <v>4944</v>
      </c>
      <c r="D122" s="400"/>
      <c r="E122" s="400"/>
      <c r="F122" s="400"/>
      <c r="G122" s="400"/>
      <c r="H122" s="400"/>
      <c r="I122" s="400"/>
      <c r="J122" s="400"/>
      <c r="K122" s="320"/>
    </row>
    <row r="123" spans="2:11" s="1" customFormat="1" ht="17.25" customHeight="1">
      <c r="B123" s="321"/>
      <c r="C123" s="296" t="s">
        <v>4890</v>
      </c>
      <c r="D123" s="296"/>
      <c r="E123" s="296"/>
      <c r="F123" s="296" t="s">
        <v>4891</v>
      </c>
      <c r="G123" s="297"/>
      <c r="H123" s="296" t="s">
        <v>57</v>
      </c>
      <c r="I123" s="296" t="s">
        <v>60</v>
      </c>
      <c r="J123" s="296" t="s">
        <v>4892</v>
      </c>
      <c r="K123" s="322"/>
    </row>
    <row r="124" spans="2:11" s="1" customFormat="1" ht="17.25" customHeight="1">
      <c r="B124" s="321"/>
      <c r="C124" s="298" t="s">
        <v>4893</v>
      </c>
      <c r="D124" s="298"/>
      <c r="E124" s="298"/>
      <c r="F124" s="299" t="s">
        <v>4894</v>
      </c>
      <c r="G124" s="300"/>
      <c r="H124" s="298"/>
      <c r="I124" s="298"/>
      <c r="J124" s="298" t="s">
        <v>4895</v>
      </c>
      <c r="K124" s="322"/>
    </row>
    <row r="125" spans="2:11" s="1" customFormat="1" ht="5.25" customHeight="1">
      <c r="B125" s="323"/>
      <c r="C125" s="301"/>
      <c r="D125" s="301"/>
      <c r="E125" s="301"/>
      <c r="F125" s="301"/>
      <c r="G125" s="283"/>
      <c r="H125" s="301"/>
      <c r="I125" s="301"/>
      <c r="J125" s="301"/>
      <c r="K125" s="324"/>
    </row>
    <row r="126" spans="2:11" s="1" customFormat="1" ht="15" customHeight="1">
      <c r="B126" s="323"/>
      <c r="C126" s="283" t="s">
        <v>4899</v>
      </c>
      <c r="D126" s="301"/>
      <c r="E126" s="301"/>
      <c r="F126" s="303" t="s">
        <v>4896</v>
      </c>
      <c r="G126" s="283"/>
      <c r="H126" s="283" t="s">
        <v>4936</v>
      </c>
      <c r="I126" s="283" t="s">
        <v>4898</v>
      </c>
      <c r="J126" s="283">
        <v>120</v>
      </c>
      <c r="K126" s="325"/>
    </row>
    <row r="127" spans="2:11" s="1" customFormat="1" ht="15" customHeight="1">
      <c r="B127" s="323"/>
      <c r="C127" s="283" t="s">
        <v>4945</v>
      </c>
      <c r="D127" s="283"/>
      <c r="E127" s="283"/>
      <c r="F127" s="303" t="s">
        <v>4896</v>
      </c>
      <c r="G127" s="283"/>
      <c r="H127" s="283" t="s">
        <v>4946</v>
      </c>
      <c r="I127" s="283" t="s">
        <v>4898</v>
      </c>
      <c r="J127" s="283" t="s">
        <v>4947</v>
      </c>
      <c r="K127" s="325"/>
    </row>
    <row r="128" spans="2:11" s="1" customFormat="1" ht="15" customHeight="1">
      <c r="B128" s="323"/>
      <c r="C128" s="283" t="s">
        <v>4844</v>
      </c>
      <c r="D128" s="283"/>
      <c r="E128" s="283"/>
      <c r="F128" s="303" t="s">
        <v>4896</v>
      </c>
      <c r="G128" s="283"/>
      <c r="H128" s="283" t="s">
        <v>4948</v>
      </c>
      <c r="I128" s="283" t="s">
        <v>4898</v>
      </c>
      <c r="J128" s="283" t="s">
        <v>4947</v>
      </c>
      <c r="K128" s="325"/>
    </row>
    <row r="129" spans="2:11" s="1" customFormat="1" ht="15" customHeight="1">
      <c r="B129" s="323"/>
      <c r="C129" s="283" t="s">
        <v>4907</v>
      </c>
      <c r="D129" s="283"/>
      <c r="E129" s="283"/>
      <c r="F129" s="303" t="s">
        <v>4902</v>
      </c>
      <c r="G129" s="283"/>
      <c r="H129" s="283" t="s">
        <v>4908</v>
      </c>
      <c r="I129" s="283" t="s">
        <v>4898</v>
      </c>
      <c r="J129" s="283">
        <v>15</v>
      </c>
      <c r="K129" s="325"/>
    </row>
    <row r="130" spans="2:11" s="1" customFormat="1" ht="15" customHeight="1">
      <c r="B130" s="323"/>
      <c r="C130" s="305" t="s">
        <v>4909</v>
      </c>
      <c r="D130" s="305"/>
      <c r="E130" s="305"/>
      <c r="F130" s="306" t="s">
        <v>4902</v>
      </c>
      <c r="G130" s="305"/>
      <c r="H130" s="305" t="s">
        <v>4910</v>
      </c>
      <c r="I130" s="305" t="s">
        <v>4898</v>
      </c>
      <c r="J130" s="305">
        <v>15</v>
      </c>
      <c r="K130" s="325"/>
    </row>
    <row r="131" spans="2:11" s="1" customFormat="1" ht="15" customHeight="1">
      <c r="B131" s="323"/>
      <c r="C131" s="305" t="s">
        <v>4911</v>
      </c>
      <c r="D131" s="305"/>
      <c r="E131" s="305"/>
      <c r="F131" s="306" t="s">
        <v>4902</v>
      </c>
      <c r="G131" s="305"/>
      <c r="H131" s="305" t="s">
        <v>4912</v>
      </c>
      <c r="I131" s="305" t="s">
        <v>4898</v>
      </c>
      <c r="J131" s="305">
        <v>20</v>
      </c>
      <c r="K131" s="325"/>
    </row>
    <row r="132" spans="2:11" s="1" customFormat="1" ht="15" customHeight="1">
      <c r="B132" s="323"/>
      <c r="C132" s="305" t="s">
        <v>4913</v>
      </c>
      <c r="D132" s="305"/>
      <c r="E132" s="305"/>
      <c r="F132" s="306" t="s">
        <v>4902</v>
      </c>
      <c r="G132" s="305"/>
      <c r="H132" s="305" t="s">
        <v>4914</v>
      </c>
      <c r="I132" s="305" t="s">
        <v>4898</v>
      </c>
      <c r="J132" s="305">
        <v>20</v>
      </c>
      <c r="K132" s="325"/>
    </row>
    <row r="133" spans="2:11" s="1" customFormat="1" ht="15" customHeight="1">
      <c r="B133" s="323"/>
      <c r="C133" s="283" t="s">
        <v>4901</v>
      </c>
      <c r="D133" s="283"/>
      <c r="E133" s="283"/>
      <c r="F133" s="303" t="s">
        <v>4902</v>
      </c>
      <c r="G133" s="283"/>
      <c r="H133" s="283" t="s">
        <v>4936</v>
      </c>
      <c r="I133" s="283" t="s">
        <v>4898</v>
      </c>
      <c r="J133" s="283">
        <v>50</v>
      </c>
      <c r="K133" s="325"/>
    </row>
    <row r="134" spans="2:11" s="1" customFormat="1" ht="15" customHeight="1">
      <c r="B134" s="323"/>
      <c r="C134" s="283" t="s">
        <v>4915</v>
      </c>
      <c r="D134" s="283"/>
      <c r="E134" s="283"/>
      <c r="F134" s="303" t="s">
        <v>4902</v>
      </c>
      <c r="G134" s="283"/>
      <c r="H134" s="283" t="s">
        <v>4936</v>
      </c>
      <c r="I134" s="283" t="s">
        <v>4898</v>
      </c>
      <c r="J134" s="283">
        <v>50</v>
      </c>
      <c r="K134" s="325"/>
    </row>
    <row r="135" spans="2:11" s="1" customFormat="1" ht="15" customHeight="1">
      <c r="B135" s="323"/>
      <c r="C135" s="283" t="s">
        <v>4921</v>
      </c>
      <c r="D135" s="283"/>
      <c r="E135" s="283"/>
      <c r="F135" s="303" t="s">
        <v>4902</v>
      </c>
      <c r="G135" s="283"/>
      <c r="H135" s="283" t="s">
        <v>4936</v>
      </c>
      <c r="I135" s="283" t="s">
        <v>4898</v>
      </c>
      <c r="J135" s="283">
        <v>50</v>
      </c>
      <c r="K135" s="325"/>
    </row>
    <row r="136" spans="2:11" s="1" customFormat="1" ht="15" customHeight="1">
      <c r="B136" s="323"/>
      <c r="C136" s="283" t="s">
        <v>4923</v>
      </c>
      <c r="D136" s="283"/>
      <c r="E136" s="283"/>
      <c r="F136" s="303" t="s">
        <v>4902</v>
      </c>
      <c r="G136" s="283"/>
      <c r="H136" s="283" t="s">
        <v>4936</v>
      </c>
      <c r="I136" s="283" t="s">
        <v>4898</v>
      </c>
      <c r="J136" s="283">
        <v>50</v>
      </c>
      <c r="K136" s="325"/>
    </row>
    <row r="137" spans="2:11" s="1" customFormat="1" ht="15" customHeight="1">
      <c r="B137" s="323"/>
      <c r="C137" s="283" t="s">
        <v>4924</v>
      </c>
      <c r="D137" s="283"/>
      <c r="E137" s="283"/>
      <c r="F137" s="303" t="s">
        <v>4902</v>
      </c>
      <c r="G137" s="283"/>
      <c r="H137" s="283" t="s">
        <v>4949</v>
      </c>
      <c r="I137" s="283" t="s">
        <v>4898</v>
      </c>
      <c r="J137" s="283">
        <v>255</v>
      </c>
      <c r="K137" s="325"/>
    </row>
    <row r="138" spans="2:11" s="1" customFormat="1" ht="15" customHeight="1">
      <c r="B138" s="323"/>
      <c r="C138" s="283" t="s">
        <v>4926</v>
      </c>
      <c r="D138" s="283"/>
      <c r="E138" s="283"/>
      <c r="F138" s="303" t="s">
        <v>4896</v>
      </c>
      <c r="G138" s="283"/>
      <c r="H138" s="283" t="s">
        <v>4950</v>
      </c>
      <c r="I138" s="283" t="s">
        <v>4928</v>
      </c>
      <c r="J138" s="283"/>
      <c r="K138" s="325"/>
    </row>
    <row r="139" spans="2:11" s="1" customFormat="1" ht="15" customHeight="1">
      <c r="B139" s="323"/>
      <c r="C139" s="283" t="s">
        <v>4929</v>
      </c>
      <c r="D139" s="283"/>
      <c r="E139" s="283"/>
      <c r="F139" s="303" t="s">
        <v>4896</v>
      </c>
      <c r="G139" s="283"/>
      <c r="H139" s="283" t="s">
        <v>4951</v>
      </c>
      <c r="I139" s="283" t="s">
        <v>4931</v>
      </c>
      <c r="J139" s="283"/>
      <c r="K139" s="325"/>
    </row>
    <row r="140" spans="2:11" s="1" customFormat="1" ht="15" customHeight="1">
      <c r="B140" s="323"/>
      <c r="C140" s="283" t="s">
        <v>4932</v>
      </c>
      <c r="D140" s="283"/>
      <c r="E140" s="283"/>
      <c r="F140" s="303" t="s">
        <v>4896</v>
      </c>
      <c r="G140" s="283"/>
      <c r="H140" s="283" t="s">
        <v>4932</v>
      </c>
      <c r="I140" s="283" t="s">
        <v>4931</v>
      </c>
      <c r="J140" s="283"/>
      <c r="K140" s="325"/>
    </row>
    <row r="141" spans="2:11" s="1" customFormat="1" ht="15" customHeight="1">
      <c r="B141" s="323"/>
      <c r="C141" s="283" t="s">
        <v>41</v>
      </c>
      <c r="D141" s="283"/>
      <c r="E141" s="283"/>
      <c r="F141" s="303" t="s">
        <v>4896</v>
      </c>
      <c r="G141" s="283"/>
      <c r="H141" s="283" t="s">
        <v>4952</v>
      </c>
      <c r="I141" s="283" t="s">
        <v>4931</v>
      </c>
      <c r="J141" s="283"/>
      <c r="K141" s="325"/>
    </row>
    <row r="142" spans="2:11" s="1" customFormat="1" ht="15" customHeight="1">
      <c r="B142" s="323"/>
      <c r="C142" s="283" t="s">
        <v>4953</v>
      </c>
      <c r="D142" s="283"/>
      <c r="E142" s="283"/>
      <c r="F142" s="303" t="s">
        <v>4896</v>
      </c>
      <c r="G142" s="283"/>
      <c r="H142" s="283" t="s">
        <v>4954</v>
      </c>
      <c r="I142" s="283" t="s">
        <v>4931</v>
      </c>
      <c r="J142" s="283"/>
      <c r="K142" s="325"/>
    </row>
    <row r="143" spans="2:11" s="1" customFormat="1" ht="15" customHeight="1">
      <c r="B143" s="326"/>
      <c r="C143" s="327"/>
      <c r="D143" s="327"/>
      <c r="E143" s="327"/>
      <c r="F143" s="327"/>
      <c r="G143" s="327"/>
      <c r="H143" s="327"/>
      <c r="I143" s="327"/>
      <c r="J143" s="327"/>
      <c r="K143" s="328"/>
    </row>
    <row r="144" spans="2:11" s="1" customFormat="1" ht="18.75" customHeight="1">
      <c r="B144" s="280"/>
      <c r="C144" s="280"/>
      <c r="D144" s="280"/>
      <c r="E144" s="280"/>
      <c r="F144" s="315"/>
      <c r="G144" s="280"/>
      <c r="H144" s="280"/>
      <c r="I144" s="280"/>
      <c r="J144" s="280"/>
      <c r="K144" s="280"/>
    </row>
    <row r="145" spans="2:11" s="1" customFormat="1" ht="18.75" customHeight="1">
      <c r="B145" s="290"/>
      <c r="C145" s="290"/>
      <c r="D145" s="290"/>
      <c r="E145" s="290"/>
      <c r="F145" s="290"/>
      <c r="G145" s="290"/>
      <c r="H145" s="290"/>
      <c r="I145" s="290"/>
      <c r="J145" s="290"/>
      <c r="K145" s="290"/>
    </row>
    <row r="146" spans="2:11" s="1" customFormat="1" ht="7.5" customHeight="1">
      <c r="B146" s="291"/>
      <c r="C146" s="292"/>
      <c r="D146" s="292"/>
      <c r="E146" s="292"/>
      <c r="F146" s="292"/>
      <c r="G146" s="292"/>
      <c r="H146" s="292"/>
      <c r="I146" s="292"/>
      <c r="J146" s="292"/>
      <c r="K146" s="293"/>
    </row>
    <row r="147" spans="2:11" s="1" customFormat="1" ht="45" customHeight="1">
      <c r="B147" s="294"/>
      <c r="C147" s="399" t="s">
        <v>4955</v>
      </c>
      <c r="D147" s="399"/>
      <c r="E147" s="399"/>
      <c r="F147" s="399"/>
      <c r="G147" s="399"/>
      <c r="H147" s="399"/>
      <c r="I147" s="399"/>
      <c r="J147" s="399"/>
      <c r="K147" s="295"/>
    </row>
    <row r="148" spans="2:11" s="1" customFormat="1" ht="17.25" customHeight="1">
      <c r="B148" s="294"/>
      <c r="C148" s="296" t="s">
        <v>4890</v>
      </c>
      <c r="D148" s="296"/>
      <c r="E148" s="296"/>
      <c r="F148" s="296" t="s">
        <v>4891</v>
      </c>
      <c r="G148" s="297"/>
      <c r="H148" s="296" t="s">
        <v>57</v>
      </c>
      <c r="I148" s="296" t="s">
        <v>60</v>
      </c>
      <c r="J148" s="296" t="s">
        <v>4892</v>
      </c>
      <c r="K148" s="295"/>
    </row>
    <row r="149" spans="2:11" s="1" customFormat="1" ht="17.25" customHeight="1">
      <c r="B149" s="294"/>
      <c r="C149" s="298" t="s">
        <v>4893</v>
      </c>
      <c r="D149" s="298"/>
      <c r="E149" s="298"/>
      <c r="F149" s="299" t="s">
        <v>4894</v>
      </c>
      <c r="G149" s="300"/>
      <c r="H149" s="298"/>
      <c r="I149" s="298"/>
      <c r="J149" s="298" t="s">
        <v>4895</v>
      </c>
      <c r="K149" s="295"/>
    </row>
    <row r="150" spans="2:11" s="1" customFormat="1" ht="5.25" customHeight="1">
      <c r="B150" s="304"/>
      <c r="C150" s="301"/>
      <c r="D150" s="301"/>
      <c r="E150" s="301"/>
      <c r="F150" s="301"/>
      <c r="G150" s="302"/>
      <c r="H150" s="301"/>
      <c r="I150" s="301"/>
      <c r="J150" s="301"/>
      <c r="K150" s="325"/>
    </row>
    <row r="151" spans="2:11" s="1" customFormat="1" ht="15" customHeight="1">
      <c r="B151" s="304"/>
      <c r="C151" s="329" t="s">
        <v>4899</v>
      </c>
      <c r="D151" s="283"/>
      <c r="E151" s="283"/>
      <c r="F151" s="330" t="s">
        <v>4896</v>
      </c>
      <c r="G151" s="283"/>
      <c r="H151" s="329" t="s">
        <v>4936</v>
      </c>
      <c r="I151" s="329" t="s">
        <v>4898</v>
      </c>
      <c r="J151" s="329">
        <v>120</v>
      </c>
      <c r="K151" s="325"/>
    </row>
    <row r="152" spans="2:11" s="1" customFormat="1" ht="15" customHeight="1">
      <c r="B152" s="304"/>
      <c r="C152" s="329" t="s">
        <v>4945</v>
      </c>
      <c r="D152" s="283"/>
      <c r="E152" s="283"/>
      <c r="F152" s="330" t="s">
        <v>4896</v>
      </c>
      <c r="G152" s="283"/>
      <c r="H152" s="329" t="s">
        <v>4956</v>
      </c>
      <c r="I152" s="329" t="s">
        <v>4898</v>
      </c>
      <c r="J152" s="329" t="s">
        <v>4947</v>
      </c>
      <c r="K152" s="325"/>
    </row>
    <row r="153" spans="2:11" s="1" customFormat="1" ht="15" customHeight="1">
      <c r="B153" s="304"/>
      <c r="C153" s="329" t="s">
        <v>4844</v>
      </c>
      <c r="D153" s="283"/>
      <c r="E153" s="283"/>
      <c r="F153" s="330" t="s">
        <v>4896</v>
      </c>
      <c r="G153" s="283"/>
      <c r="H153" s="329" t="s">
        <v>4957</v>
      </c>
      <c r="I153" s="329" t="s">
        <v>4898</v>
      </c>
      <c r="J153" s="329" t="s">
        <v>4947</v>
      </c>
      <c r="K153" s="325"/>
    </row>
    <row r="154" spans="2:11" s="1" customFormat="1" ht="15" customHeight="1">
      <c r="B154" s="304"/>
      <c r="C154" s="329" t="s">
        <v>4901</v>
      </c>
      <c r="D154" s="283"/>
      <c r="E154" s="283"/>
      <c r="F154" s="330" t="s">
        <v>4902</v>
      </c>
      <c r="G154" s="283"/>
      <c r="H154" s="329" t="s">
        <v>4936</v>
      </c>
      <c r="I154" s="329" t="s">
        <v>4898</v>
      </c>
      <c r="J154" s="329">
        <v>50</v>
      </c>
      <c r="K154" s="325"/>
    </row>
    <row r="155" spans="2:11" s="1" customFormat="1" ht="15" customHeight="1">
      <c r="B155" s="304"/>
      <c r="C155" s="329" t="s">
        <v>4904</v>
      </c>
      <c r="D155" s="283"/>
      <c r="E155" s="283"/>
      <c r="F155" s="330" t="s">
        <v>4896</v>
      </c>
      <c r="G155" s="283"/>
      <c r="H155" s="329" t="s">
        <v>4936</v>
      </c>
      <c r="I155" s="329" t="s">
        <v>4906</v>
      </c>
      <c r="J155" s="329"/>
      <c r="K155" s="325"/>
    </row>
    <row r="156" spans="2:11" s="1" customFormat="1" ht="15" customHeight="1">
      <c r="B156" s="304"/>
      <c r="C156" s="329" t="s">
        <v>4915</v>
      </c>
      <c r="D156" s="283"/>
      <c r="E156" s="283"/>
      <c r="F156" s="330" t="s">
        <v>4902</v>
      </c>
      <c r="G156" s="283"/>
      <c r="H156" s="329" t="s">
        <v>4936</v>
      </c>
      <c r="I156" s="329" t="s">
        <v>4898</v>
      </c>
      <c r="J156" s="329">
        <v>50</v>
      </c>
      <c r="K156" s="325"/>
    </row>
    <row r="157" spans="2:11" s="1" customFormat="1" ht="15" customHeight="1">
      <c r="B157" s="304"/>
      <c r="C157" s="329" t="s">
        <v>4923</v>
      </c>
      <c r="D157" s="283"/>
      <c r="E157" s="283"/>
      <c r="F157" s="330" t="s">
        <v>4902</v>
      </c>
      <c r="G157" s="283"/>
      <c r="H157" s="329" t="s">
        <v>4936</v>
      </c>
      <c r="I157" s="329" t="s">
        <v>4898</v>
      </c>
      <c r="J157" s="329">
        <v>50</v>
      </c>
      <c r="K157" s="325"/>
    </row>
    <row r="158" spans="2:11" s="1" customFormat="1" ht="15" customHeight="1">
      <c r="B158" s="304"/>
      <c r="C158" s="329" t="s">
        <v>4921</v>
      </c>
      <c r="D158" s="283"/>
      <c r="E158" s="283"/>
      <c r="F158" s="330" t="s">
        <v>4902</v>
      </c>
      <c r="G158" s="283"/>
      <c r="H158" s="329" t="s">
        <v>4936</v>
      </c>
      <c r="I158" s="329" t="s">
        <v>4898</v>
      </c>
      <c r="J158" s="329">
        <v>50</v>
      </c>
      <c r="K158" s="325"/>
    </row>
    <row r="159" spans="2:11" s="1" customFormat="1" ht="15" customHeight="1">
      <c r="B159" s="304"/>
      <c r="C159" s="329" t="s">
        <v>147</v>
      </c>
      <c r="D159" s="283"/>
      <c r="E159" s="283"/>
      <c r="F159" s="330" t="s">
        <v>4896</v>
      </c>
      <c r="G159" s="283"/>
      <c r="H159" s="329" t="s">
        <v>4958</v>
      </c>
      <c r="I159" s="329" t="s">
        <v>4898</v>
      </c>
      <c r="J159" s="329" t="s">
        <v>4959</v>
      </c>
      <c r="K159" s="325"/>
    </row>
    <row r="160" spans="2:11" s="1" customFormat="1" ht="15" customHeight="1">
      <c r="B160" s="304"/>
      <c r="C160" s="329" t="s">
        <v>4960</v>
      </c>
      <c r="D160" s="283"/>
      <c r="E160" s="283"/>
      <c r="F160" s="330" t="s">
        <v>4896</v>
      </c>
      <c r="G160" s="283"/>
      <c r="H160" s="329" t="s">
        <v>4961</v>
      </c>
      <c r="I160" s="329" t="s">
        <v>4931</v>
      </c>
      <c r="J160" s="329"/>
      <c r="K160" s="325"/>
    </row>
    <row r="161" spans="2:11" s="1" customFormat="1" ht="15" customHeight="1">
      <c r="B161" s="331"/>
      <c r="C161" s="313"/>
      <c r="D161" s="313"/>
      <c r="E161" s="313"/>
      <c r="F161" s="313"/>
      <c r="G161" s="313"/>
      <c r="H161" s="313"/>
      <c r="I161" s="313"/>
      <c r="J161" s="313"/>
      <c r="K161" s="332"/>
    </row>
    <row r="162" spans="2:11" s="1" customFormat="1" ht="18.75" customHeight="1">
      <c r="B162" s="280"/>
      <c r="C162" s="283"/>
      <c r="D162" s="283"/>
      <c r="E162" s="283"/>
      <c r="F162" s="303"/>
      <c r="G162" s="283"/>
      <c r="H162" s="283"/>
      <c r="I162" s="283"/>
      <c r="J162" s="283"/>
      <c r="K162" s="280"/>
    </row>
    <row r="163" spans="2:11" s="1" customFormat="1" ht="18.75" customHeight="1">
      <c r="B163" s="290"/>
      <c r="C163" s="290"/>
      <c r="D163" s="290"/>
      <c r="E163" s="290"/>
      <c r="F163" s="290"/>
      <c r="G163" s="290"/>
      <c r="H163" s="290"/>
      <c r="I163" s="290"/>
      <c r="J163" s="290"/>
      <c r="K163" s="290"/>
    </row>
    <row r="164" spans="2:11" s="1" customFormat="1" ht="7.5" customHeight="1">
      <c r="B164" s="272"/>
      <c r="C164" s="273"/>
      <c r="D164" s="273"/>
      <c r="E164" s="273"/>
      <c r="F164" s="273"/>
      <c r="G164" s="273"/>
      <c r="H164" s="273"/>
      <c r="I164" s="273"/>
      <c r="J164" s="273"/>
      <c r="K164" s="274"/>
    </row>
    <row r="165" spans="2:11" s="1" customFormat="1" ht="45" customHeight="1">
      <c r="B165" s="275"/>
      <c r="C165" s="400" t="s">
        <v>4962</v>
      </c>
      <c r="D165" s="400"/>
      <c r="E165" s="400"/>
      <c r="F165" s="400"/>
      <c r="G165" s="400"/>
      <c r="H165" s="400"/>
      <c r="I165" s="400"/>
      <c r="J165" s="400"/>
      <c r="K165" s="276"/>
    </row>
    <row r="166" spans="2:11" s="1" customFormat="1" ht="17.25" customHeight="1">
      <c r="B166" s="275"/>
      <c r="C166" s="296" t="s">
        <v>4890</v>
      </c>
      <c r="D166" s="296"/>
      <c r="E166" s="296"/>
      <c r="F166" s="296" t="s">
        <v>4891</v>
      </c>
      <c r="G166" s="333"/>
      <c r="H166" s="334" t="s">
        <v>57</v>
      </c>
      <c r="I166" s="334" t="s">
        <v>60</v>
      </c>
      <c r="J166" s="296" t="s">
        <v>4892</v>
      </c>
      <c r="K166" s="276"/>
    </row>
    <row r="167" spans="2:11" s="1" customFormat="1" ht="17.25" customHeight="1">
      <c r="B167" s="277"/>
      <c r="C167" s="298" t="s">
        <v>4893</v>
      </c>
      <c r="D167" s="298"/>
      <c r="E167" s="298"/>
      <c r="F167" s="299" t="s">
        <v>4894</v>
      </c>
      <c r="G167" s="335"/>
      <c r="H167" s="336"/>
      <c r="I167" s="336"/>
      <c r="J167" s="298" t="s">
        <v>4895</v>
      </c>
      <c r="K167" s="278"/>
    </row>
    <row r="168" spans="2:11" s="1" customFormat="1" ht="5.25" customHeight="1">
      <c r="B168" s="304"/>
      <c r="C168" s="301"/>
      <c r="D168" s="301"/>
      <c r="E168" s="301"/>
      <c r="F168" s="301"/>
      <c r="G168" s="302"/>
      <c r="H168" s="301"/>
      <c r="I168" s="301"/>
      <c r="J168" s="301"/>
      <c r="K168" s="325"/>
    </row>
    <row r="169" spans="2:11" s="1" customFormat="1" ht="15" customHeight="1">
      <c r="B169" s="304"/>
      <c r="C169" s="283" t="s">
        <v>4899</v>
      </c>
      <c r="D169" s="283"/>
      <c r="E169" s="283"/>
      <c r="F169" s="303" t="s">
        <v>4896</v>
      </c>
      <c r="G169" s="283"/>
      <c r="H169" s="283" t="s">
        <v>4936</v>
      </c>
      <c r="I169" s="283" t="s">
        <v>4898</v>
      </c>
      <c r="J169" s="283">
        <v>120</v>
      </c>
      <c r="K169" s="325"/>
    </row>
    <row r="170" spans="2:11" s="1" customFormat="1" ht="15" customHeight="1">
      <c r="B170" s="304"/>
      <c r="C170" s="283" t="s">
        <v>4945</v>
      </c>
      <c r="D170" s="283"/>
      <c r="E170" s="283"/>
      <c r="F170" s="303" t="s">
        <v>4896</v>
      </c>
      <c r="G170" s="283"/>
      <c r="H170" s="283" t="s">
        <v>4946</v>
      </c>
      <c r="I170" s="283" t="s">
        <v>4898</v>
      </c>
      <c r="J170" s="283" t="s">
        <v>4947</v>
      </c>
      <c r="K170" s="325"/>
    </row>
    <row r="171" spans="2:11" s="1" customFormat="1" ht="15" customHeight="1">
      <c r="B171" s="304"/>
      <c r="C171" s="283" t="s">
        <v>4844</v>
      </c>
      <c r="D171" s="283"/>
      <c r="E171" s="283"/>
      <c r="F171" s="303" t="s">
        <v>4896</v>
      </c>
      <c r="G171" s="283"/>
      <c r="H171" s="283" t="s">
        <v>4963</v>
      </c>
      <c r="I171" s="283" t="s">
        <v>4898</v>
      </c>
      <c r="J171" s="283" t="s">
        <v>4947</v>
      </c>
      <c r="K171" s="325"/>
    </row>
    <row r="172" spans="2:11" s="1" customFormat="1" ht="15" customHeight="1">
      <c r="B172" s="304"/>
      <c r="C172" s="283" t="s">
        <v>4901</v>
      </c>
      <c r="D172" s="283"/>
      <c r="E172" s="283"/>
      <c r="F172" s="303" t="s">
        <v>4902</v>
      </c>
      <c r="G172" s="283"/>
      <c r="H172" s="283" t="s">
        <v>4963</v>
      </c>
      <c r="I172" s="283" t="s">
        <v>4898</v>
      </c>
      <c r="J172" s="283">
        <v>50</v>
      </c>
      <c r="K172" s="325"/>
    </row>
    <row r="173" spans="2:11" s="1" customFormat="1" ht="15" customHeight="1">
      <c r="B173" s="304"/>
      <c r="C173" s="283" t="s">
        <v>4904</v>
      </c>
      <c r="D173" s="283"/>
      <c r="E173" s="283"/>
      <c r="F173" s="303" t="s">
        <v>4896</v>
      </c>
      <c r="G173" s="283"/>
      <c r="H173" s="283" t="s">
        <v>4963</v>
      </c>
      <c r="I173" s="283" t="s">
        <v>4906</v>
      </c>
      <c r="J173" s="283"/>
      <c r="K173" s="325"/>
    </row>
    <row r="174" spans="2:11" s="1" customFormat="1" ht="15" customHeight="1">
      <c r="B174" s="304"/>
      <c r="C174" s="283" t="s">
        <v>4915</v>
      </c>
      <c r="D174" s="283"/>
      <c r="E174" s="283"/>
      <c r="F174" s="303" t="s">
        <v>4902</v>
      </c>
      <c r="G174" s="283"/>
      <c r="H174" s="283" t="s">
        <v>4963</v>
      </c>
      <c r="I174" s="283" t="s">
        <v>4898</v>
      </c>
      <c r="J174" s="283">
        <v>50</v>
      </c>
      <c r="K174" s="325"/>
    </row>
    <row r="175" spans="2:11" s="1" customFormat="1" ht="15" customHeight="1">
      <c r="B175" s="304"/>
      <c r="C175" s="283" t="s">
        <v>4923</v>
      </c>
      <c r="D175" s="283"/>
      <c r="E175" s="283"/>
      <c r="F175" s="303" t="s">
        <v>4902</v>
      </c>
      <c r="G175" s="283"/>
      <c r="H175" s="283" t="s">
        <v>4963</v>
      </c>
      <c r="I175" s="283" t="s">
        <v>4898</v>
      </c>
      <c r="J175" s="283">
        <v>50</v>
      </c>
      <c r="K175" s="325"/>
    </row>
    <row r="176" spans="2:11" s="1" customFormat="1" ht="15" customHeight="1">
      <c r="B176" s="304"/>
      <c r="C176" s="283" t="s">
        <v>4921</v>
      </c>
      <c r="D176" s="283"/>
      <c r="E176" s="283"/>
      <c r="F176" s="303" t="s">
        <v>4902</v>
      </c>
      <c r="G176" s="283"/>
      <c r="H176" s="283" t="s">
        <v>4963</v>
      </c>
      <c r="I176" s="283" t="s">
        <v>4898</v>
      </c>
      <c r="J176" s="283">
        <v>50</v>
      </c>
      <c r="K176" s="325"/>
    </row>
    <row r="177" spans="2:11" s="1" customFormat="1" ht="15" customHeight="1">
      <c r="B177" s="304"/>
      <c r="C177" s="283" t="s">
        <v>161</v>
      </c>
      <c r="D177" s="283"/>
      <c r="E177" s="283"/>
      <c r="F177" s="303" t="s">
        <v>4896</v>
      </c>
      <c r="G177" s="283"/>
      <c r="H177" s="283" t="s">
        <v>4964</v>
      </c>
      <c r="I177" s="283" t="s">
        <v>4965</v>
      </c>
      <c r="J177" s="283"/>
      <c r="K177" s="325"/>
    </row>
    <row r="178" spans="2:11" s="1" customFormat="1" ht="15" customHeight="1">
      <c r="B178" s="304"/>
      <c r="C178" s="283" t="s">
        <v>60</v>
      </c>
      <c r="D178" s="283"/>
      <c r="E178" s="283"/>
      <c r="F178" s="303" t="s">
        <v>4896</v>
      </c>
      <c r="G178" s="283"/>
      <c r="H178" s="283" t="s">
        <v>4966</v>
      </c>
      <c r="I178" s="283" t="s">
        <v>4967</v>
      </c>
      <c r="J178" s="283">
        <v>1</v>
      </c>
      <c r="K178" s="325"/>
    </row>
    <row r="179" spans="2:11" s="1" customFormat="1" ht="15" customHeight="1">
      <c r="B179" s="304"/>
      <c r="C179" s="283" t="s">
        <v>56</v>
      </c>
      <c r="D179" s="283"/>
      <c r="E179" s="283"/>
      <c r="F179" s="303" t="s">
        <v>4896</v>
      </c>
      <c r="G179" s="283"/>
      <c r="H179" s="283" t="s">
        <v>4968</v>
      </c>
      <c r="I179" s="283" t="s">
        <v>4898</v>
      </c>
      <c r="J179" s="283">
        <v>20</v>
      </c>
      <c r="K179" s="325"/>
    </row>
    <row r="180" spans="2:11" s="1" customFormat="1" ht="15" customHeight="1">
      <c r="B180" s="304"/>
      <c r="C180" s="283" t="s">
        <v>57</v>
      </c>
      <c r="D180" s="283"/>
      <c r="E180" s="283"/>
      <c r="F180" s="303" t="s">
        <v>4896</v>
      </c>
      <c r="G180" s="283"/>
      <c r="H180" s="283" t="s">
        <v>4969</v>
      </c>
      <c r="I180" s="283" t="s">
        <v>4898</v>
      </c>
      <c r="J180" s="283">
        <v>255</v>
      </c>
      <c r="K180" s="325"/>
    </row>
    <row r="181" spans="2:11" s="1" customFormat="1" ht="15" customHeight="1">
      <c r="B181" s="304"/>
      <c r="C181" s="283" t="s">
        <v>162</v>
      </c>
      <c r="D181" s="283"/>
      <c r="E181" s="283"/>
      <c r="F181" s="303" t="s">
        <v>4896</v>
      </c>
      <c r="G181" s="283"/>
      <c r="H181" s="283" t="s">
        <v>4860</v>
      </c>
      <c r="I181" s="283" t="s">
        <v>4898</v>
      </c>
      <c r="J181" s="283">
        <v>10</v>
      </c>
      <c r="K181" s="325"/>
    </row>
    <row r="182" spans="2:11" s="1" customFormat="1" ht="15" customHeight="1">
      <c r="B182" s="304"/>
      <c r="C182" s="283" t="s">
        <v>163</v>
      </c>
      <c r="D182" s="283"/>
      <c r="E182" s="283"/>
      <c r="F182" s="303" t="s">
        <v>4896</v>
      </c>
      <c r="G182" s="283"/>
      <c r="H182" s="283" t="s">
        <v>4970</v>
      </c>
      <c r="I182" s="283" t="s">
        <v>4931</v>
      </c>
      <c r="J182" s="283"/>
      <c r="K182" s="325"/>
    </row>
    <row r="183" spans="2:11" s="1" customFormat="1" ht="15" customHeight="1">
      <c r="B183" s="304"/>
      <c r="C183" s="283" t="s">
        <v>4971</v>
      </c>
      <c r="D183" s="283"/>
      <c r="E183" s="283"/>
      <c r="F183" s="303" t="s">
        <v>4896</v>
      </c>
      <c r="G183" s="283"/>
      <c r="H183" s="283" t="s">
        <v>4972</v>
      </c>
      <c r="I183" s="283" t="s">
        <v>4931</v>
      </c>
      <c r="J183" s="283"/>
      <c r="K183" s="325"/>
    </row>
    <row r="184" spans="2:11" s="1" customFormat="1" ht="15" customHeight="1">
      <c r="B184" s="304"/>
      <c r="C184" s="283" t="s">
        <v>4960</v>
      </c>
      <c r="D184" s="283"/>
      <c r="E184" s="283"/>
      <c r="F184" s="303" t="s">
        <v>4896</v>
      </c>
      <c r="G184" s="283"/>
      <c r="H184" s="283" t="s">
        <v>4973</v>
      </c>
      <c r="I184" s="283" t="s">
        <v>4931</v>
      </c>
      <c r="J184" s="283"/>
      <c r="K184" s="325"/>
    </row>
    <row r="185" spans="2:11" s="1" customFormat="1" ht="15" customHeight="1">
      <c r="B185" s="304"/>
      <c r="C185" s="283" t="s">
        <v>165</v>
      </c>
      <c r="D185" s="283"/>
      <c r="E185" s="283"/>
      <c r="F185" s="303" t="s">
        <v>4902</v>
      </c>
      <c r="G185" s="283"/>
      <c r="H185" s="283" t="s">
        <v>4974</v>
      </c>
      <c r="I185" s="283" t="s">
        <v>4898</v>
      </c>
      <c r="J185" s="283">
        <v>50</v>
      </c>
      <c r="K185" s="325"/>
    </row>
    <row r="186" spans="2:11" s="1" customFormat="1" ht="15" customHeight="1">
      <c r="B186" s="304"/>
      <c r="C186" s="283" t="s">
        <v>4975</v>
      </c>
      <c r="D186" s="283"/>
      <c r="E186" s="283"/>
      <c r="F186" s="303" t="s">
        <v>4902</v>
      </c>
      <c r="G186" s="283"/>
      <c r="H186" s="283" t="s">
        <v>4976</v>
      </c>
      <c r="I186" s="283" t="s">
        <v>4977</v>
      </c>
      <c r="J186" s="283"/>
      <c r="K186" s="325"/>
    </row>
    <row r="187" spans="2:11" s="1" customFormat="1" ht="15" customHeight="1">
      <c r="B187" s="304"/>
      <c r="C187" s="283" t="s">
        <v>4978</v>
      </c>
      <c r="D187" s="283"/>
      <c r="E187" s="283"/>
      <c r="F187" s="303" t="s">
        <v>4902</v>
      </c>
      <c r="G187" s="283"/>
      <c r="H187" s="283" t="s">
        <v>4979</v>
      </c>
      <c r="I187" s="283" t="s">
        <v>4977</v>
      </c>
      <c r="J187" s="283"/>
      <c r="K187" s="325"/>
    </row>
    <row r="188" spans="2:11" s="1" customFormat="1" ht="15" customHeight="1">
      <c r="B188" s="304"/>
      <c r="C188" s="283" t="s">
        <v>4980</v>
      </c>
      <c r="D188" s="283"/>
      <c r="E188" s="283"/>
      <c r="F188" s="303" t="s">
        <v>4902</v>
      </c>
      <c r="G188" s="283"/>
      <c r="H188" s="283" t="s">
        <v>4981</v>
      </c>
      <c r="I188" s="283" t="s">
        <v>4977</v>
      </c>
      <c r="J188" s="283"/>
      <c r="K188" s="325"/>
    </row>
    <row r="189" spans="2:11" s="1" customFormat="1" ht="15" customHeight="1">
      <c r="B189" s="304"/>
      <c r="C189" s="337" t="s">
        <v>4982</v>
      </c>
      <c r="D189" s="283"/>
      <c r="E189" s="283"/>
      <c r="F189" s="303" t="s">
        <v>4902</v>
      </c>
      <c r="G189" s="283"/>
      <c r="H189" s="283" t="s">
        <v>4983</v>
      </c>
      <c r="I189" s="283" t="s">
        <v>4984</v>
      </c>
      <c r="J189" s="338" t="s">
        <v>4985</v>
      </c>
      <c r="K189" s="325"/>
    </row>
    <row r="190" spans="2:11" s="1" customFormat="1" ht="15" customHeight="1">
      <c r="B190" s="304"/>
      <c r="C190" s="289" t="s">
        <v>45</v>
      </c>
      <c r="D190" s="283"/>
      <c r="E190" s="283"/>
      <c r="F190" s="303" t="s">
        <v>4896</v>
      </c>
      <c r="G190" s="283"/>
      <c r="H190" s="280" t="s">
        <v>4986</v>
      </c>
      <c r="I190" s="283" t="s">
        <v>4987</v>
      </c>
      <c r="J190" s="283"/>
      <c r="K190" s="325"/>
    </row>
    <row r="191" spans="2:11" s="1" customFormat="1" ht="15" customHeight="1">
      <c r="B191" s="304"/>
      <c r="C191" s="289" t="s">
        <v>4988</v>
      </c>
      <c r="D191" s="283"/>
      <c r="E191" s="283"/>
      <c r="F191" s="303" t="s">
        <v>4896</v>
      </c>
      <c r="G191" s="283"/>
      <c r="H191" s="283" t="s">
        <v>4989</v>
      </c>
      <c r="I191" s="283" t="s">
        <v>4931</v>
      </c>
      <c r="J191" s="283"/>
      <c r="K191" s="325"/>
    </row>
    <row r="192" spans="2:11" s="1" customFormat="1" ht="15" customHeight="1">
      <c r="B192" s="304"/>
      <c r="C192" s="289" t="s">
        <v>4990</v>
      </c>
      <c r="D192" s="283"/>
      <c r="E192" s="283"/>
      <c r="F192" s="303" t="s">
        <v>4896</v>
      </c>
      <c r="G192" s="283"/>
      <c r="H192" s="283" t="s">
        <v>4991</v>
      </c>
      <c r="I192" s="283" t="s">
        <v>4931</v>
      </c>
      <c r="J192" s="283"/>
      <c r="K192" s="325"/>
    </row>
    <row r="193" spans="2:11" s="1" customFormat="1" ht="15" customHeight="1">
      <c r="B193" s="304"/>
      <c r="C193" s="289" t="s">
        <v>4992</v>
      </c>
      <c r="D193" s="283"/>
      <c r="E193" s="283"/>
      <c r="F193" s="303" t="s">
        <v>4902</v>
      </c>
      <c r="G193" s="283"/>
      <c r="H193" s="283" t="s">
        <v>4993</v>
      </c>
      <c r="I193" s="283" t="s">
        <v>4931</v>
      </c>
      <c r="J193" s="283"/>
      <c r="K193" s="325"/>
    </row>
    <row r="194" spans="2:11" s="1" customFormat="1" ht="15" customHeight="1">
      <c r="B194" s="331"/>
      <c r="C194" s="339"/>
      <c r="D194" s="313"/>
      <c r="E194" s="313"/>
      <c r="F194" s="313"/>
      <c r="G194" s="313"/>
      <c r="H194" s="313"/>
      <c r="I194" s="313"/>
      <c r="J194" s="313"/>
      <c r="K194" s="332"/>
    </row>
    <row r="195" spans="2:11" s="1" customFormat="1" ht="18.75" customHeight="1">
      <c r="B195" s="280"/>
      <c r="C195" s="283"/>
      <c r="D195" s="283"/>
      <c r="E195" s="283"/>
      <c r="F195" s="303"/>
      <c r="G195" s="283"/>
      <c r="H195" s="283"/>
      <c r="I195" s="283"/>
      <c r="J195" s="283"/>
      <c r="K195" s="280"/>
    </row>
    <row r="196" spans="2:11" s="1" customFormat="1" ht="18.75" customHeight="1">
      <c r="B196" s="280"/>
      <c r="C196" s="283"/>
      <c r="D196" s="283"/>
      <c r="E196" s="283"/>
      <c r="F196" s="303"/>
      <c r="G196" s="283"/>
      <c r="H196" s="283"/>
      <c r="I196" s="283"/>
      <c r="J196" s="283"/>
      <c r="K196" s="280"/>
    </row>
    <row r="197" spans="2:11" s="1" customFormat="1" ht="18.75" customHeight="1">
      <c r="B197" s="290"/>
      <c r="C197" s="290"/>
      <c r="D197" s="290"/>
      <c r="E197" s="290"/>
      <c r="F197" s="290"/>
      <c r="G197" s="290"/>
      <c r="H197" s="290"/>
      <c r="I197" s="290"/>
      <c r="J197" s="290"/>
      <c r="K197" s="290"/>
    </row>
    <row r="198" spans="2:11" s="1" customFormat="1" ht="13.5">
      <c r="B198" s="272"/>
      <c r="C198" s="273"/>
      <c r="D198" s="273"/>
      <c r="E198" s="273"/>
      <c r="F198" s="273"/>
      <c r="G198" s="273"/>
      <c r="H198" s="273"/>
      <c r="I198" s="273"/>
      <c r="J198" s="273"/>
      <c r="K198" s="274"/>
    </row>
    <row r="199" spans="2:11" s="1" customFormat="1" ht="21">
      <c r="B199" s="275"/>
      <c r="C199" s="400" t="s">
        <v>4994</v>
      </c>
      <c r="D199" s="400"/>
      <c r="E199" s="400"/>
      <c r="F199" s="400"/>
      <c r="G199" s="400"/>
      <c r="H199" s="400"/>
      <c r="I199" s="400"/>
      <c r="J199" s="400"/>
      <c r="K199" s="276"/>
    </row>
    <row r="200" spans="2:11" s="1" customFormat="1" ht="25.5" customHeight="1">
      <c r="B200" s="275"/>
      <c r="C200" s="340" t="s">
        <v>4995</v>
      </c>
      <c r="D200" s="340"/>
      <c r="E200" s="340"/>
      <c r="F200" s="340" t="s">
        <v>4996</v>
      </c>
      <c r="G200" s="341"/>
      <c r="H200" s="401" t="s">
        <v>4997</v>
      </c>
      <c r="I200" s="401"/>
      <c r="J200" s="401"/>
      <c r="K200" s="276"/>
    </row>
    <row r="201" spans="2:11" s="1" customFormat="1" ht="5.25" customHeight="1">
      <c r="B201" s="304"/>
      <c r="C201" s="301"/>
      <c r="D201" s="301"/>
      <c r="E201" s="301"/>
      <c r="F201" s="301"/>
      <c r="G201" s="283"/>
      <c r="H201" s="301"/>
      <c r="I201" s="301"/>
      <c r="J201" s="301"/>
      <c r="K201" s="325"/>
    </row>
    <row r="202" spans="2:11" s="1" customFormat="1" ht="15" customHeight="1">
      <c r="B202" s="304"/>
      <c r="C202" s="283" t="s">
        <v>4987</v>
      </c>
      <c r="D202" s="283"/>
      <c r="E202" s="283"/>
      <c r="F202" s="303" t="s">
        <v>46</v>
      </c>
      <c r="G202" s="283"/>
      <c r="H202" s="402" t="s">
        <v>4998</v>
      </c>
      <c r="I202" s="402"/>
      <c r="J202" s="402"/>
      <c r="K202" s="325"/>
    </row>
    <row r="203" spans="2:11" s="1" customFormat="1" ht="15" customHeight="1">
      <c r="B203" s="304"/>
      <c r="C203" s="310"/>
      <c r="D203" s="283"/>
      <c r="E203" s="283"/>
      <c r="F203" s="303" t="s">
        <v>47</v>
      </c>
      <c r="G203" s="283"/>
      <c r="H203" s="402" t="s">
        <v>4999</v>
      </c>
      <c r="I203" s="402"/>
      <c r="J203" s="402"/>
      <c r="K203" s="325"/>
    </row>
    <row r="204" spans="2:11" s="1" customFormat="1" ht="15" customHeight="1">
      <c r="B204" s="304"/>
      <c r="C204" s="310"/>
      <c r="D204" s="283"/>
      <c r="E204" s="283"/>
      <c r="F204" s="303" t="s">
        <v>50</v>
      </c>
      <c r="G204" s="283"/>
      <c r="H204" s="402" t="s">
        <v>5000</v>
      </c>
      <c r="I204" s="402"/>
      <c r="J204" s="402"/>
      <c r="K204" s="325"/>
    </row>
    <row r="205" spans="2:11" s="1" customFormat="1" ht="15" customHeight="1">
      <c r="B205" s="304"/>
      <c r="C205" s="283"/>
      <c r="D205" s="283"/>
      <c r="E205" s="283"/>
      <c r="F205" s="303" t="s">
        <v>48</v>
      </c>
      <c r="G205" s="283"/>
      <c r="H205" s="402" t="s">
        <v>5001</v>
      </c>
      <c r="I205" s="402"/>
      <c r="J205" s="402"/>
      <c r="K205" s="325"/>
    </row>
    <row r="206" spans="2:11" s="1" customFormat="1" ht="15" customHeight="1">
      <c r="B206" s="304"/>
      <c r="C206" s="283"/>
      <c r="D206" s="283"/>
      <c r="E206" s="283"/>
      <c r="F206" s="303" t="s">
        <v>49</v>
      </c>
      <c r="G206" s="283"/>
      <c r="H206" s="402" t="s">
        <v>5002</v>
      </c>
      <c r="I206" s="402"/>
      <c r="J206" s="402"/>
      <c r="K206" s="325"/>
    </row>
    <row r="207" spans="2:11" s="1" customFormat="1" ht="15" customHeight="1">
      <c r="B207" s="304"/>
      <c r="C207" s="283"/>
      <c r="D207" s="283"/>
      <c r="E207" s="283"/>
      <c r="F207" s="303"/>
      <c r="G207" s="283"/>
      <c r="H207" s="283"/>
      <c r="I207" s="283"/>
      <c r="J207" s="283"/>
      <c r="K207" s="325"/>
    </row>
    <row r="208" spans="2:11" s="1" customFormat="1" ht="15" customHeight="1">
      <c r="B208" s="304"/>
      <c r="C208" s="283" t="s">
        <v>4943</v>
      </c>
      <c r="D208" s="283"/>
      <c r="E208" s="283"/>
      <c r="F208" s="303" t="s">
        <v>82</v>
      </c>
      <c r="G208" s="283"/>
      <c r="H208" s="402" t="s">
        <v>5003</v>
      </c>
      <c r="I208" s="402"/>
      <c r="J208" s="402"/>
      <c r="K208" s="325"/>
    </row>
    <row r="209" spans="2:11" s="1" customFormat="1" ht="15" customHeight="1">
      <c r="B209" s="304"/>
      <c r="C209" s="310"/>
      <c r="D209" s="283"/>
      <c r="E209" s="283"/>
      <c r="F209" s="303" t="s">
        <v>4839</v>
      </c>
      <c r="G209" s="283"/>
      <c r="H209" s="402" t="s">
        <v>4840</v>
      </c>
      <c r="I209" s="402"/>
      <c r="J209" s="402"/>
      <c r="K209" s="325"/>
    </row>
    <row r="210" spans="2:11" s="1" customFormat="1" ht="15" customHeight="1">
      <c r="B210" s="304"/>
      <c r="C210" s="283"/>
      <c r="D210" s="283"/>
      <c r="E210" s="283"/>
      <c r="F210" s="303" t="s">
        <v>4837</v>
      </c>
      <c r="G210" s="283"/>
      <c r="H210" s="402" t="s">
        <v>5004</v>
      </c>
      <c r="I210" s="402"/>
      <c r="J210" s="402"/>
      <c r="K210" s="325"/>
    </row>
    <row r="211" spans="2:11" s="1" customFormat="1" ht="15" customHeight="1">
      <c r="B211" s="342"/>
      <c r="C211" s="310"/>
      <c r="D211" s="310"/>
      <c r="E211" s="310"/>
      <c r="F211" s="303" t="s">
        <v>4841</v>
      </c>
      <c r="G211" s="289"/>
      <c r="H211" s="403" t="s">
        <v>141</v>
      </c>
      <c r="I211" s="403"/>
      <c r="J211" s="403"/>
      <c r="K211" s="343"/>
    </row>
    <row r="212" spans="2:11" s="1" customFormat="1" ht="15" customHeight="1">
      <c r="B212" s="342"/>
      <c r="C212" s="310"/>
      <c r="D212" s="310"/>
      <c r="E212" s="310"/>
      <c r="F212" s="303" t="s">
        <v>4842</v>
      </c>
      <c r="G212" s="289"/>
      <c r="H212" s="403" t="s">
        <v>2614</v>
      </c>
      <c r="I212" s="403"/>
      <c r="J212" s="403"/>
      <c r="K212" s="343"/>
    </row>
    <row r="213" spans="2:11" s="1" customFormat="1" ht="15" customHeight="1">
      <c r="B213" s="342"/>
      <c r="C213" s="310"/>
      <c r="D213" s="310"/>
      <c r="E213" s="310"/>
      <c r="F213" s="344"/>
      <c r="G213" s="289"/>
      <c r="H213" s="345"/>
      <c r="I213" s="345"/>
      <c r="J213" s="345"/>
      <c r="K213" s="343"/>
    </row>
    <row r="214" spans="2:11" s="1" customFormat="1" ht="15" customHeight="1">
      <c r="B214" s="342"/>
      <c r="C214" s="283" t="s">
        <v>4967</v>
      </c>
      <c r="D214" s="310"/>
      <c r="E214" s="310"/>
      <c r="F214" s="303">
        <v>1</v>
      </c>
      <c r="G214" s="289"/>
      <c r="H214" s="403" t="s">
        <v>5005</v>
      </c>
      <c r="I214" s="403"/>
      <c r="J214" s="403"/>
      <c r="K214" s="343"/>
    </row>
    <row r="215" spans="2:11" s="1" customFormat="1" ht="15" customHeight="1">
      <c r="B215" s="342"/>
      <c r="C215" s="310"/>
      <c r="D215" s="310"/>
      <c r="E215" s="310"/>
      <c r="F215" s="303">
        <v>2</v>
      </c>
      <c r="G215" s="289"/>
      <c r="H215" s="403" t="s">
        <v>5006</v>
      </c>
      <c r="I215" s="403"/>
      <c r="J215" s="403"/>
      <c r="K215" s="343"/>
    </row>
    <row r="216" spans="2:11" s="1" customFormat="1" ht="15" customHeight="1">
      <c r="B216" s="342"/>
      <c r="C216" s="310"/>
      <c r="D216" s="310"/>
      <c r="E216" s="310"/>
      <c r="F216" s="303">
        <v>3</v>
      </c>
      <c r="G216" s="289"/>
      <c r="H216" s="403" t="s">
        <v>5007</v>
      </c>
      <c r="I216" s="403"/>
      <c r="J216" s="403"/>
      <c r="K216" s="343"/>
    </row>
    <row r="217" spans="2:11" s="1" customFormat="1" ht="15" customHeight="1">
      <c r="B217" s="342"/>
      <c r="C217" s="310"/>
      <c r="D217" s="310"/>
      <c r="E217" s="310"/>
      <c r="F217" s="303">
        <v>4</v>
      </c>
      <c r="G217" s="289"/>
      <c r="H217" s="403" t="s">
        <v>5008</v>
      </c>
      <c r="I217" s="403"/>
      <c r="J217" s="403"/>
      <c r="K217" s="343"/>
    </row>
    <row r="218" spans="2:11" s="1" customFormat="1" ht="12.75" customHeight="1">
      <c r="B218" s="346"/>
      <c r="C218" s="347"/>
      <c r="D218" s="347"/>
      <c r="E218" s="347"/>
      <c r="F218" s="347"/>
      <c r="G218" s="347"/>
      <c r="H218" s="347"/>
      <c r="I218" s="347"/>
      <c r="J218" s="347"/>
      <c r="K218" s="34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88</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354</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ROUND(J84,2)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ROUND((SUM(BE84:BE113)),2)</f>
        <v>0</v>
      </c>
      <c r="G33" s="36"/>
      <c r="H33" s="36"/>
      <c r="I33" s="128">
        <v>0.21</v>
      </c>
      <c r="J33" s="127">
        <f>ROUND(((SUM(BE84:BE113))*I33),2)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ROUND((SUM(BF84:BF113)),2)</f>
        <v>0</v>
      </c>
      <c r="G34" s="36"/>
      <c r="H34" s="36"/>
      <c r="I34" s="128">
        <v>0.15</v>
      </c>
      <c r="J34" s="127">
        <f>ROUND(((SUM(BF84:BF113))*I34),2)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ROUND((SUM(BG84:BG113)),2)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ROUND((SUM(BH84:BH113)),2)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ROUND((SUM(BI84:BI113)),2)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02 - Demolice nezkolaudovaných objektů</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J84</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J85</f>
        <v>0</v>
      </c>
      <c r="K60" s="149"/>
      <c r="L60" s="154"/>
    </row>
    <row r="61" spans="2:12" s="10" customFormat="1" ht="19.9" customHeight="1">
      <c r="B61" s="155"/>
      <c r="C61" s="156"/>
      <c r="D61" s="157" t="s">
        <v>355</v>
      </c>
      <c r="E61" s="158"/>
      <c r="F61" s="158"/>
      <c r="G61" s="158"/>
      <c r="H61" s="158"/>
      <c r="I61" s="159"/>
      <c r="J61" s="160">
        <f>J86</f>
        <v>0</v>
      </c>
      <c r="K61" s="156"/>
      <c r="L61" s="161"/>
    </row>
    <row r="62" spans="2:12" s="10" customFormat="1" ht="19.9" customHeight="1">
      <c r="B62" s="155"/>
      <c r="C62" s="156"/>
      <c r="D62" s="157" t="s">
        <v>356</v>
      </c>
      <c r="E62" s="158"/>
      <c r="F62" s="158"/>
      <c r="G62" s="158"/>
      <c r="H62" s="158"/>
      <c r="I62" s="159"/>
      <c r="J62" s="160">
        <f>J93</f>
        <v>0</v>
      </c>
      <c r="K62" s="156"/>
      <c r="L62" s="161"/>
    </row>
    <row r="63" spans="2:12" s="9" customFormat="1" ht="24.95" customHeight="1">
      <c r="B63" s="148"/>
      <c r="C63" s="149"/>
      <c r="D63" s="150" t="s">
        <v>158</v>
      </c>
      <c r="E63" s="151"/>
      <c r="F63" s="151"/>
      <c r="G63" s="151"/>
      <c r="H63" s="151"/>
      <c r="I63" s="152"/>
      <c r="J63" s="153">
        <f>J101</f>
        <v>0</v>
      </c>
      <c r="K63" s="149"/>
      <c r="L63" s="154"/>
    </row>
    <row r="64" spans="2:12" s="10" customFormat="1" ht="19.9" customHeight="1">
      <c r="B64" s="155"/>
      <c r="C64" s="156"/>
      <c r="D64" s="157" t="s">
        <v>357</v>
      </c>
      <c r="E64" s="158"/>
      <c r="F64" s="158"/>
      <c r="G64" s="158"/>
      <c r="H64" s="158"/>
      <c r="I64" s="159"/>
      <c r="J64" s="160">
        <f>J102</f>
        <v>0</v>
      </c>
      <c r="K64" s="156"/>
      <c r="L64" s="161"/>
    </row>
    <row r="65" spans="1:31" s="2" customFormat="1" ht="21.75" customHeight="1">
      <c r="A65" s="36"/>
      <c r="B65" s="37"/>
      <c r="C65" s="38"/>
      <c r="D65" s="38"/>
      <c r="E65" s="38"/>
      <c r="F65" s="38"/>
      <c r="G65" s="38"/>
      <c r="H65" s="38"/>
      <c r="I65" s="111"/>
      <c r="J65" s="38"/>
      <c r="K65" s="38"/>
      <c r="L65" s="112"/>
      <c r="S65" s="36"/>
      <c r="T65" s="36"/>
      <c r="U65" s="36"/>
      <c r="V65" s="36"/>
      <c r="W65" s="36"/>
      <c r="X65" s="36"/>
      <c r="Y65" s="36"/>
      <c r="Z65" s="36"/>
      <c r="AA65" s="36"/>
      <c r="AB65" s="36"/>
      <c r="AC65" s="36"/>
      <c r="AD65" s="36"/>
      <c r="AE65" s="36"/>
    </row>
    <row r="66" spans="1:31" s="2" customFormat="1" ht="6.95" customHeight="1">
      <c r="A66" s="36"/>
      <c r="B66" s="50"/>
      <c r="C66" s="51"/>
      <c r="D66" s="51"/>
      <c r="E66" s="51"/>
      <c r="F66" s="51"/>
      <c r="G66" s="51"/>
      <c r="H66" s="51"/>
      <c r="I66" s="139"/>
      <c r="J66" s="51"/>
      <c r="K66" s="51"/>
      <c r="L66" s="112"/>
      <c r="S66" s="36"/>
      <c r="T66" s="36"/>
      <c r="U66" s="36"/>
      <c r="V66" s="36"/>
      <c r="W66" s="36"/>
      <c r="X66" s="36"/>
      <c r="Y66" s="36"/>
      <c r="Z66" s="36"/>
      <c r="AA66" s="36"/>
      <c r="AB66" s="36"/>
      <c r="AC66" s="36"/>
      <c r="AD66" s="36"/>
      <c r="AE66" s="36"/>
    </row>
    <row r="70" spans="1:31" s="2" customFormat="1" ht="6.95" customHeight="1">
      <c r="A70" s="36"/>
      <c r="B70" s="52"/>
      <c r="C70" s="53"/>
      <c r="D70" s="53"/>
      <c r="E70" s="53"/>
      <c r="F70" s="53"/>
      <c r="G70" s="53"/>
      <c r="H70" s="53"/>
      <c r="I70" s="142"/>
      <c r="J70" s="53"/>
      <c r="K70" s="53"/>
      <c r="L70" s="112"/>
      <c r="S70" s="36"/>
      <c r="T70" s="36"/>
      <c r="U70" s="36"/>
      <c r="V70" s="36"/>
      <c r="W70" s="36"/>
      <c r="X70" s="36"/>
      <c r="Y70" s="36"/>
      <c r="Z70" s="36"/>
      <c r="AA70" s="36"/>
      <c r="AB70" s="36"/>
      <c r="AC70" s="36"/>
      <c r="AD70" s="36"/>
      <c r="AE70" s="36"/>
    </row>
    <row r="71" spans="1:31" s="2" customFormat="1" ht="24.95" customHeight="1">
      <c r="A71" s="36"/>
      <c r="B71" s="37"/>
      <c r="C71" s="25" t="s">
        <v>160</v>
      </c>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111"/>
      <c r="J72" s="38"/>
      <c r="K72" s="38"/>
      <c r="L72" s="112"/>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6.5" customHeight="1">
      <c r="A74" s="36"/>
      <c r="B74" s="37"/>
      <c r="C74" s="38"/>
      <c r="D74" s="38"/>
      <c r="E74" s="396" t="str">
        <f>E7</f>
        <v>Horažďovice ON - oprava výpravní budovy1</v>
      </c>
      <c r="F74" s="397"/>
      <c r="G74" s="397"/>
      <c r="H74" s="397"/>
      <c r="I74" s="111"/>
      <c r="J74" s="38"/>
      <c r="K74" s="38"/>
      <c r="L74" s="112"/>
      <c r="S74" s="36"/>
      <c r="T74" s="36"/>
      <c r="U74" s="36"/>
      <c r="V74" s="36"/>
      <c r="W74" s="36"/>
      <c r="X74" s="36"/>
      <c r="Y74" s="36"/>
      <c r="Z74" s="36"/>
      <c r="AA74" s="36"/>
      <c r="AB74" s="36"/>
      <c r="AC74" s="36"/>
      <c r="AD74" s="36"/>
      <c r="AE74" s="36"/>
    </row>
    <row r="75" spans="1:31" s="2" customFormat="1" ht="12" customHeight="1">
      <c r="A75" s="36"/>
      <c r="B75" s="37"/>
      <c r="C75" s="31" t="s">
        <v>144</v>
      </c>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16.5" customHeight="1">
      <c r="A76" s="36"/>
      <c r="B76" s="37"/>
      <c r="C76" s="38"/>
      <c r="D76" s="38"/>
      <c r="E76" s="353" t="str">
        <f>E9</f>
        <v>SO 02 - Demolice nezkolaudovaných objektů</v>
      </c>
      <c r="F76" s="398"/>
      <c r="G76" s="398"/>
      <c r="H76" s="398"/>
      <c r="I76" s="111"/>
      <c r="J76" s="38"/>
      <c r="K76" s="38"/>
      <c r="L76" s="112"/>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114" t="s">
        <v>23</v>
      </c>
      <c r="J78" s="62" t="str">
        <f>IF(J12="","",J12)</f>
        <v>29. 3. 2020</v>
      </c>
      <c r="K78" s="38"/>
      <c r="L78" s="112"/>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1"/>
      <c r="J79" s="38"/>
      <c r="K79" s="38"/>
      <c r="L79" s="112"/>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Správa železnic, státní organizace</v>
      </c>
      <c r="G80" s="38"/>
      <c r="H80" s="38"/>
      <c r="I80" s="114" t="s">
        <v>33</v>
      </c>
      <c r="J80" s="34" t="str">
        <f>E21</f>
        <v>APREA s.r.o.</v>
      </c>
      <c r="K80" s="38"/>
      <c r="L80" s="112"/>
      <c r="S80" s="36"/>
      <c r="T80" s="36"/>
      <c r="U80" s="36"/>
      <c r="V80" s="36"/>
      <c r="W80" s="36"/>
      <c r="X80" s="36"/>
      <c r="Y80" s="36"/>
      <c r="Z80" s="36"/>
      <c r="AA80" s="36"/>
      <c r="AB80" s="36"/>
      <c r="AC80" s="36"/>
      <c r="AD80" s="36"/>
      <c r="AE80" s="36"/>
    </row>
    <row r="81" spans="1:31" s="2" customFormat="1" ht="15.2" customHeight="1">
      <c r="A81" s="36"/>
      <c r="B81" s="37"/>
      <c r="C81" s="31" t="s">
        <v>31</v>
      </c>
      <c r="D81" s="38"/>
      <c r="E81" s="38"/>
      <c r="F81" s="29" t="str">
        <f>IF(E18="","",E18)</f>
        <v>Vyplň údaj</v>
      </c>
      <c r="G81" s="38"/>
      <c r="H81" s="38"/>
      <c r="I81" s="114" t="s">
        <v>38</v>
      </c>
      <c r="J81" s="34" t="str">
        <f>E24</f>
        <v xml:space="preserve"> </v>
      </c>
      <c r="K81" s="38"/>
      <c r="L81" s="112"/>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111"/>
      <c r="J82" s="38"/>
      <c r="K82" s="38"/>
      <c r="L82" s="112"/>
      <c r="S82" s="36"/>
      <c r="T82" s="36"/>
      <c r="U82" s="36"/>
      <c r="V82" s="36"/>
      <c r="W82" s="36"/>
      <c r="X82" s="36"/>
      <c r="Y82" s="36"/>
      <c r="Z82" s="36"/>
      <c r="AA82" s="36"/>
      <c r="AB82" s="36"/>
      <c r="AC82" s="36"/>
      <c r="AD82" s="36"/>
      <c r="AE82" s="36"/>
    </row>
    <row r="83" spans="1:31" s="11" customFormat="1" ht="29.25" customHeight="1">
      <c r="A83" s="162"/>
      <c r="B83" s="163"/>
      <c r="C83" s="164" t="s">
        <v>161</v>
      </c>
      <c r="D83" s="165" t="s">
        <v>60</v>
      </c>
      <c r="E83" s="165" t="s">
        <v>56</v>
      </c>
      <c r="F83" s="165" t="s">
        <v>57</v>
      </c>
      <c r="G83" s="165" t="s">
        <v>162</v>
      </c>
      <c r="H83" s="165" t="s">
        <v>163</v>
      </c>
      <c r="I83" s="166" t="s">
        <v>164</v>
      </c>
      <c r="J83" s="165" t="s">
        <v>148</v>
      </c>
      <c r="K83" s="167" t="s">
        <v>165</v>
      </c>
      <c r="L83" s="168"/>
      <c r="M83" s="71" t="s">
        <v>19</v>
      </c>
      <c r="N83" s="72" t="s">
        <v>45</v>
      </c>
      <c r="O83" s="72" t="s">
        <v>166</v>
      </c>
      <c r="P83" s="72" t="s">
        <v>167</v>
      </c>
      <c r="Q83" s="72" t="s">
        <v>168</v>
      </c>
      <c r="R83" s="72" t="s">
        <v>169</v>
      </c>
      <c r="S83" s="72" t="s">
        <v>170</v>
      </c>
      <c r="T83" s="73" t="s">
        <v>171</v>
      </c>
      <c r="U83" s="162"/>
      <c r="V83" s="162"/>
      <c r="W83" s="162"/>
      <c r="X83" s="162"/>
      <c r="Y83" s="162"/>
      <c r="Z83" s="162"/>
      <c r="AA83" s="162"/>
      <c r="AB83" s="162"/>
      <c r="AC83" s="162"/>
      <c r="AD83" s="162"/>
      <c r="AE83" s="162"/>
    </row>
    <row r="84" spans="1:63" s="2" customFormat="1" ht="22.9" customHeight="1">
      <c r="A84" s="36"/>
      <c r="B84" s="37"/>
      <c r="C84" s="78" t="s">
        <v>172</v>
      </c>
      <c r="D84" s="38"/>
      <c r="E84" s="38"/>
      <c r="F84" s="38"/>
      <c r="G84" s="38"/>
      <c r="H84" s="38"/>
      <c r="I84" s="111"/>
      <c r="J84" s="169">
        <f>BK84</f>
        <v>0</v>
      </c>
      <c r="K84" s="38"/>
      <c r="L84" s="41"/>
      <c r="M84" s="74"/>
      <c r="N84" s="170"/>
      <c r="O84" s="75"/>
      <c r="P84" s="171">
        <f>P85+P101</f>
        <v>0</v>
      </c>
      <c r="Q84" s="75"/>
      <c r="R84" s="171">
        <f>R85+R101</f>
        <v>0</v>
      </c>
      <c r="S84" s="75"/>
      <c r="T84" s="172">
        <f>T85+T101</f>
        <v>38.21829</v>
      </c>
      <c r="U84" s="36"/>
      <c r="V84" s="36"/>
      <c r="W84" s="36"/>
      <c r="X84" s="36"/>
      <c r="Y84" s="36"/>
      <c r="Z84" s="36"/>
      <c r="AA84" s="36"/>
      <c r="AB84" s="36"/>
      <c r="AC84" s="36"/>
      <c r="AD84" s="36"/>
      <c r="AE84" s="36"/>
      <c r="AT84" s="19" t="s">
        <v>74</v>
      </c>
      <c r="AU84" s="19" t="s">
        <v>149</v>
      </c>
      <c r="BK84" s="173">
        <f>BK85+BK101</f>
        <v>0</v>
      </c>
    </row>
    <row r="85" spans="2:63" s="12" customFormat="1" ht="25.9" customHeight="1">
      <c r="B85" s="174"/>
      <c r="C85" s="175"/>
      <c r="D85" s="176" t="s">
        <v>74</v>
      </c>
      <c r="E85" s="177" t="s">
        <v>173</v>
      </c>
      <c r="F85" s="177" t="s">
        <v>174</v>
      </c>
      <c r="G85" s="175"/>
      <c r="H85" s="175"/>
      <c r="I85" s="178"/>
      <c r="J85" s="179">
        <f>BK85</f>
        <v>0</v>
      </c>
      <c r="K85" s="175"/>
      <c r="L85" s="180"/>
      <c r="M85" s="181"/>
      <c r="N85" s="182"/>
      <c r="O85" s="182"/>
      <c r="P85" s="183">
        <f>P86+P93</f>
        <v>0</v>
      </c>
      <c r="Q85" s="182"/>
      <c r="R85" s="183">
        <f>R86+R93</f>
        <v>0</v>
      </c>
      <c r="S85" s="182"/>
      <c r="T85" s="184">
        <f>T86+T93</f>
        <v>33.772200000000005</v>
      </c>
      <c r="AR85" s="185" t="s">
        <v>83</v>
      </c>
      <c r="AT85" s="186" t="s">
        <v>74</v>
      </c>
      <c r="AU85" s="186" t="s">
        <v>75</v>
      </c>
      <c r="AY85" s="185" t="s">
        <v>175</v>
      </c>
      <c r="BK85" s="187">
        <f>BK86+BK93</f>
        <v>0</v>
      </c>
    </row>
    <row r="86" spans="2:63" s="12" customFormat="1" ht="22.9" customHeight="1">
      <c r="B86" s="174"/>
      <c r="C86" s="175"/>
      <c r="D86" s="176" t="s">
        <v>74</v>
      </c>
      <c r="E86" s="188" t="s">
        <v>237</v>
      </c>
      <c r="F86" s="188" t="s">
        <v>358</v>
      </c>
      <c r="G86" s="175"/>
      <c r="H86" s="175"/>
      <c r="I86" s="178"/>
      <c r="J86" s="189">
        <f>BK86</f>
        <v>0</v>
      </c>
      <c r="K86" s="175"/>
      <c r="L86" s="180"/>
      <c r="M86" s="181"/>
      <c r="N86" s="182"/>
      <c r="O86" s="182"/>
      <c r="P86" s="183">
        <f>SUM(P87:P92)</f>
        <v>0</v>
      </c>
      <c r="Q86" s="182"/>
      <c r="R86" s="183">
        <f>SUM(R87:R92)</f>
        <v>0</v>
      </c>
      <c r="S86" s="182"/>
      <c r="T86" s="184">
        <f>SUM(T87:T92)</f>
        <v>33.772200000000005</v>
      </c>
      <c r="AR86" s="185" t="s">
        <v>83</v>
      </c>
      <c r="AT86" s="186" t="s">
        <v>74</v>
      </c>
      <c r="AU86" s="186" t="s">
        <v>83</v>
      </c>
      <c r="AY86" s="185" t="s">
        <v>175</v>
      </c>
      <c r="BK86" s="187">
        <f>SUM(BK87:BK92)</f>
        <v>0</v>
      </c>
    </row>
    <row r="87" spans="1:65" s="2" customFormat="1" ht="16.5" customHeight="1">
      <c r="A87" s="36"/>
      <c r="B87" s="37"/>
      <c r="C87" s="190" t="s">
        <v>83</v>
      </c>
      <c r="D87" s="190" t="s">
        <v>177</v>
      </c>
      <c r="E87" s="191" t="s">
        <v>359</v>
      </c>
      <c r="F87" s="192" t="s">
        <v>360</v>
      </c>
      <c r="G87" s="193" t="s">
        <v>191</v>
      </c>
      <c r="H87" s="194">
        <v>15.351</v>
      </c>
      <c r="I87" s="195"/>
      <c r="J87" s="196">
        <f>ROUND(I87*H87,2)</f>
        <v>0</v>
      </c>
      <c r="K87" s="192" t="s">
        <v>181</v>
      </c>
      <c r="L87" s="41"/>
      <c r="M87" s="197" t="s">
        <v>19</v>
      </c>
      <c r="N87" s="198" t="s">
        <v>48</v>
      </c>
      <c r="O87" s="67"/>
      <c r="P87" s="199">
        <f>O87*H87</f>
        <v>0</v>
      </c>
      <c r="Q87" s="199">
        <v>0</v>
      </c>
      <c r="R87" s="199">
        <f>Q87*H87</f>
        <v>0</v>
      </c>
      <c r="S87" s="199">
        <v>2.2</v>
      </c>
      <c r="T87" s="200">
        <f>S87*H87</f>
        <v>33.772200000000005</v>
      </c>
      <c r="U87" s="36"/>
      <c r="V87" s="36"/>
      <c r="W87" s="36"/>
      <c r="X87" s="36"/>
      <c r="Y87" s="36"/>
      <c r="Z87" s="36"/>
      <c r="AA87" s="36"/>
      <c r="AB87" s="36"/>
      <c r="AC87" s="36"/>
      <c r="AD87" s="36"/>
      <c r="AE87" s="36"/>
      <c r="AR87" s="201" t="s">
        <v>182</v>
      </c>
      <c r="AT87" s="201" t="s">
        <v>177</v>
      </c>
      <c r="AU87" s="201" t="s">
        <v>85</v>
      </c>
      <c r="AY87" s="19" t="s">
        <v>175</v>
      </c>
      <c r="BE87" s="202">
        <f>IF(N87="základní",J87,0)</f>
        <v>0</v>
      </c>
      <c r="BF87" s="202">
        <f>IF(N87="snížená",J87,0)</f>
        <v>0</v>
      </c>
      <c r="BG87" s="202">
        <f>IF(N87="zákl. přenesená",J87,0)</f>
        <v>0</v>
      </c>
      <c r="BH87" s="202">
        <f>IF(N87="sníž. přenesená",J87,0)</f>
        <v>0</v>
      </c>
      <c r="BI87" s="202">
        <f>IF(N87="nulová",J87,0)</f>
        <v>0</v>
      </c>
      <c r="BJ87" s="19" t="s">
        <v>182</v>
      </c>
      <c r="BK87" s="202">
        <f>ROUND(I87*H87,2)</f>
        <v>0</v>
      </c>
      <c r="BL87" s="19" t="s">
        <v>182</v>
      </c>
      <c r="BM87" s="201" t="s">
        <v>361</v>
      </c>
    </row>
    <row r="88" spans="2:51" s="13" customFormat="1" ht="11.25">
      <c r="B88" s="207"/>
      <c r="C88" s="208"/>
      <c r="D88" s="203" t="s">
        <v>186</v>
      </c>
      <c r="E88" s="209" t="s">
        <v>19</v>
      </c>
      <c r="F88" s="210" t="s">
        <v>362</v>
      </c>
      <c r="G88" s="208"/>
      <c r="H88" s="209" t="s">
        <v>19</v>
      </c>
      <c r="I88" s="211"/>
      <c r="J88" s="208"/>
      <c r="K88" s="208"/>
      <c r="L88" s="212"/>
      <c r="M88" s="213"/>
      <c r="N88" s="214"/>
      <c r="O88" s="214"/>
      <c r="P88" s="214"/>
      <c r="Q88" s="214"/>
      <c r="R88" s="214"/>
      <c r="S88" s="214"/>
      <c r="T88" s="215"/>
      <c r="AT88" s="216" t="s">
        <v>186</v>
      </c>
      <c r="AU88" s="216" t="s">
        <v>85</v>
      </c>
      <c r="AV88" s="13" t="s">
        <v>83</v>
      </c>
      <c r="AW88" s="13" t="s">
        <v>37</v>
      </c>
      <c r="AX88" s="13" t="s">
        <v>75</v>
      </c>
      <c r="AY88" s="216" t="s">
        <v>175</v>
      </c>
    </row>
    <row r="89" spans="2:51" s="14" customFormat="1" ht="11.25">
      <c r="B89" s="217"/>
      <c r="C89" s="218"/>
      <c r="D89" s="203" t="s">
        <v>186</v>
      </c>
      <c r="E89" s="219" t="s">
        <v>19</v>
      </c>
      <c r="F89" s="220" t="s">
        <v>363</v>
      </c>
      <c r="G89" s="218"/>
      <c r="H89" s="221">
        <v>69.482</v>
      </c>
      <c r="I89" s="222"/>
      <c r="J89" s="218"/>
      <c r="K89" s="218"/>
      <c r="L89" s="223"/>
      <c r="M89" s="224"/>
      <c r="N89" s="225"/>
      <c r="O89" s="225"/>
      <c r="P89" s="225"/>
      <c r="Q89" s="225"/>
      <c r="R89" s="225"/>
      <c r="S89" s="225"/>
      <c r="T89" s="226"/>
      <c r="AT89" s="227" t="s">
        <v>186</v>
      </c>
      <c r="AU89" s="227" t="s">
        <v>85</v>
      </c>
      <c r="AV89" s="14" t="s">
        <v>85</v>
      </c>
      <c r="AW89" s="14" t="s">
        <v>37</v>
      </c>
      <c r="AX89" s="14" t="s">
        <v>75</v>
      </c>
      <c r="AY89" s="227" t="s">
        <v>175</v>
      </c>
    </row>
    <row r="90" spans="2:51" s="14" customFormat="1" ht="11.25">
      <c r="B90" s="217"/>
      <c r="C90" s="218"/>
      <c r="D90" s="203" t="s">
        <v>186</v>
      </c>
      <c r="E90" s="219" t="s">
        <v>19</v>
      </c>
      <c r="F90" s="220" t="s">
        <v>364</v>
      </c>
      <c r="G90" s="218"/>
      <c r="H90" s="221">
        <v>32.859</v>
      </c>
      <c r="I90" s="222"/>
      <c r="J90" s="218"/>
      <c r="K90" s="218"/>
      <c r="L90" s="223"/>
      <c r="M90" s="224"/>
      <c r="N90" s="225"/>
      <c r="O90" s="225"/>
      <c r="P90" s="225"/>
      <c r="Q90" s="225"/>
      <c r="R90" s="225"/>
      <c r="S90" s="225"/>
      <c r="T90" s="226"/>
      <c r="AT90" s="227" t="s">
        <v>186</v>
      </c>
      <c r="AU90" s="227" t="s">
        <v>85</v>
      </c>
      <c r="AV90" s="14" t="s">
        <v>85</v>
      </c>
      <c r="AW90" s="14" t="s">
        <v>37</v>
      </c>
      <c r="AX90" s="14" t="s">
        <v>75</v>
      </c>
      <c r="AY90" s="227" t="s">
        <v>175</v>
      </c>
    </row>
    <row r="91" spans="2:51" s="16" customFormat="1" ht="11.25">
      <c r="B91" s="253"/>
      <c r="C91" s="254"/>
      <c r="D91" s="203" t="s">
        <v>186</v>
      </c>
      <c r="E91" s="255" t="s">
        <v>19</v>
      </c>
      <c r="F91" s="256" t="s">
        <v>365</v>
      </c>
      <c r="G91" s="254"/>
      <c r="H91" s="257">
        <v>102.34100000000001</v>
      </c>
      <c r="I91" s="258"/>
      <c r="J91" s="254"/>
      <c r="K91" s="254"/>
      <c r="L91" s="259"/>
      <c r="M91" s="260"/>
      <c r="N91" s="261"/>
      <c r="O91" s="261"/>
      <c r="P91" s="261"/>
      <c r="Q91" s="261"/>
      <c r="R91" s="261"/>
      <c r="S91" s="261"/>
      <c r="T91" s="262"/>
      <c r="AT91" s="263" t="s">
        <v>186</v>
      </c>
      <c r="AU91" s="263" t="s">
        <v>85</v>
      </c>
      <c r="AV91" s="16" t="s">
        <v>195</v>
      </c>
      <c r="AW91" s="16" t="s">
        <v>37</v>
      </c>
      <c r="AX91" s="16" t="s">
        <v>75</v>
      </c>
      <c r="AY91" s="263" t="s">
        <v>175</v>
      </c>
    </row>
    <row r="92" spans="2:51" s="14" customFormat="1" ht="11.25">
      <c r="B92" s="217"/>
      <c r="C92" s="218"/>
      <c r="D92" s="203" t="s">
        <v>186</v>
      </c>
      <c r="E92" s="219" t="s">
        <v>19</v>
      </c>
      <c r="F92" s="220" t="s">
        <v>366</v>
      </c>
      <c r="G92" s="218"/>
      <c r="H92" s="221">
        <v>15.351</v>
      </c>
      <c r="I92" s="222"/>
      <c r="J92" s="218"/>
      <c r="K92" s="218"/>
      <c r="L92" s="223"/>
      <c r="M92" s="224"/>
      <c r="N92" s="225"/>
      <c r="O92" s="225"/>
      <c r="P92" s="225"/>
      <c r="Q92" s="225"/>
      <c r="R92" s="225"/>
      <c r="S92" s="225"/>
      <c r="T92" s="226"/>
      <c r="AT92" s="227" t="s">
        <v>186</v>
      </c>
      <c r="AU92" s="227" t="s">
        <v>85</v>
      </c>
      <c r="AV92" s="14" t="s">
        <v>85</v>
      </c>
      <c r="AW92" s="14" t="s">
        <v>37</v>
      </c>
      <c r="AX92" s="14" t="s">
        <v>83</v>
      </c>
      <c r="AY92" s="227" t="s">
        <v>175</v>
      </c>
    </row>
    <row r="93" spans="2:63" s="12" customFormat="1" ht="22.9" customHeight="1">
      <c r="B93" s="174"/>
      <c r="C93" s="175"/>
      <c r="D93" s="176" t="s">
        <v>74</v>
      </c>
      <c r="E93" s="188" t="s">
        <v>367</v>
      </c>
      <c r="F93" s="188" t="s">
        <v>368</v>
      </c>
      <c r="G93" s="175"/>
      <c r="H93" s="175"/>
      <c r="I93" s="178"/>
      <c r="J93" s="189">
        <f>BK93</f>
        <v>0</v>
      </c>
      <c r="K93" s="175"/>
      <c r="L93" s="180"/>
      <c r="M93" s="181"/>
      <c r="N93" s="182"/>
      <c r="O93" s="182"/>
      <c r="P93" s="183">
        <f>SUM(P94:P100)</f>
        <v>0</v>
      </c>
      <c r="Q93" s="182"/>
      <c r="R93" s="183">
        <f>SUM(R94:R100)</f>
        <v>0</v>
      </c>
      <c r="S93" s="182"/>
      <c r="T93" s="184">
        <f>SUM(T94:T100)</f>
        <v>0</v>
      </c>
      <c r="AR93" s="185" t="s">
        <v>83</v>
      </c>
      <c r="AT93" s="186" t="s">
        <v>74</v>
      </c>
      <c r="AU93" s="186" t="s">
        <v>83</v>
      </c>
      <c r="AY93" s="185" t="s">
        <v>175</v>
      </c>
      <c r="BK93" s="187">
        <f>SUM(BK94:BK100)</f>
        <v>0</v>
      </c>
    </row>
    <row r="94" spans="1:65" s="2" customFormat="1" ht="16.5" customHeight="1">
      <c r="A94" s="36"/>
      <c r="B94" s="37"/>
      <c r="C94" s="190" t="s">
        <v>85</v>
      </c>
      <c r="D94" s="190" t="s">
        <v>177</v>
      </c>
      <c r="E94" s="191" t="s">
        <v>369</v>
      </c>
      <c r="F94" s="192" t="s">
        <v>370</v>
      </c>
      <c r="G94" s="193" t="s">
        <v>217</v>
      </c>
      <c r="H94" s="194">
        <v>38.218</v>
      </c>
      <c r="I94" s="195"/>
      <c r="J94" s="196">
        <f>ROUND(I94*H94,2)</f>
        <v>0</v>
      </c>
      <c r="K94" s="192" t="s">
        <v>181</v>
      </c>
      <c r="L94" s="41"/>
      <c r="M94" s="197" t="s">
        <v>19</v>
      </c>
      <c r="N94" s="198" t="s">
        <v>48</v>
      </c>
      <c r="O94" s="67"/>
      <c r="P94" s="199">
        <f>O94*H94</f>
        <v>0</v>
      </c>
      <c r="Q94" s="199">
        <v>0</v>
      </c>
      <c r="R94" s="199">
        <f>Q94*H94</f>
        <v>0</v>
      </c>
      <c r="S94" s="199">
        <v>0</v>
      </c>
      <c r="T94" s="200">
        <f>S94*H94</f>
        <v>0</v>
      </c>
      <c r="U94" s="36"/>
      <c r="V94" s="36"/>
      <c r="W94" s="36"/>
      <c r="X94" s="36"/>
      <c r="Y94" s="36"/>
      <c r="Z94" s="36"/>
      <c r="AA94" s="36"/>
      <c r="AB94" s="36"/>
      <c r="AC94" s="36"/>
      <c r="AD94" s="36"/>
      <c r="AE94" s="36"/>
      <c r="AR94" s="201" t="s">
        <v>182</v>
      </c>
      <c r="AT94" s="201" t="s">
        <v>177</v>
      </c>
      <c r="AU94" s="201" t="s">
        <v>85</v>
      </c>
      <c r="AY94" s="19" t="s">
        <v>175</v>
      </c>
      <c r="BE94" s="202">
        <f>IF(N94="základní",J94,0)</f>
        <v>0</v>
      </c>
      <c r="BF94" s="202">
        <f>IF(N94="snížená",J94,0)</f>
        <v>0</v>
      </c>
      <c r="BG94" s="202">
        <f>IF(N94="zákl. přenesená",J94,0)</f>
        <v>0</v>
      </c>
      <c r="BH94" s="202">
        <f>IF(N94="sníž. přenesená",J94,0)</f>
        <v>0</v>
      </c>
      <c r="BI94" s="202">
        <f>IF(N94="nulová",J94,0)</f>
        <v>0</v>
      </c>
      <c r="BJ94" s="19" t="s">
        <v>182</v>
      </c>
      <c r="BK94" s="202">
        <f>ROUND(I94*H94,2)</f>
        <v>0</v>
      </c>
      <c r="BL94" s="19" t="s">
        <v>182</v>
      </c>
      <c r="BM94" s="201" t="s">
        <v>371</v>
      </c>
    </row>
    <row r="95" spans="1:47" s="2" customFormat="1" ht="29.25">
      <c r="A95" s="36"/>
      <c r="B95" s="37"/>
      <c r="C95" s="38"/>
      <c r="D95" s="203" t="s">
        <v>184</v>
      </c>
      <c r="E95" s="38"/>
      <c r="F95" s="204" t="s">
        <v>372</v>
      </c>
      <c r="G95" s="38"/>
      <c r="H95" s="38"/>
      <c r="I95" s="111"/>
      <c r="J95" s="38"/>
      <c r="K95" s="38"/>
      <c r="L95" s="41"/>
      <c r="M95" s="205"/>
      <c r="N95" s="206"/>
      <c r="O95" s="67"/>
      <c r="P95" s="67"/>
      <c r="Q95" s="67"/>
      <c r="R95" s="67"/>
      <c r="S95" s="67"/>
      <c r="T95" s="68"/>
      <c r="U95" s="36"/>
      <c r="V95" s="36"/>
      <c r="W95" s="36"/>
      <c r="X95" s="36"/>
      <c r="Y95" s="36"/>
      <c r="Z95" s="36"/>
      <c r="AA95" s="36"/>
      <c r="AB95" s="36"/>
      <c r="AC95" s="36"/>
      <c r="AD95" s="36"/>
      <c r="AE95" s="36"/>
      <c r="AT95" s="19" t="s">
        <v>184</v>
      </c>
      <c r="AU95" s="19" t="s">
        <v>85</v>
      </c>
    </row>
    <row r="96" spans="1:65" s="2" customFormat="1" ht="21.75" customHeight="1">
      <c r="A96" s="36"/>
      <c r="B96" s="37"/>
      <c r="C96" s="190" t="s">
        <v>195</v>
      </c>
      <c r="D96" s="190" t="s">
        <v>177</v>
      </c>
      <c r="E96" s="191" t="s">
        <v>373</v>
      </c>
      <c r="F96" s="192" t="s">
        <v>374</v>
      </c>
      <c r="G96" s="193" t="s">
        <v>217</v>
      </c>
      <c r="H96" s="194">
        <v>1108.322</v>
      </c>
      <c r="I96" s="195"/>
      <c r="J96" s="196">
        <f>ROUND(I96*H96,2)</f>
        <v>0</v>
      </c>
      <c r="K96" s="192" t="s">
        <v>181</v>
      </c>
      <c r="L96" s="41"/>
      <c r="M96" s="197" t="s">
        <v>19</v>
      </c>
      <c r="N96" s="198" t="s">
        <v>48</v>
      </c>
      <c r="O96" s="67"/>
      <c r="P96" s="199">
        <f>O96*H96</f>
        <v>0</v>
      </c>
      <c r="Q96" s="199">
        <v>0</v>
      </c>
      <c r="R96" s="199">
        <f>Q96*H96</f>
        <v>0</v>
      </c>
      <c r="S96" s="199">
        <v>0</v>
      </c>
      <c r="T96" s="200">
        <f>S96*H96</f>
        <v>0</v>
      </c>
      <c r="U96" s="36"/>
      <c r="V96" s="36"/>
      <c r="W96" s="36"/>
      <c r="X96" s="36"/>
      <c r="Y96" s="36"/>
      <c r="Z96" s="36"/>
      <c r="AA96" s="36"/>
      <c r="AB96" s="36"/>
      <c r="AC96" s="36"/>
      <c r="AD96" s="36"/>
      <c r="AE96" s="36"/>
      <c r="AR96" s="201" t="s">
        <v>182</v>
      </c>
      <c r="AT96" s="201" t="s">
        <v>177</v>
      </c>
      <c r="AU96" s="201" t="s">
        <v>85</v>
      </c>
      <c r="AY96" s="19" t="s">
        <v>175</v>
      </c>
      <c r="BE96" s="202">
        <f>IF(N96="základní",J96,0)</f>
        <v>0</v>
      </c>
      <c r="BF96" s="202">
        <f>IF(N96="snížená",J96,0)</f>
        <v>0</v>
      </c>
      <c r="BG96" s="202">
        <f>IF(N96="zákl. přenesená",J96,0)</f>
        <v>0</v>
      </c>
      <c r="BH96" s="202">
        <f>IF(N96="sníž. přenesená",J96,0)</f>
        <v>0</v>
      </c>
      <c r="BI96" s="202">
        <f>IF(N96="nulová",J96,0)</f>
        <v>0</v>
      </c>
      <c r="BJ96" s="19" t="s">
        <v>182</v>
      </c>
      <c r="BK96" s="202">
        <f>ROUND(I96*H96,2)</f>
        <v>0</v>
      </c>
      <c r="BL96" s="19" t="s">
        <v>182</v>
      </c>
      <c r="BM96" s="201" t="s">
        <v>375</v>
      </c>
    </row>
    <row r="97" spans="1:47" s="2" customFormat="1" ht="29.25">
      <c r="A97" s="36"/>
      <c r="B97" s="37"/>
      <c r="C97" s="38"/>
      <c r="D97" s="203" t="s">
        <v>184</v>
      </c>
      <c r="E97" s="38"/>
      <c r="F97" s="204" t="s">
        <v>372</v>
      </c>
      <c r="G97" s="38"/>
      <c r="H97" s="38"/>
      <c r="I97" s="111"/>
      <c r="J97" s="38"/>
      <c r="K97" s="38"/>
      <c r="L97" s="41"/>
      <c r="M97" s="205"/>
      <c r="N97" s="206"/>
      <c r="O97" s="67"/>
      <c r="P97" s="67"/>
      <c r="Q97" s="67"/>
      <c r="R97" s="67"/>
      <c r="S97" s="67"/>
      <c r="T97" s="68"/>
      <c r="U97" s="36"/>
      <c r="V97" s="36"/>
      <c r="W97" s="36"/>
      <c r="X97" s="36"/>
      <c r="Y97" s="36"/>
      <c r="Z97" s="36"/>
      <c r="AA97" s="36"/>
      <c r="AB97" s="36"/>
      <c r="AC97" s="36"/>
      <c r="AD97" s="36"/>
      <c r="AE97" s="36"/>
      <c r="AT97" s="19" t="s">
        <v>184</v>
      </c>
      <c r="AU97" s="19" t="s">
        <v>85</v>
      </c>
    </row>
    <row r="98" spans="2:51" s="14" customFormat="1" ht="11.25">
      <c r="B98" s="217"/>
      <c r="C98" s="218"/>
      <c r="D98" s="203" t="s">
        <v>186</v>
      </c>
      <c r="E98" s="219" t="s">
        <v>19</v>
      </c>
      <c r="F98" s="220" t="s">
        <v>376</v>
      </c>
      <c r="G98" s="218"/>
      <c r="H98" s="221">
        <v>1108.322</v>
      </c>
      <c r="I98" s="222"/>
      <c r="J98" s="218"/>
      <c r="K98" s="218"/>
      <c r="L98" s="223"/>
      <c r="M98" s="224"/>
      <c r="N98" s="225"/>
      <c r="O98" s="225"/>
      <c r="P98" s="225"/>
      <c r="Q98" s="225"/>
      <c r="R98" s="225"/>
      <c r="S98" s="225"/>
      <c r="T98" s="226"/>
      <c r="AT98" s="227" t="s">
        <v>186</v>
      </c>
      <c r="AU98" s="227" t="s">
        <v>85</v>
      </c>
      <c r="AV98" s="14" t="s">
        <v>85</v>
      </c>
      <c r="AW98" s="14" t="s">
        <v>37</v>
      </c>
      <c r="AX98" s="14" t="s">
        <v>83</v>
      </c>
      <c r="AY98" s="227" t="s">
        <v>175</v>
      </c>
    </row>
    <row r="99" spans="1:65" s="2" customFormat="1" ht="21.75" customHeight="1">
      <c r="A99" s="36"/>
      <c r="B99" s="37"/>
      <c r="C99" s="190" t="s">
        <v>182</v>
      </c>
      <c r="D99" s="190" t="s">
        <v>177</v>
      </c>
      <c r="E99" s="191" t="s">
        <v>377</v>
      </c>
      <c r="F99" s="192" t="s">
        <v>378</v>
      </c>
      <c r="G99" s="193" t="s">
        <v>217</v>
      </c>
      <c r="H99" s="194">
        <v>33.772</v>
      </c>
      <c r="I99" s="195"/>
      <c r="J99" s="196">
        <f>ROUND(I99*H99,2)</f>
        <v>0</v>
      </c>
      <c r="K99" s="192" t="s">
        <v>181</v>
      </c>
      <c r="L99" s="41"/>
      <c r="M99" s="197" t="s">
        <v>19</v>
      </c>
      <c r="N99" s="198" t="s">
        <v>48</v>
      </c>
      <c r="O99" s="67"/>
      <c r="P99" s="199">
        <f>O99*H99</f>
        <v>0</v>
      </c>
      <c r="Q99" s="199">
        <v>0</v>
      </c>
      <c r="R99" s="199">
        <f>Q99*H99</f>
        <v>0</v>
      </c>
      <c r="S99" s="199">
        <v>0</v>
      </c>
      <c r="T99" s="200">
        <f>S99*H99</f>
        <v>0</v>
      </c>
      <c r="U99" s="36"/>
      <c r="V99" s="36"/>
      <c r="W99" s="36"/>
      <c r="X99" s="36"/>
      <c r="Y99" s="36"/>
      <c r="Z99" s="36"/>
      <c r="AA99" s="36"/>
      <c r="AB99" s="36"/>
      <c r="AC99" s="36"/>
      <c r="AD99" s="36"/>
      <c r="AE99" s="36"/>
      <c r="AR99" s="201" t="s">
        <v>182</v>
      </c>
      <c r="AT99" s="201" t="s">
        <v>177</v>
      </c>
      <c r="AU99" s="201" t="s">
        <v>85</v>
      </c>
      <c r="AY99" s="19" t="s">
        <v>175</v>
      </c>
      <c r="BE99" s="202">
        <f>IF(N99="základní",J99,0)</f>
        <v>0</v>
      </c>
      <c r="BF99" s="202">
        <f>IF(N99="snížená",J99,0)</f>
        <v>0</v>
      </c>
      <c r="BG99" s="202">
        <f>IF(N99="zákl. přenesená",J99,0)</f>
        <v>0</v>
      </c>
      <c r="BH99" s="202">
        <f>IF(N99="sníž. přenesená",J99,0)</f>
        <v>0</v>
      </c>
      <c r="BI99" s="202">
        <f>IF(N99="nulová",J99,0)</f>
        <v>0</v>
      </c>
      <c r="BJ99" s="19" t="s">
        <v>182</v>
      </c>
      <c r="BK99" s="202">
        <f>ROUND(I99*H99,2)</f>
        <v>0</v>
      </c>
      <c r="BL99" s="19" t="s">
        <v>182</v>
      </c>
      <c r="BM99" s="201" t="s">
        <v>379</v>
      </c>
    </row>
    <row r="100" spans="1:47" s="2" customFormat="1" ht="58.5">
      <c r="A100" s="36"/>
      <c r="B100" s="37"/>
      <c r="C100" s="38"/>
      <c r="D100" s="203" t="s">
        <v>184</v>
      </c>
      <c r="E100" s="38"/>
      <c r="F100" s="204" t="s">
        <v>380</v>
      </c>
      <c r="G100" s="38"/>
      <c r="H100" s="38"/>
      <c r="I100" s="111"/>
      <c r="J100" s="38"/>
      <c r="K100" s="38"/>
      <c r="L100" s="41"/>
      <c r="M100" s="205"/>
      <c r="N100" s="206"/>
      <c r="O100" s="67"/>
      <c r="P100" s="67"/>
      <c r="Q100" s="67"/>
      <c r="R100" s="67"/>
      <c r="S100" s="67"/>
      <c r="T100" s="68"/>
      <c r="U100" s="36"/>
      <c r="V100" s="36"/>
      <c r="W100" s="36"/>
      <c r="X100" s="36"/>
      <c r="Y100" s="36"/>
      <c r="Z100" s="36"/>
      <c r="AA100" s="36"/>
      <c r="AB100" s="36"/>
      <c r="AC100" s="36"/>
      <c r="AD100" s="36"/>
      <c r="AE100" s="36"/>
      <c r="AT100" s="19" t="s">
        <v>184</v>
      </c>
      <c r="AU100" s="19" t="s">
        <v>85</v>
      </c>
    </row>
    <row r="101" spans="2:63" s="12" customFormat="1" ht="25.9" customHeight="1">
      <c r="B101" s="174"/>
      <c r="C101" s="175"/>
      <c r="D101" s="176" t="s">
        <v>74</v>
      </c>
      <c r="E101" s="177" t="s">
        <v>309</v>
      </c>
      <c r="F101" s="177" t="s">
        <v>310</v>
      </c>
      <c r="G101" s="175"/>
      <c r="H101" s="175"/>
      <c r="I101" s="178"/>
      <c r="J101" s="179">
        <f>BK101</f>
        <v>0</v>
      </c>
      <c r="K101" s="175"/>
      <c r="L101" s="180"/>
      <c r="M101" s="181"/>
      <c r="N101" s="182"/>
      <c r="O101" s="182"/>
      <c r="P101" s="183">
        <f>P102</f>
        <v>0</v>
      </c>
      <c r="Q101" s="182"/>
      <c r="R101" s="183">
        <f>R102</f>
        <v>0</v>
      </c>
      <c r="S101" s="182"/>
      <c r="T101" s="184">
        <f>T102</f>
        <v>4.44609</v>
      </c>
      <c r="AR101" s="185" t="s">
        <v>85</v>
      </c>
      <c r="AT101" s="186" t="s">
        <v>74</v>
      </c>
      <c r="AU101" s="186" t="s">
        <v>75</v>
      </c>
      <c r="AY101" s="185" t="s">
        <v>175</v>
      </c>
      <c r="BK101" s="187">
        <f>BK102</f>
        <v>0</v>
      </c>
    </row>
    <row r="102" spans="2:63" s="12" customFormat="1" ht="22.9" customHeight="1">
      <c r="B102" s="174"/>
      <c r="C102" s="175"/>
      <c r="D102" s="176" t="s">
        <v>74</v>
      </c>
      <c r="E102" s="188" t="s">
        <v>381</v>
      </c>
      <c r="F102" s="188" t="s">
        <v>382</v>
      </c>
      <c r="G102" s="175"/>
      <c r="H102" s="175"/>
      <c r="I102" s="178"/>
      <c r="J102" s="189">
        <f>BK102</f>
        <v>0</v>
      </c>
      <c r="K102" s="175"/>
      <c r="L102" s="180"/>
      <c r="M102" s="181"/>
      <c r="N102" s="182"/>
      <c r="O102" s="182"/>
      <c r="P102" s="183">
        <f>SUM(P103:P113)</f>
        <v>0</v>
      </c>
      <c r="Q102" s="182"/>
      <c r="R102" s="183">
        <f>SUM(R103:R113)</f>
        <v>0</v>
      </c>
      <c r="S102" s="182"/>
      <c r="T102" s="184">
        <f>SUM(T103:T113)</f>
        <v>4.44609</v>
      </c>
      <c r="AR102" s="185" t="s">
        <v>85</v>
      </c>
      <c r="AT102" s="186" t="s">
        <v>74</v>
      </c>
      <c r="AU102" s="186" t="s">
        <v>83</v>
      </c>
      <c r="AY102" s="185" t="s">
        <v>175</v>
      </c>
      <c r="BK102" s="187">
        <f>SUM(BK103:BK113)</f>
        <v>0</v>
      </c>
    </row>
    <row r="103" spans="1:65" s="2" customFormat="1" ht="16.5" customHeight="1">
      <c r="A103" s="36"/>
      <c r="B103" s="37"/>
      <c r="C103" s="190" t="s">
        <v>209</v>
      </c>
      <c r="D103" s="190" t="s">
        <v>177</v>
      </c>
      <c r="E103" s="191" t="s">
        <v>383</v>
      </c>
      <c r="F103" s="192" t="s">
        <v>384</v>
      </c>
      <c r="G103" s="193" t="s">
        <v>180</v>
      </c>
      <c r="H103" s="194">
        <v>247.005</v>
      </c>
      <c r="I103" s="195"/>
      <c r="J103" s="196">
        <f>ROUND(I103*H103,2)</f>
        <v>0</v>
      </c>
      <c r="K103" s="192" t="s">
        <v>181</v>
      </c>
      <c r="L103" s="41"/>
      <c r="M103" s="197" t="s">
        <v>19</v>
      </c>
      <c r="N103" s="198" t="s">
        <v>48</v>
      </c>
      <c r="O103" s="67"/>
      <c r="P103" s="199">
        <f>O103*H103</f>
        <v>0</v>
      </c>
      <c r="Q103" s="199">
        <v>0</v>
      </c>
      <c r="R103" s="199">
        <f>Q103*H103</f>
        <v>0</v>
      </c>
      <c r="S103" s="199">
        <v>0.018</v>
      </c>
      <c r="T103" s="200">
        <f>S103*H103</f>
        <v>4.44609</v>
      </c>
      <c r="U103" s="36"/>
      <c r="V103" s="36"/>
      <c r="W103" s="36"/>
      <c r="X103" s="36"/>
      <c r="Y103" s="36"/>
      <c r="Z103" s="36"/>
      <c r="AA103" s="36"/>
      <c r="AB103" s="36"/>
      <c r="AC103" s="36"/>
      <c r="AD103" s="36"/>
      <c r="AE103" s="36"/>
      <c r="AR103" s="201" t="s">
        <v>293</v>
      </c>
      <c r="AT103" s="201" t="s">
        <v>177</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293</v>
      </c>
      <c r="BM103" s="201" t="s">
        <v>385</v>
      </c>
    </row>
    <row r="104" spans="2:51" s="13" customFormat="1" ht="11.25">
      <c r="B104" s="207"/>
      <c r="C104" s="208"/>
      <c r="D104" s="203" t="s">
        <v>186</v>
      </c>
      <c r="E104" s="209" t="s">
        <v>19</v>
      </c>
      <c r="F104" s="210" t="s">
        <v>386</v>
      </c>
      <c r="G104" s="208"/>
      <c r="H104" s="209" t="s">
        <v>19</v>
      </c>
      <c r="I104" s="211"/>
      <c r="J104" s="208"/>
      <c r="K104" s="208"/>
      <c r="L104" s="212"/>
      <c r="M104" s="213"/>
      <c r="N104" s="214"/>
      <c r="O104" s="214"/>
      <c r="P104" s="214"/>
      <c r="Q104" s="214"/>
      <c r="R104" s="214"/>
      <c r="S104" s="214"/>
      <c r="T104" s="215"/>
      <c r="AT104" s="216" t="s">
        <v>186</v>
      </c>
      <c r="AU104" s="216" t="s">
        <v>85</v>
      </c>
      <c r="AV104" s="13" t="s">
        <v>83</v>
      </c>
      <c r="AW104" s="13" t="s">
        <v>37</v>
      </c>
      <c r="AX104" s="13" t="s">
        <v>75</v>
      </c>
      <c r="AY104" s="216" t="s">
        <v>175</v>
      </c>
    </row>
    <row r="105" spans="2:51" s="14" customFormat="1" ht="11.25">
      <c r="B105" s="217"/>
      <c r="C105" s="218"/>
      <c r="D105" s="203" t="s">
        <v>186</v>
      </c>
      <c r="E105" s="219" t="s">
        <v>19</v>
      </c>
      <c r="F105" s="220" t="s">
        <v>387</v>
      </c>
      <c r="G105" s="218"/>
      <c r="H105" s="221">
        <v>50.384</v>
      </c>
      <c r="I105" s="222"/>
      <c r="J105" s="218"/>
      <c r="K105" s="218"/>
      <c r="L105" s="223"/>
      <c r="M105" s="224"/>
      <c r="N105" s="225"/>
      <c r="O105" s="225"/>
      <c r="P105" s="225"/>
      <c r="Q105" s="225"/>
      <c r="R105" s="225"/>
      <c r="S105" s="225"/>
      <c r="T105" s="226"/>
      <c r="AT105" s="227" t="s">
        <v>186</v>
      </c>
      <c r="AU105" s="227" t="s">
        <v>85</v>
      </c>
      <c r="AV105" s="14" t="s">
        <v>85</v>
      </c>
      <c r="AW105" s="14" t="s">
        <v>37</v>
      </c>
      <c r="AX105" s="14" t="s">
        <v>75</v>
      </c>
      <c r="AY105" s="227" t="s">
        <v>175</v>
      </c>
    </row>
    <row r="106" spans="2:51" s="14" customFormat="1" ht="11.25">
      <c r="B106" s="217"/>
      <c r="C106" s="218"/>
      <c r="D106" s="203" t="s">
        <v>186</v>
      </c>
      <c r="E106" s="219" t="s">
        <v>19</v>
      </c>
      <c r="F106" s="220" t="s">
        <v>388</v>
      </c>
      <c r="G106" s="218"/>
      <c r="H106" s="221">
        <v>34.79</v>
      </c>
      <c r="I106" s="222"/>
      <c r="J106" s="218"/>
      <c r="K106" s="218"/>
      <c r="L106" s="223"/>
      <c r="M106" s="224"/>
      <c r="N106" s="225"/>
      <c r="O106" s="225"/>
      <c r="P106" s="225"/>
      <c r="Q106" s="225"/>
      <c r="R106" s="225"/>
      <c r="S106" s="225"/>
      <c r="T106" s="226"/>
      <c r="AT106" s="227" t="s">
        <v>186</v>
      </c>
      <c r="AU106" s="227" t="s">
        <v>85</v>
      </c>
      <c r="AV106" s="14" t="s">
        <v>85</v>
      </c>
      <c r="AW106" s="14" t="s">
        <v>37</v>
      </c>
      <c r="AX106" s="14" t="s">
        <v>75</v>
      </c>
      <c r="AY106" s="227" t="s">
        <v>175</v>
      </c>
    </row>
    <row r="107" spans="2:51" s="14" customFormat="1" ht="11.25">
      <c r="B107" s="217"/>
      <c r="C107" s="218"/>
      <c r="D107" s="203" t="s">
        <v>186</v>
      </c>
      <c r="E107" s="219" t="s">
        <v>19</v>
      </c>
      <c r="F107" s="220" t="s">
        <v>389</v>
      </c>
      <c r="G107" s="218"/>
      <c r="H107" s="221">
        <v>64.717</v>
      </c>
      <c r="I107" s="222"/>
      <c r="J107" s="218"/>
      <c r="K107" s="218"/>
      <c r="L107" s="223"/>
      <c r="M107" s="224"/>
      <c r="N107" s="225"/>
      <c r="O107" s="225"/>
      <c r="P107" s="225"/>
      <c r="Q107" s="225"/>
      <c r="R107" s="225"/>
      <c r="S107" s="225"/>
      <c r="T107" s="226"/>
      <c r="AT107" s="227" t="s">
        <v>186</v>
      </c>
      <c r="AU107" s="227" t="s">
        <v>85</v>
      </c>
      <c r="AV107" s="14" t="s">
        <v>85</v>
      </c>
      <c r="AW107" s="14" t="s">
        <v>37</v>
      </c>
      <c r="AX107" s="14" t="s">
        <v>75</v>
      </c>
      <c r="AY107" s="227" t="s">
        <v>175</v>
      </c>
    </row>
    <row r="108" spans="2:51" s="16" customFormat="1" ht="11.25">
      <c r="B108" s="253"/>
      <c r="C108" s="254"/>
      <c r="D108" s="203" t="s">
        <v>186</v>
      </c>
      <c r="E108" s="255" t="s">
        <v>19</v>
      </c>
      <c r="F108" s="256" t="s">
        <v>365</v>
      </c>
      <c r="G108" s="254"/>
      <c r="H108" s="257">
        <v>149.89100000000002</v>
      </c>
      <c r="I108" s="258"/>
      <c r="J108" s="254"/>
      <c r="K108" s="254"/>
      <c r="L108" s="259"/>
      <c r="M108" s="260"/>
      <c r="N108" s="261"/>
      <c r="O108" s="261"/>
      <c r="P108" s="261"/>
      <c r="Q108" s="261"/>
      <c r="R108" s="261"/>
      <c r="S108" s="261"/>
      <c r="T108" s="262"/>
      <c r="AT108" s="263" t="s">
        <v>186</v>
      </c>
      <c r="AU108" s="263" t="s">
        <v>85</v>
      </c>
      <c r="AV108" s="16" t="s">
        <v>195</v>
      </c>
      <c r="AW108" s="16" t="s">
        <v>37</v>
      </c>
      <c r="AX108" s="16" t="s">
        <v>75</v>
      </c>
      <c r="AY108" s="263" t="s">
        <v>175</v>
      </c>
    </row>
    <row r="109" spans="2:51" s="13" customFormat="1" ht="11.25">
      <c r="B109" s="207"/>
      <c r="C109" s="208"/>
      <c r="D109" s="203" t="s">
        <v>186</v>
      </c>
      <c r="E109" s="209" t="s">
        <v>19</v>
      </c>
      <c r="F109" s="210" t="s">
        <v>390</v>
      </c>
      <c r="G109" s="208"/>
      <c r="H109" s="209" t="s">
        <v>19</v>
      </c>
      <c r="I109" s="211"/>
      <c r="J109" s="208"/>
      <c r="K109" s="208"/>
      <c r="L109" s="212"/>
      <c r="M109" s="213"/>
      <c r="N109" s="214"/>
      <c r="O109" s="214"/>
      <c r="P109" s="214"/>
      <c r="Q109" s="214"/>
      <c r="R109" s="214"/>
      <c r="S109" s="214"/>
      <c r="T109" s="215"/>
      <c r="AT109" s="216" t="s">
        <v>186</v>
      </c>
      <c r="AU109" s="216" t="s">
        <v>85</v>
      </c>
      <c r="AV109" s="13" t="s">
        <v>83</v>
      </c>
      <c r="AW109" s="13" t="s">
        <v>37</v>
      </c>
      <c r="AX109" s="13" t="s">
        <v>75</v>
      </c>
      <c r="AY109" s="216" t="s">
        <v>175</v>
      </c>
    </row>
    <row r="110" spans="2:51" s="14" customFormat="1" ht="11.25">
      <c r="B110" s="217"/>
      <c r="C110" s="218"/>
      <c r="D110" s="203" t="s">
        <v>186</v>
      </c>
      <c r="E110" s="219" t="s">
        <v>19</v>
      </c>
      <c r="F110" s="220" t="s">
        <v>391</v>
      </c>
      <c r="G110" s="218"/>
      <c r="H110" s="221">
        <v>64.232</v>
      </c>
      <c r="I110" s="222"/>
      <c r="J110" s="218"/>
      <c r="K110" s="218"/>
      <c r="L110" s="223"/>
      <c r="M110" s="224"/>
      <c r="N110" s="225"/>
      <c r="O110" s="225"/>
      <c r="P110" s="225"/>
      <c r="Q110" s="225"/>
      <c r="R110" s="225"/>
      <c r="S110" s="225"/>
      <c r="T110" s="226"/>
      <c r="AT110" s="227" t="s">
        <v>186</v>
      </c>
      <c r="AU110" s="227" t="s">
        <v>85</v>
      </c>
      <c r="AV110" s="14" t="s">
        <v>85</v>
      </c>
      <c r="AW110" s="14" t="s">
        <v>37</v>
      </c>
      <c r="AX110" s="14" t="s">
        <v>75</v>
      </c>
      <c r="AY110" s="227" t="s">
        <v>175</v>
      </c>
    </row>
    <row r="111" spans="2:51" s="14" customFormat="1" ht="11.25">
      <c r="B111" s="217"/>
      <c r="C111" s="218"/>
      <c r="D111" s="203" t="s">
        <v>186</v>
      </c>
      <c r="E111" s="219" t="s">
        <v>19</v>
      </c>
      <c r="F111" s="220" t="s">
        <v>392</v>
      </c>
      <c r="G111" s="218"/>
      <c r="H111" s="221">
        <v>32.882</v>
      </c>
      <c r="I111" s="222"/>
      <c r="J111" s="218"/>
      <c r="K111" s="218"/>
      <c r="L111" s="223"/>
      <c r="M111" s="224"/>
      <c r="N111" s="225"/>
      <c r="O111" s="225"/>
      <c r="P111" s="225"/>
      <c r="Q111" s="225"/>
      <c r="R111" s="225"/>
      <c r="S111" s="225"/>
      <c r="T111" s="226"/>
      <c r="AT111" s="227" t="s">
        <v>186</v>
      </c>
      <c r="AU111" s="227" t="s">
        <v>85</v>
      </c>
      <c r="AV111" s="14" t="s">
        <v>85</v>
      </c>
      <c r="AW111" s="14" t="s">
        <v>37</v>
      </c>
      <c r="AX111" s="14" t="s">
        <v>75</v>
      </c>
      <c r="AY111" s="227" t="s">
        <v>175</v>
      </c>
    </row>
    <row r="112" spans="2:51" s="16" customFormat="1" ht="11.25">
      <c r="B112" s="253"/>
      <c r="C112" s="254"/>
      <c r="D112" s="203" t="s">
        <v>186</v>
      </c>
      <c r="E112" s="255" t="s">
        <v>19</v>
      </c>
      <c r="F112" s="256" t="s">
        <v>365</v>
      </c>
      <c r="G112" s="254"/>
      <c r="H112" s="257">
        <v>97.114</v>
      </c>
      <c r="I112" s="258"/>
      <c r="J112" s="254"/>
      <c r="K112" s="254"/>
      <c r="L112" s="259"/>
      <c r="M112" s="260"/>
      <c r="N112" s="261"/>
      <c r="O112" s="261"/>
      <c r="P112" s="261"/>
      <c r="Q112" s="261"/>
      <c r="R112" s="261"/>
      <c r="S112" s="261"/>
      <c r="T112" s="262"/>
      <c r="AT112" s="263" t="s">
        <v>186</v>
      </c>
      <c r="AU112" s="263" t="s">
        <v>85</v>
      </c>
      <c r="AV112" s="16" t="s">
        <v>195</v>
      </c>
      <c r="AW112" s="16" t="s">
        <v>37</v>
      </c>
      <c r="AX112" s="16" t="s">
        <v>75</v>
      </c>
      <c r="AY112" s="263" t="s">
        <v>175</v>
      </c>
    </row>
    <row r="113" spans="2:51" s="15" customFormat="1" ht="11.25">
      <c r="B113" s="228"/>
      <c r="C113" s="229"/>
      <c r="D113" s="203" t="s">
        <v>186</v>
      </c>
      <c r="E113" s="230" t="s">
        <v>19</v>
      </c>
      <c r="F113" s="231" t="s">
        <v>204</v>
      </c>
      <c r="G113" s="229"/>
      <c r="H113" s="232">
        <v>247.00500000000002</v>
      </c>
      <c r="I113" s="233"/>
      <c r="J113" s="229"/>
      <c r="K113" s="229"/>
      <c r="L113" s="234"/>
      <c r="M113" s="264"/>
      <c r="N113" s="265"/>
      <c r="O113" s="265"/>
      <c r="P113" s="265"/>
      <c r="Q113" s="265"/>
      <c r="R113" s="265"/>
      <c r="S113" s="265"/>
      <c r="T113" s="266"/>
      <c r="AT113" s="238" t="s">
        <v>186</v>
      </c>
      <c r="AU113" s="238" t="s">
        <v>85</v>
      </c>
      <c r="AV113" s="15" t="s">
        <v>182</v>
      </c>
      <c r="AW113" s="15" t="s">
        <v>37</v>
      </c>
      <c r="AX113" s="15" t="s">
        <v>83</v>
      </c>
      <c r="AY113" s="238" t="s">
        <v>175</v>
      </c>
    </row>
    <row r="114" spans="1:31" s="2" customFormat="1" ht="6.95" customHeight="1">
      <c r="A114" s="36"/>
      <c r="B114" s="50"/>
      <c r="C114" s="51"/>
      <c r="D114" s="51"/>
      <c r="E114" s="51"/>
      <c r="F114" s="51"/>
      <c r="G114" s="51"/>
      <c r="H114" s="51"/>
      <c r="I114" s="139"/>
      <c r="J114" s="51"/>
      <c r="K114" s="51"/>
      <c r="L114" s="41"/>
      <c r="M114" s="36"/>
      <c r="O114" s="36"/>
      <c r="P114" s="36"/>
      <c r="Q114" s="36"/>
      <c r="R114" s="36"/>
      <c r="S114" s="36"/>
      <c r="T114" s="36"/>
      <c r="U114" s="36"/>
      <c r="V114" s="36"/>
      <c r="W114" s="36"/>
      <c r="X114" s="36"/>
      <c r="Y114" s="36"/>
      <c r="Z114" s="36"/>
      <c r="AA114" s="36"/>
      <c r="AB114" s="36"/>
      <c r="AC114" s="36"/>
      <c r="AD114" s="36"/>
      <c r="AE114" s="36"/>
    </row>
  </sheetData>
  <sheetProtection algorithmName="SHA-512" hashValue="qzo3A1OzKbJu0kBLVJgl2fmAsdpUnbj97Lj6A19AX5U/QvGWOAqHTMNa0EEuUv5rdmkdNS8Zqr8FXkRrZMh/zw==" saltValue="RK7IFn0gQ1qWD2INEU156pciEv1qyVLi8rZNVlBDL6icodtP7yAW+4ntz6KcSmbuPtTZz8/zMrURoF2Ucc2FBA==" spinCount="100000" sheet="1" objects="1" scenarios="1" formatColumns="0" formatRows="0" autoFilter="0"/>
  <autoFilter ref="C83:K113"/>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91</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393</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ROUND(J85,2)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ROUND((SUM(BE85:BE243)),2)</f>
        <v>0</v>
      </c>
      <c r="G33" s="36"/>
      <c r="H33" s="36"/>
      <c r="I33" s="128">
        <v>0.21</v>
      </c>
      <c r="J33" s="127">
        <f>ROUND(((SUM(BE85:BE243))*I33),2)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ROUND((SUM(BF85:BF243)),2)</f>
        <v>0</v>
      </c>
      <c r="G34" s="36"/>
      <c r="H34" s="36"/>
      <c r="I34" s="128">
        <v>0.15</v>
      </c>
      <c r="J34" s="127">
        <f>ROUND(((SUM(BF85:BF243))*I34),2)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ROUND((SUM(BG85:BG243)),2)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ROUND((SUM(BH85:BH243)),2)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ROUND((SUM(BI85:BI243)),2)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 xml:space="preserve">SO 03 - Oprava parkoviště a vjezdu </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J85</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J86</f>
        <v>0</v>
      </c>
      <c r="K60" s="149"/>
      <c r="L60" s="154"/>
    </row>
    <row r="61" spans="2:12" s="10" customFormat="1" ht="19.9" customHeight="1">
      <c r="B61" s="155"/>
      <c r="C61" s="156"/>
      <c r="D61" s="157" t="s">
        <v>151</v>
      </c>
      <c r="E61" s="158"/>
      <c r="F61" s="158"/>
      <c r="G61" s="158"/>
      <c r="H61" s="158"/>
      <c r="I61" s="159"/>
      <c r="J61" s="160">
        <f>J87</f>
        <v>0</v>
      </c>
      <c r="K61" s="156"/>
      <c r="L61" s="161"/>
    </row>
    <row r="62" spans="2:12" s="10" customFormat="1" ht="19.9" customHeight="1">
      <c r="B62" s="155"/>
      <c r="C62" s="156"/>
      <c r="D62" s="157" t="s">
        <v>154</v>
      </c>
      <c r="E62" s="158"/>
      <c r="F62" s="158"/>
      <c r="G62" s="158"/>
      <c r="H62" s="158"/>
      <c r="I62" s="159"/>
      <c r="J62" s="160">
        <f>J155</f>
        <v>0</v>
      </c>
      <c r="K62" s="156"/>
      <c r="L62" s="161"/>
    </row>
    <row r="63" spans="2:12" s="10" customFormat="1" ht="19.9" customHeight="1">
      <c r="B63" s="155"/>
      <c r="C63" s="156"/>
      <c r="D63" s="157" t="s">
        <v>155</v>
      </c>
      <c r="E63" s="158"/>
      <c r="F63" s="158"/>
      <c r="G63" s="158"/>
      <c r="H63" s="158"/>
      <c r="I63" s="159"/>
      <c r="J63" s="160">
        <f>J164</f>
        <v>0</v>
      </c>
      <c r="K63" s="156"/>
      <c r="L63" s="161"/>
    </row>
    <row r="64" spans="2:12" s="10" customFormat="1" ht="19.9" customHeight="1">
      <c r="B64" s="155"/>
      <c r="C64" s="156"/>
      <c r="D64" s="157" t="s">
        <v>355</v>
      </c>
      <c r="E64" s="158"/>
      <c r="F64" s="158"/>
      <c r="G64" s="158"/>
      <c r="H64" s="158"/>
      <c r="I64" s="159"/>
      <c r="J64" s="160">
        <f>J215</f>
        <v>0</v>
      </c>
      <c r="K64" s="156"/>
      <c r="L64" s="161"/>
    </row>
    <row r="65" spans="2:12" s="10" customFormat="1" ht="19.9" customHeight="1">
      <c r="B65" s="155"/>
      <c r="C65" s="156"/>
      <c r="D65" s="157" t="s">
        <v>157</v>
      </c>
      <c r="E65" s="158"/>
      <c r="F65" s="158"/>
      <c r="G65" s="158"/>
      <c r="H65" s="158"/>
      <c r="I65" s="159"/>
      <c r="J65" s="160">
        <f>J242</f>
        <v>0</v>
      </c>
      <c r="K65" s="156"/>
      <c r="L65" s="161"/>
    </row>
    <row r="66" spans="1:31" s="2" customFormat="1" ht="21.75" customHeight="1">
      <c r="A66" s="36"/>
      <c r="B66" s="37"/>
      <c r="C66" s="38"/>
      <c r="D66" s="38"/>
      <c r="E66" s="38"/>
      <c r="F66" s="38"/>
      <c r="G66" s="38"/>
      <c r="H66" s="38"/>
      <c r="I66" s="111"/>
      <c r="J66" s="38"/>
      <c r="K66" s="38"/>
      <c r="L66" s="112"/>
      <c r="S66" s="36"/>
      <c r="T66" s="36"/>
      <c r="U66" s="36"/>
      <c r="V66" s="36"/>
      <c r="W66" s="36"/>
      <c r="X66" s="36"/>
      <c r="Y66" s="36"/>
      <c r="Z66" s="36"/>
      <c r="AA66" s="36"/>
      <c r="AB66" s="36"/>
      <c r="AC66" s="36"/>
      <c r="AD66" s="36"/>
      <c r="AE66" s="36"/>
    </row>
    <row r="67" spans="1:31" s="2" customFormat="1" ht="6.95" customHeight="1">
      <c r="A67" s="36"/>
      <c r="B67" s="50"/>
      <c r="C67" s="51"/>
      <c r="D67" s="51"/>
      <c r="E67" s="51"/>
      <c r="F67" s="51"/>
      <c r="G67" s="51"/>
      <c r="H67" s="51"/>
      <c r="I67" s="139"/>
      <c r="J67" s="51"/>
      <c r="K67" s="51"/>
      <c r="L67" s="112"/>
      <c r="S67" s="36"/>
      <c r="T67" s="36"/>
      <c r="U67" s="36"/>
      <c r="V67" s="36"/>
      <c r="W67" s="36"/>
      <c r="X67" s="36"/>
      <c r="Y67" s="36"/>
      <c r="Z67" s="36"/>
      <c r="AA67" s="36"/>
      <c r="AB67" s="36"/>
      <c r="AC67" s="36"/>
      <c r="AD67" s="36"/>
      <c r="AE67" s="36"/>
    </row>
    <row r="71" spans="1:31" s="2" customFormat="1" ht="6.95" customHeight="1">
      <c r="A71" s="36"/>
      <c r="B71" s="52"/>
      <c r="C71" s="53"/>
      <c r="D71" s="53"/>
      <c r="E71" s="53"/>
      <c r="F71" s="53"/>
      <c r="G71" s="53"/>
      <c r="H71" s="53"/>
      <c r="I71" s="142"/>
      <c r="J71" s="53"/>
      <c r="K71" s="53"/>
      <c r="L71" s="112"/>
      <c r="S71" s="36"/>
      <c r="T71" s="36"/>
      <c r="U71" s="36"/>
      <c r="V71" s="36"/>
      <c r="W71" s="36"/>
      <c r="X71" s="36"/>
      <c r="Y71" s="36"/>
      <c r="Z71" s="36"/>
      <c r="AA71" s="36"/>
      <c r="AB71" s="36"/>
      <c r="AC71" s="36"/>
      <c r="AD71" s="36"/>
      <c r="AE71" s="36"/>
    </row>
    <row r="72" spans="1:31" s="2" customFormat="1" ht="24.95" customHeight="1">
      <c r="A72" s="36"/>
      <c r="B72" s="37"/>
      <c r="C72" s="25" t="s">
        <v>160</v>
      </c>
      <c r="D72" s="38"/>
      <c r="E72" s="38"/>
      <c r="F72" s="38"/>
      <c r="G72" s="38"/>
      <c r="H72" s="38"/>
      <c r="I72" s="111"/>
      <c r="J72" s="38"/>
      <c r="K72" s="38"/>
      <c r="L72" s="112"/>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6.5" customHeight="1">
      <c r="A75" s="36"/>
      <c r="B75" s="37"/>
      <c r="C75" s="38"/>
      <c r="D75" s="38"/>
      <c r="E75" s="396" t="str">
        <f>E7</f>
        <v>Horažďovice ON - oprava výpravní budovy1</v>
      </c>
      <c r="F75" s="397"/>
      <c r="G75" s="397"/>
      <c r="H75" s="397"/>
      <c r="I75" s="111"/>
      <c r="J75" s="38"/>
      <c r="K75" s="38"/>
      <c r="L75" s="112"/>
      <c r="S75" s="36"/>
      <c r="T75" s="36"/>
      <c r="U75" s="36"/>
      <c r="V75" s="36"/>
      <c r="W75" s="36"/>
      <c r="X75" s="36"/>
      <c r="Y75" s="36"/>
      <c r="Z75" s="36"/>
      <c r="AA75" s="36"/>
      <c r="AB75" s="36"/>
      <c r="AC75" s="36"/>
      <c r="AD75" s="36"/>
      <c r="AE75" s="36"/>
    </row>
    <row r="76" spans="1:31" s="2" customFormat="1" ht="12" customHeight="1">
      <c r="A76" s="36"/>
      <c r="B76" s="37"/>
      <c r="C76" s="31" t="s">
        <v>144</v>
      </c>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6.5" customHeight="1">
      <c r="A77" s="36"/>
      <c r="B77" s="37"/>
      <c r="C77" s="38"/>
      <c r="D77" s="38"/>
      <c r="E77" s="353" t="str">
        <f>E9</f>
        <v xml:space="preserve">SO 03 - Oprava parkoviště a vjezdu </v>
      </c>
      <c r="F77" s="398"/>
      <c r="G77" s="398"/>
      <c r="H77" s="398"/>
      <c r="I77" s="111"/>
      <c r="J77" s="38"/>
      <c r="K77" s="38"/>
      <c r="L77" s="11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114" t="s">
        <v>23</v>
      </c>
      <c r="J79" s="62" t="str">
        <f>IF(J12="","",J12)</f>
        <v>29. 3. 2020</v>
      </c>
      <c r="K79" s="38"/>
      <c r="L79" s="11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E15</f>
        <v>Správa železnic, státní organizace</v>
      </c>
      <c r="G81" s="38"/>
      <c r="H81" s="38"/>
      <c r="I81" s="114" t="s">
        <v>33</v>
      </c>
      <c r="J81" s="34" t="str">
        <f>E21</f>
        <v>APREA s.r.o.</v>
      </c>
      <c r="K81" s="38"/>
      <c r="L81" s="112"/>
      <c r="S81" s="36"/>
      <c r="T81" s="36"/>
      <c r="U81" s="36"/>
      <c r="V81" s="36"/>
      <c r="W81" s="36"/>
      <c r="X81" s="36"/>
      <c r="Y81" s="36"/>
      <c r="Z81" s="36"/>
      <c r="AA81" s="36"/>
      <c r="AB81" s="36"/>
      <c r="AC81" s="36"/>
      <c r="AD81" s="36"/>
      <c r="AE81" s="36"/>
    </row>
    <row r="82" spans="1:31" s="2" customFormat="1" ht="15.2" customHeight="1">
      <c r="A82" s="36"/>
      <c r="B82" s="37"/>
      <c r="C82" s="31" t="s">
        <v>31</v>
      </c>
      <c r="D82" s="38"/>
      <c r="E82" s="38"/>
      <c r="F82" s="29" t="str">
        <f>IF(E18="","",E18)</f>
        <v>Vyplň údaj</v>
      </c>
      <c r="G82" s="38"/>
      <c r="H82" s="38"/>
      <c r="I82" s="114" t="s">
        <v>38</v>
      </c>
      <c r="J82" s="34" t="str">
        <f>E24</f>
        <v xml:space="preserve"> </v>
      </c>
      <c r="K82" s="38"/>
      <c r="L82" s="112"/>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111"/>
      <c r="J83" s="38"/>
      <c r="K83" s="38"/>
      <c r="L83" s="112"/>
      <c r="S83" s="36"/>
      <c r="T83" s="36"/>
      <c r="U83" s="36"/>
      <c r="V83" s="36"/>
      <c r="W83" s="36"/>
      <c r="X83" s="36"/>
      <c r="Y83" s="36"/>
      <c r="Z83" s="36"/>
      <c r="AA83" s="36"/>
      <c r="AB83" s="36"/>
      <c r="AC83" s="36"/>
      <c r="AD83" s="36"/>
      <c r="AE83" s="36"/>
    </row>
    <row r="84" spans="1:31" s="11" customFormat="1" ht="29.25" customHeight="1">
      <c r="A84" s="162"/>
      <c r="B84" s="163"/>
      <c r="C84" s="164" t="s">
        <v>161</v>
      </c>
      <c r="D84" s="165" t="s">
        <v>60</v>
      </c>
      <c r="E84" s="165" t="s">
        <v>56</v>
      </c>
      <c r="F84" s="165" t="s">
        <v>57</v>
      </c>
      <c r="G84" s="165" t="s">
        <v>162</v>
      </c>
      <c r="H84" s="165" t="s">
        <v>163</v>
      </c>
      <c r="I84" s="166" t="s">
        <v>164</v>
      </c>
      <c r="J84" s="165" t="s">
        <v>148</v>
      </c>
      <c r="K84" s="167" t="s">
        <v>165</v>
      </c>
      <c r="L84" s="168"/>
      <c r="M84" s="71" t="s">
        <v>19</v>
      </c>
      <c r="N84" s="72" t="s">
        <v>45</v>
      </c>
      <c r="O84" s="72" t="s">
        <v>166</v>
      </c>
      <c r="P84" s="72" t="s">
        <v>167</v>
      </c>
      <c r="Q84" s="72" t="s">
        <v>168</v>
      </c>
      <c r="R84" s="72" t="s">
        <v>169</v>
      </c>
      <c r="S84" s="72" t="s">
        <v>170</v>
      </c>
      <c r="T84" s="73" t="s">
        <v>171</v>
      </c>
      <c r="U84" s="162"/>
      <c r="V84" s="162"/>
      <c r="W84" s="162"/>
      <c r="X84" s="162"/>
      <c r="Y84" s="162"/>
      <c r="Z84" s="162"/>
      <c r="AA84" s="162"/>
      <c r="AB84" s="162"/>
      <c r="AC84" s="162"/>
      <c r="AD84" s="162"/>
      <c r="AE84" s="162"/>
    </row>
    <row r="85" spans="1:63" s="2" customFormat="1" ht="22.9" customHeight="1">
      <c r="A85" s="36"/>
      <c r="B85" s="37"/>
      <c r="C85" s="78" t="s">
        <v>172</v>
      </c>
      <c r="D85" s="38"/>
      <c r="E85" s="38"/>
      <c r="F85" s="38"/>
      <c r="G85" s="38"/>
      <c r="H85" s="38"/>
      <c r="I85" s="111"/>
      <c r="J85" s="169">
        <f>BK85</f>
        <v>0</v>
      </c>
      <c r="K85" s="38"/>
      <c r="L85" s="41"/>
      <c r="M85" s="74"/>
      <c r="N85" s="170"/>
      <c r="O85" s="75"/>
      <c r="P85" s="171">
        <f>P86</f>
        <v>0</v>
      </c>
      <c r="Q85" s="75"/>
      <c r="R85" s="171">
        <f>R86</f>
        <v>554.75321895</v>
      </c>
      <c r="S85" s="75"/>
      <c r="T85" s="172">
        <f>T86</f>
        <v>0</v>
      </c>
      <c r="U85" s="36"/>
      <c r="V85" s="36"/>
      <c r="W85" s="36"/>
      <c r="X85" s="36"/>
      <c r="Y85" s="36"/>
      <c r="Z85" s="36"/>
      <c r="AA85" s="36"/>
      <c r="AB85" s="36"/>
      <c r="AC85" s="36"/>
      <c r="AD85" s="36"/>
      <c r="AE85" s="36"/>
      <c r="AT85" s="19" t="s">
        <v>74</v>
      </c>
      <c r="AU85" s="19" t="s">
        <v>149</v>
      </c>
      <c r="BK85" s="173">
        <f>BK86</f>
        <v>0</v>
      </c>
    </row>
    <row r="86" spans="2:63" s="12" customFormat="1" ht="25.9" customHeight="1">
      <c r="B86" s="174"/>
      <c r="C86" s="175"/>
      <c r="D86" s="176" t="s">
        <v>74</v>
      </c>
      <c r="E86" s="177" t="s">
        <v>173</v>
      </c>
      <c r="F86" s="177" t="s">
        <v>174</v>
      </c>
      <c r="G86" s="175"/>
      <c r="H86" s="175"/>
      <c r="I86" s="178"/>
      <c r="J86" s="179">
        <f>BK86</f>
        <v>0</v>
      </c>
      <c r="K86" s="175"/>
      <c r="L86" s="180"/>
      <c r="M86" s="181"/>
      <c r="N86" s="182"/>
      <c r="O86" s="182"/>
      <c r="P86" s="183">
        <f>P87+P155+P164+P215+P242</f>
        <v>0</v>
      </c>
      <c r="Q86" s="182"/>
      <c r="R86" s="183">
        <f>R87+R155+R164+R215+R242</f>
        <v>554.75321895</v>
      </c>
      <c r="S86" s="182"/>
      <c r="T86" s="184">
        <f>T87+T155+T164+T215+T242</f>
        <v>0</v>
      </c>
      <c r="AR86" s="185" t="s">
        <v>83</v>
      </c>
      <c r="AT86" s="186" t="s">
        <v>74</v>
      </c>
      <c r="AU86" s="186" t="s">
        <v>75</v>
      </c>
      <c r="AY86" s="185" t="s">
        <v>175</v>
      </c>
      <c r="BK86" s="187">
        <f>BK87+BK155+BK164+BK215+BK242</f>
        <v>0</v>
      </c>
    </row>
    <row r="87" spans="2:63" s="12" customFormat="1" ht="22.9" customHeight="1">
      <c r="B87" s="174"/>
      <c r="C87" s="175"/>
      <c r="D87" s="176" t="s">
        <v>74</v>
      </c>
      <c r="E87" s="188" t="s">
        <v>83</v>
      </c>
      <c r="F87" s="188" t="s">
        <v>176</v>
      </c>
      <c r="G87" s="175"/>
      <c r="H87" s="175"/>
      <c r="I87" s="178"/>
      <c r="J87" s="189">
        <f>BK87</f>
        <v>0</v>
      </c>
      <c r="K87" s="175"/>
      <c r="L87" s="180"/>
      <c r="M87" s="181"/>
      <c r="N87" s="182"/>
      <c r="O87" s="182"/>
      <c r="P87" s="183">
        <f>SUM(P88:P154)</f>
        <v>0</v>
      </c>
      <c r="Q87" s="182"/>
      <c r="R87" s="183">
        <f>SUM(R88:R154)</f>
        <v>105.306092</v>
      </c>
      <c r="S87" s="182"/>
      <c r="T87" s="184">
        <f>SUM(T88:T154)</f>
        <v>0</v>
      </c>
      <c r="AR87" s="185" t="s">
        <v>83</v>
      </c>
      <c r="AT87" s="186" t="s">
        <v>74</v>
      </c>
      <c r="AU87" s="186" t="s">
        <v>83</v>
      </c>
      <c r="AY87" s="185" t="s">
        <v>175</v>
      </c>
      <c r="BK87" s="187">
        <f>SUM(BK88:BK154)</f>
        <v>0</v>
      </c>
    </row>
    <row r="88" spans="1:65" s="2" customFormat="1" ht="21.75" customHeight="1">
      <c r="A88" s="36"/>
      <c r="B88" s="37"/>
      <c r="C88" s="190" t="s">
        <v>83</v>
      </c>
      <c r="D88" s="190" t="s">
        <v>177</v>
      </c>
      <c r="E88" s="191" t="s">
        <v>394</v>
      </c>
      <c r="F88" s="192" t="s">
        <v>395</v>
      </c>
      <c r="G88" s="193" t="s">
        <v>180</v>
      </c>
      <c r="H88" s="194">
        <v>50</v>
      </c>
      <c r="I88" s="195"/>
      <c r="J88" s="196">
        <f>ROUND(I88*H88,2)</f>
        <v>0</v>
      </c>
      <c r="K88" s="192" t="s">
        <v>181</v>
      </c>
      <c r="L88" s="41"/>
      <c r="M88" s="197" t="s">
        <v>19</v>
      </c>
      <c r="N88" s="198" t="s">
        <v>48</v>
      </c>
      <c r="O88" s="67"/>
      <c r="P88" s="199">
        <f>O88*H88</f>
        <v>0</v>
      </c>
      <c r="Q88" s="199">
        <v>0</v>
      </c>
      <c r="R88" s="199">
        <f>Q88*H88</f>
        <v>0</v>
      </c>
      <c r="S88" s="199">
        <v>0</v>
      </c>
      <c r="T88" s="200">
        <f>S88*H88</f>
        <v>0</v>
      </c>
      <c r="U88" s="36"/>
      <c r="V88" s="36"/>
      <c r="W88" s="36"/>
      <c r="X88" s="36"/>
      <c r="Y88" s="36"/>
      <c r="Z88" s="36"/>
      <c r="AA88" s="36"/>
      <c r="AB88" s="36"/>
      <c r="AC88" s="36"/>
      <c r="AD88" s="36"/>
      <c r="AE88" s="36"/>
      <c r="AR88" s="201" t="s">
        <v>182</v>
      </c>
      <c r="AT88" s="201" t="s">
        <v>177</v>
      </c>
      <c r="AU88" s="201" t="s">
        <v>85</v>
      </c>
      <c r="AY88" s="19" t="s">
        <v>175</v>
      </c>
      <c r="BE88" s="202">
        <f>IF(N88="základní",J88,0)</f>
        <v>0</v>
      </c>
      <c r="BF88" s="202">
        <f>IF(N88="snížená",J88,0)</f>
        <v>0</v>
      </c>
      <c r="BG88" s="202">
        <f>IF(N88="zákl. přenesená",J88,0)</f>
        <v>0</v>
      </c>
      <c r="BH88" s="202">
        <f>IF(N88="sníž. přenesená",J88,0)</f>
        <v>0</v>
      </c>
      <c r="BI88" s="202">
        <f>IF(N88="nulová",J88,0)</f>
        <v>0</v>
      </c>
      <c r="BJ88" s="19" t="s">
        <v>182</v>
      </c>
      <c r="BK88" s="202">
        <f>ROUND(I88*H88,2)</f>
        <v>0</v>
      </c>
      <c r="BL88" s="19" t="s">
        <v>182</v>
      </c>
      <c r="BM88" s="201" t="s">
        <v>396</v>
      </c>
    </row>
    <row r="89" spans="1:47" s="2" customFormat="1" ht="165.75">
      <c r="A89" s="36"/>
      <c r="B89" s="37"/>
      <c r="C89" s="38"/>
      <c r="D89" s="203" t="s">
        <v>184</v>
      </c>
      <c r="E89" s="38"/>
      <c r="F89" s="204" t="s">
        <v>397</v>
      </c>
      <c r="G89" s="38"/>
      <c r="H89" s="38"/>
      <c r="I89" s="111"/>
      <c r="J89" s="38"/>
      <c r="K89" s="38"/>
      <c r="L89" s="41"/>
      <c r="M89" s="205"/>
      <c r="N89" s="206"/>
      <c r="O89" s="67"/>
      <c r="P89" s="67"/>
      <c r="Q89" s="67"/>
      <c r="R89" s="67"/>
      <c r="S89" s="67"/>
      <c r="T89" s="68"/>
      <c r="U89" s="36"/>
      <c r="V89" s="36"/>
      <c r="W89" s="36"/>
      <c r="X89" s="36"/>
      <c r="Y89" s="36"/>
      <c r="Z89" s="36"/>
      <c r="AA89" s="36"/>
      <c r="AB89" s="36"/>
      <c r="AC89" s="36"/>
      <c r="AD89" s="36"/>
      <c r="AE89" s="36"/>
      <c r="AT89" s="19" t="s">
        <v>184</v>
      </c>
      <c r="AU89" s="19" t="s">
        <v>85</v>
      </c>
    </row>
    <row r="90" spans="1:65" s="2" customFormat="1" ht="16.5" customHeight="1">
      <c r="A90" s="36"/>
      <c r="B90" s="37"/>
      <c r="C90" s="190" t="s">
        <v>85</v>
      </c>
      <c r="D90" s="190" t="s">
        <v>177</v>
      </c>
      <c r="E90" s="191" t="s">
        <v>398</v>
      </c>
      <c r="F90" s="192" t="s">
        <v>399</v>
      </c>
      <c r="G90" s="193" t="s">
        <v>400</v>
      </c>
      <c r="H90" s="194">
        <v>1</v>
      </c>
      <c r="I90" s="195"/>
      <c r="J90" s="196">
        <f>ROUND(I90*H90,2)</f>
        <v>0</v>
      </c>
      <c r="K90" s="192" t="s">
        <v>181</v>
      </c>
      <c r="L90" s="41"/>
      <c r="M90" s="197" t="s">
        <v>19</v>
      </c>
      <c r="N90" s="198" t="s">
        <v>48</v>
      </c>
      <c r="O90" s="67"/>
      <c r="P90" s="199">
        <f>O90*H90</f>
        <v>0</v>
      </c>
      <c r="Q90" s="199">
        <v>0</v>
      </c>
      <c r="R90" s="199">
        <f>Q90*H90</f>
        <v>0</v>
      </c>
      <c r="S90" s="199">
        <v>0</v>
      </c>
      <c r="T90" s="200">
        <f>S90*H90</f>
        <v>0</v>
      </c>
      <c r="U90" s="36"/>
      <c r="V90" s="36"/>
      <c r="W90" s="36"/>
      <c r="X90" s="36"/>
      <c r="Y90" s="36"/>
      <c r="Z90" s="36"/>
      <c r="AA90" s="36"/>
      <c r="AB90" s="36"/>
      <c r="AC90" s="36"/>
      <c r="AD90" s="36"/>
      <c r="AE90" s="36"/>
      <c r="AR90" s="201" t="s">
        <v>182</v>
      </c>
      <c r="AT90" s="201" t="s">
        <v>177</v>
      </c>
      <c r="AU90" s="201" t="s">
        <v>85</v>
      </c>
      <c r="AY90" s="19" t="s">
        <v>175</v>
      </c>
      <c r="BE90" s="202">
        <f>IF(N90="základní",J90,0)</f>
        <v>0</v>
      </c>
      <c r="BF90" s="202">
        <f>IF(N90="snížená",J90,0)</f>
        <v>0</v>
      </c>
      <c r="BG90" s="202">
        <f>IF(N90="zákl. přenesená",J90,0)</f>
        <v>0</v>
      </c>
      <c r="BH90" s="202">
        <f>IF(N90="sníž. přenesená",J90,0)</f>
        <v>0</v>
      </c>
      <c r="BI90" s="202">
        <f>IF(N90="nulová",J90,0)</f>
        <v>0</v>
      </c>
      <c r="BJ90" s="19" t="s">
        <v>182</v>
      </c>
      <c r="BK90" s="202">
        <f>ROUND(I90*H90,2)</f>
        <v>0</v>
      </c>
      <c r="BL90" s="19" t="s">
        <v>182</v>
      </c>
      <c r="BM90" s="201" t="s">
        <v>401</v>
      </c>
    </row>
    <row r="91" spans="1:47" s="2" customFormat="1" ht="126.75">
      <c r="A91" s="36"/>
      <c r="B91" s="37"/>
      <c r="C91" s="38"/>
      <c r="D91" s="203" t="s">
        <v>184</v>
      </c>
      <c r="E91" s="38"/>
      <c r="F91" s="204" t="s">
        <v>402</v>
      </c>
      <c r="G91" s="38"/>
      <c r="H91" s="38"/>
      <c r="I91" s="111"/>
      <c r="J91" s="38"/>
      <c r="K91" s="38"/>
      <c r="L91" s="41"/>
      <c r="M91" s="205"/>
      <c r="N91" s="206"/>
      <c r="O91" s="67"/>
      <c r="P91" s="67"/>
      <c r="Q91" s="67"/>
      <c r="R91" s="67"/>
      <c r="S91" s="67"/>
      <c r="T91" s="68"/>
      <c r="U91" s="36"/>
      <c r="V91" s="36"/>
      <c r="W91" s="36"/>
      <c r="X91" s="36"/>
      <c r="Y91" s="36"/>
      <c r="Z91" s="36"/>
      <c r="AA91" s="36"/>
      <c r="AB91" s="36"/>
      <c r="AC91" s="36"/>
      <c r="AD91" s="36"/>
      <c r="AE91" s="36"/>
      <c r="AT91" s="19" t="s">
        <v>184</v>
      </c>
      <c r="AU91" s="19" t="s">
        <v>85</v>
      </c>
    </row>
    <row r="92" spans="1:65" s="2" customFormat="1" ht="16.5" customHeight="1">
      <c r="A92" s="36"/>
      <c r="B92" s="37"/>
      <c r="C92" s="190" t="s">
        <v>195</v>
      </c>
      <c r="D92" s="190" t="s">
        <v>177</v>
      </c>
      <c r="E92" s="191" t="s">
        <v>403</v>
      </c>
      <c r="F92" s="192" t="s">
        <v>404</v>
      </c>
      <c r="G92" s="193" t="s">
        <v>400</v>
      </c>
      <c r="H92" s="194">
        <v>1</v>
      </c>
      <c r="I92" s="195"/>
      <c r="J92" s="196">
        <f>ROUND(I92*H92,2)</f>
        <v>0</v>
      </c>
      <c r="K92" s="192" t="s">
        <v>181</v>
      </c>
      <c r="L92" s="41"/>
      <c r="M92" s="197" t="s">
        <v>19</v>
      </c>
      <c r="N92" s="198" t="s">
        <v>48</v>
      </c>
      <c r="O92" s="67"/>
      <c r="P92" s="199">
        <f>O92*H92</f>
        <v>0</v>
      </c>
      <c r="Q92" s="199">
        <v>0</v>
      </c>
      <c r="R92" s="199">
        <f>Q92*H92</f>
        <v>0</v>
      </c>
      <c r="S92" s="199">
        <v>0</v>
      </c>
      <c r="T92" s="200">
        <f>S92*H92</f>
        <v>0</v>
      </c>
      <c r="U92" s="36"/>
      <c r="V92" s="36"/>
      <c r="W92" s="36"/>
      <c r="X92" s="36"/>
      <c r="Y92" s="36"/>
      <c r="Z92" s="36"/>
      <c r="AA92" s="36"/>
      <c r="AB92" s="36"/>
      <c r="AC92" s="36"/>
      <c r="AD92" s="36"/>
      <c r="AE92" s="36"/>
      <c r="AR92" s="201" t="s">
        <v>182</v>
      </c>
      <c r="AT92" s="201" t="s">
        <v>177</v>
      </c>
      <c r="AU92" s="201" t="s">
        <v>85</v>
      </c>
      <c r="AY92" s="19" t="s">
        <v>175</v>
      </c>
      <c r="BE92" s="202">
        <f>IF(N92="základní",J92,0)</f>
        <v>0</v>
      </c>
      <c r="BF92" s="202">
        <f>IF(N92="snížená",J92,0)</f>
        <v>0</v>
      </c>
      <c r="BG92" s="202">
        <f>IF(N92="zákl. přenesená",J92,0)</f>
        <v>0</v>
      </c>
      <c r="BH92" s="202">
        <f>IF(N92="sníž. přenesená",J92,0)</f>
        <v>0</v>
      </c>
      <c r="BI92" s="202">
        <f>IF(N92="nulová",J92,0)</f>
        <v>0</v>
      </c>
      <c r="BJ92" s="19" t="s">
        <v>182</v>
      </c>
      <c r="BK92" s="202">
        <f>ROUND(I92*H92,2)</f>
        <v>0</v>
      </c>
      <c r="BL92" s="19" t="s">
        <v>182</v>
      </c>
      <c r="BM92" s="201" t="s">
        <v>405</v>
      </c>
    </row>
    <row r="93" spans="1:47" s="2" customFormat="1" ht="136.5">
      <c r="A93" s="36"/>
      <c r="B93" s="37"/>
      <c r="C93" s="38"/>
      <c r="D93" s="203" t="s">
        <v>184</v>
      </c>
      <c r="E93" s="38"/>
      <c r="F93" s="204" t="s">
        <v>406</v>
      </c>
      <c r="G93" s="38"/>
      <c r="H93" s="38"/>
      <c r="I93" s="111"/>
      <c r="J93" s="38"/>
      <c r="K93" s="38"/>
      <c r="L93" s="41"/>
      <c r="M93" s="205"/>
      <c r="N93" s="206"/>
      <c r="O93" s="67"/>
      <c r="P93" s="67"/>
      <c r="Q93" s="67"/>
      <c r="R93" s="67"/>
      <c r="S93" s="67"/>
      <c r="T93" s="68"/>
      <c r="U93" s="36"/>
      <c r="V93" s="36"/>
      <c r="W93" s="36"/>
      <c r="X93" s="36"/>
      <c r="Y93" s="36"/>
      <c r="Z93" s="36"/>
      <c r="AA93" s="36"/>
      <c r="AB93" s="36"/>
      <c r="AC93" s="36"/>
      <c r="AD93" s="36"/>
      <c r="AE93" s="36"/>
      <c r="AT93" s="19" t="s">
        <v>184</v>
      </c>
      <c r="AU93" s="19" t="s">
        <v>85</v>
      </c>
    </row>
    <row r="94" spans="1:65" s="2" customFormat="1" ht="16.5" customHeight="1">
      <c r="A94" s="36"/>
      <c r="B94" s="37"/>
      <c r="C94" s="190" t="s">
        <v>182</v>
      </c>
      <c r="D94" s="190" t="s">
        <v>177</v>
      </c>
      <c r="E94" s="191" t="s">
        <v>407</v>
      </c>
      <c r="F94" s="192" t="s">
        <v>408</v>
      </c>
      <c r="G94" s="193" t="s">
        <v>191</v>
      </c>
      <c r="H94" s="194">
        <v>178.841</v>
      </c>
      <c r="I94" s="195"/>
      <c r="J94" s="196">
        <f>ROUND(I94*H94,2)</f>
        <v>0</v>
      </c>
      <c r="K94" s="192" t="s">
        <v>181</v>
      </c>
      <c r="L94" s="41"/>
      <c r="M94" s="197" t="s">
        <v>19</v>
      </c>
      <c r="N94" s="198" t="s">
        <v>48</v>
      </c>
      <c r="O94" s="67"/>
      <c r="P94" s="199">
        <f>O94*H94</f>
        <v>0</v>
      </c>
      <c r="Q94" s="199">
        <v>0</v>
      </c>
      <c r="R94" s="199">
        <f>Q94*H94</f>
        <v>0</v>
      </c>
      <c r="S94" s="199">
        <v>0</v>
      </c>
      <c r="T94" s="200">
        <f>S94*H94</f>
        <v>0</v>
      </c>
      <c r="U94" s="36"/>
      <c r="V94" s="36"/>
      <c r="W94" s="36"/>
      <c r="X94" s="36"/>
      <c r="Y94" s="36"/>
      <c r="Z94" s="36"/>
      <c r="AA94" s="36"/>
      <c r="AB94" s="36"/>
      <c r="AC94" s="36"/>
      <c r="AD94" s="36"/>
      <c r="AE94" s="36"/>
      <c r="AR94" s="201" t="s">
        <v>182</v>
      </c>
      <c r="AT94" s="201" t="s">
        <v>177</v>
      </c>
      <c r="AU94" s="201" t="s">
        <v>85</v>
      </c>
      <c r="AY94" s="19" t="s">
        <v>175</v>
      </c>
      <c r="BE94" s="202">
        <f>IF(N94="základní",J94,0)</f>
        <v>0</v>
      </c>
      <c r="BF94" s="202">
        <f>IF(N94="snížená",J94,0)</f>
        <v>0</v>
      </c>
      <c r="BG94" s="202">
        <f>IF(N94="zákl. přenesená",J94,0)</f>
        <v>0</v>
      </c>
      <c r="BH94" s="202">
        <f>IF(N94="sníž. přenesená",J94,0)</f>
        <v>0</v>
      </c>
      <c r="BI94" s="202">
        <f>IF(N94="nulová",J94,0)</f>
        <v>0</v>
      </c>
      <c r="BJ94" s="19" t="s">
        <v>182</v>
      </c>
      <c r="BK94" s="202">
        <f>ROUND(I94*H94,2)</f>
        <v>0</v>
      </c>
      <c r="BL94" s="19" t="s">
        <v>182</v>
      </c>
      <c r="BM94" s="201" t="s">
        <v>409</v>
      </c>
    </row>
    <row r="95" spans="1:47" s="2" customFormat="1" ht="29.25">
      <c r="A95" s="36"/>
      <c r="B95" s="37"/>
      <c r="C95" s="38"/>
      <c r="D95" s="203" t="s">
        <v>184</v>
      </c>
      <c r="E95" s="38"/>
      <c r="F95" s="204" t="s">
        <v>410</v>
      </c>
      <c r="G95" s="38"/>
      <c r="H95" s="38"/>
      <c r="I95" s="111"/>
      <c r="J95" s="38"/>
      <c r="K95" s="38"/>
      <c r="L95" s="41"/>
      <c r="M95" s="205"/>
      <c r="N95" s="206"/>
      <c r="O95" s="67"/>
      <c r="P95" s="67"/>
      <c r="Q95" s="67"/>
      <c r="R95" s="67"/>
      <c r="S95" s="67"/>
      <c r="T95" s="68"/>
      <c r="U95" s="36"/>
      <c r="V95" s="36"/>
      <c r="W95" s="36"/>
      <c r="X95" s="36"/>
      <c r="Y95" s="36"/>
      <c r="Z95" s="36"/>
      <c r="AA95" s="36"/>
      <c r="AB95" s="36"/>
      <c r="AC95" s="36"/>
      <c r="AD95" s="36"/>
      <c r="AE95" s="36"/>
      <c r="AT95" s="19" t="s">
        <v>184</v>
      </c>
      <c r="AU95" s="19" t="s">
        <v>85</v>
      </c>
    </row>
    <row r="96" spans="2:51" s="13" customFormat="1" ht="11.25">
      <c r="B96" s="207"/>
      <c r="C96" s="208"/>
      <c r="D96" s="203" t="s">
        <v>186</v>
      </c>
      <c r="E96" s="209" t="s">
        <v>19</v>
      </c>
      <c r="F96" s="210" t="s">
        <v>411</v>
      </c>
      <c r="G96" s="208"/>
      <c r="H96" s="209" t="s">
        <v>19</v>
      </c>
      <c r="I96" s="211"/>
      <c r="J96" s="208"/>
      <c r="K96" s="208"/>
      <c r="L96" s="212"/>
      <c r="M96" s="213"/>
      <c r="N96" s="214"/>
      <c r="O96" s="214"/>
      <c r="P96" s="214"/>
      <c r="Q96" s="214"/>
      <c r="R96" s="214"/>
      <c r="S96" s="214"/>
      <c r="T96" s="215"/>
      <c r="AT96" s="216" t="s">
        <v>186</v>
      </c>
      <c r="AU96" s="216" t="s">
        <v>85</v>
      </c>
      <c r="AV96" s="13" t="s">
        <v>83</v>
      </c>
      <c r="AW96" s="13" t="s">
        <v>37</v>
      </c>
      <c r="AX96" s="13" t="s">
        <v>75</v>
      </c>
      <c r="AY96" s="216" t="s">
        <v>175</v>
      </c>
    </row>
    <row r="97" spans="2:51" s="14" customFormat="1" ht="11.25">
      <c r="B97" s="217"/>
      <c r="C97" s="218"/>
      <c r="D97" s="203" t="s">
        <v>186</v>
      </c>
      <c r="E97" s="219" t="s">
        <v>19</v>
      </c>
      <c r="F97" s="220" t="s">
        <v>412</v>
      </c>
      <c r="G97" s="218"/>
      <c r="H97" s="221">
        <v>13.677</v>
      </c>
      <c r="I97" s="222"/>
      <c r="J97" s="218"/>
      <c r="K97" s="218"/>
      <c r="L97" s="223"/>
      <c r="M97" s="224"/>
      <c r="N97" s="225"/>
      <c r="O97" s="225"/>
      <c r="P97" s="225"/>
      <c r="Q97" s="225"/>
      <c r="R97" s="225"/>
      <c r="S97" s="225"/>
      <c r="T97" s="226"/>
      <c r="AT97" s="227" t="s">
        <v>186</v>
      </c>
      <c r="AU97" s="227" t="s">
        <v>85</v>
      </c>
      <c r="AV97" s="14" t="s">
        <v>85</v>
      </c>
      <c r="AW97" s="14" t="s">
        <v>37</v>
      </c>
      <c r="AX97" s="14" t="s">
        <v>75</v>
      </c>
      <c r="AY97" s="227" t="s">
        <v>175</v>
      </c>
    </row>
    <row r="98" spans="2:51" s="13" customFormat="1" ht="11.25">
      <c r="B98" s="207"/>
      <c r="C98" s="208"/>
      <c r="D98" s="203" t="s">
        <v>186</v>
      </c>
      <c r="E98" s="209" t="s">
        <v>19</v>
      </c>
      <c r="F98" s="210" t="s">
        <v>413</v>
      </c>
      <c r="G98" s="208"/>
      <c r="H98" s="209" t="s">
        <v>19</v>
      </c>
      <c r="I98" s="211"/>
      <c r="J98" s="208"/>
      <c r="K98" s="208"/>
      <c r="L98" s="212"/>
      <c r="M98" s="213"/>
      <c r="N98" s="214"/>
      <c r="O98" s="214"/>
      <c r="P98" s="214"/>
      <c r="Q98" s="214"/>
      <c r="R98" s="214"/>
      <c r="S98" s="214"/>
      <c r="T98" s="215"/>
      <c r="AT98" s="216" t="s">
        <v>186</v>
      </c>
      <c r="AU98" s="216" t="s">
        <v>85</v>
      </c>
      <c r="AV98" s="13" t="s">
        <v>83</v>
      </c>
      <c r="AW98" s="13" t="s">
        <v>37</v>
      </c>
      <c r="AX98" s="13" t="s">
        <v>75</v>
      </c>
      <c r="AY98" s="216" t="s">
        <v>175</v>
      </c>
    </row>
    <row r="99" spans="2:51" s="14" customFormat="1" ht="11.25">
      <c r="B99" s="217"/>
      <c r="C99" s="218"/>
      <c r="D99" s="203" t="s">
        <v>186</v>
      </c>
      <c r="E99" s="219" t="s">
        <v>19</v>
      </c>
      <c r="F99" s="220" t="s">
        <v>414</v>
      </c>
      <c r="G99" s="218"/>
      <c r="H99" s="221">
        <v>69.56</v>
      </c>
      <c r="I99" s="222"/>
      <c r="J99" s="218"/>
      <c r="K99" s="218"/>
      <c r="L99" s="223"/>
      <c r="M99" s="224"/>
      <c r="N99" s="225"/>
      <c r="O99" s="225"/>
      <c r="P99" s="225"/>
      <c r="Q99" s="225"/>
      <c r="R99" s="225"/>
      <c r="S99" s="225"/>
      <c r="T99" s="226"/>
      <c r="AT99" s="227" t="s">
        <v>186</v>
      </c>
      <c r="AU99" s="227" t="s">
        <v>85</v>
      </c>
      <c r="AV99" s="14" t="s">
        <v>85</v>
      </c>
      <c r="AW99" s="14" t="s">
        <v>37</v>
      </c>
      <c r="AX99" s="14" t="s">
        <v>75</v>
      </c>
      <c r="AY99" s="227" t="s">
        <v>175</v>
      </c>
    </row>
    <row r="100" spans="2:51" s="13" customFormat="1" ht="11.25">
      <c r="B100" s="207"/>
      <c r="C100" s="208"/>
      <c r="D100" s="203" t="s">
        <v>186</v>
      </c>
      <c r="E100" s="209" t="s">
        <v>19</v>
      </c>
      <c r="F100" s="210" t="s">
        <v>415</v>
      </c>
      <c r="G100" s="208"/>
      <c r="H100" s="209" t="s">
        <v>19</v>
      </c>
      <c r="I100" s="211"/>
      <c r="J100" s="208"/>
      <c r="K100" s="208"/>
      <c r="L100" s="212"/>
      <c r="M100" s="213"/>
      <c r="N100" s="214"/>
      <c r="O100" s="214"/>
      <c r="P100" s="214"/>
      <c r="Q100" s="214"/>
      <c r="R100" s="214"/>
      <c r="S100" s="214"/>
      <c r="T100" s="215"/>
      <c r="AT100" s="216" t="s">
        <v>186</v>
      </c>
      <c r="AU100" s="216" t="s">
        <v>85</v>
      </c>
      <c r="AV100" s="13" t="s">
        <v>83</v>
      </c>
      <c r="AW100" s="13" t="s">
        <v>37</v>
      </c>
      <c r="AX100" s="13" t="s">
        <v>75</v>
      </c>
      <c r="AY100" s="216" t="s">
        <v>175</v>
      </c>
    </row>
    <row r="101" spans="2:51" s="14" customFormat="1" ht="11.25">
      <c r="B101" s="217"/>
      <c r="C101" s="218"/>
      <c r="D101" s="203" t="s">
        <v>186</v>
      </c>
      <c r="E101" s="219" t="s">
        <v>19</v>
      </c>
      <c r="F101" s="220" t="s">
        <v>416</v>
      </c>
      <c r="G101" s="218"/>
      <c r="H101" s="221">
        <v>39.424</v>
      </c>
      <c r="I101" s="222"/>
      <c r="J101" s="218"/>
      <c r="K101" s="218"/>
      <c r="L101" s="223"/>
      <c r="M101" s="224"/>
      <c r="N101" s="225"/>
      <c r="O101" s="225"/>
      <c r="P101" s="225"/>
      <c r="Q101" s="225"/>
      <c r="R101" s="225"/>
      <c r="S101" s="225"/>
      <c r="T101" s="226"/>
      <c r="AT101" s="227" t="s">
        <v>186</v>
      </c>
      <c r="AU101" s="227" t="s">
        <v>85</v>
      </c>
      <c r="AV101" s="14" t="s">
        <v>85</v>
      </c>
      <c r="AW101" s="14" t="s">
        <v>37</v>
      </c>
      <c r="AX101" s="14" t="s">
        <v>75</v>
      </c>
      <c r="AY101" s="227" t="s">
        <v>175</v>
      </c>
    </row>
    <row r="102" spans="2:51" s="13" customFormat="1" ht="11.25">
      <c r="B102" s="207"/>
      <c r="C102" s="208"/>
      <c r="D102" s="203" t="s">
        <v>186</v>
      </c>
      <c r="E102" s="209" t="s">
        <v>19</v>
      </c>
      <c r="F102" s="210" t="s">
        <v>417</v>
      </c>
      <c r="G102" s="208"/>
      <c r="H102" s="209" t="s">
        <v>19</v>
      </c>
      <c r="I102" s="211"/>
      <c r="J102" s="208"/>
      <c r="K102" s="208"/>
      <c r="L102" s="212"/>
      <c r="M102" s="213"/>
      <c r="N102" s="214"/>
      <c r="O102" s="214"/>
      <c r="P102" s="214"/>
      <c r="Q102" s="214"/>
      <c r="R102" s="214"/>
      <c r="S102" s="214"/>
      <c r="T102" s="215"/>
      <c r="AT102" s="216" t="s">
        <v>186</v>
      </c>
      <c r="AU102" s="216" t="s">
        <v>85</v>
      </c>
      <c r="AV102" s="13" t="s">
        <v>83</v>
      </c>
      <c r="AW102" s="13" t="s">
        <v>37</v>
      </c>
      <c r="AX102" s="13" t="s">
        <v>75</v>
      </c>
      <c r="AY102" s="216" t="s">
        <v>175</v>
      </c>
    </row>
    <row r="103" spans="2:51" s="14" customFormat="1" ht="11.25">
      <c r="B103" s="217"/>
      <c r="C103" s="218"/>
      <c r="D103" s="203" t="s">
        <v>186</v>
      </c>
      <c r="E103" s="219" t="s">
        <v>19</v>
      </c>
      <c r="F103" s="220" t="s">
        <v>418</v>
      </c>
      <c r="G103" s="218"/>
      <c r="H103" s="221">
        <v>14.039</v>
      </c>
      <c r="I103" s="222"/>
      <c r="J103" s="218"/>
      <c r="K103" s="218"/>
      <c r="L103" s="223"/>
      <c r="M103" s="224"/>
      <c r="N103" s="225"/>
      <c r="O103" s="225"/>
      <c r="P103" s="225"/>
      <c r="Q103" s="225"/>
      <c r="R103" s="225"/>
      <c r="S103" s="225"/>
      <c r="T103" s="226"/>
      <c r="AT103" s="227" t="s">
        <v>186</v>
      </c>
      <c r="AU103" s="227" t="s">
        <v>85</v>
      </c>
      <c r="AV103" s="14" t="s">
        <v>85</v>
      </c>
      <c r="AW103" s="14" t="s">
        <v>37</v>
      </c>
      <c r="AX103" s="14" t="s">
        <v>75</v>
      </c>
      <c r="AY103" s="227" t="s">
        <v>175</v>
      </c>
    </row>
    <row r="104" spans="2:51" s="13" customFormat="1" ht="11.25">
      <c r="B104" s="207"/>
      <c r="C104" s="208"/>
      <c r="D104" s="203" t="s">
        <v>186</v>
      </c>
      <c r="E104" s="209" t="s">
        <v>19</v>
      </c>
      <c r="F104" s="210" t="s">
        <v>419</v>
      </c>
      <c r="G104" s="208"/>
      <c r="H104" s="209" t="s">
        <v>19</v>
      </c>
      <c r="I104" s="211"/>
      <c r="J104" s="208"/>
      <c r="K104" s="208"/>
      <c r="L104" s="212"/>
      <c r="M104" s="213"/>
      <c r="N104" s="214"/>
      <c r="O104" s="214"/>
      <c r="P104" s="214"/>
      <c r="Q104" s="214"/>
      <c r="R104" s="214"/>
      <c r="S104" s="214"/>
      <c r="T104" s="215"/>
      <c r="AT104" s="216" t="s">
        <v>186</v>
      </c>
      <c r="AU104" s="216" t="s">
        <v>85</v>
      </c>
      <c r="AV104" s="13" t="s">
        <v>83</v>
      </c>
      <c r="AW104" s="13" t="s">
        <v>37</v>
      </c>
      <c r="AX104" s="13" t="s">
        <v>75</v>
      </c>
      <c r="AY104" s="216" t="s">
        <v>175</v>
      </c>
    </row>
    <row r="105" spans="2:51" s="14" customFormat="1" ht="11.25">
      <c r="B105" s="217"/>
      <c r="C105" s="218"/>
      <c r="D105" s="203" t="s">
        <v>186</v>
      </c>
      <c r="E105" s="219" t="s">
        <v>19</v>
      </c>
      <c r="F105" s="220" t="s">
        <v>420</v>
      </c>
      <c r="G105" s="218"/>
      <c r="H105" s="221">
        <v>42.141</v>
      </c>
      <c r="I105" s="222"/>
      <c r="J105" s="218"/>
      <c r="K105" s="218"/>
      <c r="L105" s="223"/>
      <c r="M105" s="224"/>
      <c r="N105" s="225"/>
      <c r="O105" s="225"/>
      <c r="P105" s="225"/>
      <c r="Q105" s="225"/>
      <c r="R105" s="225"/>
      <c r="S105" s="225"/>
      <c r="T105" s="226"/>
      <c r="AT105" s="227" t="s">
        <v>186</v>
      </c>
      <c r="AU105" s="227" t="s">
        <v>85</v>
      </c>
      <c r="AV105" s="14" t="s">
        <v>85</v>
      </c>
      <c r="AW105" s="14" t="s">
        <v>37</v>
      </c>
      <c r="AX105" s="14" t="s">
        <v>75</v>
      </c>
      <c r="AY105" s="227" t="s">
        <v>175</v>
      </c>
    </row>
    <row r="106" spans="2:51" s="15" customFormat="1" ht="11.25">
      <c r="B106" s="228"/>
      <c r="C106" s="229"/>
      <c r="D106" s="203" t="s">
        <v>186</v>
      </c>
      <c r="E106" s="230" t="s">
        <v>19</v>
      </c>
      <c r="F106" s="231" t="s">
        <v>204</v>
      </c>
      <c r="G106" s="229"/>
      <c r="H106" s="232">
        <v>178.84099999999998</v>
      </c>
      <c r="I106" s="233"/>
      <c r="J106" s="229"/>
      <c r="K106" s="229"/>
      <c r="L106" s="234"/>
      <c r="M106" s="235"/>
      <c r="N106" s="236"/>
      <c r="O106" s="236"/>
      <c r="P106" s="236"/>
      <c r="Q106" s="236"/>
      <c r="R106" s="236"/>
      <c r="S106" s="236"/>
      <c r="T106" s="237"/>
      <c r="AT106" s="238" t="s">
        <v>186</v>
      </c>
      <c r="AU106" s="238" t="s">
        <v>85</v>
      </c>
      <c r="AV106" s="15" t="s">
        <v>182</v>
      </c>
      <c r="AW106" s="15" t="s">
        <v>37</v>
      </c>
      <c r="AX106" s="15" t="s">
        <v>83</v>
      </c>
      <c r="AY106" s="238" t="s">
        <v>175</v>
      </c>
    </row>
    <row r="107" spans="1:65" s="2" customFormat="1" ht="33" customHeight="1">
      <c r="A107" s="36"/>
      <c r="B107" s="37"/>
      <c r="C107" s="190" t="s">
        <v>209</v>
      </c>
      <c r="D107" s="190" t="s">
        <v>177</v>
      </c>
      <c r="E107" s="191" t="s">
        <v>196</v>
      </c>
      <c r="F107" s="192" t="s">
        <v>197</v>
      </c>
      <c r="G107" s="193" t="s">
        <v>191</v>
      </c>
      <c r="H107" s="194">
        <v>179.466</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182</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182</v>
      </c>
      <c r="BM107" s="201" t="s">
        <v>421</v>
      </c>
    </row>
    <row r="108" spans="1:47" s="2" customFormat="1" ht="58.5">
      <c r="A108" s="36"/>
      <c r="B108" s="37"/>
      <c r="C108" s="38"/>
      <c r="D108" s="203" t="s">
        <v>184</v>
      </c>
      <c r="E108" s="38"/>
      <c r="F108" s="204" t="s">
        <v>199</v>
      </c>
      <c r="G108" s="38"/>
      <c r="H108" s="38"/>
      <c r="I108" s="111"/>
      <c r="J108" s="38"/>
      <c r="K108" s="38"/>
      <c r="L108" s="41"/>
      <c r="M108" s="205"/>
      <c r="N108" s="206"/>
      <c r="O108" s="67"/>
      <c r="P108" s="67"/>
      <c r="Q108" s="67"/>
      <c r="R108" s="67"/>
      <c r="S108" s="67"/>
      <c r="T108" s="68"/>
      <c r="U108" s="36"/>
      <c r="V108" s="36"/>
      <c r="W108" s="36"/>
      <c r="X108" s="36"/>
      <c r="Y108" s="36"/>
      <c r="Z108" s="36"/>
      <c r="AA108" s="36"/>
      <c r="AB108" s="36"/>
      <c r="AC108" s="36"/>
      <c r="AD108" s="36"/>
      <c r="AE108" s="36"/>
      <c r="AT108" s="19" t="s">
        <v>184</v>
      </c>
      <c r="AU108" s="19" t="s">
        <v>85</v>
      </c>
    </row>
    <row r="109" spans="1:65" s="2" customFormat="1" ht="33" customHeight="1">
      <c r="A109" s="36"/>
      <c r="B109" s="37"/>
      <c r="C109" s="190" t="s">
        <v>214</v>
      </c>
      <c r="D109" s="190" t="s">
        <v>177</v>
      </c>
      <c r="E109" s="191" t="s">
        <v>205</v>
      </c>
      <c r="F109" s="192" t="s">
        <v>206</v>
      </c>
      <c r="G109" s="193" t="s">
        <v>191</v>
      </c>
      <c r="H109" s="194">
        <v>3589.32</v>
      </c>
      <c r="I109" s="195"/>
      <c r="J109" s="196">
        <f>ROUND(I109*H109,2)</f>
        <v>0</v>
      </c>
      <c r="K109" s="192" t="s">
        <v>181</v>
      </c>
      <c r="L109" s="41"/>
      <c r="M109" s="197" t="s">
        <v>19</v>
      </c>
      <c r="N109" s="198" t="s">
        <v>48</v>
      </c>
      <c r="O109" s="67"/>
      <c r="P109" s="199">
        <f>O109*H109</f>
        <v>0</v>
      </c>
      <c r="Q109" s="199">
        <v>0</v>
      </c>
      <c r="R109" s="199">
        <f>Q109*H109</f>
        <v>0</v>
      </c>
      <c r="S109" s="199">
        <v>0</v>
      </c>
      <c r="T109" s="200">
        <f>S109*H109</f>
        <v>0</v>
      </c>
      <c r="U109" s="36"/>
      <c r="V109" s="36"/>
      <c r="W109" s="36"/>
      <c r="X109" s="36"/>
      <c r="Y109" s="36"/>
      <c r="Z109" s="36"/>
      <c r="AA109" s="36"/>
      <c r="AB109" s="36"/>
      <c r="AC109" s="36"/>
      <c r="AD109" s="36"/>
      <c r="AE109" s="36"/>
      <c r="AR109" s="201" t="s">
        <v>182</v>
      </c>
      <c r="AT109" s="201" t="s">
        <v>177</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182</v>
      </c>
      <c r="BM109" s="201" t="s">
        <v>422</v>
      </c>
    </row>
    <row r="110" spans="1:47" s="2" customFormat="1" ht="58.5">
      <c r="A110" s="36"/>
      <c r="B110" s="37"/>
      <c r="C110" s="38"/>
      <c r="D110" s="203" t="s">
        <v>184</v>
      </c>
      <c r="E110" s="38"/>
      <c r="F110" s="204" t="s">
        <v>199</v>
      </c>
      <c r="G110" s="38"/>
      <c r="H110" s="38"/>
      <c r="I110" s="111"/>
      <c r="J110" s="38"/>
      <c r="K110" s="38"/>
      <c r="L110" s="41"/>
      <c r="M110" s="205"/>
      <c r="N110" s="206"/>
      <c r="O110" s="67"/>
      <c r="P110" s="67"/>
      <c r="Q110" s="67"/>
      <c r="R110" s="67"/>
      <c r="S110" s="67"/>
      <c r="T110" s="68"/>
      <c r="U110" s="36"/>
      <c r="V110" s="36"/>
      <c r="W110" s="36"/>
      <c r="X110" s="36"/>
      <c r="Y110" s="36"/>
      <c r="Z110" s="36"/>
      <c r="AA110" s="36"/>
      <c r="AB110" s="36"/>
      <c r="AC110" s="36"/>
      <c r="AD110" s="36"/>
      <c r="AE110" s="36"/>
      <c r="AT110" s="19" t="s">
        <v>184</v>
      </c>
      <c r="AU110" s="19" t="s">
        <v>85</v>
      </c>
    </row>
    <row r="111" spans="2:51" s="14" customFormat="1" ht="11.25">
      <c r="B111" s="217"/>
      <c r="C111" s="218"/>
      <c r="D111" s="203" t="s">
        <v>186</v>
      </c>
      <c r="E111" s="219" t="s">
        <v>19</v>
      </c>
      <c r="F111" s="220" t="s">
        <v>423</v>
      </c>
      <c r="G111" s="218"/>
      <c r="H111" s="221">
        <v>3589.32</v>
      </c>
      <c r="I111" s="222"/>
      <c r="J111" s="218"/>
      <c r="K111" s="218"/>
      <c r="L111" s="223"/>
      <c r="M111" s="224"/>
      <c r="N111" s="225"/>
      <c r="O111" s="225"/>
      <c r="P111" s="225"/>
      <c r="Q111" s="225"/>
      <c r="R111" s="225"/>
      <c r="S111" s="225"/>
      <c r="T111" s="226"/>
      <c r="AT111" s="227" t="s">
        <v>186</v>
      </c>
      <c r="AU111" s="227" t="s">
        <v>85</v>
      </c>
      <c r="AV111" s="14" t="s">
        <v>85</v>
      </c>
      <c r="AW111" s="14" t="s">
        <v>37</v>
      </c>
      <c r="AX111" s="14" t="s">
        <v>83</v>
      </c>
      <c r="AY111" s="227" t="s">
        <v>175</v>
      </c>
    </row>
    <row r="112" spans="1:65" s="2" customFormat="1" ht="21.75" customHeight="1">
      <c r="A112" s="36"/>
      <c r="B112" s="37"/>
      <c r="C112" s="190" t="s">
        <v>220</v>
      </c>
      <c r="D112" s="190" t="s">
        <v>177</v>
      </c>
      <c r="E112" s="191" t="s">
        <v>210</v>
      </c>
      <c r="F112" s="192" t="s">
        <v>211</v>
      </c>
      <c r="G112" s="193" t="s">
        <v>191</v>
      </c>
      <c r="H112" s="194">
        <v>179.466</v>
      </c>
      <c r="I112" s="195"/>
      <c r="J112" s="196">
        <f>ROUND(I112*H112,2)</f>
        <v>0</v>
      </c>
      <c r="K112" s="192" t="s">
        <v>181</v>
      </c>
      <c r="L112" s="41"/>
      <c r="M112" s="197" t="s">
        <v>19</v>
      </c>
      <c r="N112" s="198" t="s">
        <v>48</v>
      </c>
      <c r="O112" s="67"/>
      <c r="P112" s="199">
        <f>O112*H112</f>
        <v>0</v>
      </c>
      <c r="Q112" s="199">
        <v>0</v>
      </c>
      <c r="R112" s="199">
        <f>Q112*H112</f>
        <v>0</v>
      </c>
      <c r="S112" s="199">
        <v>0</v>
      </c>
      <c r="T112" s="200">
        <f>S112*H112</f>
        <v>0</v>
      </c>
      <c r="U112" s="36"/>
      <c r="V112" s="36"/>
      <c r="W112" s="36"/>
      <c r="X112" s="36"/>
      <c r="Y112" s="36"/>
      <c r="Z112" s="36"/>
      <c r="AA112" s="36"/>
      <c r="AB112" s="36"/>
      <c r="AC112" s="36"/>
      <c r="AD112" s="36"/>
      <c r="AE112" s="36"/>
      <c r="AR112" s="201" t="s">
        <v>182</v>
      </c>
      <c r="AT112" s="201" t="s">
        <v>177</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182</v>
      </c>
      <c r="BM112" s="201" t="s">
        <v>424</v>
      </c>
    </row>
    <row r="113" spans="1:47" s="2" customFormat="1" ht="87.75">
      <c r="A113" s="36"/>
      <c r="B113" s="37"/>
      <c r="C113" s="38"/>
      <c r="D113" s="203" t="s">
        <v>184</v>
      </c>
      <c r="E113" s="38"/>
      <c r="F113" s="204" t="s">
        <v>213</v>
      </c>
      <c r="G113" s="38"/>
      <c r="H113" s="38"/>
      <c r="I113" s="111"/>
      <c r="J113" s="38"/>
      <c r="K113" s="38"/>
      <c r="L113" s="41"/>
      <c r="M113" s="205"/>
      <c r="N113" s="206"/>
      <c r="O113" s="67"/>
      <c r="P113" s="67"/>
      <c r="Q113" s="67"/>
      <c r="R113" s="67"/>
      <c r="S113" s="67"/>
      <c r="T113" s="68"/>
      <c r="U113" s="36"/>
      <c r="V113" s="36"/>
      <c r="W113" s="36"/>
      <c r="X113" s="36"/>
      <c r="Y113" s="36"/>
      <c r="Z113" s="36"/>
      <c r="AA113" s="36"/>
      <c r="AB113" s="36"/>
      <c r="AC113" s="36"/>
      <c r="AD113" s="36"/>
      <c r="AE113" s="36"/>
      <c r="AT113" s="19" t="s">
        <v>184</v>
      </c>
      <c r="AU113" s="19" t="s">
        <v>85</v>
      </c>
    </row>
    <row r="114" spans="1:65" s="2" customFormat="1" ht="21.75" customHeight="1">
      <c r="A114" s="36"/>
      <c r="B114" s="37"/>
      <c r="C114" s="190" t="s">
        <v>230</v>
      </c>
      <c r="D114" s="190" t="s">
        <v>177</v>
      </c>
      <c r="E114" s="191" t="s">
        <v>215</v>
      </c>
      <c r="F114" s="192" t="s">
        <v>216</v>
      </c>
      <c r="G114" s="193" t="s">
        <v>217</v>
      </c>
      <c r="H114" s="194">
        <v>287.146</v>
      </c>
      <c r="I114" s="195"/>
      <c r="J114" s="196">
        <f>ROUND(I114*H114,2)</f>
        <v>0</v>
      </c>
      <c r="K114" s="192" t="s">
        <v>181</v>
      </c>
      <c r="L114" s="41"/>
      <c r="M114" s="197" t="s">
        <v>19</v>
      </c>
      <c r="N114" s="198" t="s">
        <v>48</v>
      </c>
      <c r="O114" s="67"/>
      <c r="P114" s="199">
        <f>O114*H114</f>
        <v>0</v>
      </c>
      <c r="Q114" s="199">
        <v>0</v>
      </c>
      <c r="R114" s="199">
        <f>Q114*H114</f>
        <v>0</v>
      </c>
      <c r="S114" s="199">
        <v>0</v>
      </c>
      <c r="T114" s="200">
        <f>S114*H114</f>
        <v>0</v>
      </c>
      <c r="U114" s="36"/>
      <c r="V114" s="36"/>
      <c r="W114" s="36"/>
      <c r="X114" s="36"/>
      <c r="Y114" s="36"/>
      <c r="Z114" s="36"/>
      <c r="AA114" s="36"/>
      <c r="AB114" s="36"/>
      <c r="AC114" s="36"/>
      <c r="AD114" s="36"/>
      <c r="AE114" s="36"/>
      <c r="AR114" s="201" t="s">
        <v>182</v>
      </c>
      <c r="AT114" s="201" t="s">
        <v>177</v>
      </c>
      <c r="AU114" s="201" t="s">
        <v>85</v>
      </c>
      <c r="AY114" s="19" t="s">
        <v>175</v>
      </c>
      <c r="BE114" s="202">
        <f>IF(N114="základní",J114,0)</f>
        <v>0</v>
      </c>
      <c r="BF114" s="202">
        <f>IF(N114="snížená",J114,0)</f>
        <v>0</v>
      </c>
      <c r="BG114" s="202">
        <f>IF(N114="zákl. přenesená",J114,0)</f>
        <v>0</v>
      </c>
      <c r="BH114" s="202">
        <f>IF(N114="sníž. přenesená",J114,0)</f>
        <v>0</v>
      </c>
      <c r="BI114" s="202">
        <f>IF(N114="nulová",J114,0)</f>
        <v>0</v>
      </c>
      <c r="BJ114" s="19" t="s">
        <v>182</v>
      </c>
      <c r="BK114" s="202">
        <f>ROUND(I114*H114,2)</f>
        <v>0</v>
      </c>
      <c r="BL114" s="19" t="s">
        <v>182</v>
      </c>
      <c r="BM114" s="201" t="s">
        <v>425</v>
      </c>
    </row>
    <row r="115" spans="2:51" s="14" customFormat="1" ht="11.25">
      <c r="B115" s="217"/>
      <c r="C115" s="218"/>
      <c r="D115" s="203" t="s">
        <v>186</v>
      </c>
      <c r="E115" s="219" t="s">
        <v>19</v>
      </c>
      <c r="F115" s="220" t="s">
        <v>426</v>
      </c>
      <c r="G115" s="218"/>
      <c r="H115" s="221">
        <v>287.146</v>
      </c>
      <c r="I115" s="222"/>
      <c r="J115" s="218"/>
      <c r="K115" s="218"/>
      <c r="L115" s="223"/>
      <c r="M115" s="224"/>
      <c r="N115" s="225"/>
      <c r="O115" s="225"/>
      <c r="P115" s="225"/>
      <c r="Q115" s="225"/>
      <c r="R115" s="225"/>
      <c r="S115" s="225"/>
      <c r="T115" s="226"/>
      <c r="AT115" s="227" t="s">
        <v>186</v>
      </c>
      <c r="AU115" s="227" t="s">
        <v>85</v>
      </c>
      <c r="AV115" s="14" t="s">
        <v>85</v>
      </c>
      <c r="AW115" s="14" t="s">
        <v>37</v>
      </c>
      <c r="AX115" s="14" t="s">
        <v>83</v>
      </c>
      <c r="AY115" s="227" t="s">
        <v>175</v>
      </c>
    </row>
    <row r="116" spans="1:65" s="2" customFormat="1" ht="21.75" customHeight="1">
      <c r="A116" s="36"/>
      <c r="B116" s="37"/>
      <c r="C116" s="190" t="s">
        <v>237</v>
      </c>
      <c r="D116" s="190" t="s">
        <v>177</v>
      </c>
      <c r="E116" s="191" t="s">
        <v>427</v>
      </c>
      <c r="F116" s="192" t="s">
        <v>428</v>
      </c>
      <c r="G116" s="193" t="s">
        <v>180</v>
      </c>
      <c r="H116" s="194">
        <v>83.88</v>
      </c>
      <c r="I116" s="195"/>
      <c r="J116" s="196">
        <f>ROUND(I116*H116,2)</f>
        <v>0</v>
      </c>
      <c r="K116" s="192" t="s">
        <v>181</v>
      </c>
      <c r="L116" s="41"/>
      <c r="M116" s="197" t="s">
        <v>19</v>
      </c>
      <c r="N116" s="198" t="s">
        <v>48</v>
      </c>
      <c r="O116" s="67"/>
      <c r="P116" s="199">
        <f>O116*H116</f>
        <v>0</v>
      </c>
      <c r="Q116" s="199">
        <v>0</v>
      </c>
      <c r="R116" s="199">
        <f>Q116*H116</f>
        <v>0</v>
      </c>
      <c r="S116" s="199">
        <v>0</v>
      </c>
      <c r="T116" s="200">
        <f>S116*H116</f>
        <v>0</v>
      </c>
      <c r="U116" s="36"/>
      <c r="V116" s="36"/>
      <c r="W116" s="36"/>
      <c r="X116" s="36"/>
      <c r="Y116" s="36"/>
      <c r="Z116" s="36"/>
      <c r="AA116" s="36"/>
      <c r="AB116" s="36"/>
      <c r="AC116" s="36"/>
      <c r="AD116" s="36"/>
      <c r="AE116" s="36"/>
      <c r="AR116" s="201" t="s">
        <v>182</v>
      </c>
      <c r="AT116" s="201" t="s">
        <v>177</v>
      </c>
      <c r="AU116" s="201" t="s">
        <v>85</v>
      </c>
      <c r="AY116" s="19" t="s">
        <v>175</v>
      </c>
      <c r="BE116" s="202">
        <f>IF(N116="základní",J116,0)</f>
        <v>0</v>
      </c>
      <c r="BF116" s="202">
        <f>IF(N116="snížená",J116,0)</f>
        <v>0</v>
      </c>
      <c r="BG116" s="202">
        <f>IF(N116="zákl. přenesená",J116,0)</f>
        <v>0</v>
      </c>
      <c r="BH116" s="202">
        <f>IF(N116="sníž. přenesená",J116,0)</f>
        <v>0</v>
      </c>
      <c r="BI116" s="202">
        <f>IF(N116="nulová",J116,0)</f>
        <v>0</v>
      </c>
      <c r="BJ116" s="19" t="s">
        <v>182</v>
      </c>
      <c r="BK116" s="202">
        <f>ROUND(I116*H116,2)</f>
        <v>0</v>
      </c>
      <c r="BL116" s="19" t="s">
        <v>182</v>
      </c>
      <c r="BM116" s="201" t="s">
        <v>429</v>
      </c>
    </row>
    <row r="117" spans="1:47" s="2" customFormat="1" ht="97.5">
      <c r="A117" s="36"/>
      <c r="B117" s="37"/>
      <c r="C117" s="38"/>
      <c r="D117" s="203" t="s">
        <v>184</v>
      </c>
      <c r="E117" s="38"/>
      <c r="F117" s="204" t="s">
        <v>430</v>
      </c>
      <c r="G117" s="38"/>
      <c r="H117" s="38"/>
      <c r="I117" s="111"/>
      <c r="J117" s="38"/>
      <c r="K117" s="38"/>
      <c r="L117" s="41"/>
      <c r="M117" s="205"/>
      <c r="N117" s="206"/>
      <c r="O117" s="67"/>
      <c r="P117" s="67"/>
      <c r="Q117" s="67"/>
      <c r="R117" s="67"/>
      <c r="S117" s="67"/>
      <c r="T117" s="68"/>
      <c r="U117" s="36"/>
      <c r="V117" s="36"/>
      <c r="W117" s="36"/>
      <c r="X117" s="36"/>
      <c r="Y117" s="36"/>
      <c r="Z117" s="36"/>
      <c r="AA117" s="36"/>
      <c r="AB117" s="36"/>
      <c r="AC117" s="36"/>
      <c r="AD117" s="36"/>
      <c r="AE117" s="36"/>
      <c r="AT117" s="19" t="s">
        <v>184</v>
      </c>
      <c r="AU117" s="19" t="s">
        <v>85</v>
      </c>
    </row>
    <row r="118" spans="1:65" s="2" customFormat="1" ht="16.5" customHeight="1">
      <c r="A118" s="36"/>
      <c r="B118" s="37"/>
      <c r="C118" s="239" t="s">
        <v>244</v>
      </c>
      <c r="D118" s="239" t="s">
        <v>238</v>
      </c>
      <c r="E118" s="240" t="s">
        <v>431</v>
      </c>
      <c r="F118" s="241" t="s">
        <v>432</v>
      </c>
      <c r="G118" s="242" t="s">
        <v>433</v>
      </c>
      <c r="H118" s="243">
        <v>2.516</v>
      </c>
      <c r="I118" s="244"/>
      <c r="J118" s="245">
        <f>ROUND(I118*H118,2)</f>
        <v>0</v>
      </c>
      <c r="K118" s="241" t="s">
        <v>181</v>
      </c>
      <c r="L118" s="246"/>
      <c r="M118" s="247" t="s">
        <v>19</v>
      </c>
      <c r="N118" s="248" t="s">
        <v>48</v>
      </c>
      <c r="O118" s="67"/>
      <c r="P118" s="199">
        <f>O118*H118</f>
        <v>0</v>
      </c>
      <c r="Q118" s="199">
        <v>0.001</v>
      </c>
      <c r="R118" s="199">
        <f>Q118*H118</f>
        <v>0.002516</v>
      </c>
      <c r="S118" s="199">
        <v>0</v>
      </c>
      <c r="T118" s="200">
        <f>S118*H118</f>
        <v>0</v>
      </c>
      <c r="U118" s="36"/>
      <c r="V118" s="36"/>
      <c r="W118" s="36"/>
      <c r="X118" s="36"/>
      <c r="Y118" s="36"/>
      <c r="Z118" s="36"/>
      <c r="AA118" s="36"/>
      <c r="AB118" s="36"/>
      <c r="AC118" s="36"/>
      <c r="AD118" s="36"/>
      <c r="AE118" s="36"/>
      <c r="AR118" s="201" t="s">
        <v>230</v>
      </c>
      <c r="AT118" s="201" t="s">
        <v>238</v>
      </c>
      <c r="AU118" s="201" t="s">
        <v>85</v>
      </c>
      <c r="AY118" s="19" t="s">
        <v>175</v>
      </c>
      <c r="BE118" s="202">
        <f>IF(N118="základní",J118,0)</f>
        <v>0</v>
      </c>
      <c r="BF118" s="202">
        <f>IF(N118="snížená",J118,0)</f>
        <v>0</v>
      </c>
      <c r="BG118" s="202">
        <f>IF(N118="zákl. přenesená",J118,0)</f>
        <v>0</v>
      </c>
      <c r="BH118" s="202">
        <f>IF(N118="sníž. přenesená",J118,0)</f>
        <v>0</v>
      </c>
      <c r="BI118" s="202">
        <f>IF(N118="nulová",J118,0)</f>
        <v>0</v>
      </c>
      <c r="BJ118" s="19" t="s">
        <v>182</v>
      </c>
      <c r="BK118" s="202">
        <f>ROUND(I118*H118,2)</f>
        <v>0</v>
      </c>
      <c r="BL118" s="19" t="s">
        <v>182</v>
      </c>
      <c r="BM118" s="201" t="s">
        <v>434</v>
      </c>
    </row>
    <row r="119" spans="2:51" s="14" customFormat="1" ht="11.25">
      <c r="B119" s="217"/>
      <c r="C119" s="218"/>
      <c r="D119" s="203" t="s">
        <v>186</v>
      </c>
      <c r="E119" s="219" t="s">
        <v>19</v>
      </c>
      <c r="F119" s="220" t="s">
        <v>435</v>
      </c>
      <c r="G119" s="218"/>
      <c r="H119" s="221">
        <v>2.516</v>
      </c>
      <c r="I119" s="222"/>
      <c r="J119" s="218"/>
      <c r="K119" s="218"/>
      <c r="L119" s="223"/>
      <c r="M119" s="224"/>
      <c r="N119" s="225"/>
      <c r="O119" s="225"/>
      <c r="P119" s="225"/>
      <c r="Q119" s="225"/>
      <c r="R119" s="225"/>
      <c r="S119" s="225"/>
      <c r="T119" s="226"/>
      <c r="AT119" s="227" t="s">
        <v>186</v>
      </c>
      <c r="AU119" s="227" t="s">
        <v>85</v>
      </c>
      <c r="AV119" s="14" t="s">
        <v>85</v>
      </c>
      <c r="AW119" s="14" t="s">
        <v>37</v>
      </c>
      <c r="AX119" s="14" t="s">
        <v>83</v>
      </c>
      <c r="AY119" s="227" t="s">
        <v>175</v>
      </c>
    </row>
    <row r="120" spans="1:65" s="2" customFormat="1" ht="16.5" customHeight="1">
      <c r="A120" s="36"/>
      <c r="B120" s="37"/>
      <c r="C120" s="239" t="s">
        <v>250</v>
      </c>
      <c r="D120" s="239" t="s">
        <v>238</v>
      </c>
      <c r="E120" s="240" t="s">
        <v>436</v>
      </c>
      <c r="F120" s="241" t="s">
        <v>437</v>
      </c>
      <c r="G120" s="242" t="s">
        <v>191</v>
      </c>
      <c r="H120" s="243">
        <v>32.713</v>
      </c>
      <c r="I120" s="244"/>
      <c r="J120" s="245">
        <f>ROUND(I120*H120,2)</f>
        <v>0</v>
      </c>
      <c r="K120" s="241" t="s">
        <v>181</v>
      </c>
      <c r="L120" s="246"/>
      <c r="M120" s="247" t="s">
        <v>19</v>
      </c>
      <c r="N120" s="248" t="s">
        <v>48</v>
      </c>
      <c r="O120" s="67"/>
      <c r="P120" s="199">
        <f>O120*H120</f>
        <v>0</v>
      </c>
      <c r="Q120" s="199">
        <v>0.21</v>
      </c>
      <c r="R120" s="199">
        <f>Q120*H120</f>
        <v>6.86973</v>
      </c>
      <c r="S120" s="199">
        <v>0</v>
      </c>
      <c r="T120" s="200">
        <f>S120*H120</f>
        <v>0</v>
      </c>
      <c r="U120" s="36"/>
      <c r="V120" s="36"/>
      <c r="W120" s="36"/>
      <c r="X120" s="36"/>
      <c r="Y120" s="36"/>
      <c r="Z120" s="36"/>
      <c r="AA120" s="36"/>
      <c r="AB120" s="36"/>
      <c r="AC120" s="36"/>
      <c r="AD120" s="36"/>
      <c r="AE120" s="36"/>
      <c r="AR120" s="201" t="s">
        <v>230</v>
      </c>
      <c r="AT120" s="201" t="s">
        <v>238</v>
      </c>
      <c r="AU120" s="201" t="s">
        <v>85</v>
      </c>
      <c r="AY120" s="19" t="s">
        <v>175</v>
      </c>
      <c r="BE120" s="202">
        <f>IF(N120="základní",J120,0)</f>
        <v>0</v>
      </c>
      <c r="BF120" s="202">
        <f>IF(N120="snížená",J120,0)</f>
        <v>0</v>
      </c>
      <c r="BG120" s="202">
        <f>IF(N120="zákl. přenesená",J120,0)</f>
        <v>0</v>
      </c>
      <c r="BH120" s="202">
        <f>IF(N120="sníž. přenesená",J120,0)</f>
        <v>0</v>
      </c>
      <c r="BI120" s="202">
        <f>IF(N120="nulová",J120,0)</f>
        <v>0</v>
      </c>
      <c r="BJ120" s="19" t="s">
        <v>182</v>
      </c>
      <c r="BK120" s="202">
        <f>ROUND(I120*H120,2)</f>
        <v>0</v>
      </c>
      <c r="BL120" s="19" t="s">
        <v>182</v>
      </c>
      <c r="BM120" s="201" t="s">
        <v>438</v>
      </c>
    </row>
    <row r="121" spans="2:51" s="13" customFormat="1" ht="11.25">
      <c r="B121" s="207"/>
      <c r="C121" s="208"/>
      <c r="D121" s="203" t="s">
        <v>186</v>
      </c>
      <c r="E121" s="209" t="s">
        <v>19</v>
      </c>
      <c r="F121" s="210" t="s">
        <v>415</v>
      </c>
      <c r="G121" s="208"/>
      <c r="H121" s="209" t="s">
        <v>19</v>
      </c>
      <c r="I121" s="211"/>
      <c r="J121" s="208"/>
      <c r="K121" s="208"/>
      <c r="L121" s="212"/>
      <c r="M121" s="213"/>
      <c r="N121" s="214"/>
      <c r="O121" s="214"/>
      <c r="P121" s="214"/>
      <c r="Q121" s="214"/>
      <c r="R121" s="214"/>
      <c r="S121" s="214"/>
      <c r="T121" s="215"/>
      <c r="AT121" s="216" t="s">
        <v>186</v>
      </c>
      <c r="AU121" s="216" t="s">
        <v>85</v>
      </c>
      <c r="AV121" s="13" t="s">
        <v>83</v>
      </c>
      <c r="AW121" s="13" t="s">
        <v>37</v>
      </c>
      <c r="AX121" s="13" t="s">
        <v>75</v>
      </c>
      <c r="AY121" s="216" t="s">
        <v>175</v>
      </c>
    </row>
    <row r="122" spans="2:51" s="14" customFormat="1" ht="11.25">
      <c r="B122" s="217"/>
      <c r="C122" s="218"/>
      <c r="D122" s="203" t="s">
        <v>186</v>
      </c>
      <c r="E122" s="219" t="s">
        <v>19</v>
      </c>
      <c r="F122" s="220" t="s">
        <v>439</v>
      </c>
      <c r="G122" s="218"/>
      <c r="H122" s="221">
        <v>32.713</v>
      </c>
      <c r="I122" s="222"/>
      <c r="J122" s="218"/>
      <c r="K122" s="218"/>
      <c r="L122" s="223"/>
      <c r="M122" s="224"/>
      <c r="N122" s="225"/>
      <c r="O122" s="225"/>
      <c r="P122" s="225"/>
      <c r="Q122" s="225"/>
      <c r="R122" s="225"/>
      <c r="S122" s="225"/>
      <c r="T122" s="226"/>
      <c r="AT122" s="227" t="s">
        <v>186</v>
      </c>
      <c r="AU122" s="227" t="s">
        <v>85</v>
      </c>
      <c r="AV122" s="14" t="s">
        <v>85</v>
      </c>
      <c r="AW122" s="14" t="s">
        <v>37</v>
      </c>
      <c r="AX122" s="14" t="s">
        <v>75</v>
      </c>
      <c r="AY122" s="227" t="s">
        <v>175</v>
      </c>
    </row>
    <row r="123" spans="2:51" s="15" customFormat="1" ht="11.25">
      <c r="B123" s="228"/>
      <c r="C123" s="229"/>
      <c r="D123" s="203" t="s">
        <v>186</v>
      </c>
      <c r="E123" s="230" t="s">
        <v>19</v>
      </c>
      <c r="F123" s="231" t="s">
        <v>204</v>
      </c>
      <c r="G123" s="229"/>
      <c r="H123" s="232">
        <v>32.713</v>
      </c>
      <c r="I123" s="233"/>
      <c r="J123" s="229"/>
      <c r="K123" s="229"/>
      <c r="L123" s="234"/>
      <c r="M123" s="235"/>
      <c r="N123" s="236"/>
      <c r="O123" s="236"/>
      <c r="P123" s="236"/>
      <c r="Q123" s="236"/>
      <c r="R123" s="236"/>
      <c r="S123" s="236"/>
      <c r="T123" s="237"/>
      <c r="AT123" s="238" t="s">
        <v>186</v>
      </c>
      <c r="AU123" s="238" t="s">
        <v>85</v>
      </c>
      <c r="AV123" s="15" t="s">
        <v>182</v>
      </c>
      <c r="AW123" s="15" t="s">
        <v>37</v>
      </c>
      <c r="AX123" s="15" t="s">
        <v>83</v>
      </c>
      <c r="AY123" s="238" t="s">
        <v>175</v>
      </c>
    </row>
    <row r="124" spans="1:65" s="2" customFormat="1" ht="21.75" customHeight="1">
      <c r="A124" s="36"/>
      <c r="B124" s="37"/>
      <c r="C124" s="190" t="s">
        <v>265</v>
      </c>
      <c r="D124" s="190" t="s">
        <v>177</v>
      </c>
      <c r="E124" s="191" t="s">
        <v>440</v>
      </c>
      <c r="F124" s="192" t="s">
        <v>441</v>
      </c>
      <c r="G124" s="193" t="s">
        <v>180</v>
      </c>
      <c r="H124" s="194">
        <v>61.52</v>
      </c>
      <c r="I124" s="195"/>
      <c r="J124" s="196">
        <f>ROUND(I124*H124,2)</f>
        <v>0</v>
      </c>
      <c r="K124" s="192" t="s">
        <v>181</v>
      </c>
      <c r="L124" s="41"/>
      <c r="M124" s="197" t="s">
        <v>19</v>
      </c>
      <c r="N124" s="198" t="s">
        <v>48</v>
      </c>
      <c r="O124" s="67"/>
      <c r="P124" s="199">
        <f>O124*H124</f>
        <v>0</v>
      </c>
      <c r="Q124" s="199">
        <v>0</v>
      </c>
      <c r="R124" s="199">
        <f>Q124*H124</f>
        <v>0</v>
      </c>
      <c r="S124" s="199">
        <v>0</v>
      </c>
      <c r="T124" s="200">
        <f>S124*H124</f>
        <v>0</v>
      </c>
      <c r="U124" s="36"/>
      <c r="V124" s="36"/>
      <c r="W124" s="36"/>
      <c r="X124" s="36"/>
      <c r="Y124" s="36"/>
      <c r="Z124" s="36"/>
      <c r="AA124" s="36"/>
      <c r="AB124" s="36"/>
      <c r="AC124" s="36"/>
      <c r="AD124" s="36"/>
      <c r="AE124" s="36"/>
      <c r="AR124" s="201" t="s">
        <v>182</v>
      </c>
      <c r="AT124" s="201" t="s">
        <v>177</v>
      </c>
      <c r="AU124" s="201" t="s">
        <v>85</v>
      </c>
      <c r="AY124" s="19" t="s">
        <v>175</v>
      </c>
      <c r="BE124" s="202">
        <f>IF(N124="základní",J124,0)</f>
        <v>0</v>
      </c>
      <c r="BF124" s="202">
        <f>IF(N124="snížená",J124,0)</f>
        <v>0</v>
      </c>
      <c r="BG124" s="202">
        <f>IF(N124="zákl. přenesená",J124,0)</f>
        <v>0</v>
      </c>
      <c r="BH124" s="202">
        <f>IF(N124="sníž. přenesená",J124,0)</f>
        <v>0</v>
      </c>
      <c r="BI124" s="202">
        <f>IF(N124="nulová",J124,0)</f>
        <v>0</v>
      </c>
      <c r="BJ124" s="19" t="s">
        <v>182</v>
      </c>
      <c r="BK124" s="202">
        <f>ROUND(I124*H124,2)</f>
        <v>0</v>
      </c>
      <c r="BL124" s="19" t="s">
        <v>182</v>
      </c>
      <c r="BM124" s="201" t="s">
        <v>442</v>
      </c>
    </row>
    <row r="125" spans="1:47" s="2" customFormat="1" ht="48.75">
      <c r="A125" s="36"/>
      <c r="B125" s="37"/>
      <c r="C125" s="38"/>
      <c r="D125" s="203" t="s">
        <v>184</v>
      </c>
      <c r="E125" s="38"/>
      <c r="F125" s="204" t="s">
        <v>443</v>
      </c>
      <c r="G125" s="38"/>
      <c r="H125" s="38"/>
      <c r="I125" s="111"/>
      <c r="J125" s="38"/>
      <c r="K125" s="38"/>
      <c r="L125" s="41"/>
      <c r="M125" s="205"/>
      <c r="N125" s="206"/>
      <c r="O125" s="67"/>
      <c r="P125" s="67"/>
      <c r="Q125" s="67"/>
      <c r="R125" s="67"/>
      <c r="S125" s="67"/>
      <c r="T125" s="68"/>
      <c r="U125" s="36"/>
      <c r="V125" s="36"/>
      <c r="W125" s="36"/>
      <c r="X125" s="36"/>
      <c r="Y125" s="36"/>
      <c r="Z125" s="36"/>
      <c r="AA125" s="36"/>
      <c r="AB125" s="36"/>
      <c r="AC125" s="36"/>
      <c r="AD125" s="36"/>
      <c r="AE125" s="36"/>
      <c r="AT125" s="19" t="s">
        <v>184</v>
      </c>
      <c r="AU125" s="19" t="s">
        <v>85</v>
      </c>
    </row>
    <row r="126" spans="2:51" s="13" customFormat="1" ht="11.25">
      <c r="B126" s="207"/>
      <c r="C126" s="208"/>
      <c r="D126" s="203" t="s">
        <v>186</v>
      </c>
      <c r="E126" s="209" t="s">
        <v>19</v>
      </c>
      <c r="F126" s="210" t="s">
        <v>419</v>
      </c>
      <c r="G126" s="208"/>
      <c r="H126" s="209" t="s">
        <v>19</v>
      </c>
      <c r="I126" s="211"/>
      <c r="J126" s="208"/>
      <c r="K126" s="208"/>
      <c r="L126" s="212"/>
      <c r="M126" s="213"/>
      <c r="N126" s="214"/>
      <c r="O126" s="214"/>
      <c r="P126" s="214"/>
      <c r="Q126" s="214"/>
      <c r="R126" s="214"/>
      <c r="S126" s="214"/>
      <c r="T126" s="215"/>
      <c r="AT126" s="216" t="s">
        <v>186</v>
      </c>
      <c r="AU126" s="216" t="s">
        <v>85</v>
      </c>
      <c r="AV126" s="13" t="s">
        <v>83</v>
      </c>
      <c r="AW126" s="13" t="s">
        <v>37</v>
      </c>
      <c r="AX126" s="13" t="s">
        <v>75</v>
      </c>
      <c r="AY126" s="216" t="s">
        <v>175</v>
      </c>
    </row>
    <row r="127" spans="2:51" s="14" customFormat="1" ht="11.25">
      <c r="B127" s="217"/>
      <c r="C127" s="218"/>
      <c r="D127" s="203" t="s">
        <v>186</v>
      </c>
      <c r="E127" s="219" t="s">
        <v>19</v>
      </c>
      <c r="F127" s="220" t="s">
        <v>444</v>
      </c>
      <c r="G127" s="218"/>
      <c r="H127" s="221">
        <v>61.52</v>
      </c>
      <c r="I127" s="222"/>
      <c r="J127" s="218"/>
      <c r="K127" s="218"/>
      <c r="L127" s="223"/>
      <c r="M127" s="224"/>
      <c r="N127" s="225"/>
      <c r="O127" s="225"/>
      <c r="P127" s="225"/>
      <c r="Q127" s="225"/>
      <c r="R127" s="225"/>
      <c r="S127" s="225"/>
      <c r="T127" s="226"/>
      <c r="AT127" s="227" t="s">
        <v>186</v>
      </c>
      <c r="AU127" s="227" t="s">
        <v>85</v>
      </c>
      <c r="AV127" s="14" t="s">
        <v>85</v>
      </c>
      <c r="AW127" s="14" t="s">
        <v>37</v>
      </c>
      <c r="AX127" s="14" t="s">
        <v>83</v>
      </c>
      <c r="AY127" s="227" t="s">
        <v>175</v>
      </c>
    </row>
    <row r="128" spans="1:65" s="2" customFormat="1" ht="16.5" customHeight="1">
      <c r="A128" s="36"/>
      <c r="B128" s="37"/>
      <c r="C128" s="239" t="s">
        <v>273</v>
      </c>
      <c r="D128" s="239" t="s">
        <v>238</v>
      </c>
      <c r="E128" s="240" t="s">
        <v>445</v>
      </c>
      <c r="F128" s="241" t="s">
        <v>446</v>
      </c>
      <c r="G128" s="242" t="s">
        <v>217</v>
      </c>
      <c r="H128" s="243">
        <v>98.432</v>
      </c>
      <c r="I128" s="244"/>
      <c r="J128" s="245">
        <f>ROUND(I128*H128,2)</f>
        <v>0</v>
      </c>
      <c r="K128" s="241" t="s">
        <v>181</v>
      </c>
      <c r="L128" s="246"/>
      <c r="M128" s="247" t="s">
        <v>19</v>
      </c>
      <c r="N128" s="248" t="s">
        <v>48</v>
      </c>
      <c r="O128" s="67"/>
      <c r="P128" s="199">
        <f>O128*H128</f>
        <v>0</v>
      </c>
      <c r="Q128" s="199">
        <v>1</v>
      </c>
      <c r="R128" s="199">
        <f>Q128*H128</f>
        <v>98.432</v>
      </c>
      <c r="S128" s="199">
        <v>0</v>
      </c>
      <c r="T128" s="200">
        <f>S128*H128</f>
        <v>0</v>
      </c>
      <c r="U128" s="36"/>
      <c r="V128" s="36"/>
      <c r="W128" s="36"/>
      <c r="X128" s="36"/>
      <c r="Y128" s="36"/>
      <c r="Z128" s="36"/>
      <c r="AA128" s="36"/>
      <c r="AB128" s="36"/>
      <c r="AC128" s="36"/>
      <c r="AD128" s="36"/>
      <c r="AE128" s="36"/>
      <c r="AR128" s="201" t="s">
        <v>230</v>
      </c>
      <c r="AT128" s="201" t="s">
        <v>238</v>
      </c>
      <c r="AU128" s="201" t="s">
        <v>85</v>
      </c>
      <c r="AY128" s="19" t="s">
        <v>175</v>
      </c>
      <c r="BE128" s="202">
        <f>IF(N128="základní",J128,0)</f>
        <v>0</v>
      </c>
      <c r="BF128" s="202">
        <f>IF(N128="snížená",J128,0)</f>
        <v>0</v>
      </c>
      <c r="BG128" s="202">
        <f>IF(N128="zákl. přenesená",J128,0)</f>
        <v>0</v>
      </c>
      <c r="BH128" s="202">
        <f>IF(N128="sníž. přenesená",J128,0)</f>
        <v>0</v>
      </c>
      <c r="BI128" s="202">
        <f>IF(N128="nulová",J128,0)</f>
        <v>0</v>
      </c>
      <c r="BJ128" s="19" t="s">
        <v>182</v>
      </c>
      <c r="BK128" s="202">
        <f>ROUND(I128*H128,2)</f>
        <v>0</v>
      </c>
      <c r="BL128" s="19" t="s">
        <v>182</v>
      </c>
      <c r="BM128" s="201" t="s">
        <v>447</v>
      </c>
    </row>
    <row r="129" spans="2:51" s="14" customFormat="1" ht="11.25">
      <c r="B129" s="217"/>
      <c r="C129" s="218"/>
      <c r="D129" s="203" t="s">
        <v>186</v>
      </c>
      <c r="E129" s="219" t="s">
        <v>19</v>
      </c>
      <c r="F129" s="220" t="s">
        <v>448</v>
      </c>
      <c r="G129" s="218"/>
      <c r="H129" s="221">
        <v>98.432</v>
      </c>
      <c r="I129" s="222"/>
      <c r="J129" s="218"/>
      <c r="K129" s="218"/>
      <c r="L129" s="223"/>
      <c r="M129" s="224"/>
      <c r="N129" s="225"/>
      <c r="O129" s="225"/>
      <c r="P129" s="225"/>
      <c r="Q129" s="225"/>
      <c r="R129" s="225"/>
      <c r="S129" s="225"/>
      <c r="T129" s="226"/>
      <c r="AT129" s="227" t="s">
        <v>186</v>
      </c>
      <c r="AU129" s="227" t="s">
        <v>85</v>
      </c>
      <c r="AV129" s="14" t="s">
        <v>85</v>
      </c>
      <c r="AW129" s="14" t="s">
        <v>37</v>
      </c>
      <c r="AX129" s="14" t="s">
        <v>83</v>
      </c>
      <c r="AY129" s="227" t="s">
        <v>175</v>
      </c>
    </row>
    <row r="130" spans="1:65" s="2" customFormat="1" ht="21.75" customHeight="1">
      <c r="A130" s="36"/>
      <c r="B130" s="37"/>
      <c r="C130" s="190" t="s">
        <v>281</v>
      </c>
      <c r="D130" s="190" t="s">
        <v>177</v>
      </c>
      <c r="E130" s="191" t="s">
        <v>449</v>
      </c>
      <c r="F130" s="192" t="s">
        <v>450</v>
      </c>
      <c r="G130" s="193" t="s">
        <v>180</v>
      </c>
      <c r="H130" s="194">
        <v>61.52</v>
      </c>
      <c r="I130" s="195"/>
      <c r="J130" s="196">
        <f>ROUND(I130*H130,2)</f>
        <v>0</v>
      </c>
      <c r="K130" s="192" t="s">
        <v>181</v>
      </c>
      <c r="L130" s="41"/>
      <c r="M130" s="197" t="s">
        <v>19</v>
      </c>
      <c r="N130" s="198" t="s">
        <v>48</v>
      </c>
      <c r="O130" s="67"/>
      <c r="P130" s="199">
        <f>O130*H130</f>
        <v>0</v>
      </c>
      <c r="Q130" s="199">
        <v>0</v>
      </c>
      <c r="R130" s="199">
        <f>Q130*H130</f>
        <v>0</v>
      </c>
      <c r="S130" s="199">
        <v>0</v>
      </c>
      <c r="T130" s="200">
        <f>S130*H130</f>
        <v>0</v>
      </c>
      <c r="U130" s="36"/>
      <c r="V130" s="36"/>
      <c r="W130" s="36"/>
      <c r="X130" s="36"/>
      <c r="Y130" s="36"/>
      <c r="Z130" s="36"/>
      <c r="AA130" s="36"/>
      <c r="AB130" s="36"/>
      <c r="AC130" s="36"/>
      <c r="AD130" s="36"/>
      <c r="AE130" s="36"/>
      <c r="AR130" s="201" t="s">
        <v>182</v>
      </c>
      <c r="AT130" s="201" t="s">
        <v>177</v>
      </c>
      <c r="AU130" s="201" t="s">
        <v>85</v>
      </c>
      <c r="AY130" s="19" t="s">
        <v>175</v>
      </c>
      <c r="BE130" s="202">
        <f>IF(N130="základní",J130,0)</f>
        <v>0</v>
      </c>
      <c r="BF130" s="202">
        <f>IF(N130="snížená",J130,0)</f>
        <v>0</v>
      </c>
      <c r="BG130" s="202">
        <f>IF(N130="zákl. přenesená",J130,0)</f>
        <v>0</v>
      </c>
      <c r="BH130" s="202">
        <f>IF(N130="sníž. přenesená",J130,0)</f>
        <v>0</v>
      </c>
      <c r="BI130" s="202">
        <f>IF(N130="nulová",J130,0)</f>
        <v>0</v>
      </c>
      <c r="BJ130" s="19" t="s">
        <v>182</v>
      </c>
      <c r="BK130" s="202">
        <f>ROUND(I130*H130,2)</f>
        <v>0</v>
      </c>
      <c r="BL130" s="19" t="s">
        <v>182</v>
      </c>
      <c r="BM130" s="201" t="s">
        <v>451</v>
      </c>
    </row>
    <row r="131" spans="1:47" s="2" customFormat="1" ht="107.25">
      <c r="A131" s="36"/>
      <c r="B131" s="37"/>
      <c r="C131" s="38"/>
      <c r="D131" s="203" t="s">
        <v>184</v>
      </c>
      <c r="E131" s="38"/>
      <c r="F131" s="204" t="s">
        <v>452</v>
      </c>
      <c r="G131" s="38"/>
      <c r="H131" s="38"/>
      <c r="I131" s="111"/>
      <c r="J131" s="38"/>
      <c r="K131" s="38"/>
      <c r="L131" s="41"/>
      <c r="M131" s="205"/>
      <c r="N131" s="206"/>
      <c r="O131" s="67"/>
      <c r="P131" s="67"/>
      <c r="Q131" s="67"/>
      <c r="R131" s="67"/>
      <c r="S131" s="67"/>
      <c r="T131" s="68"/>
      <c r="U131" s="36"/>
      <c r="V131" s="36"/>
      <c r="W131" s="36"/>
      <c r="X131" s="36"/>
      <c r="Y131" s="36"/>
      <c r="Z131" s="36"/>
      <c r="AA131" s="36"/>
      <c r="AB131" s="36"/>
      <c r="AC131" s="36"/>
      <c r="AD131" s="36"/>
      <c r="AE131" s="36"/>
      <c r="AT131" s="19" t="s">
        <v>184</v>
      </c>
      <c r="AU131" s="19" t="s">
        <v>85</v>
      </c>
    </row>
    <row r="132" spans="2:51" s="13" customFormat="1" ht="11.25">
      <c r="B132" s="207"/>
      <c r="C132" s="208"/>
      <c r="D132" s="203" t="s">
        <v>186</v>
      </c>
      <c r="E132" s="209" t="s">
        <v>19</v>
      </c>
      <c r="F132" s="210" t="s">
        <v>419</v>
      </c>
      <c r="G132" s="208"/>
      <c r="H132" s="209" t="s">
        <v>19</v>
      </c>
      <c r="I132" s="211"/>
      <c r="J132" s="208"/>
      <c r="K132" s="208"/>
      <c r="L132" s="212"/>
      <c r="M132" s="213"/>
      <c r="N132" s="214"/>
      <c r="O132" s="214"/>
      <c r="P132" s="214"/>
      <c r="Q132" s="214"/>
      <c r="R132" s="214"/>
      <c r="S132" s="214"/>
      <c r="T132" s="215"/>
      <c r="AT132" s="216" t="s">
        <v>186</v>
      </c>
      <c r="AU132" s="216" t="s">
        <v>85</v>
      </c>
      <c r="AV132" s="13" t="s">
        <v>83</v>
      </c>
      <c r="AW132" s="13" t="s">
        <v>37</v>
      </c>
      <c r="AX132" s="13" t="s">
        <v>75</v>
      </c>
      <c r="AY132" s="216" t="s">
        <v>175</v>
      </c>
    </row>
    <row r="133" spans="2:51" s="14" customFormat="1" ht="11.25">
      <c r="B133" s="217"/>
      <c r="C133" s="218"/>
      <c r="D133" s="203" t="s">
        <v>186</v>
      </c>
      <c r="E133" s="219" t="s">
        <v>19</v>
      </c>
      <c r="F133" s="220" t="s">
        <v>444</v>
      </c>
      <c r="G133" s="218"/>
      <c r="H133" s="221">
        <v>61.52</v>
      </c>
      <c r="I133" s="222"/>
      <c r="J133" s="218"/>
      <c r="K133" s="218"/>
      <c r="L133" s="223"/>
      <c r="M133" s="224"/>
      <c r="N133" s="225"/>
      <c r="O133" s="225"/>
      <c r="P133" s="225"/>
      <c r="Q133" s="225"/>
      <c r="R133" s="225"/>
      <c r="S133" s="225"/>
      <c r="T133" s="226"/>
      <c r="AT133" s="227" t="s">
        <v>186</v>
      </c>
      <c r="AU133" s="227" t="s">
        <v>85</v>
      </c>
      <c r="AV133" s="14" t="s">
        <v>85</v>
      </c>
      <c r="AW133" s="14" t="s">
        <v>37</v>
      </c>
      <c r="AX133" s="14" t="s">
        <v>83</v>
      </c>
      <c r="AY133" s="227" t="s">
        <v>175</v>
      </c>
    </row>
    <row r="134" spans="1:65" s="2" customFormat="1" ht="16.5" customHeight="1">
      <c r="A134" s="36"/>
      <c r="B134" s="37"/>
      <c r="C134" s="239" t="s">
        <v>8</v>
      </c>
      <c r="D134" s="239" t="s">
        <v>238</v>
      </c>
      <c r="E134" s="240" t="s">
        <v>431</v>
      </c>
      <c r="F134" s="241" t="s">
        <v>432</v>
      </c>
      <c r="G134" s="242" t="s">
        <v>433</v>
      </c>
      <c r="H134" s="243">
        <v>1.846</v>
      </c>
      <c r="I134" s="244"/>
      <c r="J134" s="245">
        <f>ROUND(I134*H134,2)</f>
        <v>0</v>
      </c>
      <c r="K134" s="241" t="s">
        <v>181</v>
      </c>
      <c r="L134" s="246"/>
      <c r="M134" s="247" t="s">
        <v>19</v>
      </c>
      <c r="N134" s="248" t="s">
        <v>48</v>
      </c>
      <c r="O134" s="67"/>
      <c r="P134" s="199">
        <f>O134*H134</f>
        <v>0</v>
      </c>
      <c r="Q134" s="199">
        <v>0.001</v>
      </c>
      <c r="R134" s="199">
        <f>Q134*H134</f>
        <v>0.0018460000000000002</v>
      </c>
      <c r="S134" s="199">
        <v>0</v>
      </c>
      <c r="T134" s="200">
        <f>S134*H134</f>
        <v>0</v>
      </c>
      <c r="U134" s="36"/>
      <c r="V134" s="36"/>
      <c r="W134" s="36"/>
      <c r="X134" s="36"/>
      <c r="Y134" s="36"/>
      <c r="Z134" s="36"/>
      <c r="AA134" s="36"/>
      <c r="AB134" s="36"/>
      <c r="AC134" s="36"/>
      <c r="AD134" s="36"/>
      <c r="AE134" s="36"/>
      <c r="AR134" s="201" t="s">
        <v>230</v>
      </c>
      <c r="AT134" s="201" t="s">
        <v>238</v>
      </c>
      <c r="AU134" s="201" t="s">
        <v>85</v>
      </c>
      <c r="AY134" s="19" t="s">
        <v>175</v>
      </c>
      <c r="BE134" s="202">
        <f>IF(N134="základní",J134,0)</f>
        <v>0</v>
      </c>
      <c r="BF134" s="202">
        <f>IF(N134="snížená",J134,0)</f>
        <v>0</v>
      </c>
      <c r="BG134" s="202">
        <f>IF(N134="zákl. přenesená",J134,0)</f>
        <v>0</v>
      </c>
      <c r="BH134" s="202">
        <f>IF(N134="sníž. přenesená",J134,0)</f>
        <v>0</v>
      </c>
      <c r="BI134" s="202">
        <f>IF(N134="nulová",J134,0)</f>
        <v>0</v>
      </c>
      <c r="BJ134" s="19" t="s">
        <v>182</v>
      </c>
      <c r="BK134" s="202">
        <f>ROUND(I134*H134,2)</f>
        <v>0</v>
      </c>
      <c r="BL134" s="19" t="s">
        <v>182</v>
      </c>
      <c r="BM134" s="201" t="s">
        <v>453</v>
      </c>
    </row>
    <row r="135" spans="2:51" s="14" customFormat="1" ht="11.25">
      <c r="B135" s="217"/>
      <c r="C135" s="218"/>
      <c r="D135" s="203" t="s">
        <v>186</v>
      </c>
      <c r="E135" s="219" t="s">
        <v>19</v>
      </c>
      <c r="F135" s="220" t="s">
        <v>454</v>
      </c>
      <c r="G135" s="218"/>
      <c r="H135" s="221">
        <v>1.846</v>
      </c>
      <c r="I135" s="222"/>
      <c r="J135" s="218"/>
      <c r="K135" s="218"/>
      <c r="L135" s="223"/>
      <c r="M135" s="224"/>
      <c r="N135" s="225"/>
      <c r="O135" s="225"/>
      <c r="P135" s="225"/>
      <c r="Q135" s="225"/>
      <c r="R135" s="225"/>
      <c r="S135" s="225"/>
      <c r="T135" s="226"/>
      <c r="AT135" s="227" t="s">
        <v>186</v>
      </c>
      <c r="AU135" s="227" t="s">
        <v>85</v>
      </c>
      <c r="AV135" s="14" t="s">
        <v>85</v>
      </c>
      <c r="AW135" s="14" t="s">
        <v>37</v>
      </c>
      <c r="AX135" s="14" t="s">
        <v>83</v>
      </c>
      <c r="AY135" s="227" t="s">
        <v>175</v>
      </c>
    </row>
    <row r="136" spans="1:65" s="2" customFormat="1" ht="16.5" customHeight="1">
      <c r="A136" s="36"/>
      <c r="B136" s="37"/>
      <c r="C136" s="190" t="s">
        <v>293</v>
      </c>
      <c r="D136" s="190" t="s">
        <v>177</v>
      </c>
      <c r="E136" s="191" t="s">
        <v>455</v>
      </c>
      <c r="F136" s="192" t="s">
        <v>456</v>
      </c>
      <c r="G136" s="193" t="s">
        <v>180</v>
      </c>
      <c r="H136" s="194">
        <v>123.04</v>
      </c>
      <c r="I136" s="195"/>
      <c r="J136" s="196">
        <f>ROUND(I136*H136,2)</f>
        <v>0</v>
      </c>
      <c r="K136" s="192" t="s">
        <v>181</v>
      </c>
      <c r="L136" s="41"/>
      <c r="M136" s="197" t="s">
        <v>19</v>
      </c>
      <c r="N136" s="198" t="s">
        <v>48</v>
      </c>
      <c r="O136" s="67"/>
      <c r="P136" s="199">
        <f>O136*H136</f>
        <v>0</v>
      </c>
      <c r="Q136" s="199">
        <v>0</v>
      </c>
      <c r="R136" s="199">
        <f>Q136*H136</f>
        <v>0</v>
      </c>
      <c r="S136" s="199">
        <v>0</v>
      </c>
      <c r="T136" s="200">
        <f>S136*H136</f>
        <v>0</v>
      </c>
      <c r="U136" s="36"/>
      <c r="V136" s="36"/>
      <c r="W136" s="36"/>
      <c r="X136" s="36"/>
      <c r="Y136" s="36"/>
      <c r="Z136" s="36"/>
      <c r="AA136" s="36"/>
      <c r="AB136" s="36"/>
      <c r="AC136" s="36"/>
      <c r="AD136" s="36"/>
      <c r="AE136" s="36"/>
      <c r="AR136" s="201" t="s">
        <v>182</v>
      </c>
      <c r="AT136" s="201" t="s">
        <v>177</v>
      </c>
      <c r="AU136" s="201" t="s">
        <v>85</v>
      </c>
      <c r="AY136" s="19" t="s">
        <v>175</v>
      </c>
      <c r="BE136" s="202">
        <f>IF(N136="základní",J136,0)</f>
        <v>0</v>
      </c>
      <c r="BF136" s="202">
        <f>IF(N136="snížená",J136,0)</f>
        <v>0</v>
      </c>
      <c r="BG136" s="202">
        <f>IF(N136="zákl. přenesená",J136,0)</f>
        <v>0</v>
      </c>
      <c r="BH136" s="202">
        <f>IF(N136="sníž. přenesená",J136,0)</f>
        <v>0</v>
      </c>
      <c r="BI136" s="202">
        <f>IF(N136="nulová",J136,0)</f>
        <v>0</v>
      </c>
      <c r="BJ136" s="19" t="s">
        <v>182</v>
      </c>
      <c r="BK136" s="202">
        <f>ROUND(I136*H136,2)</f>
        <v>0</v>
      </c>
      <c r="BL136" s="19" t="s">
        <v>182</v>
      </c>
      <c r="BM136" s="201" t="s">
        <v>457</v>
      </c>
    </row>
    <row r="137" spans="1:47" s="2" customFormat="1" ht="39">
      <c r="A137" s="36"/>
      <c r="B137" s="37"/>
      <c r="C137" s="38"/>
      <c r="D137" s="203" t="s">
        <v>184</v>
      </c>
      <c r="E137" s="38"/>
      <c r="F137" s="204" t="s">
        <v>458</v>
      </c>
      <c r="G137" s="38"/>
      <c r="H137" s="38"/>
      <c r="I137" s="111"/>
      <c r="J137" s="38"/>
      <c r="K137" s="38"/>
      <c r="L137" s="41"/>
      <c r="M137" s="205"/>
      <c r="N137" s="206"/>
      <c r="O137" s="67"/>
      <c r="P137" s="67"/>
      <c r="Q137" s="67"/>
      <c r="R137" s="67"/>
      <c r="S137" s="67"/>
      <c r="T137" s="68"/>
      <c r="U137" s="36"/>
      <c r="V137" s="36"/>
      <c r="W137" s="36"/>
      <c r="X137" s="36"/>
      <c r="Y137" s="36"/>
      <c r="Z137" s="36"/>
      <c r="AA137" s="36"/>
      <c r="AB137" s="36"/>
      <c r="AC137" s="36"/>
      <c r="AD137" s="36"/>
      <c r="AE137" s="36"/>
      <c r="AT137" s="19" t="s">
        <v>184</v>
      </c>
      <c r="AU137" s="19" t="s">
        <v>85</v>
      </c>
    </row>
    <row r="138" spans="2:51" s="14" customFormat="1" ht="11.25">
      <c r="B138" s="217"/>
      <c r="C138" s="218"/>
      <c r="D138" s="203" t="s">
        <v>186</v>
      </c>
      <c r="E138" s="219" t="s">
        <v>19</v>
      </c>
      <c r="F138" s="220" t="s">
        <v>459</v>
      </c>
      <c r="G138" s="218"/>
      <c r="H138" s="221">
        <v>123.04</v>
      </c>
      <c r="I138" s="222"/>
      <c r="J138" s="218"/>
      <c r="K138" s="218"/>
      <c r="L138" s="223"/>
      <c r="M138" s="224"/>
      <c r="N138" s="225"/>
      <c r="O138" s="225"/>
      <c r="P138" s="225"/>
      <c r="Q138" s="225"/>
      <c r="R138" s="225"/>
      <c r="S138" s="225"/>
      <c r="T138" s="226"/>
      <c r="AT138" s="227" t="s">
        <v>186</v>
      </c>
      <c r="AU138" s="227" t="s">
        <v>85</v>
      </c>
      <c r="AV138" s="14" t="s">
        <v>85</v>
      </c>
      <c r="AW138" s="14" t="s">
        <v>37</v>
      </c>
      <c r="AX138" s="14" t="s">
        <v>83</v>
      </c>
      <c r="AY138" s="227" t="s">
        <v>175</v>
      </c>
    </row>
    <row r="139" spans="1:65" s="2" customFormat="1" ht="16.5" customHeight="1">
      <c r="A139" s="36"/>
      <c r="B139" s="37"/>
      <c r="C139" s="190" t="s">
        <v>298</v>
      </c>
      <c r="D139" s="190" t="s">
        <v>177</v>
      </c>
      <c r="E139" s="191" t="s">
        <v>460</v>
      </c>
      <c r="F139" s="192" t="s">
        <v>461</v>
      </c>
      <c r="G139" s="193" t="s">
        <v>180</v>
      </c>
      <c r="H139" s="194">
        <v>61.52</v>
      </c>
      <c r="I139" s="195"/>
      <c r="J139" s="196">
        <f>ROUND(I139*H139,2)</f>
        <v>0</v>
      </c>
      <c r="K139" s="192" t="s">
        <v>181</v>
      </c>
      <c r="L139" s="41"/>
      <c r="M139" s="197" t="s">
        <v>19</v>
      </c>
      <c r="N139" s="198" t="s">
        <v>48</v>
      </c>
      <c r="O139" s="67"/>
      <c r="P139" s="199">
        <f>O139*H139</f>
        <v>0</v>
      </c>
      <c r="Q139" s="199">
        <v>0</v>
      </c>
      <c r="R139" s="199">
        <f>Q139*H139</f>
        <v>0</v>
      </c>
      <c r="S139" s="199">
        <v>0</v>
      </c>
      <c r="T139" s="200">
        <f>S139*H139</f>
        <v>0</v>
      </c>
      <c r="U139" s="36"/>
      <c r="V139" s="36"/>
      <c r="W139" s="36"/>
      <c r="X139" s="36"/>
      <c r="Y139" s="36"/>
      <c r="Z139" s="36"/>
      <c r="AA139" s="36"/>
      <c r="AB139" s="36"/>
      <c r="AC139" s="36"/>
      <c r="AD139" s="36"/>
      <c r="AE139" s="36"/>
      <c r="AR139" s="201" t="s">
        <v>182</v>
      </c>
      <c r="AT139" s="201" t="s">
        <v>177</v>
      </c>
      <c r="AU139" s="201" t="s">
        <v>85</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182</v>
      </c>
      <c r="BM139" s="201" t="s">
        <v>462</v>
      </c>
    </row>
    <row r="140" spans="1:47" s="2" customFormat="1" ht="39">
      <c r="A140" s="36"/>
      <c r="B140" s="37"/>
      <c r="C140" s="38"/>
      <c r="D140" s="203" t="s">
        <v>184</v>
      </c>
      <c r="E140" s="38"/>
      <c r="F140" s="204" t="s">
        <v>458</v>
      </c>
      <c r="G140" s="38"/>
      <c r="H140" s="38"/>
      <c r="I140" s="111"/>
      <c r="J140" s="38"/>
      <c r="K140" s="38"/>
      <c r="L140" s="41"/>
      <c r="M140" s="205"/>
      <c r="N140" s="206"/>
      <c r="O140" s="67"/>
      <c r="P140" s="67"/>
      <c r="Q140" s="67"/>
      <c r="R140" s="67"/>
      <c r="S140" s="67"/>
      <c r="T140" s="68"/>
      <c r="U140" s="36"/>
      <c r="V140" s="36"/>
      <c r="W140" s="36"/>
      <c r="X140" s="36"/>
      <c r="Y140" s="36"/>
      <c r="Z140" s="36"/>
      <c r="AA140" s="36"/>
      <c r="AB140" s="36"/>
      <c r="AC140" s="36"/>
      <c r="AD140" s="36"/>
      <c r="AE140" s="36"/>
      <c r="AT140" s="19" t="s">
        <v>184</v>
      </c>
      <c r="AU140" s="19" t="s">
        <v>85</v>
      </c>
    </row>
    <row r="141" spans="1:65" s="2" customFormat="1" ht="21.75" customHeight="1">
      <c r="A141" s="36"/>
      <c r="B141" s="37"/>
      <c r="C141" s="190" t="s">
        <v>304</v>
      </c>
      <c r="D141" s="190" t="s">
        <v>177</v>
      </c>
      <c r="E141" s="191" t="s">
        <v>463</v>
      </c>
      <c r="F141" s="192" t="s">
        <v>464</v>
      </c>
      <c r="G141" s="193" t="s">
        <v>180</v>
      </c>
      <c r="H141" s="194">
        <v>145.4</v>
      </c>
      <c r="I141" s="195"/>
      <c r="J141" s="196">
        <f>ROUND(I141*H141,2)</f>
        <v>0</v>
      </c>
      <c r="K141" s="192" t="s">
        <v>181</v>
      </c>
      <c r="L141" s="41"/>
      <c r="M141" s="197" t="s">
        <v>19</v>
      </c>
      <c r="N141" s="198" t="s">
        <v>48</v>
      </c>
      <c r="O141" s="67"/>
      <c r="P141" s="199">
        <f>O141*H141</f>
        <v>0</v>
      </c>
      <c r="Q141" s="199">
        <v>0</v>
      </c>
      <c r="R141" s="199">
        <f>Q141*H141</f>
        <v>0</v>
      </c>
      <c r="S141" s="199">
        <v>0</v>
      </c>
      <c r="T141" s="200">
        <f>S141*H141</f>
        <v>0</v>
      </c>
      <c r="U141" s="36"/>
      <c r="V141" s="36"/>
      <c r="W141" s="36"/>
      <c r="X141" s="36"/>
      <c r="Y141" s="36"/>
      <c r="Z141" s="36"/>
      <c r="AA141" s="36"/>
      <c r="AB141" s="36"/>
      <c r="AC141" s="36"/>
      <c r="AD141" s="36"/>
      <c r="AE141" s="36"/>
      <c r="AR141" s="201" t="s">
        <v>182</v>
      </c>
      <c r="AT141" s="201" t="s">
        <v>177</v>
      </c>
      <c r="AU141" s="201" t="s">
        <v>85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182</v>
      </c>
      <c r="BM141" s="201" t="s">
        <v>465</v>
      </c>
    </row>
    <row r="142" spans="1:47" s="2" customFormat="1" ht="117">
      <c r="A142" s="36"/>
      <c r="B142" s="37"/>
      <c r="C142" s="38"/>
      <c r="D142" s="203" t="s">
        <v>184</v>
      </c>
      <c r="E142" s="38"/>
      <c r="F142" s="204" t="s">
        <v>466</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184</v>
      </c>
      <c r="AU142" s="19" t="s">
        <v>85</v>
      </c>
    </row>
    <row r="143" spans="2:51" s="13" customFormat="1" ht="11.25">
      <c r="B143" s="207"/>
      <c r="C143" s="208"/>
      <c r="D143" s="203" t="s">
        <v>186</v>
      </c>
      <c r="E143" s="209" t="s">
        <v>19</v>
      </c>
      <c r="F143" s="210" t="s">
        <v>415</v>
      </c>
      <c r="G143" s="208"/>
      <c r="H143" s="209" t="s">
        <v>19</v>
      </c>
      <c r="I143" s="211"/>
      <c r="J143" s="208"/>
      <c r="K143" s="208"/>
      <c r="L143" s="212"/>
      <c r="M143" s="213"/>
      <c r="N143" s="214"/>
      <c r="O143" s="214"/>
      <c r="P143" s="214"/>
      <c r="Q143" s="214"/>
      <c r="R143" s="214"/>
      <c r="S143" s="214"/>
      <c r="T143" s="215"/>
      <c r="AT143" s="216" t="s">
        <v>186</v>
      </c>
      <c r="AU143" s="216" t="s">
        <v>85</v>
      </c>
      <c r="AV143" s="13" t="s">
        <v>83</v>
      </c>
      <c r="AW143" s="13" t="s">
        <v>37</v>
      </c>
      <c r="AX143" s="13" t="s">
        <v>75</v>
      </c>
      <c r="AY143" s="216" t="s">
        <v>175</v>
      </c>
    </row>
    <row r="144" spans="2:51" s="14" customFormat="1" ht="11.25">
      <c r="B144" s="217"/>
      <c r="C144" s="218"/>
      <c r="D144" s="203" t="s">
        <v>186</v>
      </c>
      <c r="E144" s="219" t="s">
        <v>19</v>
      </c>
      <c r="F144" s="220" t="s">
        <v>467</v>
      </c>
      <c r="G144" s="218"/>
      <c r="H144" s="221">
        <v>83.88</v>
      </c>
      <c r="I144" s="222"/>
      <c r="J144" s="218"/>
      <c r="K144" s="218"/>
      <c r="L144" s="223"/>
      <c r="M144" s="224"/>
      <c r="N144" s="225"/>
      <c r="O144" s="225"/>
      <c r="P144" s="225"/>
      <c r="Q144" s="225"/>
      <c r="R144" s="225"/>
      <c r="S144" s="225"/>
      <c r="T144" s="226"/>
      <c r="AT144" s="227" t="s">
        <v>186</v>
      </c>
      <c r="AU144" s="227" t="s">
        <v>85</v>
      </c>
      <c r="AV144" s="14" t="s">
        <v>85</v>
      </c>
      <c r="AW144" s="14" t="s">
        <v>37</v>
      </c>
      <c r="AX144" s="14" t="s">
        <v>75</v>
      </c>
      <c r="AY144" s="227" t="s">
        <v>175</v>
      </c>
    </row>
    <row r="145" spans="2:51" s="13" customFormat="1" ht="11.25">
      <c r="B145" s="207"/>
      <c r="C145" s="208"/>
      <c r="D145" s="203" t="s">
        <v>186</v>
      </c>
      <c r="E145" s="209" t="s">
        <v>19</v>
      </c>
      <c r="F145" s="210" t="s">
        <v>419</v>
      </c>
      <c r="G145" s="208"/>
      <c r="H145" s="209" t="s">
        <v>19</v>
      </c>
      <c r="I145" s="211"/>
      <c r="J145" s="208"/>
      <c r="K145" s="208"/>
      <c r="L145" s="212"/>
      <c r="M145" s="213"/>
      <c r="N145" s="214"/>
      <c r="O145" s="214"/>
      <c r="P145" s="214"/>
      <c r="Q145" s="214"/>
      <c r="R145" s="214"/>
      <c r="S145" s="214"/>
      <c r="T145" s="215"/>
      <c r="AT145" s="216" t="s">
        <v>186</v>
      </c>
      <c r="AU145" s="216" t="s">
        <v>85</v>
      </c>
      <c r="AV145" s="13" t="s">
        <v>83</v>
      </c>
      <c r="AW145" s="13" t="s">
        <v>37</v>
      </c>
      <c r="AX145" s="13" t="s">
        <v>75</v>
      </c>
      <c r="AY145" s="216" t="s">
        <v>175</v>
      </c>
    </row>
    <row r="146" spans="2:51" s="14" customFormat="1" ht="11.25">
      <c r="B146" s="217"/>
      <c r="C146" s="218"/>
      <c r="D146" s="203" t="s">
        <v>186</v>
      </c>
      <c r="E146" s="219" t="s">
        <v>19</v>
      </c>
      <c r="F146" s="220" t="s">
        <v>444</v>
      </c>
      <c r="G146" s="218"/>
      <c r="H146" s="221">
        <v>61.52</v>
      </c>
      <c r="I146" s="222"/>
      <c r="J146" s="218"/>
      <c r="K146" s="218"/>
      <c r="L146" s="223"/>
      <c r="M146" s="224"/>
      <c r="N146" s="225"/>
      <c r="O146" s="225"/>
      <c r="P146" s="225"/>
      <c r="Q146" s="225"/>
      <c r="R146" s="225"/>
      <c r="S146" s="225"/>
      <c r="T146" s="226"/>
      <c r="AT146" s="227" t="s">
        <v>186</v>
      </c>
      <c r="AU146" s="227" t="s">
        <v>85</v>
      </c>
      <c r="AV146" s="14" t="s">
        <v>85</v>
      </c>
      <c r="AW146" s="14" t="s">
        <v>37</v>
      </c>
      <c r="AX146" s="14" t="s">
        <v>75</v>
      </c>
      <c r="AY146" s="227" t="s">
        <v>175</v>
      </c>
    </row>
    <row r="147" spans="2:51" s="15" customFormat="1" ht="11.25">
      <c r="B147" s="228"/>
      <c r="C147" s="229"/>
      <c r="D147" s="203" t="s">
        <v>186</v>
      </c>
      <c r="E147" s="230" t="s">
        <v>19</v>
      </c>
      <c r="F147" s="231" t="s">
        <v>204</v>
      </c>
      <c r="G147" s="229"/>
      <c r="H147" s="232">
        <v>145.4</v>
      </c>
      <c r="I147" s="233"/>
      <c r="J147" s="229"/>
      <c r="K147" s="229"/>
      <c r="L147" s="234"/>
      <c r="M147" s="235"/>
      <c r="N147" s="236"/>
      <c r="O147" s="236"/>
      <c r="P147" s="236"/>
      <c r="Q147" s="236"/>
      <c r="R147" s="236"/>
      <c r="S147" s="236"/>
      <c r="T147" s="237"/>
      <c r="AT147" s="238" t="s">
        <v>186</v>
      </c>
      <c r="AU147" s="238" t="s">
        <v>85</v>
      </c>
      <c r="AV147" s="15" t="s">
        <v>182</v>
      </c>
      <c r="AW147" s="15" t="s">
        <v>37</v>
      </c>
      <c r="AX147" s="15" t="s">
        <v>83</v>
      </c>
      <c r="AY147" s="238" t="s">
        <v>175</v>
      </c>
    </row>
    <row r="148" spans="1:65" s="2" customFormat="1" ht="16.5" customHeight="1">
      <c r="A148" s="36"/>
      <c r="B148" s="37"/>
      <c r="C148" s="190" t="s">
        <v>313</v>
      </c>
      <c r="D148" s="190" t="s">
        <v>177</v>
      </c>
      <c r="E148" s="191" t="s">
        <v>468</v>
      </c>
      <c r="F148" s="192" t="s">
        <v>469</v>
      </c>
      <c r="G148" s="193" t="s">
        <v>191</v>
      </c>
      <c r="H148" s="194">
        <v>2.908</v>
      </c>
      <c r="I148" s="195"/>
      <c r="J148" s="196">
        <f>ROUND(I148*H148,2)</f>
        <v>0</v>
      </c>
      <c r="K148" s="192" t="s">
        <v>181</v>
      </c>
      <c r="L148" s="41"/>
      <c r="M148" s="197" t="s">
        <v>19</v>
      </c>
      <c r="N148" s="198" t="s">
        <v>48</v>
      </c>
      <c r="O148" s="67"/>
      <c r="P148" s="199">
        <f>O148*H148</f>
        <v>0</v>
      </c>
      <c r="Q148" s="199">
        <v>0</v>
      </c>
      <c r="R148" s="199">
        <f>Q148*H148</f>
        <v>0</v>
      </c>
      <c r="S148" s="199">
        <v>0</v>
      </c>
      <c r="T148" s="200">
        <f>S148*H148</f>
        <v>0</v>
      </c>
      <c r="U148" s="36"/>
      <c r="V148" s="36"/>
      <c r="W148" s="36"/>
      <c r="X148" s="36"/>
      <c r="Y148" s="36"/>
      <c r="Z148" s="36"/>
      <c r="AA148" s="36"/>
      <c r="AB148" s="36"/>
      <c r="AC148" s="36"/>
      <c r="AD148" s="36"/>
      <c r="AE148" s="36"/>
      <c r="AR148" s="201" t="s">
        <v>182</v>
      </c>
      <c r="AT148" s="201" t="s">
        <v>177</v>
      </c>
      <c r="AU148" s="201" t="s">
        <v>85</v>
      </c>
      <c r="AY148" s="19" t="s">
        <v>175</v>
      </c>
      <c r="BE148" s="202">
        <f>IF(N148="základní",J148,0)</f>
        <v>0</v>
      </c>
      <c r="BF148" s="202">
        <f>IF(N148="snížená",J148,0)</f>
        <v>0</v>
      </c>
      <c r="BG148" s="202">
        <f>IF(N148="zákl. přenesená",J148,0)</f>
        <v>0</v>
      </c>
      <c r="BH148" s="202">
        <f>IF(N148="sníž. přenesená",J148,0)</f>
        <v>0</v>
      </c>
      <c r="BI148" s="202">
        <f>IF(N148="nulová",J148,0)</f>
        <v>0</v>
      </c>
      <c r="BJ148" s="19" t="s">
        <v>182</v>
      </c>
      <c r="BK148" s="202">
        <f>ROUND(I148*H148,2)</f>
        <v>0</v>
      </c>
      <c r="BL148" s="19" t="s">
        <v>182</v>
      </c>
      <c r="BM148" s="201" t="s">
        <v>470</v>
      </c>
    </row>
    <row r="149" spans="2:51" s="13" customFormat="1" ht="11.25">
      <c r="B149" s="207"/>
      <c r="C149" s="208"/>
      <c r="D149" s="203" t="s">
        <v>186</v>
      </c>
      <c r="E149" s="209" t="s">
        <v>19</v>
      </c>
      <c r="F149" s="210" t="s">
        <v>415</v>
      </c>
      <c r="G149" s="208"/>
      <c r="H149" s="209" t="s">
        <v>19</v>
      </c>
      <c r="I149" s="211"/>
      <c r="J149" s="208"/>
      <c r="K149" s="208"/>
      <c r="L149" s="212"/>
      <c r="M149" s="213"/>
      <c r="N149" s="214"/>
      <c r="O149" s="214"/>
      <c r="P149" s="214"/>
      <c r="Q149" s="214"/>
      <c r="R149" s="214"/>
      <c r="S149" s="214"/>
      <c r="T149" s="215"/>
      <c r="AT149" s="216" t="s">
        <v>186</v>
      </c>
      <c r="AU149" s="216" t="s">
        <v>85</v>
      </c>
      <c r="AV149" s="13" t="s">
        <v>83</v>
      </c>
      <c r="AW149" s="13" t="s">
        <v>37</v>
      </c>
      <c r="AX149" s="13" t="s">
        <v>75</v>
      </c>
      <c r="AY149" s="216" t="s">
        <v>175</v>
      </c>
    </row>
    <row r="150" spans="2:51" s="14" customFormat="1" ht="11.25">
      <c r="B150" s="217"/>
      <c r="C150" s="218"/>
      <c r="D150" s="203" t="s">
        <v>186</v>
      </c>
      <c r="E150" s="219" t="s">
        <v>19</v>
      </c>
      <c r="F150" s="220" t="s">
        <v>467</v>
      </c>
      <c r="G150" s="218"/>
      <c r="H150" s="221">
        <v>83.88</v>
      </c>
      <c r="I150" s="222"/>
      <c r="J150" s="218"/>
      <c r="K150" s="218"/>
      <c r="L150" s="223"/>
      <c r="M150" s="224"/>
      <c r="N150" s="225"/>
      <c r="O150" s="225"/>
      <c r="P150" s="225"/>
      <c r="Q150" s="225"/>
      <c r="R150" s="225"/>
      <c r="S150" s="225"/>
      <c r="T150" s="226"/>
      <c r="AT150" s="227" t="s">
        <v>186</v>
      </c>
      <c r="AU150" s="227" t="s">
        <v>85</v>
      </c>
      <c r="AV150" s="14" t="s">
        <v>85</v>
      </c>
      <c r="AW150" s="14" t="s">
        <v>37</v>
      </c>
      <c r="AX150" s="14" t="s">
        <v>75</v>
      </c>
      <c r="AY150" s="227" t="s">
        <v>175</v>
      </c>
    </row>
    <row r="151" spans="2:51" s="13" customFormat="1" ht="11.25">
      <c r="B151" s="207"/>
      <c r="C151" s="208"/>
      <c r="D151" s="203" t="s">
        <v>186</v>
      </c>
      <c r="E151" s="209" t="s">
        <v>19</v>
      </c>
      <c r="F151" s="210" t="s">
        <v>419</v>
      </c>
      <c r="G151" s="208"/>
      <c r="H151" s="209" t="s">
        <v>19</v>
      </c>
      <c r="I151" s="211"/>
      <c r="J151" s="208"/>
      <c r="K151" s="208"/>
      <c r="L151" s="212"/>
      <c r="M151" s="213"/>
      <c r="N151" s="214"/>
      <c r="O151" s="214"/>
      <c r="P151" s="214"/>
      <c r="Q151" s="214"/>
      <c r="R151" s="214"/>
      <c r="S151" s="214"/>
      <c r="T151" s="215"/>
      <c r="AT151" s="216" t="s">
        <v>186</v>
      </c>
      <c r="AU151" s="216" t="s">
        <v>85</v>
      </c>
      <c r="AV151" s="13" t="s">
        <v>83</v>
      </c>
      <c r="AW151" s="13" t="s">
        <v>37</v>
      </c>
      <c r="AX151" s="13" t="s">
        <v>75</v>
      </c>
      <c r="AY151" s="216" t="s">
        <v>175</v>
      </c>
    </row>
    <row r="152" spans="2:51" s="14" customFormat="1" ht="11.25">
      <c r="B152" s="217"/>
      <c r="C152" s="218"/>
      <c r="D152" s="203" t="s">
        <v>186</v>
      </c>
      <c r="E152" s="219" t="s">
        <v>19</v>
      </c>
      <c r="F152" s="220" t="s">
        <v>444</v>
      </c>
      <c r="G152" s="218"/>
      <c r="H152" s="221">
        <v>61.52</v>
      </c>
      <c r="I152" s="222"/>
      <c r="J152" s="218"/>
      <c r="K152" s="218"/>
      <c r="L152" s="223"/>
      <c r="M152" s="224"/>
      <c r="N152" s="225"/>
      <c r="O152" s="225"/>
      <c r="P152" s="225"/>
      <c r="Q152" s="225"/>
      <c r="R152" s="225"/>
      <c r="S152" s="225"/>
      <c r="T152" s="226"/>
      <c r="AT152" s="227" t="s">
        <v>186</v>
      </c>
      <c r="AU152" s="227" t="s">
        <v>85</v>
      </c>
      <c r="AV152" s="14" t="s">
        <v>85</v>
      </c>
      <c r="AW152" s="14" t="s">
        <v>37</v>
      </c>
      <c r="AX152" s="14" t="s">
        <v>75</v>
      </c>
      <c r="AY152" s="227" t="s">
        <v>175</v>
      </c>
    </row>
    <row r="153" spans="2:51" s="16" customFormat="1" ht="11.25">
      <c r="B153" s="253"/>
      <c r="C153" s="254"/>
      <c r="D153" s="203" t="s">
        <v>186</v>
      </c>
      <c r="E153" s="255" t="s">
        <v>19</v>
      </c>
      <c r="F153" s="256" t="s">
        <v>365</v>
      </c>
      <c r="G153" s="254"/>
      <c r="H153" s="257">
        <v>145.4</v>
      </c>
      <c r="I153" s="258"/>
      <c r="J153" s="254"/>
      <c r="K153" s="254"/>
      <c r="L153" s="259"/>
      <c r="M153" s="260"/>
      <c r="N153" s="261"/>
      <c r="O153" s="261"/>
      <c r="P153" s="261"/>
      <c r="Q153" s="261"/>
      <c r="R153" s="261"/>
      <c r="S153" s="261"/>
      <c r="T153" s="262"/>
      <c r="AT153" s="263" t="s">
        <v>186</v>
      </c>
      <c r="AU153" s="263" t="s">
        <v>85</v>
      </c>
      <c r="AV153" s="16" t="s">
        <v>195</v>
      </c>
      <c r="AW153" s="16" t="s">
        <v>37</v>
      </c>
      <c r="AX153" s="16" t="s">
        <v>75</v>
      </c>
      <c r="AY153" s="263" t="s">
        <v>175</v>
      </c>
    </row>
    <row r="154" spans="2:51" s="14" customFormat="1" ht="11.25">
      <c r="B154" s="217"/>
      <c r="C154" s="218"/>
      <c r="D154" s="203" t="s">
        <v>186</v>
      </c>
      <c r="E154" s="219" t="s">
        <v>19</v>
      </c>
      <c r="F154" s="220" t="s">
        <v>471</v>
      </c>
      <c r="G154" s="218"/>
      <c r="H154" s="221">
        <v>2.908</v>
      </c>
      <c r="I154" s="222"/>
      <c r="J154" s="218"/>
      <c r="K154" s="218"/>
      <c r="L154" s="223"/>
      <c r="M154" s="224"/>
      <c r="N154" s="225"/>
      <c r="O154" s="225"/>
      <c r="P154" s="225"/>
      <c r="Q154" s="225"/>
      <c r="R154" s="225"/>
      <c r="S154" s="225"/>
      <c r="T154" s="226"/>
      <c r="AT154" s="227" t="s">
        <v>186</v>
      </c>
      <c r="AU154" s="227" t="s">
        <v>85</v>
      </c>
      <c r="AV154" s="14" t="s">
        <v>85</v>
      </c>
      <c r="AW154" s="14" t="s">
        <v>37</v>
      </c>
      <c r="AX154" s="14" t="s">
        <v>83</v>
      </c>
      <c r="AY154" s="227" t="s">
        <v>175</v>
      </c>
    </row>
    <row r="155" spans="2:63" s="12" customFormat="1" ht="22.9" customHeight="1">
      <c r="B155" s="174"/>
      <c r="C155" s="175"/>
      <c r="D155" s="176" t="s">
        <v>74</v>
      </c>
      <c r="E155" s="188" t="s">
        <v>182</v>
      </c>
      <c r="F155" s="188" t="s">
        <v>272</v>
      </c>
      <c r="G155" s="175"/>
      <c r="H155" s="175"/>
      <c r="I155" s="178"/>
      <c r="J155" s="189">
        <f>BK155</f>
        <v>0</v>
      </c>
      <c r="K155" s="175"/>
      <c r="L155" s="180"/>
      <c r="M155" s="181"/>
      <c r="N155" s="182"/>
      <c r="O155" s="182"/>
      <c r="P155" s="183">
        <f>SUM(P156:P163)</f>
        <v>0</v>
      </c>
      <c r="Q155" s="182"/>
      <c r="R155" s="183">
        <f>SUM(R156:R163)</f>
        <v>33.6053</v>
      </c>
      <c r="S155" s="182"/>
      <c r="T155" s="184">
        <f>SUM(T156:T163)</f>
        <v>0</v>
      </c>
      <c r="AR155" s="185" t="s">
        <v>83</v>
      </c>
      <c r="AT155" s="186" t="s">
        <v>74</v>
      </c>
      <c r="AU155" s="186" t="s">
        <v>83</v>
      </c>
      <c r="AY155" s="185" t="s">
        <v>175</v>
      </c>
      <c r="BK155" s="187">
        <f>SUM(BK156:BK163)</f>
        <v>0</v>
      </c>
    </row>
    <row r="156" spans="1:65" s="2" customFormat="1" ht="21.75" customHeight="1">
      <c r="A156" s="36"/>
      <c r="B156" s="37"/>
      <c r="C156" s="190" t="s">
        <v>317</v>
      </c>
      <c r="D156" s="190" t="s">
        <v>177</v>
      </c>
      <c r="E156" s="191" t="s">
        <v>472</v>
      </c>
      <c r="F156" s="192" t="s">
        <v>473</v>
      </c>
      <c r="G156" s="193" t="s">
        <v>191</v>
      </c>
      <c r="H156" s="194">
        <v>9.228</v>
      </c>
      <c r="I156" s="195"/>
      <c r="J156" s="196">
        <f>ROUND(I156*H156,2)</f>
        <v>0</v>
      </c>
      <c r="K156" s="192" t="s">
        <v>181</v>
      </c>
      <c r="L156" s="41"/>
      <c r="M156" s="197" t="s">
        <v>19</v>
      </c>
      <c r="N156" s="198" t="s">
        <v>48</v>
      </c>
      <c r="O156" s="67"/>
      <c r="P156" s="199">
        <f>O156*H156</f>
        <v>0</v>
      </c>
      <c r="Q156" s="199">
        <v>2.25</v>
      </c>
      <c r="R156" s="199">
        <f>Q156*H156</f>
        <v>20.762999999999998</v>
      </c>
      <c r="S156" s="199">
        <v>0</v>
      </c>
      <c r="T156" s="200">
        <f>S156*H156</f>
        <v>0</v>
      </c>
      <c r="U156" s="36"/>
      <c r="V156" s="36"/>
      <c r="W156" s="36"/>
      <c r="X156" s="36"/>
      <c r="Y156" s="36"/>
      <c r="Z156" s="36"/>
      <c r="AA156" s="36"/>
      <c r="AB156" s="36"/>
      <c r="AC156" s="36"/>
      <c r="AD156" s="36"/>
      <c r="AE156" s="36"/>
      <c r="AR156" s="201" t="s">
        <v>182</v>
      </c>
      <c r="AT156" s="201" t="s">
        <v>177</v>
      </c>
      <c r="AU156" s="201" t="s">
        <v>85</v>
      </c>
      <c r="AY156" s="19" t="s">
        <v>175</v>
      </c>
      <c r="BE156" s="202">
        <f>IF(N156="základní",J156,0)</f>
        <v>0</v>
      </c>
      <c r="BF156" s="202">
        <f>IF(N156="snížená",J156,0)</f>
        <v>0</v>
      </c>
      <c r="BG156" s="202">
        <f>IF(N156="zákl. přenesená",J156,0)</f>
        <v>0</v>
      </c>
      <c r="BH156" s="202">
        <f>IF(N156="sníž. přenesená",J156,0)</f>
        <v>0</v>
      </c>
      <c r="BI156" s="202">
        <f>IF(N156="nulová",J156,0)</f>
        <v>0</v>
      </c>
      <c r="BJ156" s="19" t="s">
        <v>182</v>
      </c>
      <c r="BK156" s="202">
        <f>ROUND(I156*H156,2)</f>
        <v>0</v>
      </c>
      <c r="BL156" s="19" t="s">
        <v>182</v>
      </c>
      <c r="BM156" s="201" t="s">
        <v>474</v>
      </c>
    </row>
    <row r="157" spans="1:47" s="2" customFormat="1" ht="87.75">
      <c r="A157" s="36"/>
      <c r="B157" s="37"/>
      <c r="C157" s="38"/>
      <c r="D157" s="203" t="s">
        <v>184</v>
      </c>
      <c r="E157" s="38"/>
      <c r="F157" s="204" t="s">
        <v>475</v>
      </c>
      <c r="G157" s="38"/>
      <c r="H157" s="38"/>
      <c r="I157" s="111"/>
      <c r="J157" s="38"/>
      <c r="K157" s="38"/>
      <c r="L157" s="41"/>
      <c r="M157" s="205"/>
      <c r="N157" s="206"/>
      <c r="O157" s="67"/>
      <c r="P157" s="67"/>
      <c r="Q157" s="67"/>
      <c r="R157" s="67"/>
      <c r="S157" s="67"/>
      <c r="T157" s="68"/>
      <c r="U157" s="36"/>
      <c r="V157" s="36"/>
      <c r="W157" s="36"/>
      <c r="X157" s="36"/>
      <c r="Y157" s="36"/>
      <c r="Z157" s="36"/>
      <c r="AA157" s="36"/>
      <c r="AB157" s="36"/>
      <c r="AC157" s="36"/>
      <c r="AD157" s="36"/>
      <c r="AE157" s="36"/>
      <c r="AT157" s="19" t="s">
        <v>184</v>
      </c>
      <c r="AU157" s="19" t="s">
        <v>85</v>
      </c>
    </row>
    <row r="158" spans="2:51" s="13" customFormat="1" ht="11.25">
      <c r="B158" s="207"/>
      <c r="C158" s="208"/>
      <c r="D158" s="203" t="s">
        <v>186</v>
      </c>
      <c r="E158" s="209" t="s">
        <v>19</v>
      </c>
      <c r="F158" s="210" t="s">
        <v>419</v>
      </c>
      <c r="G158" s="208"/>
      <c r="H158" s="209" t="s">
        <v>19</v>
      </c>
      <c r="I158" s="211"/>
      <c r="J158" s="208"/>
      <c r="K158" s="208"/>
      <c r="L158" s="212"/>
      <c r="M158" s="213"/>
      <c r="N158" s="214"/>
      <c r="O158" s="214"/>
      <c r="P158" s="214"/>
      <c r="Q158" s="214"/>
      <c r="R158" s="214"/>
      <c r="S158" s="214"/>
      <c r="T158" s="215"/>
      <c r="AT158" s="216" t="s">
        <v>186</v>
      </c>
      <c r="AU158" s="216" t="s">
        <v>85</v>
      </c>
      <c r="AV158" s="13" t="s">
        <v>83</v>
      </c>
      <c r="AW158" s="13" t="s">
        <v>37</v>
      </c>
      <c r="AX158" s="13" t="s">
        <v>75</v>
      </c>
      <c r="AY158" s="216" t="s">
        <v>175</v>
      </c>
    </row>
    <row r="159" spans="2:51" s="14" customFormat="1" ht="11.25">
      <c r="B159" s="217"/>
      <c r="C159" s="218"/>
      <c r="D159" s="203" t="s">
        <v>186</v>
      </c>
      <c r="E159" s="219" t="s">
        <v>19</v>
      </c>
      <c r="F159" s="220" t="s">
        <v>476</v>
      </c>
      <c r="G159" s="218"/>
      <c r="H159" s="221">
        <v>9.228</v>
      </c>
      <c r="I159" s="222"/>
      <c r="J159" s="218"/>
      <c r="K159" s="218"/>
      <c r="L159" s="223"/>
      <c r="M159" s="224"/>
      <c r="N159" s="225"/>
      <c r="O159" s="225"/>
      <c r="P159" s="225"/>
      <c r="Q159" s="225"/>
      <c r="R159" s="225"/>
      <c r="S159" s="225"/>
      <c r="T159" s="226"/>
      <c r="AT159" s="227" t="s">
        <v>186</v>
      </c>
      <c r="AU159" s="227" t="s">
        <v>85</v>
      </c>
      <c r="AV159" s="14" t="s">
        <v>85</v>
      </c>
      <c r="AW159" s="14" t="s">
        <v>37</v>
      </c>
      <c r="AX159" s="14" t="s">
        <v>83</v>
      </c>
      <c r="AY159" s="227" t="s">
        <v>175</v>
      </c>
    </row>
    <row r="160" spans="1:65" s="2" customFormat="1" ht="21.75" customHeight="1">
      <c r="A160" s="36"/>
      <c r="B160" s="37"/>
      <c r="C160" s="190" t="s">
        <v>7</v>
      </c>
      <c r="D160" s="190" t="s">
        <v>177</v>
      </c>
      <c r="E160" s="191" t="s">
        <v>477</v>
      </c>
      <c r="F160" s="192" t="s">
        <v>478</v>
      </c>
      <c r="G160" s="193" t="s">
        <v>191</v>
      </c>
      <c r="H160" s="194">
        <v>6.152</v>
      </c>
      <c r="I160" s="195"/>
      <c r="J160" s="196">
        <f>ROUND(I160*H160,2)</f>
        <v>0</v>
      </c>
      <c r="K160" s="192" t="s">
        <v>181</v>
      </c>
      <c r="L160" s="41"/>
      <c r="M160" s="197" t="s">
        <v>19</v>
      </c>
      <c r="N160" s="198" t="s">
        <v>48</v>
      </c>
      <c r="O160" s="67"/>
      <c r="P160" s="199">
        <f>O160*H160</f>
        <v>0</v>
      </c>
      <c r="Q160" s="199">
        <v>2.0875</v>
      </c>
      <c r="R160" s="199">
        <f>Q160*H160</f>
        <v>12.8423</v>
      </c>
      <c r="S160" s="199">
        <v>0</v>
      </c>
      <c r="T160" s="200">
        <f>S160*H160</f>
        <v>0</v>
      </c>
      <c r="U160" s="36"/>
      <c r="V160" s="36"/>
      <c r="W160" s="36"/>
      <c r="X160" s="36"/>
      <c r="Y160" s="36"/>
      <c r="Z160" s="36"/>
      <c r="AA160" s="36"/>
      <c r="AB160" s="36"/>
      <c r="AC160" s="36"/>
      <c r="AD160" s="36"/>
      <c r="AE160" s="36"/>
      <c r="AR160" s="201" t="s">
        <v>182</v>
      </c>
      <c r="AT160" s="201" t="s">
        <v>177</v>
      </c>
      <c r="AU160" s="201" t="s">
        <v>85</v>
      </c>
      <c r="AY160" s="19" t="s">
        <v>175</v>
      </c>
      <c r="BE160" s="202">
        <f>IF(N160="základní",J160,0)</f>
        <v>0</v>
      </c>
      <c r="BF160" s="202">
        <f>IF(N160="snížená",J160,0)</f>
        <v>0</v>
      </c>
      <c r="BG160" s="202">
        <f>IF(N160="zákl. přenesená",J160,0)</f>
        <v>0</v>
      </c>
      <c r="BH160" s="202">
        <f>IF(N160="sníž. přenesená",J160,0)</f>
        <v>0</v>
      </c>
      <c r="BI160" s="202">
        <f>IF(N160="nulová",J160,0)</f>
        <v>0</v>
      </c>
      <c r="BJ160" s="19" t="s">
        <v>182</v>
      </c>
      <c r="BK160" s="202">
        <f>ROUND(I160*H160,2)</f>
        <v>0</v>
      </c>
      <c r="BL160" s="19" t="s">
        <v>182</v>
      </c>
      <c r="BM160" s="201" t="s">
        <v>479</v>
      </c>
    </row>
    <row r="161" spans="1:47" s="2" customFormat="1" ht="87.75">
      <c r="A161" s="36"/>
      <c r="B161" s="37"/>
      <c r="C161" s="38"/>
      <c r="D161" s="203" t="s">
        <v>184</v>
      </c>
      <c r="E161" s="38"/>
      <c r="F161" s="204" t="s">
        <v>475</v>
      </c>
      <c r="G161" s="38"/>
      <c r="H161" s="38"/>
      <c r="I161" s="111"/>
      <c r="J161" s="38"/>
      <c r="K161" s="38"/>
      <c r="L161" s="41"/>
      <c r="M161" s="205"/>
      <c r="N161" s="206"/>
      <c r="O161" s="67"/>
      <c r="P161" s="67"/>
      <c r="Q161" s="67"/>
      <c r="R161" s="67"/>
      <c r="S161" s="67"/>
      <c r="T161" s="68"/>
      <c r="U161" s="36"/>
      <c r="V161" s="36"/>
      <c r="W161" s="36"/>
      <c r="X161" s="36"/>
      <c r="Y161" s="36"/>
      <c r="Z161" s="36"/>
      <c r="AA161" s="36"/>
      <c r="AB161" s="36"/>
      <c r="AC161" s="36"/>
      <c r="AD161" s="36"/>
      <c r="AE161" s="36"/>
      <c r="AT161" s="19" t="s">
        <v>184</v>
      </c>
      <c r="AU161" s="19" t="s">
        <v>85</v>
      </c>
    </row>
    <row r="162" spans="2:51" s="13" customFormat="1" ht="11.25">
      <c r="B162" s="207"/>
      <c r="C162" s="208"/>
      <c r="D162" s="203" t="s">
        <v>186</v>
      </c>
      <c r="E162" s="209" t="s">
        <v>19</v>
      </c>
      <c r="F162" s="210" t="s">
        <v>419</v>
      </c>
      <c r="G162" s="208"/>
      <c r="H162" s="209" t="s">
        <v>19</v>
      </c>
      <c r="I162" s="211"/>
      <c r="J162" s="208"/>
      <c r="K162" s="208"/>
      <c r="L162" s="212"/>
      <c r="M162" s="213"/>
      <c r="N162" s="214"/>
      <c r="O162" s="214"/>
      <c r="P162" s="214"/>
      <c r="Q162" s="214"/>
      <c r="R162" s="214"/>
      <c r="S162" s="214"/>
      <c r="T162" s="215"/>
      <c r="AT162" s="216" t="s">
        <v>186</v>
      </c>
      <c r="AU162" s="216" t="s">
        <v>85</v>
      </c>
      <c r="AV162" s="13" t="s">
        <v>83</v>
      </c>
      <c r="AW162" s="13" t="s">
        <v>37</v>
      </c>
      <c r="AX162" s="13" t="s">
        <v>75</v>
      </c>
      <c r="AY162" s="216" t="s">
        <v>175</v>
      </c>
    </row>
    <row r="163" spans="2:51" s="14" customFormat="1" ht="11.25">
      <c r="B163" s="217"/>
      <c r="C163" s="218"/>
      <c r="D163" s="203" t="s">
        <v>186</v>
      </c>
      <c r="E163" s="219" t="s">
        <v>19</v>
      </c>
      <c r="F163" s="220" t="s">
        <v>480</v>
      </c>
      <c r="G163" s="218"/>
      <c r="H163" s="221">
        <v>6.152</v>
      </c>
      <c r="I163" s="222"/>
      <c r="J163" s="218"/>
      <c r="K163" s="218"/>
      <c r="L163" s="223"/>
      <c r="M163" s="224"/>
      <c r="N163" s="225"/>
      <c r="O163" s="225"/>
      <c r="P163" s="225"/>
      <c r="Q163" s="225"/>
      <c r="R163" s="225"/>
      <c r="S163" s="225"/>
      <c r="T163" s="226"/>
      <c r="AT163" s="227" t="s">
        <v>186</v>
      </c>
      <c r="AU163" s="227" t="s">
        <v>85</v>
      </c>
      <c r="AV163" s="14" t="s">
        <v>85</v>
      </c>
      <c r="AW163" s="14" t="s">
        <v>37</v>
      </c>
      <c r="AX163" s="14" t="s">
        <v>83</v>
      </c>
      <c r="AY163" s="227" t="s">
        <v>175</v>
      </c>
    </row>
    <row r="164" spans="2:63" s="12" customFormat="1" ht="22.9" customHeight="1">
      <c r="B164" s="174"/>
      <c r="C164" s="175"/>
      <c r="D164" s="176" t="s">
        <v>74</v>
      </c>
      <c r="E164" s="188" t="s">
        <v>209</v>
      </c>
      <c r="F164" s="188" t="s">
        <v>280</v>
      </c>
      <c r="G164" s="175"/>
      <c r="H164" s="175"/>
      <c r="I164" s="178"/>
      <c r="J164" s="189">
        <f>BK164</f>
        <v>0</v>
      </c>
      <c r="K164" s="175"/>
      <c r="L164" s="180"/>
      <c r="M164" s="181"/>
      <c r="N164" s="182"/>
      <c r="O164" s="182"/>
      <c r="P164" s="183">
        <f>SUM(P165:P214)</f>
        <v>0</v>
      </c>
      <c r="Q164" s="182"/>
      <c r="R164" s="183">
        <f>SUM(R165:R214)</f>
        <v>346.88118095</v>
      </c>
      <c r="S164" s="182"/>
      <c r="T164" s="184">
        <f>SUM(T165:T214)</f>
        <v>0</v>
      </c>
      <c r="AR164" s="185" t="s">
        <v>83</v>
      </c>
      <c r="AT164" s="186" t="s">
        <v>74</v>
      </c>
      <c r="AU164" s="186" t="s">
        <v>83</v>
      </c>
      <c r="AY164" s="185" t="s">
        <v>175</v>
      </c>
      <c r="BK164" s="187">
        <f>SUM(BK165:BK214)</f>
        <v>0</v>
      </c>
    </row>
    <row r="165" spans="1:65" s="2" customFormat="1" ht="16.5" customHeight="1">
      <c r="A165" s="36"/>
      <c r="B165" s="37"/>
      <c r="C165" s="190" t="s">
        <v>327</v>
      </c>
      <c r="D165" s="190" t="s">
        <v>177</v>
      </c>
      <c r="E165" s="191" t="s">
        <v>481</v>
      </c>
      <c r="F165" s="192" t="s">
        <v>482</v>
      </c>
      <c r="G165" s="193" t="s">
        <v>180</v>
      </c>
      <c r="H165" s="194">
        <v>61.52</v>
      </c>
      <c r="I165" s="195"/>
      <c r="J165" s="196">
        <f>ROUND(I165*H165,2)</f>
        <v>0</v>
      </c>
      <c r="K165" s="192" t="s">
        <v>181</v>
      </c>
      <c r="L165" s="41"/>
      <c r="M165" s="197" t="s">
        <v>19</v>
      </c>
      <c r="N165" s="198" t="s">
        <v>48</v>
      </c>
      <c r="O165" s="67"/>
      <c r="P165" s="199">
        <f>O165*H165</f>
        <v>0</v>
      </c>
      <c r="Q165" s="199">
        <v>0.23</v>
      </c>
      <c r="R165" s="199">
        <f>Q165*H165</f>
        <v>14.149600000000001</v>
      </c>
      <c r="S165" s="199">
        <v>0</v>
      </c>
      <c r="T165" s="200">
        <f>S165*H165</f>
        <v>0</v>
      </c>
      <c r="U165" s="36"/>
      <c r="V165" s="36"/>
      <c r="W165" s="36"/>
      <c r="X165" s="36"/>
      <c r="Y165" s="36"/>
      <c r="Z165" s="36"/>
      <c r="AA165" s="36"/>
      <c r="AB165" s="36"/>
      <c r="AC165" s="36"/>
      <c r="AD165" s="36"/>
      <c r="AE165" s="36"/>
      <c r="AR165" s="201" t="s">
        <v>182</v>
      </c>
      <c r="AT165" s="201" t="s">
        <v>177</v>
      </c>
      <c r="AU165" s="201" t="s">
        <v>85</v>
      </c>
      <c r="AY165" s="19" t="s">
        <v>175</v>
      </c>
      <c r="BE165" s="202">
        <f>IF(N165="základní",J165,0)</f>
        <v>0</v>
      </c>
      <c r="BF165" s="202">
        <f>IF(N165="snížená",J165,0)</f>
        <v>0</v>
      </c>
      <c r="BG165" s="202">
        <f>IF(N165="zákl. přenesená",J165,0)</f>
        <v>0</v>
      </c>
      <c r="BH165" s="202">
        <f>IF(N165="sníž. přenesená",J165,0)</f>
        <v>0</v>
      </c>
      <c r="BI165" s="202">
        <f>IF(N165="nulová",J165,0)</f>
        <v>0</v>
      </c>
      <c r="BJ165" s="19" t="s">
        <v>182</v>
      </c>
      <c r="BK165" s="202">
        <f>ROUND(I165*H165,2)</f>
        <v>0</v>
      </c>
      <c r="BL165" s="19" t="s">
        <v>182</v>
      </c>
      <c r="BM165" s="201" t="s">
        <v>483</v>
      </c>
    </row>
    <row r="166" spans="2:51" s="13" customFormat="1" ht="11.25">
      <c r="B166" s="207"/>
      <c r="C166" s="208"/>
      <c r="D166" s="203" t="s">
        <v>186</v>
      </c>
      <c r="E166" s="209" t="s">
        <v>19</v>
      </c>
      <c r="F166" s="210" t="s">
        <v>419</v>
      </c>
      <c r="G166" s="208"/>
      <c r="H166" s="209" t="s">
        <v>19</v>
      </c>
      <c r="I166" s="211"/>
      <c r="J166" s="208"/>
      <c r="K166" s="208"/>
      <c r="L166" s="212"/>
      <c r="M166" s="213"/>
      <c r="N166" s="214"/>
      <c r="O166" s="214"/>
      <c r="P166" s="214"/>
      <c r="Q166" s="214"/>
      <c r="R166" s="214"/>
      <c r="S166" s="214"/>
      <c r="T166" s="215"/>
      <c r="AT166" s="216" t="s">
        <v>186</v>
      </c>
      <c r="AU166" s="216" t="s">
        <v>85</v>
      </c>
      <c r="AV166" s="13" t="s">
        <v>83</v>
      </c>
      <c r="AW166" s="13" t="s">
        <v>37</v>
      </c>
      <c r="AX166" s="13" t="s">
        <v>75</v>
      </c>
      <c r="AY166" s="216" t="s">
        <v>175</v>
      </c>
    </row>
    <row r="167" spans="2:51" s="14" customFormat="1" ht="11.25">
      <c r="B167" s="217"/>
      <c r="C167" s="218"/>
      <c r="D167" s="203" t="s">
        <v>186</v>
      </c>
      <c r="E167" s="219" t="s">
        <v>19</v>
      </c>
      <c r="F167" s="220" t="s">
        <v>444</v>
      </c>
      <c r="G167" s="218"/>
      <c r="H167" s="221">
        <v>61.52</v>
      </c>
      <c r="I167" s="222"/>
      <c r="J167" s="218"/>
      <c r="K167" s="218"/>
      <c r="L167" s="223"/>
      <c r="M167" s="224"/>
      <c r="N167" s="225"/>
      <c r="O167" s="225"/>
      <c r="P167" s="225"/>
      <c r="Q167" s="225"/>
      <c r="R167" s="225"/>
      <c r="S167" s="225"/>
      <c r="T167" s="226"/>
      <c r="AT167" s="227" t="s">
        <v>186</v>
      </c>
      <c r="AU167" s="227" t="s">
        <v>85</v>
      </c>
      <c r="AV167" s="14" t="s">
        <v>85</v>
      </c>
      <c r="AW167" s="14" t="s">
        <v>37</v>
      </c>
      <c r="AX167" s="14" t="s">
        <v>83</v>
      </c>
      <c r="AY167" s="227" t="s">
        <v>175</v>
      </c>
    </row>
    <row r="168" spans="1:65" s="2" customFormat="1" ht="16.5" customHeight="1">
      <c r="A168" s="36"/>
      <c r="B168" s="37"/>
      <c r="C168" s="190" t="s">
        <v>332</v>
      </c>
      <c r="D168" s="190" t="s">
        <v>177</v>
      </c>
      <c r="E168" s="191" t="s">
        <v>484</v>
      </c>
      <c r="F168" s="192" t="s">
        <v>485</v>
      </c>
      <c r="G168" s="193" t="s">
        <v>180</v>
      </c>
      <c r="H168" s="194">
        <v>61.52</v>
      </c>
      <c r="I168" s="195"/>
      <c r="J168" s="196">
        <f>ROUND(I168*H168,2)</f>
        <v>0</v>
      </c>
      <c r="K168" s="192" t="s">
        <v>181</v>
      </c>
      <c r="L168" s="41"/>
      <c r="M168" s="197" t="s">
        <v>19</v>
      </c>
      <c r="N168" s="198" t="s">
        <v>48</v>
      </c>
      <c r="O168" s="67"/>
      <c r="P168" s="199">
        <f>O168*H168</f>
        <v>0</v>
      </c>
      <c r="Q168" s="199">
        <v>0.46</v>
      </c>
      <c r="R168" s="199">
        <f>Q168*H168</f>
        <v>28.299200000000003</v>
      </c>
      <c r="S168" s="199">
        <v>0</v>
      </c>
      <c r="T168" s="200">
        <f>S168*H168</f>
        <v>0</v>
      </c>
      <c r="U168" s="36"/>
      <c r="V168" s="36"/>
      <c r="W168" s="36"/>
      <c r="X168" s="36"/>
      <c r="Y168" s="36"/>
      <c r="Z168" s="36"/>
      <c r="AA168" s="36"/>
      <c r="AB168" s="36"/>
      <c r="AC168" s="36"/>
      <c r="AD168" s="36"/>
      <c r="AE168" s="36"/>
      <c r="AR168" s="201" t="s">
        <v>182</v>
      </c>
      <c r="AT168" s="201" t="s">
        <v>177</v>
      </c>
      <c r="AU168" s="201" t="s">
        <v>85</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182</v>
      </c>
      <c r="BM168" s="201" t="s">
        <v>486</v>
      </c>
    </row>
    <row r="169" spans="2:51" s="13" customFormat="1" ht="11.25">
      <c r="B169" s="207"/>
      <c r="C169" s="208"/>
      <c r="D169" s="203" t="s">
        <v>186</v>
      </c>
      <c r="E169" s="209" t="s">
        <v>19</v>
      </c>
      <c r="F169" s="210" t="s">
        <v>419</v>
      </c>
      <c r="G169" s="208"/>
      <c r="H169" s="209" t="s">
        <v>19</v>
      </c>
      <c r="I169" s="211"/>
      <c r="J169" s="208"/>
      <c r="K169" s="208"/>
      <c r="L169" s="212"/>
      <c r="M169" s="213"/>
      <c r="N169" s="214"/>
      <c r="O169" s="214"/>
      <c r="P169" s="214"/>
      <c r="Q169" s="214"/>
      <c r="R169" s="214"/>
      <c r="S169" s="214"/>
      <c r="T169" s="215"/>
      <c r="AT169" s="216" t="s">
        <v>186</v>
      </c>
      <c r="AU169" s="216" t="s">
        <v>85</v>
      </c>
      <c r="AV169" s="13" t="s">
        <v>83</v>
      </c>
      <c r="AW169" s="13" t="s">
        <v>37</v>
      </c>
      <c r="AX169" s="13" t="s">
        <v>75</v>
      </c>
      <c r="AY169" s="216" t="s">
        <v>175</v>
      </c>
    </row>
    <row r="170" spans="2:51" s="14" customFormat="1" ht="11.25">
      <c r="B170" s="217"/>
      <c r="C170" s="218"/>
      <c r="D170" s="203" t="s">
        <v>186</v>
      </c>
      <c r="E170" s="219" t="s">
        <v>19</v>
      </c>
      <c r="F170" s="220" t="s">
        <v>444</v>
      </c>
      <c r="G170" s="218"/>
      <c r="H170" s="221">
        <v>61.52</v>
      </c>
      <c r="I170" s="222"/>
      <c r="J170" s="218"/>
      <c r="K170" s="218"/>
      <c r="L170" s="223"/>
      <c r="M170" s="224"/>
      <c r="N170" s="225"/>
      <c r="O170" s="225"/>
      <c r="P170" s="225"/>
      <c r="Q170" s="225"/>
      <c r="R170" s="225"/>
      <c r="S170" s="225"/>
      <c r="T170" s="226"/>
      <c r="AT170" s="227" t="s">
        <v>186</v>
      </c>
      <c r="AU170" s="227" t="s">
        <v>85</v>
      </c>
      <c r="AV170" s="14" t="s">
        <v>85</v>
      </c>
      <c r="AW170" s="14" t="s">
        <v>37</v>
      </c>
      <c r="AX170" s="14" t="s">
        <v>83</v>
      </c>
      <c r="AY170" s="227" t="s">
        <v>175</v>
      </c>
    </row>
    <row r="171" spans="1:65" s="2" customFormat="1" ht="16.5" customHeight="1">
      <c r="A171" s="36"/>
      <c r="B171" s="37"/>
      <c r="C171" s="190" t="s">
        <v>336</v>
      </c>
      <c r="D171" s="190" t="s">
        <v>177</v>
      </c>
      <c r="E171" s="191" t="s">
        <v>487</v>
      </c>
      <c r="F171" s="192" t="s">
        <v>488</v>
      </c>
      <c r="G171" s="193" t="s">
        <v>180</v>
      </c>
      <c r="H171" s="194">
        <v>290.85</v>
      </c>
      <c r="I171" s="195"/>
      <c r="J171" s="196">
        <f>ROUND(I171*H171,2)</f>
        <v>0</v>
      </c>
      <c r="K171" s="192" t="s">
        <v>181</v>
      </c>
      <c r="L171" s="41"/>
      <c r="M171" s="197" t="s">
        <v>19</v>
      </c>
      <c r="N171" s="198" t="s">
        <v>48</v>
      </c>
      <c r="O171" s="67"/>
      <c r="P171" s="199">
        <f>O171*H171</f>
        <v>0</v>
      </c>
      <c r="Q171" s="199">
        <v>0.46</v>
      </c>
      <c r="R171" s="199">
        <f>Q171*H171</f>
        <v>133.79100000000003</v>
      </c>
      <c r="S171" s="199">
        <v>0</v>
      </c>
      <c r="T171" s="200">
        <f>S171*H171</f>
        <v>0</v>
      </c>
      <c r="U171" s="36"/>
      <c r="V171" s="36"/>
      <c r="W171" s="36"/>
      <c r="X171" s="36"/>
      <c r="Y171" s="36"/>
      <c r="Z171" s="36"/>
      <c r="AA171" s="36"/>
      <c r="AB171" s="36"/>
      <c r="AC171" s="36"/>
      <c r="AD171" s="36"/>
      <c r="AE171" s="36"/>
      <c r="AR171" s="201" t="s">
        <v>182</v>
      </c>
      <c r="AT171" s="201" t="s">
        <v>177</v>
      </c>
      <c r="AU171" s="201" t="s">
        <v>85</v>
      </c>
      <c r="AY171" s="19" t="s">
        <v>175</v>
      </c>
      <c r="BE171" s="202">
        <f>IF(N171="základní",J171,0)</f>
        <v>0</v>
      </c>
      <c r="BF171" s="202">
        <f>IF(N171="snížená",J171,0)</f>
        <v>0</v>
      </c>
      <c r="BG171" s="202">
        <f>IF(N171="zákl. přenesená",J171,0)</f>
        <v>0</v>
      </c>
      <c r="BH171" s="202">
        <f>IF(N171="sníž. přenesená",J171,0)</f>
        <v>0</v>
      </c>
      <c r="BI171" s="202">
        <f>IF(N171="nulová",J171,0)</f>
        <v>0</v>
      </c>
      <c r="BJ171" s="19" t="s">
        <v>182</v>
      </c>
      <c r="BK171" s="202">
        <f>ROUND(I171*H171,2)</f>
        <v>0</v>
      </c>
      <c r="BL171" s="19" t="s">
        <v>182</v>
      </c>
      <c r="BM171" s="201" t="s">
        <v>489</v>
      </c>
    </row>
    <row r="172" spans="2:51" s="13" customFormat="1" ht="11.25">
      <c r="B172" s="207"/>
      <c r="C172" s="208"/>
      <c r="D172" s="203" t="s">
        <v>186</v>
      </c>
      <c r="E172" s="209" t="s">
        <v>19</v>
      </c>
      <c r="F172" s="210" t="s">
        <v>411</v>
      </c>
      <c r="G172" s="208"/>
      <c r="H172" s="209" t="s">
        <v>19</v>
      </c>
      <c r="I172" s="211"/>
      <c r="J172" s="208"/>
      <c r="K172" s="208"/>
      <c r="L172" s="212"/>
      <c r="M172" s="213"/>
      <c r="N172" s="214"/>
      <c r="O172" s="214"/>
      <c r="P172" s="214"/>
      <c r="Q172" s="214"/>
      <c r="R172" s="214"/>
      <c r="S172" s="214"/>
      <c r="T172" s="215"/>
      <c r="AT172" s="216" t="s">
        <v>186</v>
      </c>
      <c r="AU172" s="216" t="s">
        <v>85</v>
      </c>
      <c r="AV172" s="13" t="s">
        <v>83</v>
      </c>
      <c r="AW172" s="13" t="s">
        <v>37</v>
      </c>
      <c r="AX172" s="13" t="s">
        <v>75</v>
      </c>
      <c r="AY172" s="216" t="s">
        <v>175</v>
      </c>
    </row>
    <row r="173" spans="2:51" s="14" customFormat="1" ht="11.25">
      <c r="B173" s="217"/>
      <c r="C173" s="218"/>
      <c r="D173" s="203" t="s">
        <v>186</v>
      </c>
      <c r="E173" s="219" t="s">
        <v>19</v>
      </c>
      <c r="F173" s="220" t="s">
        <v>490</v>
      </c>
      <c r="G173" s="218"/>
      <c r="H173" s="221">
        <v>29.1</v>
      </c>
      <c r="I173" s="222"/>
      <c r="J173" s="218"/>
      <c r="K173" s="218"/>
      <c r="L173" s="223"/>
      <c r="M173" s="224"/>
      <c r="N173" s="225"/>
      <c r="O173" s="225"/>
      <c r="P173" s="225"/>
      <c r="Q173" s="225"/>
      <c r="R173" s="225"/>
      <c r="S173" s="225"/>
      <c r="T173" s="226"/>
      <c r="AT173" s="227" t="s">
        <v>186</v>
      </c>
      <c r="AU173" s="227" t="s">
        <v>85</v>
      </c>
      <c r="AV173" s="14" t="s">
        <v>85</v>
      </c>
      <c r="AW173" s="14" t="s">
        <v>37</v>
      </c>
      <c r="AX173" s="14" t="s">
        <v>75</v>
      </c>
      <c r="AY173" s="227" t="s">
        <v>175</v>
      </c>
    </row>
    <row r="174" spans="2:51" s="13" customFormat="1" ht="11.25">
      <c r="B174" s="207"/>
      <c r="C174" s="208"/>
      <c r="D174" s="203" t="s">
        <v>186</v>
      </c>
      <c r="E174" s="209" t="s">
        <v>19</v>
      </c>
      <c r="F174" s="210" t="s">
        <v>413</v>
      </c>
      <c r="G174" s="208"/>
      <c r="H174" s="209" t="s">
        <v>19</v>
      </c>
      <c r="I174" s="211"/>
      <c r="J174" s="208"/>
      <c r="K174" s="208"/>
      <c r="L174" s="212"/>
      <c r="M174" s="213"/>
      <c r="N174" s="214"/>
      <c r="O174" s="214"/>
      <c r="P174" s="214"/>
      <c r="Q174" s="214"/>
      <c r="R174" s="214"/>
      <c r="S174" s="214"/>
      <c r="T174" s="215"/>
      <c r="AT174" s="216" t="s">
        <v>186</v>
      </c>
      <c r="AU174" s="216" t="s">
        <v>85</v>
      </c>
      <c r="AV174" s="13" t="s">
        <v>83</v>
      </c>
      <c r="AW174" s="13" t="s">
        <v>37</v>
      </c>
      <c r="AX174" s="13" t="s">
        <v>75</v>
      </c>
      <c r="AY174" s="216" t="s">
        <v>175</v>
      </c>
    </row>
    <row r="175" spans="2:51" s="14" customFormat="1" ht="11.25">
      <c r="B175" s="217"/>
      <c r="C175" s="218"/>
      <c r="D175" s="203" t="s">
        <v>186</v>
      </c>
      <c r="E175" s="219" t="s">
        <v>19</v>
      </c>
      <c r="F175" s="220" t="s">
        <v>491</v>
      </c>
      <c r="G175" s="218"/>
      <c r="H175" s="221">
        <v>148</v>
      </c>
      <c r="I175" s="222"/>
      <c r="J175" s="218"/>
      <c r="K175" s="218"/>
      <c r="L175" s="223"/>
      <c r="M175" s="224"/>
      <c r="N175" s="225"/>
      <c r="O175" s="225"/>
      <c r="P175" s="225"/>
      <c r="Q175" s="225"/>
      <c r="R175" s="225"/>
      <c r="S175" s="225"/>
      <c r="T175" s="226"/>
      <c r="AT175" s="227" t="s">
        <v>186</v>
      </c>
      <c r="AU175" s="227" t="s">
        <v>85</v>
      </c>
      <c r="AV175" s="14" t="s">
        <v>85</v>
      </c>
      <c r="AW175" s="14" t="s">
        <v>37</v>
      </c>
      <c r="AX175" s="14" t="s">
        <v>75</v>
      </c>
      <c r="AY175" s="227" t="s">
        <v>175</v>
      </c>
    </row>
    <row r="176" spans="2:51" s="13" customFormat="1" ht="11.25">
      <c r="B176" s="207"/>
      <c r="C176" s="208"/>
      <c r="D176" s="203" t="s">
        <v>186</v>
      </c>
      <c r="E176" s="209" t="s">
        <v>19</v>
      </c>
      <c r="F176" s="210" t="s">
        <v>415</v>
      </c>
      <c r="G176" s="208"/>
      <c r="H176" s="209" t="s">
        <v>19</v>
      </c>
      <c r="I176" s="211"/>
      <c r="J176" s="208"/>
      <c r="K176" s="208"/>
      <c r="L176" s="212"/>
      <c r="M176" s="213"/>
      <c r="N176" s="214"/>
      <c r="O176" s="214"/>
      <c r="P176" s="214"/>
      <c r="Q176" s="214"/>
      <c r="R176" s="214"/>
      <c r="S176" s="214"/>
      <c r="T176" s="215"/>
      <c r="AT176" s="216" t="s">
        <v>186</v>
      </c>
      <c r="AU176" s="216" t="s">
        <v>85</v>
      </c>
      <c r="AV176" s="13" t="s">
        <v>83</v>
      </c>
      <c r="AW176" s="13" t="s">
        <v>37</v>
      </c>
      <c r="AX176" s="13" t="s">
        <v>75</v>
      </c>
      <c r="AY176" s="216" t="s">
        <v>175</v>
      </c>
    </row>
    <row r="177" spans="2:51" s="14" customFormat="1" ht="11.25">
      <c r="B177" s="217"/>
      <c r="C177" s="218"/>
      <c r="D177" s="203" t="s">
        <v>186</v>
      </c>
      <c r="E177" s="219" t="s">
        <v>19</v>
      </c>
      <c r="F177" s="220" t="s">
        <v>467</v>
      </c>
      <c r="G177" s="218"/>
      <c r="H177" s="221">
        <v>83.88</v>
      </c>
      <c r="I177" s="222"/>
      <c r="J177" s="218"/>
      <c r="K177" s="218"/>
      <c r="L177" s="223"/>
      <c r="M177" s="224"/>
      <c r="N177" s="225"/>
      <c r="O177" s="225"/>
      <c r="P177" s="225"/>
      <c r="Q177" s="225"/>
      <c r="R177" s="225"/>
      <c r="S177" s="225"/>
      <c r="T177" s="226"/>
      <c r="AT177" s="227" t="s">
        <v>186</v>
      </c>
      <c r="AU177" s="227" t="s">
        <v>85</v>
      </c>
      <c r="AV177" s="14" t="s">
        <v>85</v>
      </c>
      <c r="AW177" s="14" t="s">
        <v>37</v>
      </c>
      <c r="AX177" s="14" t="s">
        <v>75</v>
      </c>
      <c r="AY177" s="227" t="s">
        <v>175</v>
      </c>
    </row>
    <row r="178" spans="2:51" s="13" customFormat="1" ht="11.25">
      <c r="B178" s="207"/>
      <c r="C178" s="208"/>
      <c r="D178" s="203" t="s">
        <v>186</v>
      </c>
      <c r="E178" s="209" t="s">
        <v>19</v>
      </c>
      <c r="F178" s="210" t="s">
        <v>417</v>
      </c>
      <c r="G178" s="208"/>
      <c r="H178" s="209" t="s">
        <v>19</v>
      </c>
      <c r="I178" s="211"/>
      <c r="J178" s="208"/>
      <c r="K178" s="208"/>
      <c r="L178" s="212"/>
      <c r="M178" s="213"/>
      <c r="N178" s="214"/>
      <c r="O178" s="214"/>
      <c r="P178" s="214"/>
      <c r="Q178" s="214"/>
      <c r="R178" s="214"/>
      <c r="S178" s="214"/>
      <c r="T178" s="215"/>
      <c r="AT178" s="216" t="s">
        <v>186</v>
      </c>
      <c r="AU178" s="216" t="s">
        <v>85</v>
      </c>
      <c r="AV178" s="13" t="s">
        <v>83</v>
      </c>
      <c r="AW178" s="13" t="s">
        <v>37</v>
      </c>
      <c r="AX178" s="13" t="s">
        <v>75</v>
      </c>
      <c r="AY178" s="216" t="s">
        <v>175</v>
      </c>
    </row>
    <row r="179" spans="2:51" s="14" customFormat="1" ht="11.25">
      <c r="B179" s="217"/>
      <c r="C179" s="218"/>
      <c r="D179" s="203" t="s">
        <v>186</v>
      </c>
      <c r="E179" s="219" t="s">
        <v>19</v>
      </c>
      <c r="F179" s="220" t="s">
        <v>492</v>
      </c>
      <c r="G179" s="218"/>
      <c r="H179" s="221">
        <v>29.87</v>
      </c>
      <c r="I179" s="222"/>
      <c r="J179" s="218"/>
      <c r="K179" s="218"/>
      <c r="L179" s="223"/>
      <c r="M179" s="224"/>
      <c r="N179" s="225"/>
      <c r="O179" s="225"/>
      <c r="P179" s="225"/>
      <c r="Q179" s="225"/>
      <c r="R179" s="225"/>
      <c r="S179" s="225"/>
      <c r="T179" s="226"/>
      <c r="AT179" s="227" t="s">
        <v>186</v>
      </c>
      <c r="AU179" s="227" t="s">
        <v>85</v>
      </c>
      <c r="AV179" s="14" t="s">
        <v>85</v>
      </c>
      <c r="AW179" s="14" t="s">
        <v>37</v>
      </c>
      <c r="AX179" s="14" t="s">
        <v>75</v>
      </c>
      <c r="AY179" s="227" t="s">
        <v>175</v>
      </c>
    </row>
    <row r="180" spans="2:51" s="15" customFormat="1" ht="11.25">
      <c r="B180" s="228"/>
      <c r="C180" s="229"/>
      <c r="D180" s="203" t="s">
        <v>186</v>
      </c>
      <c r="E180" s="230" t="s">
        <v>19</v>
      </c>
      <c r="F180" s="231" t="s">
        <v>204</v>
      </c>
      <c r="G180" s="229"/>
      <c r="H180" s="232">
        <v>290.85</v>
      </c>
      <c r="I180" s="233"/>
      <c r="J180" s="229"/>
      <c r="K180" s="229"/>
      <c r="L180" s="234"/>
      <c r="M180" s="235"/>
      <c r="N180" s="236"/>
      <c r="O180" s="236"/>
      <c r="P180" s="236"/>
      <c r="Q180" s="236"/>
      <c r="R180" s="236"/>
      <c r="S180" s="236"/>
      <c r="T180" s="237"/>
      <c r="AT180" s="238" t="s">
        <v>186</v>
      </c>
      <c r="AU180" s="238" t="s">
        <v>85</v>
      </c>
      <c r="AV180" s="15" t="s">
        <v>182</v>
      </c>
      <c r="AW180" s="15" t="s">
        <v>37</v>
      </c>
      <c r="AX180" s="15" t="s">
        <v>83</v>
      </c>
      <c r="AY180" s="238" t="s">
        <v>175</v>
      </c>
    </row>
    <row r="181" spans="1:65" s="2" customFormat="1" ht="21.75" customHeight="1">
      <c r="A181" s="36"/>
      <c r="B181" s="37"/>
      <c r="C181" s="190" t="s">
        <v>341</v>
      </c>
      <c r="D181" s="190" t="s">
        <v>177</v>
      </c>
      <c r="E181" s="191" t="s">
        <v>493</v>
      </c>
      <c r="F181" s="192" t="s">
        <v>494</v>
      </c>
      <c r="G181" s="193" t="s">
        <v>180</v>
      </c>
      <c r="H181" s="194">
        <v>290.85</v>
      </c>
      <c r="I181" s="195"/>
      <c r="J181" s="196">
        <f>ROUND(I181*H181,2)</f>
        <v>0</v>
      </c>
      <c r="K181" s="192" t="s">
        <v>181</v>
      </c>
      <c r="L181" s="41"/>
      <c r="M181" s="197" t="s">
        <v>19</v>
      </c>
      <c r="N181" s="198" t="s">
        <v>48</v>
      </c>
      <c r="O181" s="67"/>
      <c r="P181" s="199">
        <f>O181*H181</f>
        <v>0</v>
      </c>
      <c r="Q181" s="199">
        <v>0.3719</v>
      </c>
      <c r="R181" s="199">
        <f>Q181*H181</f>
        <v>108.16711500000001</v>
      </c>
      <c r="S181" s="199">
        <v>0</v>
      </c>
      <c r="T181" s="200">
        <f>S181*H181</f>
        <v>0</v>
      </c>
      <c r="U181" s="36"/>
      <c r="V181" s="36"/>
      <c r="W181" s="36"/>
      <c r="X181" s="36"/>
      <c r="Y181" s="36"/>
      <c r="Z181" s="36"/>
      <c r="AA181" s="36"/>
      <c r="AB181" s="36"/>
      <c r="AC181" s="36"/>
      <c r="AD181" s="36"/>
      <c r="AE181" s="36"/>
      <c r="AR181" s="201" t="s">
        <v>182</v>
      </c>
      <c r="AT181" s="201" t="s">
        <v>177</v>
      </c>
      <c r="AU181" s="201" t="s">
        <v>85</v>
      </c>
      <c r="AY181" s="19" t="s">
        <v>175</v>
      </c>
      <c r="BE181" s="202">
        <f>IF(N181="základní",J181,0)</f>
        <v>0</v>
      </c>
      <c r="BF181" s="202">
        <f>IF(N181="snížená",J181,0)</f>
        <v>0</v>
      </c>
      <c r="BG181" s="202">
        <f>IF(N181="zákl. přenesená",J181,0)</f>
        <v>0</v>
      </c>
      <c r="BH181" s="202">
        <f>IF(N181="sníž. přenesená",J181,0)</f>
        <v>0</v>
      </c>
      <c r="BI181" s="202">
        <f>IF(N181="nulová",J181,0)</f>
        <v>0</v>
      </c>
      <c r="BJ181" s="19" t="s">
        <v>182</v>
      </c>
      <c r="BK181" s="202">
        <f>ROUND(I181*H181,2)</f>
        <v>0</v>
      </c>
      <c r="BL181" s="19" t="s">
        <v>182</v>
      </c>
      <c r="BM181" s="201" t="s">
        <v>495</v>
      </c>
    </row>
    <row r="182" spans="1:47" s="2" customFormat="1" ht="58.5">
      <c r="A182" s="36"/>
      <c r="B182" s="37"/>
      <c r="C182" s="38"/>
      <c r="D182" s="203" t="s">
        <v>184</v>
      </c>
      <c r="E182" s="38"/>
      <c r="F182" s="204" t="s">
        <v>496</v>
      </c>
      <c r="G182" s="38"/>
      <c r="H182" s="38"/>
      <c r="I182" s="111"/>
      <c r="J182" s="38"/>
      <c r="K182" s="38"/>
      <c r="L182" s="41"/>
      <c r="M182" s="205"/>
      <c r="N182" s="206"/>
      <c r="O182" s="67"/>
      <c r="P182" s="67"/>
      <c r="Q182" s="67"/>
      <c r="R182" s="67"/>
      <c r="S182" s="67"/>
      <c r="T182" s="68"/>
      <c r="U182" s="36"/>
      <c r="V182" s="36"/>
      <c r="W182" s="36"/>
      <c r="X182" s="36"/>
      <c r="Y182" s="36"/>
      <c r="Z182" s="36"/>
      <c r="AA182" s="36"/>
      <c r="AB182" s="36"/>
      <c r="AC182" s="36"/>
      <c r="AD182" s="36"/>
      <c r="AE182" s="36"/>
      <c r="AT182" s="19" t="s">
        <v>184</v>
      </c>
      <c r="AU182" s="19" t="s">
        <v>85</v>
      </c>
    </row>
    <row r="183" spans="2:51" s="13" customFormat="1" ht="11.25">
      <c r="B183" s="207"/>
      <c r="C183" s="208"/>
      <c r="D183" s="203" t="s">
        <v>186</v>
      </c>
      <c r="E183" s="209" t="s">
        <v>19</v>
      </c>
      <c r="F183" s="210" t="s">
        <v>411</v>
      </c>
      <c r="G183" s="208"/>
      <c r="H183" s="209" t="s">
        <v>19</v>
      </c>
      <c r="I183" s="211"/>
      <c r="J183" s="208"/>
      <c r="K183" s="208"/>
      <c r="L183" s="212"/>
      <c r="M183" s="213"/>
      <c r="N183" s="214"/>
      <c r="O183" s="214"/>
      <c r="P183" s="214"/>
      <c r="Q183" s="214"/>
      <c r="R183" s="214"/>
      <c r="S183" s="214"/>
      <c r="T183" s="215"/>
      <c r="AT183" s="216" t="s">
        <v>186</v>
      </c>
      <c r="AU183" s="216" t="s">
        <v>85</v>
      </c>
      <c r="AV183" s="13" t="s">
        <v>83</v>
      </c>
      <c r="AW183" s="13" t="s">
        <v>37</v>
      </c>
      <c r="AX183" s="13" t="s">
        <v>75</v>
      </c>
      <c r="AY183" s="216" t="s">
        <v>175</v>
      </c>
    </row>
    <row r="184" spans="2:51" s="14" customFormat="1" ht="11.25">
      <c r="B184" s="217"/>
      <c r="C184" s="218"/>
      <c r="D184" s="203" t="s">
        <v>186</v>
      </c>
      <c r="E184" s="219" t="s">
        <v>19</v>
      </c>
      <c r="F184" s="220" t="s">
        <v>490</v>
      </c>
      <c r="G184" s="218"/>
      <c r="H184" s="221">
        <v>29.1</v>
      </c>
      <c r="I184" s="222"/>
      <c r="J184" s="218"/>
      <c r="K184" s="218"/>
      <c r="L184" s="223"/>
      <c r="M184" s="224"/>
      <c r="N184" s="225"/>
      <c r="O184" s="225"/>
      <c r="P184" s="225"/>
      <c r="Q184" s="225"/>
      <c r="R184" s="225"/>
      <c r="S184" s="225"/>
      <c r="T184" s="226"/>
      <c r="AT184" s="227" t="s">
        <v>186</v>
      </c>
      <c r="AU184" s="227" t="s">
        <v>85</v>
      </c>
      <c r="AV184" s="14" t="s">
        <v>85</v>
      </c>
      <c r="AW184" s="14" t="s">
        <v>37</v>
      </c>
      <c r="AX184" s="14" t="s">
        <v>75</v>
      </c>
      <c r="AY184" s="227" t="s">
        <v>175</v>
      </c>
    </row>
    <row r="185" spans="2:51" s="13" customFormat="1" ht="11.25">
      <c r="B185" s="207"/>
      <c r="C185" s="208"/>
      <c r="D185" s="203" t="s">
        <v>186</v>
      </c>
      <c r="E185" s="209" t="s">
        <v>19</v>
      </c>
      <c r="F185" s="210" t="s">
        <v>413</v>
      </c>
      <c r="G185" s="208"/>
      <c r="H185" s="209" t="s">
        <v>19</v>
      </c>
      <c r="I185" s="211"/>
      <c r="J185" s="208"/>
      <c r="K185" s="208"/>
      <c r="L185" s="212"/>
      <c r="M185" s="213"/>
      <c r="N185" s="214"/>
      <c r="O185" s="214"/>
      <c r="P185" s="214"/>
      <c r="Q185" s="214"/>
      <c r="R185" s="214"/>
      <c r="S185" s="214"/>
      <c r="T185" s="215"/>
      <c r="AT185" s="216" t="s">
        <v>186</v>
      </c>
      <c r="AU185" s="216" t="s">
        <v>85</v>
      </c>
      <c r="AV185" s="13" t="s">
        <v>83</v>
      </c>
      <c r="AW185" s="13" t="s">
        <v>37</v>
      </c>
      <c r="AX185" s="13" t="s">
        <v>75</v>
      </c>
      <c r="AY185" s="216" t="s">
        <v>175</v>
      </c>
    </row>
    <row r="186" spans="2:51" s="14" customFormat="1" ht="11.25">
      <c r="B186" s="217"/>
      <c r="C186" s="218"/>
      <c r="D186" s="203" t="s">
        <v>186</v>
      </c>
      <c r="E186" s="219" t="s">
        <v>19</v>
      </c>
      <c r="F186" s="220" t="s">
        <v>491</v>
      </c>
      <c r="G186" s="218"/>
      <c r="H186" s="221">
        <v>148</v>
      </c>
      <c r="I186" s="222"/>
      <c r="J186" s="218"/>
      <c r="K186" s="218"/>
      <c r="L186" s="223"/>
      <c r="M186" s="224"/>
      <c r="N186" s="225"/>
      <c r="O186" s="225"/>
      <c r="P186" s="225"/>
      <c r="Q186" s="225"/>
      <c r="R186" s="225"/>
      <c r="S186" s="225"/>
      <c r="T186" s="226"/>
      <c r="AT186" s="227" t="s">
        <v>186</v>
      </c>
      <c r="AU186" s="227" t="s">
        <v>85</v>
      </c>
      <c r="AV186" s="14" t="s">
        <v>85</v>
      </c>
      <c r="AW186" s="14" t="s">
        <v>37</v>
      </c>
      <c r="AX186" s="14" t="s">
        <v>75</v>
      </c>
      <c r="AY186" s="227" t="s">
        <v>175</v>
      </c>
    </row>
    <row r="187" spans="2:51" s="13" customFormat="1" ht="11.25">
      <c r="B187" s="207"/>
      <c r="C187" s="208"/>
      <c r="D187" s="203" t="s">
        <v>186</v>
      </c>
      <c r="E187" s="209" t="s">
        <v>19</v>
      </c>
      <c r="F187" s="210" t="s">
        <v>415</v>
      </c>
      <c r="G187" s="208"/>
      <c r="H187" s="209" t="s">
        <v>19</v>
      </c>
      <c r="I187" s="211"/>
      <c r="J187" s="208"/>
      <c r="K187" s="208"/>
      <c r="L187" s="212"/>
      <c r="M187" s="213"/>
      <c r="N187" s="214"/>
      <c r="O187" s="214"/>
      <c r="P187" s="214"/>
      <c r="Q187" s="214"/>
      <c r="R187" s="214"/>
      <c r="S187" s="214"/>
      <c r="T187" s="215"/>
      <c r="AT187" s="216" t="s">
        <v>186</v>
      </c>
      <c r="AU187" s="216" t="s">
        <v>85</v>
      </c>
      <c r="AV187" s="13" t="s">
        <v>83</v>
      </c>
      <c r="AW187" s="13" t="s">
        <v>37</v>
      </c>
      <c r="AX187" s="13" t="s">
        <v>75</v>
      </c>
      <c r="AY187" s="216" t="s">
        <v>175</v>
      </c>
    </row>
    <row r="188" spans="2:51" s="14" customFormat="1" ht="11.25">
      <c r="B188" s="217"/>
      <c r="C188" s="218"/>
      <c r="D188" s="203" t="s">
        <v>186</v>
      </c>
      <c r="E188" s="219" t="s">
        <v>19</v>
      </c>
      <c r="F188" s="220" t="s">
        <v>467</v>
      </c>
      <c r="G188" s="218"/>
      <c r="H188" s="221">
        <v>83.88</v>
      </c>
      <c r="I188" s="222"/>
      <c r="J188" s="218"/>
      <c r="K188" s="218"/>
      <c r="L188" s="223"/>
      <c r="M188" s="224"/>
      <c r="N188" s="225"/>
      <c r="O188" s="225"/>
      <c r="P188" s="225"/>
      <c r="Q188" s="225"/>
      <c r="R188" s="225"/>
      <c r="S188" s="225"/>
      <c r="T188" s="226"/>
      <c r="AT188" s="227" t="s">
        <v>186</v>
      </c>
      <c r="AU188" s="227" t="s">
        <v>85</v>
      </c>
      <c r="AV188" s="14" t="s">
        <v>85</v>
      </c>
      <c r="AW188" s="14" t="s">
        <v>37</v>
      </c>
      <c r="AX188" s="14" t="s">
        <v>75</v>
      </c>
      <c r="AY188" s="227" t="s">
        <v>175</v>
      </c>
    </row>
    <row r="189" spans="2:51" s="13" customFormat="1" ht="11.25">
      <c r="B189" s="207"/>
      <c r="C189" s="208"/>
      <c r="D189" s="203" t="s">
        <v>186</v>
      </c>
      <c r="E189" s="209" t="s">
        <v>19</v>
      </c>
      <c r="F189" s="210" t="s">
        <v>417</v>
      </c>
      <c r="G189" s="208"/>
      <c r="H189" s="209" t="s">
        <v>19</v>
      </c>
      <c r="I189" s="211"/>
      <c r="J189" s="208"/>
      <c r="K189" s="208"/>
      <c r="L189" s="212"/>
      <c r="M189" s="213"/>
      <c r="N189" s="214"/>
      <c r="O189" s="214"/>
      <c r="P189" s="214"/>
      <c r="Q189" s="214"/>
      <c r="R189" s="214"/>
      <c r="S189" s="214"/>
      <c r="T189" s="215"/>
      <c r="AT189" s="216" t="s">
        <v>186</v>
      </c>
      <c r="AU189" s="216" t="s">
        <v>85</v>
      </c>
      <c r="AV189" s="13" t="s">
        <v>83</v>
      </c>
      <c r="AW189" s="13" t="s">
        <v>37</v>
      </c>
      <c r="AX189" s="13" t="s">
        <v>75</v>
      </c>
      <c r="AY189" s="216" t="s">
        <v>175</v>
      </c>
    </row>
    <row r="190" spans="2:51" s="14" customFormat="1" ht="11.25">
      <c r="B190" s="217"/>
      <c r="C190" s="218"/>
      <c r="D190" s="203" t="s">
        <v>186</v>
      </c>
      <c r="E190" s="219" t="s">
        <v>19</v>
      </c>
      <c r="F190" s="220" t="s">
        <v>492</v>
      </c>
      <c r="G190" s="218"/>
      <c r="H190" s="221">
        <v>29.87</v>
      </c>
      <c r="I190" s="222"/>
      <c r="J190" s="218"/>
      <c r="K190" s="218"/>
      <c r="L190" s="223"/>
      <c r="M190" s="224"/>
      <c r="N190" s="225"/>
      <c r="O190" s="225"/>
      <c r="P190" s="225"/>
      <c r="Q190" s="225"/>
      <c r="R190" s="225"/>
      <c r="S190" s="225"/>
      <c r="T190" s="226"/>
      <c r="AT190" s="227" t="s">
        <v>186</v>
      </c>
      <c r="AU190" s="227" t="s">
        <v>85</v>
      </c>
      <c r="AV190" s="14" t="s">
        <v>85</v>
      </c>
      <c r="AW190" s="14" t="s">
        <v>37</v>
      </c>
      <c r="AX190" s="14" t="s">
        <v>75</v>
      </c>
      <c r="AY190" s="227" t="s">
        <v>175</v>
      </c>
    </row>
    <row r="191" spans="2:51" s="15" customFormat="1" ht="11.25">
      <c r="B191" s="228"/>
      <c r="C191" s="229"/>
      <c r="D191" s="203" t="s">
        <v>186</v>
      </c>
      <c r="E191" s="230" t="s">
        <v>19</v>
      </c>
      <c r="F191" s="231" t="s">
        <v>204</v>
      </c>
      <c r="G191" s="229"/>
      <c r="H191" s="232">
        <v>290.85</v>
      </c>
      <c r="I191" s="233"/>
      <c r="J191" s="229"/>
      <c r="K191" s="229"/>
      <c r="L191" s="234"/>
      <c r="M191" s="235"/>
      <c r="N191" s="236"/>
      <c r="O191" s="236"/>
      <c r="P191" s="236"/>
      <c r="Q191" s="236"/>
      <c r="R191" s="236"/>
      <c r="S191" s="236"/>
      <c r="T191" s="237"/>
      <c r="AT191" s="238" t="s">
        <v>186</v>
      </c>
      <c r="AU191" s="238" t="s">
        <v>85</v>
      </c>
      <c r="AV191" s="15" t="s">
        <v>182</v>
      </c>
      <c r="AW191" s="15" t="s">
        <v>37</v>
      </c>
      <c r="AX191" s="15" t="s">
        <v>83</v>
      </c>
      <c r="AY191" s="238" t="s">
        <v>175</v>
      </c>
    </row>
    <row r="192" spans="1:65" s="2" customFormat="1" ht="21.75" customHeight="1">
      <c r="A192" s="36"/>
      <c r="B192" s="37"/>
      <c r="C192" s="190" t="s">
        <v>345</v>
      </c>
      <c r="D192" s="190" t="s">
        <v>177</v>
      </c>
      <c r="E192" s="191" t="s">
        <v>497</v>
      </c>
      <c r="F192" s="192" t="s">
        <v>498</v>
      </c>
      <c r="G192" s="193" t="s">
        <v>180</v>
      </c>
      <c r="H192" s="194">
        <v>29.87</v>
      </c>
      <c r="I192" s="195"/>
      <c r="J192" s="196">
        <f>ROUND(I192*H192,2)</f>
        <v>0</v>
      </c>
      <c r="K192" s="192" t="s">
        <v>181</v>
      </c>
      <c r="L192" s="41"/>
      <c r="M192" s="197" t="s">
        <v>19</v>
      </c>
      <c r="N192" s="198" t="s">
        <v>48</v>
      </c>
      <c r="O192" s="67"/>
      <c r="P192" s="199">
        <f>O192*H192</f>
        <v>0</v>
      </c>
      <c r="Q192" s="199">
        <v>0.211</v>
      </c>
      <c r="R192" s="199">
        <f>Q192*H192</f>
        <v>6.30257</v>
      </c>
      <c r="S192" s="199">
        <v>0</v>
      </c>
      <c r="T192" s="200">
        <f>S192*H192</f>
        <v>0</v>
      </c>
      <c r="U192" s="36"/>
      <c r="V192" s="36"/>
      <c r="W192" s="36"/>
      <c r="X192" s="36"/>
      <c r="Y192" s="36"/>
      <c r="Z192" s="36"/>
      <c r="AA192" s="36"/>
      <c r="AB192" s="36"/>
      <c r="AC192" s="36"/>
      <c r="AD192" s="36"/>
      <c r="AE192" s="36"/>
      <c r="AR192" s="201" t="s">
        <v>182</v>
      </c>
      <c r="AT192" s="201" t="s">
        <v>177</v>
      </c>
      <c r="AU192" s="201" t="s">
        <v>85</v>
      </c>
      <c r="AY192" s="19" t="s">
        <v>175</v>
      </c>
      <c r="BE192" s="202">
        <f>IF(N192="základní",J192,0)</f>
        <v>0</v>
      </c>
      <c r="BF192" s="202">
        <f>IF(N192="snížená",J192,0)</f>
        <v>0</v>
      </c>
      <c r="BG192" s="202">
        <f>IF(N192="zákl. přenesená",J192,0)</f>
        <v>0</v>
      </c>
      <c r="BH192" s="202">
        <f>IF(N192="sníž. přenesená",J192,0)</f>
        <v>0</v>
      </c>
      <c r="BI192" s="202">
        <f>IF(N192="nulová",J192,0)</f>
        <v>0</v>
      </c>
      <c r="BJ192" s="19" t="s">
        <v>182</v>
      </c>
      <c r="BK192" s="202">
        <f>ROUND(I192*H192,2)</f>
        <v>0</v>
      </c>
      <c r="BL192" s="19" t="s">
        <v>182</v>
      </c>
      <c r="BM192" s="201" t="s">
        <v>499</v>
      </c>
    </row>
    <row r="193" spans="1:47" s="2" customFormat="1" ht="48.75">
      <c r="A193" s="36"/>
      <c r="B193" s="37"/>
      <c r="C193" s="38"/>
      <c r="D193" s="203" t="s">
        <v>184</v>
      </c>
      <c r="E193" s="38"/>
      <c r="F193" s="204" t="s">
        <v>500</v>
      </c>
      <c r="G193" s="38"/>
      <c r="H193" s="38"/>
      <c r="I193" s="111"/>
      <c r="J193" s="38"/>
      <c r="K193" s="38"/>
      <c r="L193" s="41"/>
      <c r="M193" s="205"/>
      <c r="N193" s="206"/>
      <c r="O193" s="67"/>
      <c r="P193" s="67"/>
      <c r="Q193" s="67"/>
      <c r="R193" s="67"/>
      <c r="S193" s="67"/>
      <c r="T193" s="68"/>
      <c r="U193" s="36"/>
      <c r="V193" s="36"/>
      <c r="W193" s="36"/>
      <c r="X193" s="36"/>
      <c r="Y193" s="36"/>
      <c r="Z193" s="36"/>
      <c r="AA193" s="36"/>
      <c r="AB193" s="36"/>
      <c r="AC193" s="36"/>
      <c r="AD193" s="36"/>
      <c r="AE193" s="36"/>
      <c r="AT193" s="19" t="s">
        <v>184</v>
      </c>
      <c r="AU193" s="19" t="s">
        <v>85</v>
      </c>
    </row>
    <row r="194" spans="2:51" s="13" customFormat="1" ht="11.25">
      <c r="B194" s="207"/>
      <c r="C194" s="208"/>
      <c r="D194" s="203" t="s">
        <v>186</v>
      </c>
      <c r="E194" s="209" t="s">
        <v>19</v>
      </c>
      <c r="F194" s="210" t="s">
        <v>417</v>
      </c>
      <c r="G194" s="208"/>
      <c r="H194" s="209" t="s">
        <v>19</v>
      </c>
      <c r="I194" s="211"/>
      <c r="J194" s="208"/>
      <c r="K194" s="208"/>
      <c r="L194" s="212"/>
      <c r="M194" s="213"/>
      <c r="N194" s="214"/>
      <c r="O194" s="214"/>
      <c r="P194" s="214"/>
      <c r="Q194" s="214"/>
      <c r="R194" s="214"/>
      <c r="S194" s="214"/>
      <c r="T194" s="215"/>
      <c r="AT194" s="216" t="s">
        <v>186</v>
      </c>
      <c r="AU194" s="216" t="s">
        <v>85</v>
      </c>
      <c r="AV194" s="13" t="s">
        <v>83</v>
      </c>
      <c r="AW194" s="13" t="s">
        <v>37</v>
      </c>
      <c r="AX194" s="13" t="s">
        <v>75</v>
      </c>
      <c r="AY194" s="216" t="s">
        <v>175</v>
      </c>
    </row>
    <row r="195" spans="2:51" s="14" customFormat="1" ht="11.25">
      <c r="B195" s="217"/>
      <c r="C195" s="218"/>
      <c r="D195" s="203" t="s">
        <v>186</v>
      </c>
      <c r="E195" s="219" t="s">
        <v>19</v>
      </c>
      <c r="F195" s="220" t="s">
        <v>492</v>
      </c>
      <c r="G195" s="218"/>
      <c r="H195" s="221">
        <v>29.87</v>
      </c>
      <c r="I195" s="222"/>
      <c r="J195" s="218"/>
      <c r="K195" s="218"/>
      <c r="L195" s="223"/>
      <c r="M195" s="224"/>
      <c r="N195" s="225"/>
      <c r="O195" s="225"/>
      <c r="P195" s="225"/>
      <c r="Q195" s="225"/>
      <c r="R195" s="225"/>
      <c r="S195" s="225"/>
      <c r="T195" s="226"/>
      <c r="AT195" s="227" t="s">
        <v>186</v>
      </c>
      <c r="AU195" s="227" t="s">
        <v>85</v>
      </c>
      <c r="AV195" s="14" t="s">
        <v>85</v>
      </c>
      <c r="AW195" s="14" t="s">
        <v>37</v>
      </c>
      <c r="AX195" s="14" t="s">
        <v>83</v>
      </c>
      <c r="AY195" s="227" t="s">
        <v>175</v>
      </c>
    </row>
    <row r="196" spans="1:65" s="2" customFormat="1" ht="16.5" customHeight="1">
      <c r="A196" s="36"/>
      <c r="B196" s="37"/>
      <c r="C196" s="190" t="s">
        <v>349</v>
      </c>
      <c r="D196" s="190" t="s">
        <v>177</v>
      </c>
      <c r="E196" s="191" t="s">
        <v>501</v>
      </c>
      <c r="F196" s="192" t="s">
        <v>502</v>
      </c>
      <c r="G196" s="193" t="s">
        <v>180</v>
      </c>
      <c r="H196" s="194">
        <v>29.87</v>
      </c>
      <c r="I196" s="195"/>
      <c r="J196" s="196">
        <f>ROUND(I196*H196,2)</f>
        <v>0</v>
      </c>
      <c r="K196" s="192" t="s">
        <v>181</v>
      </c>
      <c r="L196" s="41"/>
      <c r="M196" s="197" t="s">
        <v>19</v>
      </c>
      <c r="N196" s="198" t="s">
        <v>48</v>
      </c>
      <c r="O196" s="67"/>
      <c r="P196" s="199">
        <f>O196*H196</f>
        <v>0</v>
      </c>
      <c r="Q196" s="199">
        <v>0.00041</v>
      </c>
      <c r="R196" s="199">
        <f>Q196*H196</f>
        <v>0.012246700000000001</v>
      </c>
      <c r="S196" s="199">
        <v>0</v>
      </c>
      <c r="T196" s="200">
        <f>S196*H196</f>
        <v>0</v>
      </c>
      <c r="U196" s="36"/>
      <c r="V196" s="36"/>
      <c r="W196" s="36"/>
      <c r="X196" s="36"/>
      <c r="Y196" s="36"/>
      <c r="Z196" s="36"/>
      <c r="AA196" s="36"/>
      <c r="AB196" s="36"/>
      <c r="AC196" s="36"/>
      <c r="AD196" s="36"/>
      <c r="AE196" s="36"/>
      <c r="AR196" s="201" t="s">
        <v>182</v>
      </c>
      <c r="AT196" s="201" t="s">
        <v>177</v>
      </c>
      <c r="AU196" s="201" t="s">
        <v>85</v>
      </c>
      <c r="AY196" s="19" t="s">
        <v>175</v>
      </c>
      <c r="BE196" s="202">
        <f>IF(N196="základní",J196,0)</f>
        <v>0</v>
      </c>
      <c r="BF196" s="202">
        <f>IF(N196="snížená",J196,0)</f>
        <v>0</v>
      </c>
      <c r="BG196" s="202">
        <f>IF(N196="zákl. přenesená",J196,0)</f>
        <v>0</v>
      </c>
      <c r="BH196" s="202">
        <f>IF(N196="sníž. přenesená",J196,0)</f>
        <v>0</v>
      </c>
      <c r="BI196" s="202">
        <f>IF(N196="nulová",J196,0)</f>
        <v>0</v>
      </c>
      <c r="BJ196" s="19" t="s">
        <v>182</v>
      </c>
      <c r="BK196" s="202">
        <f>ROUND(I196*H196,2)</f>
        <v>0</v>
      </c>
      <c r="BL196" s="19" t="s">
        <v>182</v>
      </c>
      <c r="BM196" s="201" t="s">
        <v>503</v>
      </c>
    </row>
    <row r="197" spans="2:51" s="13" customFormat="1" ht="11.25">
      <c r="B197" s="207"/>
      <c r="C197" s="208"/>
      <c r="D197" s="203" t="s">
        <v>186</v>
      </c>
      <c r="E197" s="209" t="s">
        <v>19</v>
      </c>
      <c r="F197" s="210" t="s">
        <v>417</v>
      </c>
      <c r="G197" s="208"/>
      <c r="H197" s="209" t="s">
        <v>19</v>
      </c>
      <c r="I197" s="211"/>
      <c r="J197" s="208"/>
      <c r="K197" s="208"/>
      <c r="L197" s="212"/>
      <c r="M197" s="213"/>
      <c r="N197" s="214"/>
      <c r="O197" s="214"/>
      <c r="P197" s="214"/>
      <c r="Q197" s="214"/>
      <c r="R197" s="214"/>
      <c r="S197" s="214"/>
      <c r="T197" s="215"/>
      <c r="AT197" s="216" t="s">
        <v>186</v>
      </c>
      <c r="AU197" s="216" t="s">
        <v>85</v>
      </c>
      <c r="AV197" s="13" t="s">
        <v>83</v>
      </c>
      <c r="AW197" s="13" t="s">
        <v>37</v>
      </c>
      <c r="AX197" s="13" t="s">
        <v>75</v>
      </c>
      <c r="AY197" s="216" t="s">
        <v>175</v>
      </c>
    </row>
    <row r="198" spans="2:51" s="14" customFormat="1" ht="11.25">
      <c r="B198" s="217"/>
      <c r="C198" s="218"/>
      <c r="D198" s="203" t="s">
        <v>186</v>
      </c>
      <c r="E198" s="219" t="s">
        <v>19</v>
      </c>
      <c r="F198" s="220" t="s">
        <v>492</v>
      </c>
      <c r="G198" s="218"/>
      <c r="H198" s="221">
        <v>29.87</v>
      </c>
      <c r="I198" s="222"/>
      <c r="J198" s="218"/>
      <c r="K198" s="218"/>
      <c r="L198" s="223"/>
      <c r="M198" s="224"/>
      <c r="N198" s="225"/>
      <c r="O198" s="225"/>
      <c r="P198" s="225"/>
      <c r="Q198" s="225"/>
      <c r="R198" s="225"/>
      <c r="S198" s="225"/>
      <c r="T198" s="226"/>
      <c r="AT198" s="227" t="s">
        <v>186</v>
      </c>
      <c r="AU198" s="227" t="s">
        <v>85</v>
      </c>
      <c r="AV198" s="14" t="s">
        <v>85</v>
      </c>
      <c r="AW198" s="14" t="s">
        <v>37</v>
      </c>
      <c r="AX198" s="14" t="s">
        <v>83</v>
      </c>
      <c r="AY198" s="227" t="s">
        <v>175</v>
      </c>
    </row>
    <row r="199" spans="1:65" s="2" customFormat="1" ht="21.75" customHeight="1">
      <c r="A199" s="36"/>
      <c r="B199" s="37"/>
      <c r="C199" s="190" t="s">
        <v>504</v>
      </c>
      <c r="D199" s="190" t="s">
        <v>177</v>
      </c>
      <c r="E199" s="191" t="s">
        <v>505</v>
      </c>
      <c r="F199" s="192" t="s">
        <v>506</v>
      </c>
      <c r="G199" s="193" t="s">
        <v>180</v>
      </c>
      <c r="H199" s="194">
        <v>29.87</v>
      </c>
      <c r="I199" s="195"/>
      <c r="J199" s="196">
        <f>ROUND(I199*H199,2)</f>
        <v>0</v>
      </c>
      <c r="K199" s="192" t="s">
        <v>181</v>
      </c>
      <c r="L199" s="41"/>
      <c r="M199" s="197" t="s">
        <v>19</v>
      </c>
      <c r="N199" s="198" t="s">
        <v>48</v>
      </c>
      <c r="O199" s="67"/>
      <c r="P199" s="199">
        <f>O199*H199</f>
        <v>0</v>
      </c>
      <c r="Q199" s="199">
        <v>0.10373</v>
      </c>
      <c r="R199" s="199">
        <f>Q199*H199</f>
        <v>3.0984151</v>
      </c>
      <c r="S199" s="199">
        <v>0</v>
      </c>
      <c r="T199" s="200">
        <f>S199*H199</f>
        <v>0</v>
      </c>
      <c r="U199" s="36"/>
      <c r="V199" s="36"/>
      <c r="W199" s="36"/>
      <c r="X199" s="36"/>
      <c r="Y199" s="36"/>
      <c r="Z199" s="36"/>
      <c r="AA199" s="36"/>
      <c r="AB199" s="36"/>
      <c r="AC199" s="36"/>
      <c r="AD199" s="36"/>
      <c r="AE199" s="36"/>
      <c r="AR199" s="201" t="s">
        <v>182</v>
      </c>
      <c r="AT199" s="201" t="s">
        <v>177</v>
      </c>
      <c r="AU199" s="201" t="s">
        <v>85</v>
      </c>
      <c r="AY199" s="19" t="s">
        <v>175</v>
      </c>
      <c r="BE199" s="202">
        <f>IF(N199="základní",J199,0)</f>
        <v>0</v>
      </c>
      <c r="BF199" s="202">
        <f>IF(N199="snížená",J199,0)</f>
        <v>0</v>
      </c>
      <c r="BG199" s="202">
        <f>IF(N199="zákl. přenesená",J199,0)</f>
        <v>0</v>
      </c>
      <c r="BH199" s="202">
        <f>IF(N199="sníž. přenesená",J199,0)</f>
        <v>0</v>
      </c>
      <c r="BI199" s="202">
        <f>IF(N199="nulová",J199,0)</f>
        <v>0</v>
      </c>
      <c r="BJ199" s="19" t="s">
        <v>182</v>
      </c>
      <c r="BK199" s="202">
        <f>ROUND(I199*H199,2)</f>
        <v>0</v>
      </c>
      <c r="BL199" s="19" t="s">
        <v>182</v>
      </c>
      <c r="BM199" s="201" t="s">
        <v>507</v>
      </c>
    </row>
    <row r="200" spans="1:47" s="2" customFormat="1" ht="48.75">
      <c r="A200" s="36"/>
      <c r="B200" s="37"/>
      <c r="C200" s="38"/>
      <c r="D200" s="203" t="s">
        <v>184</v>
      </c>
      <c r="E200" s="38"/>
      <c r="F200" s="204" t="s">
        <v>508</v>
      </c>
      <c r="G200" s="38"/>
      <c r="H200" s="38"/>
      <c r="I200" s="111"/>
      <c r="J200" s="38"/>
      <c r="K200" s="38"/>
      <c r="L200" s="41"/>
      <c r="M200" s="205"/>
      <c r="N200" s="206"/>
      <c r="O200" s="67"/>
      <c r="P200" s="67"/>
      <c r="Q200" s="67"/>
      <c r="R200" s="67"/>
      <c r="S200" s="67"/>
      <c r="T200" s="68"/>
      <c r="U200" s="36"/>
      <c r="V200" s="36"/>
      <c r="W200" s="36"/>
      <c r="X200" s="36"/>
      <c r="Y200" s="36"/>
      <c r="Z200" s="36"/>
      <c r="AA200" s="36"/>
      <c r="AB200" s="36"/>
      <c r="AC200" s="36"/>
      <c r="AD200" s="36"/>
      <c r="AE200" s="36"/>
      <c r="AT200" s="19" t="s">
        <v>184</v>
      </c>
      <c r="AU200" s="19" t="s">
        <v>85</v>
      </c>
    </row>
    <row r="201" spans="2:51" s="13" customFormat="1" ht="11.25">
      <c r="B201" s="207"/>
      <c r="C201" s="208"/>
      <c r="D201" s="203" t="s">
        <v>186</v>
      </c>
      <c r="E201" s="209" t="s">
        <v>19</v>
      </c>
      <c r="F201" s="210" t="s">
        <v>417</v>
      </c>
      <c r="G201" s="208"/>
      <c r="H201" s="209" t="s">
        <v>19</v>
      </c>
      <c r="I201" s="211"/>
      <c r="J201" s="208"/>
      <c r="K201" s="208"/>
      <c r="L201" s="212"/>
      <c r="M201" s="213"/>
      <c r="N201" s="214"/>
      <c r="O201" s="214"/>
      <c r="P201" s="214"/>
      <c r="Q201" s="214"/>
      <c r="R201" s="214"/>
      <c r="S201" s="214"/>
      <c r="T201" s="215"/>
      <c r="AT201" s="216" t="s">
        <v>186</v>
      </c>
      <c r="AU201" s="216" t="s">
        <v>85</v>
      </c>
      <c r="AV201" s="13" t="s">
        <v>83</v>
      </c>
      <c r="AW201" s="13" t="s">
        <v>37</v>
      </c>
      <c r="AX201" s="13" t="s">
        <v>75</v>
      </c>
      <c r="AY201" s="216" t="s">
        <v>175</v>
      </c>
    </row>
    <row r="202" spans="2:51" s="14" customFormat="1" ht="11.25">
      <c r="B202" s="217"/>
      <c r="C202" s="218"/>
      <c r="D202" s="203" t="s">
        <v>186</v>
      </c>
      <c r="E202" s="219" t="s">
        <v>19</v>
      </c>
      <c r="F202" s="220" t="s">
        <v>492</v>
      </c>
      <c r="G202" s="218"/>
      <c r="H202" s="221">
        <v>29.87</v>
      </c>
      <c r="I202" s="222"/>
      <c r="J202" s="218"/>
      <c r="K202" s="218"/>
      <c r="L202" s="223"/>
      <c r="M202" s="224"/>
      <c r="N202" s="225"/>
      <c r="O202" s="225"/>
      <c r="P202" s="225"/>
      <c r="Q202" s="225"/>
      <c r="R202" s="225"/>
      <c r="S202" s="225"/>
      <c r="T202" s="226"/>
      <c r="AT202" s="227" t="s">
        <v>186</v>
      </c>
      <c r="AU202" s="227" t="s">
        <v>85</v>
      </c>
      <c r="AV202" s="14" t="s">
        <v>85</v>
      </c>
      <c r="AW202" s="14" t="s">
        <v>37</v>
      </c>
      <c r="AX202" s="14" t="s">
        <v>83</v>
      </c>
      <c r="AY202" s="227" t="s">
        <v>175</v>
      </c>
    </row>
    <row r="203" spans="1:65" s="2" customFormat="1" ht="33" customHeight="1">
      <c r="A203" s="36"/>
      <c r="B203" s="37"/>
      <c r="C203" s="190" t="s">
        <v>509</v>
      </c>
      <c r="D203" s="190" t="s">
        <v>177</v>
      </c>
      <c r="E203" s="191" t="s">
        <v>510</v>
      </c>
      <c r="F203" s="192" t="s">
        <v>511</v>
      </c>
      <c r="G203" s="193" t="s">
        <v>180</v>
      </c>
      <c r="H203" s="194">
        <v>178.871</v>
      </c>
      <c r="I203" s="195"/>
      <c r="J203" s="196">
        <f>ROUND(I203*H203,2)</f>
        <v>0</v>
      </c>
      <c r="K203" s="192" t="s">
        <v>181</v>
      </c>
      <c r="L203" s="41"/>
      <c r="M203" s="197" t="s">
        <v>19</v>
      </c>
      <c r="N203" s="198" t="s">
        <v>48</v>
      </c>
      <c r="O203" s="67"/>
      <c r="P203" s="199">
        <f>O203*H203</f>
        <v>0</v>
      </c>
      <c r="Q203" s="199">
        <v>0.08565</v>
      </c>
      <c r="R203" s="199">
        <f>Q203*H203</f>
        <v>15.320301150000002</v>
      </c>
      <c r="S203" s="199">
        <v>0</v>
      </c>
      <c r="T203" s="200">
        <f>S203*H203</f>
        <v>0</v>
      </c>
      <c r="U203" s="36"/>
      <c r="V203" s="36"/>
      <c r="W203" s="36"/>
      <c r="X203" s="36"/>
      <c r="Y203" s="36"/>
      <c r="Z203" s="36"/>
      <c r="AA203" s="36"/>
      <c r="AB203" s="36"/>
      <c r="AC203" s="36"/>
      <c r="AD203" s="36"/>
      <c r="AE203" s="36"/>
      <c r="AR203" s="201" t="s">
        <v>182</v>
      </c>
      <c r="AT203" s="201" t="s">
        <v>177</v>
      </c>
      <c r="AU203" s="201" t="s">
        <v>85</v>
      </c>
      <c r="AY203" s="19" t="s">
        <v>175</v>
      </c>
      <c r="BE203" s="202">
        <f>IF(N203="základní",J203,0)</f>
        <v>0</v>
      </c>
      <c r="BF203" s="202">
        <f>IF(N203="snížená",J203,0)</f>
        <v>0</v>
      </c>
      <c r="BG203" s="202">
        <f>IF(N203="zákl. přenesená",J203,0)</f>
        <v>0</v>
      </c>
      <c r="BH203" s="202">
        <f>IF(N203="sníž. přenesená",J203,0)</f>
        <v>0</v>
      </c>
      <c r="BI203" s="202">
        <f>IF(N203="nulová",J203,0)</f>
        <v>0</v>
      </c>
      <c r="BJ203" s="19" t="s">
        <v>182</v>
      </c>
      <c r="BK203" s="202">
        <f>ROUND(I203*H203,2)</f>
        <v>0</v>
      </c>
      <c r="BL203" s="19" t="s">
        <v>182</v>
      </c>
      <c r="BM203" s="201" t="s">
        <v>512</v>
      </c>
    </row>
    <row r="204" spans="1:47" s="2" customFormat="1" ht="107.25">
      <c r="A204" s="36"/>
      <c r="B204" s="37"/>
      <c r="C204" s="38"/>
      <c r="D204" s="203" t="s">
        <v>184</v>
      </c>
      <c r="E204" s="38"/>
      <c r="F204" s="204" t="s">
        <v>285</v>
      </c>
      <c r="G204" s="38"/>
      <c r="H204" s="38"/>
      <c r="I204" s="111"/>
      <c r="J204" s="38"/>
      <c r="K204" s="38"/>
      <c r="L204" s="41"/>
      <c r="M204" s="205"/>
      <c r="N204" s="206"/>
      <c r="O204" s="67"/>
      <c r="P204" s="67"/>
      <c r="Q204" s="67"/>
      <c r="R204" s="67"/>
      <c r="S204" s="67"/>
      <c r="T204" s="68"/>
      <c r="U204" s="36"/>
      <c r="V204" s="36"/>
      <c r="W204" s="36"/>
      <c r="X204" s="36"/>
      <c r="Y204" s="36"/>
      <c r="Z204" s="36"/>
      <c r="AA204" s="36"/>
      <c r="AB204" s="36"/>
      <c r="AC204" s="36"/>
      <c r="AD204" s="36"/>
      <c r="AE204" s="36"/>
      <c r="AT204" s="19" t="s">
        <v>184</v>
      </c>
      <c r="AU204" s="19" t="s">
        <v>85</v>
      </c>
    </row>
    <row r="205" spans="1:65" s="2" customFormat="1" ht="16.5" customHeight="1">
      <c r="A205" s="36"/>
      <c r="B205" s="37"/>
      <c r="C205" s="239" t="s">
        <v>513</v>
      </c>
      <c r="D205" s="239" t="s">
        <v>238</v>
      </c>
      <c r="E205" s="240" t="s">
        <v>514</v>
      </c>
      <c r="F205" s="241" t="s">
        <v>515</v>
      </c>
      <c r="G205" s="242" t="s">
        <v>180</v>
      </c>
      <c r="H205" s="243">
        <v>149.48</v>
      </c>
      <c r="I205" s="244"/>
      <c r="J205" s="245">
        <f>ROUND(I205*H205,2)</f>
        <v>0</v>
      </c>
      <c r="K205" s="241" t="s">
        <v>181</v>
      </c>
      <c r="L205" s="246"/>
      <c r="M205" s="247" t="s">
        <v>19</v>
      </c>
      <c r="N205" s="248" t="s">
        <v>48</v>
      </c>
      <c r="O205" s="67"/>
      <c r="P205" s="199">
        <f>O205*H205</f>
        <v>0</v>
      </c>
      <c r="Q205" s="199">
        <v>0.152</v>
      </c>
      <c r="R205" s="199">
        <f>Q205*H205</f>
        <v>22.720959999999998</v>
      </c>
      <c r="S205" s="199">
        <v>0</v>
      </c>
      <c r="T205" s="200">
        <f>S205*H205</f>
        <v>0</v>
      </c>
      <c r="U205" s="36"/>
      <c r="V205" s="36"/>
      <c r="W205" s="36"/>
      <c r="X205" s="36"/>
      <c r="Y205" s="36"/>
      <c r="Z205" s="36"/>
      <c r="AA205" s="36"/>
      <c r="AB205" s="36"/>
      <c r="AC205" s="36"/>
      <c r="AD205" s="36"/>
      <c r="AE205" s="36"/>
      <c r="AR205" s="201" t="s">
        <v>230</v>
      </c>
      <c r="AT205" s="201" t="s">
        <v>238</v>
      </c>
      <c r="AU205" s="201" t="s">
        <v>85</v>
      </c>
      <c r="AY205" s="19" t="s">
        <v>175</v>
      </c>
      <c r="BE205" s="202">
        <f>IF(N205="základní",J205,0)</f>
        <v>0</v>
      </c>
      <c r="BF205" s="202">
        <f>IF(N205="snížená",J205,0)</f>
        <v>0</v>
      </c>
      <c r="BG205" s="202">
        <f>IF(N205="zákl. přenesená",J205,0)</f>
        <v>0</v>
      </c>
      <c r="BH205" s="202">
        <f>IF(N205="sníž. přenesená",J205,0)</f>
        <v>0</v>
      </c>
      <c r="BI205" s="202">
        <f>IF(N205="nulová",J205,0)</f>
        <v>0</v>
      </c>
      <c r="BJ205" s="19" t="s">
        <v>182</v>
      </c>
      <c r="BK205" s="202">
        <f>ROUND(I205*H205,2)</f>
        <v>0</v>
      </c>
      <c r="BL205" s="19" t="s">
        <v>182</v>
      </c>
      <c r="BM205" s="201" t="s">
        <v>516</v>
      </c>
    </row>
    <row r="206" spans="2:51" s="13" customFormat="1" ht="11.25">
      <c r="B206" s="207"/>
      <c r="C206" s="208"/>
      <c r="D206" s="203" t="s">
        <v>186</v>
      </c>
      <c r="E206" s="209" t="s">
        <v>19</v>
      </c>
      <c r="F206" s="210" t="s">
        <v>413</v>
      </c>
      <c r="G206" s="208"/>
      <c r="H206" s="209" t="s">
        <v>19</v>
      </c>
      <c r="I206" s="211"/>
      <c r="J206" s="208"/>
      <c r="K206" s="208"/>
      <c r="L206" s="212"/>
      <c r="M206" s="213"/>
      <c r="N206" s="214"/>
      <c r="O206" s="214"/>
      <c r="P206" s="214"/>
      <c r="Q206" s="214"/>
      <c r="R206" s="214"/>
      <c r="S206" s="214"/>
      <c r="T206" s="215"/>
      <c r="AT206" s="216" t="s">
        <v>186</v>
      </c>
      <c r="AU206" s="216" t="s">
        <v>85</v>
      </c>
      <c r="AV206" s="13" t="s">
        <v>83</v>
      </c>
      <c r="AW206" s="13" t="s">
        <v>37</v>
      </c>
      <c r="AX206" s="13" t="s">
        <v>75</v>
      </c>
      <c r="AY206" s="216" t="s">
        <v>175</v>
      </c>
    </row>
    <row r="207" spans="2:51" s="14" customFormat="1" ht="11.25">
      <c r="B207" s="217"/>
      <c r="C207" s="218"/>
      <c r="D207" s="203" t="s">
        <v>186</v>
      </c>
      <c r="E207" s="219" t="s">
        <v>19</v>
      </c>
      <c r="F207" s="220" t="s">
        <v>517</v>
      </c>
      <c r="G207" s="218"/>
      <c r="H207" s="221">
        <v>149.48</v>
      </c>
      <c r="I207" s="222"/>
      <c r="J207" s="218"/>
      <c r="K207" s="218"/>
      <c r="L207" s="223"/>
      <c r="M207" s="224"/>
      <c r="N207" s="225"/>
      <c r="O207" s="225"/>
      <c r="P207" s="225"/>
      <c r="Q207" s="225"/>
      <c r="R207" s="225"/>
      <c r="S207" s="225"/>
      <c r="T207" s="226"/>
      <c r="AT207" s="227" t="s">
        <v>186</v>
      </c>
      <c r="AU207" s="227" t="s">
        <v>85</v>
      </c>
      <c r="AV207" s="14" t="s">
        <v>85</v>
      </c>
      <c r="AW207" s="14" t="s">
        <v>37</v>
      </c>
      <c r="AX207" s="14" t="s">
        <v>83</v>
      </c>
      <c r="AY207" s="227" t="s">
        <v>175</v>
      </c>
    </row>
    <row r="208" spans="1:65" s="2" customFormat="1" ht="16.5" customHeight="1">
      <c r="A208" s="36"/>
      <c r="B208" s="37"/>
      <c r="C208" s="239" t="s">
        <v>518</v>
      </c>
      <c r="D208" s="239" t="s">
        <v>238</v>
      </c>
      <c r="E208" s="240" t="s">
        <v>519</v>
      </c>
      <c r="F208" s="241" t="s">
        <v>520</v>
      </c>
      <c r="G208" s="242" t="s">
        <v>180</v>
      </c>
      <c r="H208" s="243">
        <v>29.685</v>
      </c>
      <c r="I208" s="244"/>
      <c r="J208" s="245">
        <f>ROUND(I208*H208,2)</f>
        <v>0</v>
      </c>
      <c r="K208" s="241" t="s">
        <v>181</v>
      </c>
      <c r="L208" s="246"/>
      <c r="M208" s="247" t="s">
        <v>19</v>
      </c>
      <c r="N208" s="248" t="s">
        <v>48</v>
      </c>
      <c r="O208" s="67"/>
      <c r="P208" s="199">
        <f>O208*H208</f>
        <v>0</v>
      </c>
      <c r="Q208" s="199">
        <v>0.152</v>
      </c>
      <c r="R208" s="199">
        <f>Q208*H208</f>
        <v>4.5121199999999995</v>
      </c>
      <c r="S208" s="199">
        <v>0</v>
      </c>
      <c r="T208" s="200">
        <f>S208*H208</f>
        <v>0</v>
      </c>
      <c r="U208" s="36"/>
      <c r="V208" s="36"/>
      <c r="W208" s="36"/>
      <c r="X208" s="36"/>
      <c r="Y208" s="36"/>
      <c r="Z208" s="36"/>
      <c r="AA208" s="36"/>
      <c r="AB208" s="36"/>
      <c r="AC208" s="36"/>
      <c r="AD208" s="36"/>
      <c r="AE208" s="36"/>
      <c r="AR208" s="201" t="s">
        <v>230</v>
      </c>
      <c r="AT208" s="201" t="s">
        <v>238</v>
      </c>
      <c r="AU208" s="201" t="s">
        <v>85</v>
      </c>
      <c r="AY208" s="19" t="s">
        <v>175</v>
      </c>
      <c r="BE208" s="202">
        <f>IF(N208="základní",J208,0)</f>
        <v>0</v>
      </c>
      <c r="BF208" s="202">
        <f>IF(N208="snížená",J208,0)</f>
        <v>0</v>
      </c>
      <c r="BG208" s="202">
        <f>IF(N208="zákl. přenesená",J208,0)</f>
        <v>0</v>
      </c>
      <c r="BH208" s="202">
        <f>IF(N208="sníž. přenesená",J208,0)</f>
        <v>0</v>
      </c>
      <c r="BI208" s="202">
        <f>IF(N208="nulová",J208,0)</f>
        <v>0</v>
      </c>
      <c r="BJ208" s="19" t="s">
        <v>182</v>
      </c>
      <c r="BK208" s="202">
        <f>ROUND(I208*H208,2)</f>
        <v>0</v>
      </c>
      <c r="BL208" s="19" t="s">
        <v>182</v>
      </c>
      <c r="BM208" s="201" t="s">
        <v>521</v>
      </c>
    </row>
    <row r="209" spans="1:65" s="2" customFormat="1" ht="33" customHeight="1">
      <c r="A209" s="36"/>
      <c r="B209" s="37"/>
      <c r="C209" s="190" t="s">
        <v>522</v>
      </c>
      <c r="D209" s="190" t="s">
        <v>177</v>
      </c>
      <c r="E209" s="191" t="s">
        <v>523</v>
      </c>
      <c r="F209" s="192" t="s">
        <v>524</v>
      </c>
      <c r="G209" s="193" t="s">
        <v>180</v>
      </c>
      <c r="H209" s="194">
        <v>83.88</v>
      </c>
      <c r="I209" s="195"/>
      <c r="J209" s="196">
        <f>ROUND(I209*H209,2)</f>
        <v>0</v>
      </c>
      <c r="K209" s="192" t="s">
        <v>181</v>
      </c>
      <c r="L209" s="41"/>
      <c r="M209" s="197" t="s">
        <v>19</v>
      </c>
      <c r="N209" s="198" t="s">
        <v>48</v>
      </c>
      <c r="O209" s="67"/>
      <c r="P209" s="199">
        <f>O209*H209</f>
        <v>0</v>
      </c>
      <c r="Q209" s="199">
        <v>0.098</v>
      </c>
      <c r="R209" s="199">
        <f>Q209*H209</f>
        <v>8.22024</v>
      </c>
      <c r="S209" s="199">
        <v>0</v>
      </c>
      <c r="T209" s="200">
        <f>S209*H209</f>
        <v>0</v>
      </c>
      <c r="U209" s="36"/>
      <c r="V209" s="36"/>
      <c r="W209" s="36"/>
      <c r="X209" s="36"/>
      <c r="Y209" s="36"/>
      <c r="Z209" s="36"/>
      <c r="AA209" s="36"/>
      <c r="AB209" s="36"/>
      <c r="AC209" s="36"/>
      <c r="AD209" s="36"/>
      <c r="AE209" s="36"/>
      <c r="AR209" s="201" t="s">
        <v>182</v>
      </c>
      <c r="AT209" s="201" t="s">
        <v>177</v>
      </c>
      <c r="AU209" s="201" t="s">
        <v>85</v>
      </c>
      <c r="AY209" s="19" t="s">
        <v>175</v>
      </c>
      <c r="BE209" s="202">
        <f>IF(N209="základní",J209,0)</f>
        <v>0</v>
      </c>
      <c r="BF209" s="202">
        <f>IF(N209="snížená",J209,0)</f>
        <v>0</v>
      </c>
      <c r="BG209" s="202">
        <f>IF(N209="zákl. přenesená",J209,0)</f>
        <v>0</v>
      </c>
      <c r="BH209" s="202">
        <f>IF(N209="sníž. přenesená",J209,0)</f>
        <v>0</v>
      </c>
      <c r="BI209" s="202">
        <f>IF(N209="nulová",J209,0)</f>
        <v>0</v>
      </c>
      <c r="BJ209" s="19" t="s">
        <v>182</v>
      </c>
      <c r="BK209" s="202">
        <f>ROUND(I209*H209,2)</f>
        <v>0</v>
      </c>
      <c r="BL209" s="19" t="s">
        <v>182</v>
      </c>
      <c r="BM209" s="201" t="s">
        <v>525</v>
      </c>
    </row>
    <row r="210" spans="1:47" s="2" customFormat="1" ht="97.5">
      <c r="A210" s="36"/>
      <c r="B210" s="37"/>
      <c r="C210" s="38"/>
      <c r="D210" s="203" t="s">
        <v>184</v>
      </c>
      <c r="E210" s="38"/>
      <c r="F210" s="204" t="s">
        <v>526</v>
      </c>
      <c r="G210" s="38"/>
      <c r="H210" s="38"/>
      <c r="I210" s="111"/>
      <c r="J210" s="38"/>
      <c r="K210" s="38"/>
      <c r="L210" s="41"/>
      <c r="M210" s="205"/>
      <c r="N210" s="206"/>
      <c r="O210" s="67"/>
      <c r="P210" s="67"/>
      <c r="Q210" s="67"/>
      <c r="R210" s="67"/>
      <c r="S210" s="67"/>
      <c r="T210" s="68"/>
      <c r="U210" s="36"/>
      <c r="V210" s="36"/>
      <c r="W210" s="36"/>
      <c r="X210" s="36"/>
      <c r="Y210" s="36"/>
      <c r="Z210" s="36"/>
      <c r="AA210" s="36"/>
      <c r="AB210" s="36"/>
      <c r="AC210" s="36"/>
      <c r="AD210" s="36"/>
      <c r="AE210" s="36"/>
      <c r="AT210" s="19" t="s">
        <v>184</v>
      </c>
      <c r="AU210" s="19" t="s">
        <v>85</v>
      </c>
    </row>
    <row r="211" spans="2:51" s="13" customFormat="1" ht="11.25">
      <c r="B211" s="207"/>
      <c r="C211" s="208"/>
      <c r="D211" s="203" t="s">
        <v>186</v>
      </c>
      <c r="E211" s="209" t="s">
        <v>19</v>
      </c>
      <c r="F211" s="210" t="s">
        <v>415</v>
      </c>
      <c r="G211" s="208"/>
      <c r="H211" s="209" t="s">
        <v>19</v>
      </c>
      <c r="I211" s="211"/>
      <c r="J211" s="208"/>
      <c r="K211" s="208"/>
      <c r="L211" s="212"/>
      <c r="M211" s="213"/>
      <c r="N211" s="214"/>
      <c r="O211" s="214"/>
      <c r="P211" s="214"/>
      <c r="Q211" s="214"/>
      <c r="R211" s="214"/>
      <c r="S211" s="214"/>
      <c r="T211" s="215"/>
      <c r="AT211" s="216" t="s">
        <v>186</v>
      </c>
      <c r="AU211" s="216" t="s">
        <v>85</v>
      </c>
      <c r="AV211" s="13" t="s">
        <v>83</v>
      </c>
      <c r="AW211" s="13" t="s">
        <v>37</v>
      </c>
      <c r="AX211" s="13" t="s">
        <v>75</v>
      </c>
      <c r="AY211" s="216" t="s">
        <v>175</v>
      </c>
    </row>
    <row r="212" spans="2:51" s="14" customFormat="1" ht="11.25">
      <c r="B212" s="217"/>
      <c r="C212" s="218"/>
      <c r="D212" s="203" t="s">
        <v>186</v>
      </c>
      <c r="E212" s="219" t="s">
        <v>19</v>
      </c>
      <c r="F212" s="220" t="s">
        <v>467</v>
      </c>
      <c r="G212" s="218"/>
      <c r="H212" s="221">
        <v>83.88</v>
      </c>
      <c r="I212" s="222"/>
      <c r="J212" s="218"/>
      <c r="K212" s="218"/>
      <c r="L212" s="223"/>
      <c r="M212" s="224"/>
      <c r="N212" s="225"/>
      <c r="O212" s="225"/>
      <c r="P212" s="225"/>
      <c r="Q212" s="225"/>
      <c r="R212" s="225"/>
      <c r="S212" s="225"/>
      <c r="T212" s="226"/>
      <c r="AT212" s="227" t="s">
        <v>186</v>
      </c>
      <c r="AU212" s="227" t="s">
        <v>85</v>
      </c>
      <c r="AV212" s="14" t="s">
        <v>85</v>
      </c>
      <c r="AW212" s="14" t="s">
        <v>37</v>
      </c>
      <c r="AX212" s="14" t="s">
        <v>83</v>
      </c>
      <c r="AY212" s="227" t="s">
        <v>175</v>
      </c>
    </row>
    <row r="213" spans="1:65" s="2" customFormat="1" ht="16.5" customHeight="1">
      <c r="A213" s="36"/>
      <c r="B213" s="37"/>
      <c r="C213" s="239" t="s">
        <v>527</v>
      </c>
      <c r="D213" s="239" t="s">
        <v>238</v>
      </c>
      <c r="E213" s="240" t="s">
        <v>528</v>
      </c>
      <c r="F213" s="241" t="s">
        <v>529</v>
      </c>
      <c r="G213" s="242" t="s">
        <v>180</v>
      </c>
      <c r="H213" s="243">
        <v>84.719</v>
      </c>
      <c r="I213" s="244"/>
      <c r="J213" s="245">
        <f>ROUND(I213*H213,2)</f>
        <v>0</v>
      </c>
      <c r="K213" s="241" t="s">
        <v>181</v>
      </c>
      <c r="L213" s="246"/>
      <c r="M213" s="247" t="s">
        <v>19</v>
      </c>
      <c r="N213" s="248" t="s">
        <v>48</v>
      </c>
      <c r="O213" s="67"/>
      <c r="P213" s="199">
        <f>O213*H213</f>
        <v>0</v>
      </c>
      <c r="Q213" s="199">
        <v>0.027</v>
      </c>
      <c r="R213" s="199">
        <f>Q213*H213</f>
        <v>2.287413</v>
      </c>
      <c r="S213" s="199">
        <v>0</v>
      </c>
      <c r="T213" s="200">
        <f>S213*H213</f>
        <v>0</v>
      </c>
      <c r="U213" s="36"/>
      <c r="V213" s="36"/>
      <c r="W213" s="36"/>
      <c r="X213" s="36"/>
      <c r="Y213" s="36"/>
      <c r="Z213" s="36"/>
      <c r="AA213" s="36"/>
      <c r="AB213" s="36"/>
      <c r="AC213" s="36"/>
      <c r="AD213" s="36"/>
      <c r="AE213" s="36"/>
      <c r="AR213" s="201" t="s">
        <v>230</v>
      </c>
      <c r="AT213" s="201" t="s">
        <v>238</v>
      </c>
      <c r="AU213" s="201" t="s">
        <v>85</v>
      </c>
      <c r="AY213" s="19" t="s">
        <v>175</v>
      </c>
      <c r="BE213" s="202">
        <f>IF(N213="základní",J213,0)</f>
        <v>0</v>
      </c>
      <c r="BF213" s="202">
        <f>IF(N213="snížená",J213,0)</f>
        <v>0</v>
      </c>
      <c r="BG213" s="202">
        <f>IF(N213="zákl. přenesená",J213,0)</f>
        <v>0</v>
      </c>
      <c r="BH213" s="202">
        <f>IF(N213="sníž. přenesená",J213,0)</f>
        <v>0</v>
      </c>
      <c r="BI213" s="202">
        <f>IF(N213="nulová",J213,0)</f>
        <v>0</v>
      </c>
      <c r="BJ213" s="19" t="s">
        <v>182</v>
      </c>
      <c r="BK213" s="202">
        <f>ROUND(I213*H213,2)</f>
        <v>0</v>
      </c>
      <c r="BL213" s="19" t="s">
        <v>182</v>
      </c>
      <c r="BM213" s="201" t="s">
        <v>530</v>
      </c>
    </row>
    <row r="214" spans="2:51" s="14" customFormat="1" ht="11.25">
      <c r="B214" s="217"/>
      <c r="C214" s="218"/>
      <c r="D214" s="203" t="s">
        <v>186</v>
      </c>
      <c r="E214" s="219" t="s">
        <v>19</v>
      </c>
      <c r="F214" s="220" t="s">
        <v>531</v>
      </c>
      <c r="G214" s="218"/>
      <c r="H214" s="221">
        <v>84.719</v>
      </c>
      <c r="I214" s="222"/>
      <c r="J214" s="218"/>
      <c r="K214" s="218"/>
      <c r="L214" s="223"/>
      <c r="M214" s="224"/>
      <c r="N214" s="225"/>
      <c r="O214" s="225"/>
      <c r="P214" s="225"/>
      <c r="Q214" s="225"/>
      <c r="R214" s="225"/>
      <c r="S214" s="225"/>
      <c r="T214" s="226"/>
      <c r="AT214" s="227" t="s">
        <v>186</v>
      </c>
      <c r="AU214" s="227" t="s">
        <v>85</v>
      </c>
      <c r="AV214" s="14" t="s">
        <v>85</v>
      </c>
      <c r="AW214" s="14" t="s">
        <v>37</v>
      </c>
      <c r="AX214" s="14" t="s">
        <v>83</v>
      </c>
      <c r="AY214" s="227" t="s">
        <v>175</v>
      </c>
    </row>
    <row r="215" spans="2:63" s="12" customFormat="1" ht="22.9" customHeight="1">
      <c r="B215" s="174"/>
      <c r="C215" s="175"/>
      <c r="D215" s="176" t="s">
        <v>74</v>
      </c>
      <c r="E215" s="188" t="s">
        <v>237</v>
      </c>
      <c r="F215" s="188" t="s">
        <v>358</v>
      </c>
      <c r="G215" s="175"/>
      <c r="H215" s="175"/>
      <c r="I215" s="178"/>
      <c r="J215" s="189">
        <f>BK215</f>
        <v>0</v>
      </c>
      <c r="K215" s="175"/>
      <c r="L215" s="180"/>
      <c r="M215" s="181"/>
      <c r="N215" s="182"/>
      <c r="O215" s="182"/>
      <c r="P215" s="183">
        <f>SUM(P216:P241)</f>
        <v>0</v>
      </c>
      <c r="Q215" s="182"/>
      <c r="R215" s="183">
        <f>SUM(R216:R241)</f>
        <v>68.960646</v>
      </c>
      <c r="S215" s="182"/>
      <c r="T215" s="184">
        <f>SUM(T216:T241)</f>
        <v>0</v>
      </c>
      <c r="AR215" s="185" t="s">
        <v>83</v>
      </c>
      <c r="AT215" s="186" t="s">
        <v>74</v>
      </c>
      <c r="AU215" s="186" t="s">
        <v>83</v>
      </c>
      <c r="AY215" s="185" t="s">
        <v>175</v>
      </c>
      <c r="BK215" s="187">
        <f>SUM(BK216:BK241)</f>
        <v>0</v>
      </c>
    </row>
    <row r="216" spans="1:65" s="2" customFormat="1" ht="21.75" customHeight="1">
      <c r="A216" s="36"/>
      <c r="B216" s="37"/>
      <c r="C216" s="190" t="s">
        <v>532</v>
      </c>
      <c r="D216" s="190" t="s">
        <v>177</v>
      </c>
      <c r="E216" s="191" t="s">
        <v>533</v>
      </c>
      <c r="F216" s="192" t="s">
        <v>534</v>
      </c>
      <c r="G216" s="193" t="s">
        <v>247</v>
      </c>
      <c r="H216" s="194">
        <v>7.37</v>
      </c>
      <c r="I216" s="195"/>
      <c r="J216" s="196">
        <f>ROUND(I216*H216,2)</f>
        <v>0</v>
      </c>
      <c r="K216" s="192" t="s">
        <v>181</v>
      </c>
      <c r="L216" s="41"/>
      <c r="M216" s="197" t="s">
        <v>19</v>
      </c>
      <c r="N216" s="198" t="s">
        <v>48</v>
      </c>
      <c r="O216" s="67"/>
      <c r="P216" s="199">
        <f>O216*H216</f>
        <v>0</v>
      </c>
      <c r="Q216" s="199">
        <v>0.20219</v>
      </c>
      <c r="R216" s="199">
        <f>Q216*H216</f>
        <v>1.4901403000000002</v>
      </c>
      <c r="S216" s="199">
        <v>0</v>
      </c>
      <c r="T216" s="200">
        <f>S216*H216</f>
        <v>0</v>
      </c>
      <c r="U216" s="36"/>
      <c r="V216" s="36"/>
      <c r="W216" s="36"/>
      <c r="X216" s="36"/>
      <c r="Y216" s="36"/>
      <c r="Z216" s="36"/>
      <c r="AA216" s="36"/>
      <c r="AB216" s="36"/>
      <c r="AC216" s="36"/>
      <c r="AD216" s="36"/>
      <c r="AE216" s="36"/>
      <c r="AR216" s="201" t="s">
        <v>182</v>
      </c>
      <c r="AT216" s="201" t="s">
        <v>177</v>
      </c>
      <c r="AU216" s="201" t="s">
        <v>85</v>
      </c>
      <c r="AY216" s="19" t="s">
        <v>175</v>
      </c>
      <c r="BE216" s="202">
        <f>IF(N216="základní",J216,0)</f>
        <v>0</v>
      </c>
      <c r="BF216" s="202">
        <f>IF(N216="snížená",J216,0)</f>
        <v>0</v>
      </c>
      <c r="BG216" s="202">
        <f>IF(N216="zákl. přenesená",J216,0)</f>
        <v>0</v>
      </c>
      <c r="BH216" s="202">
        <f>IF(N216="sníž. přenesená",J216,0)</f>
        <v>0</v>
      </c>
      <c r="BI216" s="202">
        <f>IF(N216="nulová",J216,0)</f>
        <v>0</v>
      </c>
      <c r="BJ216" s="19" t="s">
        <v>182</v>
      </c>
      <c r="BK216" s="202">
        <f>ROUND(I216*H216,2)</f>
        <v>0</v>
      </c>
      <c r="BL216" s="19" t="s">
        <v>182</v>
      </c>
      <c r="BM216" s="201" t="s">
        <v>535</v>
      </c>
    </row>
    <row r="217" spans="1:47" s="2" customFormat="1" ht="87.75">
      <c r="A217" s="36"/>
      <c r="B217" s="37"/>
      <c r="C217" s="38"/>
      <c r="D217" s="203" t="s">
        <v>184</v>
      </c>
      <c r="E217" s="38"/>
      <c r="F217" s="204" t="s">
        <v>536</v>
      </c>
      <c r="G217" s="38"/>
      <c r="H217" s="38"/>
      <c r="I217" s="111"/>
      <c r="J217" s="38"/>
      <c r="K217" s="38"/>
      <c r="L217" s="41"/>
      <c r="M217" s="205"/>
      <c r="N217" s="206"/>
      <c r="O217" s="67"/>
      <c r="P217" s="67"/>
      <c r="Q217" s="67"/>
      <c r="R217" s="67"/>
      <c r="S217" s="67"/>
      <c r="T217" s="68"/>
      <c r="U217" s="36"/>
      <c r="V217" s="36"/>
      <c r="W217" s="36"/>
      <c r="X217" s="36"/>
      <c r="Y217" s="36"/>
      <c r="Z217" s="36"/>
      <c r="AA217" s="36"/>
      <c r="AB217" s="36"/>
      <c r="AC217" s="36"/>
      <c r="AD217" s="36"/>
      <c r="AE217" s="36"/>
      <c r="AT217" s="19" t="s">
        <v>184</v>
      </c>
      <c r="AU217" s="19" t="s">
        <v>85</v>
      </c>
    </row>
    <row r="218" spans="1:65" s="2" customFormat="1" ht="16.5" customHeight="1">
      <c r="A218" s="36"/>
      <c r="B218" s="37"/>
      <c r="C218" s="239" t="s">
        <v>537</v>
      </c>
      <c r="D218" s="239" t="s">
        <v>238</v>
      </c>
      <c r="E218" s="240" t="s">
        <v>538</v>
      </c>
      <c r="F218" s="241" t="s">
        <v>539</v>
      </c>
      <c r="G218" s="242" t="s">
        <v>247</v>
      </c>
      <c r="H218" s="243">
        <v>7.444</v>
      </c>
      <c r="I218" s="244"/>
      <c r="J218" s="245">
        <f>ROUND(I218*H218,2)</f>
        <v>0</v>
      </c>
      <c r="K218" s="241" t="s">
        <v>181</v>
      </c>
      <c r="L218" s="246"/>
      <c r="M218" s="247" t="s">
        <v>19</v>
      </c>
      <c r="N218" s="248" t="s">
        <v>48</v>
      </c>
      <c r="O218" s="67"/>
      <c r="P218" s="199">
        <f>O218*H218</f>
        <v>0</v>
      </c>
      <c r="Q218" s="199">
        <v>0.0483</v>
      </c>
      <c r="R218" s="199">
        <f>Q218*H218</f>
        <v>0.3595452</v>
      </c>
      <c r="S218" s="199">
        <v>0</v>
      </c>
      <c r="T218" s="200">
        <f>S218*H218</f>
        <v>0</v>
      </c>
      <c r="U218" s="36"/>
      <c r="V218" s="36"/>
      <c r="W218" s="36"/>
      <c r="X218" s="36"/>
      <c r="Y218" s="36"/>
      <c r="Z218" s="36"/>
      <c r="AA218" s="36"/>
      <c r="AB218" s="36"/>
      <c r="AC218" s="36"/>
      <c r="AD218" s="36"/>
      <c r="AE218" s="36"/>
      <c r="AR218" s="201" t="s">
        <v>230</v>
      </c>
      <c r="AT218" s="201" t="s">
        <v>238</v>
      </c>
      <c r="AU218" s="201" t="s">
        <v>85</v>
      </c>
      <c r="AY218" s="19" t="s">
        <v>175</v>
      </c>
      <c r="BE218" s="202">
        <f>IF(N218="základní",J218,0)</f>
        <v>0</v>
      </c>
      <c r="BF218" s="202">
        <f>IF(N218="snížená",J218,0)</f>
        <v>0</v>
      </c>
      <c r="BG218" s="202">
        <f>IF(N218="zákl. přenesená",J218,0)</f>
        <v>0</v>
      </c>
      <c r="BH218" s="202">
        <f>IF(N218="sníž. přenesená",J218,0)</f>
        <v>0</v>
      </c>
      <c r="BI218" s="202">
        <f>IF(N218="nulová",J218,0)</f>
        <v>0</v>
      </c>
      <c r="BJ218" s="19" t="s">
        <v>182</v>
      </c>
      <c r="BK218" s="202">
        <f>ROUND(I218*H218,2)</f>
        <v>0</v>
      </c>
      <c r="BL218" s="19" t="s">
        <v>182</v>
      </c>
      <c r="BM218" s="201" t="s">
        <v>540</v>
      </c>
    </row>
    <row r="219" spans="2:51" s="14" customFormat="1" ht="11.25">
      <c r="B219" s="217"/>
      <c r="C219" s="218"/>
      <c r="D219" s="203" t="s">
        <v>186</v>
      </c>
      <c r="E219" s="219" t="s">
        <v>19</v>
      </c>
      <c r="F219" s="220" t="s">
        <v>541</v>
      </c>
      <c r="G219" s="218"/>
      <c r="H219" s="221">
        <v>7.444</v>
      </c>
      <c r="I219" s="222"/>
      <c r="J219" s="218"/>
      <c r="K219" s="218"/>
      <c r="L219" s="223"/>
      <c r="M219" s="224"/>
      <c r="N219" s="225"/>
      <c r="O219" s="225"/>
      <c r="P219" s="225"/>
      <c r="Q219" s="225"/>
      <c r="R219" s="225"/>
      <c r="S219" s="225"/>
      <c r="T219" s="226"/>
      <c r="AT219" s="227" t="s">
        <v>186</v>
      </c>
      <c r="AU219" s="227" t="s">
        <v>85</v>
      </c>
      <c r="AV219" s="14" t="s">
        <v>85</v>
      </c>
      <c r="AW219" s="14" t="s">
        <v>37</v>
      </c>
      <c r="AX219" s="14" t="s">
        <v>83</v>
      </c>
      <c r="AY219" s="227" t="s">
        <v>175</v>
      </c>
    </row>
    <row r="220" spans="1:65" s="2" customFormat="1" ht="21.75" customHeight="1">
      <c r="A220" s="36"/>
      <c r="B220" s="37"/>
      <c r="C220" s="190" t="s">
        <v>542</v>
      </c>
      <c r="D220" s="190" t="s">
        <v>177</v>
      </c>
      <c r="E220" s="191" t="s">
        <v>543</v>
      </c>
      <c r="F220" s="192" t="s">
        <v>544</v>
      </c>
      <c r="G220" s="193" t="s">
        <v>247</v>
      </c>
      <c r="H220" s="194">
        <v>67.05</v>
      </c>
      <c r="I220" s="195"/>
      <c r="J220" s="196">
        <f>ROUND(I220*H220,2)</f>
        <v>0</v>
      </c>
      <c r="K220" s="192" t="s">
        <v>181</v>
      </c>
      <c r="L220" s="41"/>
      <c r="M220" s="197" t="s">
        <v>19</v>
      </c>
      <c r="N220" s="198" t="s">
        <v>48</v>
      </c>
      <c r="O220" s="67"/>
      <c r="P220" s="199">
        <f>O220*H220</f>
        <v>0</v>
      </c>
      <c r="Q220" s="199">
        <v>0.1554</v>
      </c>
      <c r="R220" s="199">
        <f>Q220*H220</f>
        <v>10.41957</v>
      </c>
      <c r="S220" s="199">
        <v>0</v>
      </c>
      <c r="T220" s="200">
        <f>S220*H220</f>
        <v>0</v>
      </c>
      <c r="U220" s="36"/>
      <c r="V220" s="36"/>
      <c r="W220" s="36"/>
      <c r="X220" s="36"/>
      <c r="Y220" s="36"/>
      <c r="Z220" s="36"/>
      <c r="AA220" s="36"/>
      <c r="AB220" s="36"/>
      <c r="AC220" s="36"/>
      <c r="AD220" s="36"/>
      <c r="AE220" s="36"/>
      <c r="AR220" s="201" t="s">
        <v>182</v>
      </c>
      <c r="AT220" s="201" t="s">
        <v>177</v>
      </c>
      <c r="AU220" s="201" t="s">
        <v>85</v>
      </c>
      <c r="AY220" s="19" t="s">
        <v>175</v>
      </c>
      <c r="BE220" s="202">
        <f>IF(N220="základní",J220,0)</f>
        <v>0</v>
      </c>
      <c r="BF220" s="202">
        <f>IF(N220="snížená",J220,0)</f>
        <v>0</v>
      </c>
      <c r="BG220" s="202">
        <f>IF(N220="zákl. přenesená",J220,0)</f>
        <v>0</v>
      </c>
      <c r="BH220" s="202">
        <f>IF(N220="sníž. přenesená",J220,0)</f>
        <v>0</v>
      </c>
      <c r="BI220" s="202">
        <f>IF(N220="nulová",J220,0)</f>
        <v>0</v>
      </c>
      <c r="BJ220" s="19" t="s">
        <v>182</v>
      </c>
      <c r="BK220" s="202">
        <f>ROUND(I220*H220,2)</f>
        <v>0</v>
      </c>
      <c r="BL220" s="19" t="s">
        <v>182</v>
      </c>
      <c r="BM220" s="201" t="s">
        <v>545</v>
      </c>
    </row>
    <row r="221" spans="1:47" s="2" customFormat="1" ht="87.75">
      <c r="A221" s="36"/>
      <c r="B221" s="37"/>
      <c r="C221" s="38"/>
      <c r="D221" s="203" t="s">
        <v>184</v>
      </c>
      <c r="E221" s="38"/>
      <c r="F221" s="204" t="s">
        <v>536</v>
      </c>
      <c r="G221" s="38"/>
      <c r="H221" s="38"/>
      <c r="I221" s="111"/>
      <c r="J221" s="38"/>
      <c r="K221" s="38"/>
      <c r="L221" s="41"/>
      <c r="M221" s="205"/>
      <c r="N221" s="206"/>
      <c r="O221" s="67"/>
      <c r="P221" s="67"/>
      <c r="Q221" s="67"/>
      <c r="R221" s="67"/>
      <c r="S221" s="67"/>
      <c r="T221" s="68"/>
      <c r="U221" s="36"/>
      <c r="V221" s="36"/>
      <c r="W221" s="36"/>
      <c r="X221" s="36"/>
      <c r="Y221" s="36"/>
      <c r="Z221" s="36"/>
      <c r="AA221" s="36"/>
      <c r="AB221" s="36"/>
      <c r="AC221" s="36"/>
      <c r="AD221" s="36"/>
      <c r="AE221" s="36"/>
      <c r="AT221" s="19" t="s">
        <v>184</v>
      </c>
      <c r="AU221" s="19" t="s">
        <v>85</v>
      </c>
    </row>
    <row r="222" spans="2:51" s="14" customFormat="1" ht="11.25">
      <c r="B222" s="217"/>
      <c r="C222" s="218"/>
      <c r="D222" s="203" t="s">
        <v>186</v>
      </c>
      <c r="E222" s="219" t="s">
        <v>19</v>
      </c>
      <c r="F222" s="220" t="s">
        <v>546</v>
      </c>
      <c r="G222" s="218"/>
      <c r="H222" s="221">
        <v>67.05</v>
      </c>
      <c r="I222" s="222"/>
      <c r="J222" s="218"/>
      <c r="K222" s="218"/>
      <c r="L222" s="223"/>
      <c r="M222" s="224"/>
      <c r="N222" s="225"/>
      <c r="O222" s="225"/>
      <c r="P222" s="225"/>
      <c r="Q222" s="225"/>
      <c r="R222" s="225"/>
      <c r="S222" s="225"/>
      <c r="T222" s="226"/>
      <c r="AT222" s="227" t="s">
        <v>186</v>
      </c>
      <c r="AU222" s="227" t="s">
        <v>85</v>
      </c>
      <c r="AV222" s="14" t="s">
        <v>85</v>
      </c>
      <c r="AW222" s="14" t="s">
        <v>37</v>
      </c>
      <c r="AX222" s="14" t="s">
        <v>83</v>
      </c>
      <c r="AY222" s="227" t="s">
        <v>175</v>
      </c>
    </row>
    <row r="223" spans="1:65" s="2" customFormat="1" ht="16.5" customHeight="1">
      <c r="A223" s="36"/>
      <c r="B223" s="37"/>
      <c r="C223" s="239" t="s">
        <v>547</v>
      </c>
      <c r="D223" s="239" t="s">
        <v>238</v>
      </c>
      <c r="E223" s="240" t="s">
        <v>548</v>
      </c>
      <c r="F223" s="241" t="s">
        <v>549</v>
      </c>
      <c r="G223" s="242" t="s">
        <v>247</v>
      </c>
      <c r="H223" s="243">
        <v>67.721</v>
      </c>
      <c r="I223" s="244"/>
      <c r="J223" s="245">
        <f>ROUND(I223*H223,2)</f>
        <v>0</v>
      </c>
      <c r="K223" s="241" t="s">
        <v>181</v>
      </c>
      <c r="L223" s="246"/>
      <c r="M223" s="247" t="s">
        <v>19</v>
      </c>
      <c r="N223" s="248" t="s">
        <v>48</v>
      </c>
      <c r="O223" s="67"/>
      <c r="P223" s="199">
        <f>O223*H223</f>
        <v>0</v>
      </c>
      <c r="Q223" s="199">
        <v>0.08</v>
      </c>
      <c r="R223" s="199">
        <f>Q223*H223</f>
        <v>5.417680000000001</v>
      </c>
      <c r="S223" s="199">
        <v>0</v>
      </c>
      <c r="T223" s="200">
        <f>S223*H223</f>
        <v>0</v>
      </c>
      <c r="U223" s="36"/>
      <c r="V223" s="36"/>
      <c r="W223" s="36"/>
      <c r="X223" s="36"/>
      <c r="Y223" s="36"/>
      <c r="Z223" s="36"/>
      <c r="AA223" s="36"/>
      <c r="AB223" s="36"/>
      <c r="AC223" s="36"/>
      <c r="AD223" s="36"/>
      <c r="AE223" s="36"/>
      <c r="AR223" s="201" t="s">
        <v>230</v>
      </c>
      <c r="AT223" s="201" t="s">
        <v>238</v>
      </c>
      <c r="AU223" s="201" t="s">
        <v>85</v>
      </c>
      <c r="AY223" s="19" t="s">
        <v>175</v>
      </c>
      <c r="BE223" s="202">
        <f>IF(N223="základní",J223,0)</f>
        <v>0</v>
      </c>
      <c r="BF223" s="202">
        <f>IF(N223="snížená",J223,0)</f>
        <v>0</v>
      </c>
      <c r="BG223" s="202">
        <f>IF(N223="zákl. přenesená",J223,0)</f>
        <v>0</v>
      </c>
      <c r="BH223" s="202">
        <f>IF(N223="sníž. přenesená",J223,0)</f>
        <v>0</v>
      </c>
      <c r="BI223" s="202">
        <f>IF(N223="nulová",J223,0)</f>
        <v>0</v>
      </c>
      <c r="BJ223" s="19" t="s">
        <v>182</v>
      </c>
      <c r="BK223" s="202">
        <f>ROUND(I223*H223,2)</f>
        <v>0</v>
      </c>
      <c r="BL223" s="19" t="s">
        <v>182</v>
      </c>
      <c r="BM223" s="201" t="s">
        <v>550</v>
      </c>
    </row>
    <row r="224" spans="2:51" s="14" customFormat="1" ht="11.25">
      <c r="B224" s="217"/>
      <c r="C224" s="218"/>
      <c r="D224" s="203" t="s">
        <v>186</v>
      </c>
      <c r="E224" s="219" t="s">
        <v>19</v>
      </c>
      <c r="F224" s="220" t="s">
        <v>551</v>
      </c>
      <c r="G224" s="218"/>
      <c r="H224" s="221">
        <v>67.721</v>
      </c>
      <c r="I224" s="222"/>
      <c r="J224" s="218"/>
      <c r="K224" s="218"/>
      <c r="L224" s="223"/>
      <c r="M224" s="224"/>
      <c r="N224" s="225"/>
      <c r="O224" s="225"/>
      <c r="P224" s="225"/>
      <c r="Q224" s="225"/>
      <c r="R224" s="225"/>
      <c r="S224" s="225"/>
      <c r="T224" s="226"/>
      <c r="AT224" s="227" t="s">
        <v>186</v>
      </c>
      <c r="AU224" s="227" t="s">
        <v>85</v>
      </c>
      <c r="AV224" s="14" t="s">
        <v>85</v>
      </c>
      <c r="AW224" s="14" t="s">
        <v>37</v>
      </c>
      <c r="AX224" s="14" t="s">
        <v>83</v>
      </c>
      <c r="AY224" s="227" t="s">
        <v>175</v>
      </c>
    </row>
    <row r="225" spans="1:65" s="2" customFormat="1" ht="21.75" customHeight="1">
      <c r="A225" s="36"/>
      <c r="B225" s="37"/>
      <c r="C225" s="190" t="s">
        <v>552</v>
      </c>
      <c r="D225" s="190" t="s">
        <v>177</v>
      </c>
      <c r="E225" s="191" t="s">
        <v>543</v>
      </c>
      <c r="F225" s="192" t="s">
        <v>544</v>
      </c>
      <c r="G225" s="193" t="s">
        <v>247</v>
      </c>
      <c r="H225" s="194">
        <v>2.7</v>
      </c>
      <c r="I225" s="195"/>
      <c r="J225" s="196">
        <f>ROUND(I225*H225,2)</f>
        <v>0</v>
      </c>
      <c r="K225" s="192" t="s">
        <v>181</v>
      </c>
      <c r="L225" s="41"/>
      <c r="M225" s="197" t="s">
        <v>19</v>
      </c>
      <c r="N225" s="198" t="s">
        <v>48</v>
      </c>
      <c r="O225" s="67"/>
      <c r="P225" s="199">
        <f>O225*H225</f>
        <v>0</v>
      </c>
      <c r="Q225" s="199">
        <v>0.1554</v>
      </c>
      <c r="R225" s="199">
        <f>Q225*H225</f>
        <v>0.41958000000000006</v>
      </c>
      <c r="S225" s="199">
        <v>0</v>
      </c>
      <c r="T225" s="200">
        <f>S225*H225</f>
        <v>0</v>
      </c>
      <c r="U225" s="36"/>
      <c r="V225" s="36"/>
      <c r="W225" s="36"/>
      <c r="X225" s="36"/>
      <c r="Y225" s="36"/>
      <c r="Z225" s="36"/>
      <c r="AA225" s="36"/>
      <c r="AB225" s="36"/>
      <c r="AC225" s="36"/>
      <c r="AD225" s="36"/>
      <c r="AE225" s="36"/>
      <c r="AR225" s="201" t="s">
        <v>182</v>
      </c>
      <c r="AT225" s="201" t="s">
        <v>177</v>
      </c>
      <c r="AU225" s="201" t="s">
        <v>85</v>
      </c>
      <c r="AY225" s="19" t="s">
        <v>175</v>
      </c>
      <c r="BE225" s="202">
        <f>IF(N225="základní",J225,0)</f>
        <v>0</v>
      </c>
      <c r="BF225" s="202">
        <f>IF(N225="snížená",J225,0)</f>
        <v>0</v>
      </c>
      <c r="BG225" s="202">
        <f>IF(N225="zákl. přenesená",J225,0)</f>
        <v>0</v>
      </c>
      <c r="BH225" s="202">
        <f>IF(N225="sníž. přenesená",J225,0)</f>
        <v>0</v>
      </c>
      <c r="BI225" s="202">
        <f>IF(N225="nulová",J225,0)</f>
        <v>0</v>
      </c>
      <c r="BJ225" s="19" t="s">
        <v>182</v>
      </c>
      <c r="BK225" s="202">
        <f>ROUND(I225*H225,2)</f>
        <v>0</v>
      </c>
      <c r="BL225" s="19" t="s">
        <v>182</v>
      </c>
      <c r="BM225" s="201" t="s">
        <v>553</v>
      </c>
    </row>
    <row r="226" spans="1:47" s="2" customFormat="1" ht="87.75">
      <c r="A226" s="36"/>
      <c r="B226" s="37"/>
      <c r="C226" s="38"/>
      <c r="D226" s="203" t="s">
        <v>184</v>
      </c>
      <c r="E226" s="38"/>
      <c r="F226" s="204" t="s">
        <v>536</v>
      </c>
      <c r="G226" s="38"/>
      <c r="H226" s="38"/>
      <c r="I226" s="111"/>
      <c r="J226" s="38"/>
      <c r="K226" s="38"/>
      <c r="L226" s="41"/>
      <c r="M226" s="205"/>
      <c r="N226" s="206"/>
      <c r="O226" s="67"/>
      <c r="P226" s="67"/>
      <c r="Q226" s="67"/>
      <c r="R226" s="67"/>
      <c r="S226" s="67"/>
      <c r="T226" s="68"/>
      <c r="U226" s="36"/>
      <c r="V226" s="36"/>
      <c r="W226" s="36"/>
      <c r="X226" s="36"/>
      <c r="Y226" s="36"/>
      <c r="Z226" s="36"/>
      <c r="AA226" s="36"/>
      <c r="AB226" s="36"/>
      <c r="AC226" s="36"/>
      <c r="AD226" s="36"/>
      <c r="AE226" s="36"/>
      <c r="AT226" s="19" t="s">
        <v>184</v>
      </c>
      <c r="AU226" s="19" t="s">
        <v>85</v>
      </c>
    </row>
    <row r="227" spans="1:65" s="2" customFormat="1" ht="16.5" customHeight="1">
      <c r="A227" s="36"/>
      <c r="B227" s="37"/>
      <c r="C227" s="239" t="s">
        <v>554</v>
      </c>
      <c r="D227" s="239" t="s">
        <v>238</v>
      </c>
      <c r="E227" s="240" t="s">
        <v>555</v>
      </c>
      <c r="F227" s="241" t="s">
        <v>556</v>
      </c>
      <c r="G227" s="242" t="s">
        <v>247</v>
      </c>
      <c r="H227" s="243">
        <v>2.727</v>
      </c>
      <c r="I227" s="244"/>
      <c r="J227" s="245">
        <f>ROUND(I227*H227,2)</f>
        <v>0</v>
      </c>
      <c r="K227" s="241" t="s">
        <v>181</v>
      </c>
      <c r="L227" s="246"/>
      <c r="M227" s="247" t="s">
        <v>19</v>
      </c>
      <c r="N227" s="248" t="s">
        <v>48</v>
      </c>
      <c r="O227" s="67"/>
      <c r="P227" s="199">
        <f>O227*H227</f>
        <v>0</v>
      </c>
      <c r="Q227" s="199">
        <v>0.15</v>
      </c>
      <c r="R227" s="199">
        <f>Q227*H227</f>
        <v>0.40904999999999997</v>
      </c>
      <c r="S227" s="199">
        <v>0</v>
      </c>
      <c r="T227" s="200">
        <f>S227*H227</f>
        <v>0</v>
      </c>
      <c r="U227" s="36"/>
      <c r="V227" s="36"/>
      <c r="W227" s="36"/>
      <c r="X227" s="36"/>
      <c r="Y227" s="36"/>
      <c r="Z227" s="36"/>
      <c r="AA227" s="36"/>
      <c r="AB227" s="36"/>
      <c r="AC227" s="36"/>
      <c r="AD227" s="36"/>
      <c r="AE227" s="36"/>
      <c r="AR227" s="201" t="s">
        <v>230</v>
      </c>
      <c r="AT227" s="201" t="s">
        <v>238</v>
      </c>
      <c r="AU227" s="201" t="s">
        <v>85</v>
      </c>
      <c r="AY227" s="19" t="s">
        <v>175</v>
      </c>
      <c r="BE227" s="202">
        <f>IF(N227="základní",J227,0)</f>
        <v>0</v>
      </c>
      <c r="BF227" s="202">
        <f>IF(N227="snížená",J227,0)</f>
        <v>0</v>
      </c>
      <c r="BG227" s="202">
        <f>IF(N227="zákl. přenesená",J227,0)</f>
        <v>0</v>
      </c>
      <c r="BH227" s="202">
        <f>IF(N227="sníž. přenesená",J227,0)</f>
        <v>0</v>
      </c>
      <c r="BI227" s="202">
        <f>IF(N227="nulová",J227,0)</f>
        <v>0</v>
      </c>
      <c r="BJ227" s="19" t="s">
        <v>182</v>
      </c>
      <c r="BK227" s="202">
        <f>ROUND(I227*H227,2)</f>
        <v>0</v>
      </c>
      <c r="BL227" s="19" t="s">
        <v>182</v>
      </c>
      <c r="BM227" s="201" t="s">
        <v>557</v>
      </c>
    </row>
    <row r="228" spans="2:51" s="14" customFormat="1" ht="11.25">
      <c r="B228" s="217"/>
      <c r="C228" s="218"/>
      <c r="D228" s="203" t="s">
        <v>186</v>
      </c>
      <c r="E228" s="219" t="s">
        <v>19</v>
      </c>
      <c r="F228" s="220" t="s">
        <v>558</v>
      </c>
      <c r="G228" s="218"/>
      <c r="H228" s="221">
        <v>2.727</v>
      </c>
      <c r="I228" s="222"/>
      <c r="J228" s="218"/>
      <c r="K228" s="218"/>
      <c r="L228" s="223"/>
      <c r="M228" s="224"/>
      <c r="N228" s="225"/>
      <c r="O228" s="225"/>
      <c r="P228" s="225"/>
      <c r="Q228" s="225"/>
      <c r="R228" s="225"/>
      <c r="S228" s="225"/>
      <c r="T228" s="226"/>
      <c r="AT228" s="227" t="s">
        <v>186</v>
      </c>
      <c r="AU228" s="227" t="s">
        <v>85</v>
      </c>
      <c r="AV228" s="14" t="s">
        <v>85</v>
      </c>
      <c r="AW228" s="14" t="s">
        <v>37</v>
      </c>
      <c r="AX228" s="14" t="s">
        <v>83</v>
      </c>
      <c r="AY228" s="227" t="s">
        <v>175</v>
      </c>
    </row>
    <row r="229" spans="1:65" s="2" customFormat="1" ht="16.5" customHeight="1">
      <c r="A229" s="36"/>
      <c r="B229" s="37"/>
      <c r="C229" s="190" t="s">
        <v>559</v>
      </c>
      <c r="D229" s="190" t="s">
        <v>177</v>
      </c>
      <c r="E229" s="191" t="s">
        <v>560</v>
      </c>
      <c r="F229" s="192" t="s">
        <v>561</v>
      </c>
      <c r="G229" s="193" t="s">
        <v>400</v>
      </c>
      <c r="H229" s="194">
        <v>243.75</v>
      </c>
      <c r="I229" s="195"/>
      <c r="J229" s="196">
        <f>ROUND(I229*H229,2)</f>
        <v>0</v>
      </c>
      <c r="K229" s="192" t="s">
        <v>181</v>
      </c>
      <c r="L229" s="41"/>
      <c r="M229" s="197" t="s">
        <v>19</v>
      </c>
      <c r="N229" s="198" t="s">
        <v>48</v>
      </c>
      <c r="O229" s="67"/>
      <c r="P229" s="199">
        <f>O229*H229</f>
        <v>0</v>
      </c>
      <c r="Q229" s="199">
        <v>0.06702</v>
      </c>
      <c r="R229" s="199">
        <f>Q229*H229</f>
        <v>16.336125</v>
      </c>
      <c r="S229" s="199">
        <v>0</v>
      </c>
      <c r="T229" s="200">
        <f>S229*H229</f>
        <v>0</v>
      </c>
      <c r="U229" s="36"/>
      <c r="V229" s="36"/>
      <c r="W229" s="36"/>
      <c r="X229" s="36"/>
      <c r="Y229" s="36"/>
      <c r="Z229" s="36"/>
      <c r="AA229" s="36"/>
      <c r="AB229" s="36"/>
      <c r="AC229" s="36"/>
      <c r="AD229" s="36"/>
      <c r="AE229" s="36"/>
      <c r="AR229" s="201" t="s">
        <v>182</v>
      </c>
      <c r="AT229" s="201" t="s">
        <v>177</v>
      </c>
      <c r="AU229" s="201" t="s">
        <v>85</v>
      </c>
      <c r="AY229" s="19" t="s">
        <v>175</v>
      </c>
      <c r="BE229" s="202">
        <f>IF(N229="základní",J229,0)</f>
        <v>0</v>
      </c>
      <c r="BF229" s="202">
        <f>IF(N229="snížená",J229,0)</f>
        <v>0</v>
      </c>
      <c r="BG229" s="202">
        <f>IF(N229="zákl. přenesená",J229,0)</f>
        <v>0</v>
      </c>
      <c r="BH229" s="202">
        <f>IF(N229="sníž. přenesená",J229,0)</f>
        <v>0</v>
      </c>
      <c r="BI229" s="202">
        <f>IF(N229="nulová",J229,0)</f>
        <v>0</v>
      </c>
      <c r="BJ229" s="19" t="s">
        <v>182</v>
      </c>
      <c r="BK229" s="202">
        <f>ROUND(I229*H229,2)</f>
        <v>0</v>
      </c>
      <c r="BL229" s="19" t="s">
        <v>182</v>
      </c>
      <c r="BM229" s="201" t="s">
        <v>562</v>
      </c>
    </row>
    <row r="230" spans="1:47" s="2" customFormat="1" ht="58.5">
      <c r="A230" s="36"/>
      <c r="B230" s="37"/>
      <c r="C230" s="38"/>
      <c r="D230" s="203" t="s">
        <v>184</v>
      </c>
      <c r="E230" s="38"/>
      <c r="F230" s="204" t="s">
        <v>563</v>
      </c>
      <c r="G230" s="38"/>
      <c r="H230" s="38"/>
      <c r="I230" s="111"/>
      <c r="J230" s="38"/>
      <c r="K230" s="38"/>
      <c r="L230" s="41"/>
      <c r="M230" s="205"/>
      <c r="N230" s="206"/>
      <c r="O230" s="67"/>
      <c r="P230" s="67"/>
      <c r="Q230" s="67"/>
      <c r="R230" s="67"/>
      <c r="S230" s="67"/>
      <c r="T230" s="68"/>
      <c r="U230" s="36"/>
      <c r="V230" s="36"/>
      <c r="W230" s="36"/>
      <c r="X230" s="36"/>
      <c r="Y230" s="36"/>
      <c r="Z230" s="36"/>
      <c r="AA230" s="36"/>
      <c r="AB230" s="36"/>
      <c r="AC230" s="36"/>
      <c r="AD230" s="36"/>
      <c r="AE230" s="36"/>
      <c r="AT230" s="19" t="s">
        <v>184</v>
      </c>
      <c r="AU230" s="19" t="s">
        <v>85</v>
      </c>
    </row>
    <row r="231" spans="2:51" s="14" customFormat="1" ht="11.25">
      <c r="B231" s="217"/>
      <c r="C231" s="218"/>
      <c r="D231" s="203" t="s">
        <v>186</v>
      </c>
      <c r="E231" s="219" t="s">
        <v>19</v>
      </c>
      <c r="F231" s="220" t="s">
        <v>564</v>
      </c>
      <c r="G231" s="218"/>
      <c r="H231" s="221">
        <v>243.75</v>
      </c>
      <c r="I231" s="222"/>
      <c r="J231" s="218"/>
      <c r="K231" s="218"/>
      <c r="L231" s="223"/>
      <c r="M231" s="224"/>
      <c r="N231" s="225"/>
      <c r="O231" s="225"/>
      <c r="P231" s="225"/>
      <c r="Q231" s="225"/>
      <c r="R231" s="225"/>
      <c r="S231" s="225"/>
      <c r="T231" s="226"/>
      <c r="AT231" s="227" t="s">
        <v>186</v>
      </c>
      <c r="AU231" s="227" t="s">
        <v>85</v>
      </c>
      <c r="AV231" s="14" t="s">
        <v>85</v>
      </c>
      <c r="AW231" s="14" t="s">
        <v>37</v>
      </c>
      <c r="AX231" s="14" t="s">
        <v>83</v>
      </c>
      <c r="AY231" s="227" t="s">
        <v>175</v>
      </c>
    </row>
    <row r="232" spans="1:65" s="2" customFormat="1" ht="16.5" customHeight="1">
      <c r="A232" s="36"/>
      <c r="B232" s="37"/>
      <c r="C232" s="239" t="s">
        <v>565</v>
      </c>
      <c r="D232" s="239" t="s">
        <v>238</v>
      </c>
      <c r="E232" s="240" t="s">
        <v>566</v>
      </c>
      <c r="F232" s="241" t="s">
        <v>567</v>
      </c>
      <c r="G232" s="242" t="s">
        <v>400</v>
      </c>
      <c r="H232" s="243">
        <v>246.188</v>
      </c>
      <c r="I232" s="244"/>
      <c r="J232" s="245">
        <f>ROUND(I232*H232,2)</f>
        <v>0</v>
      </c>
      <c r="K232" s="241" t="s">
        <v>181</v>
      </c>
      <c r="L232" s="246"/>
      <c r="M232" s="247" t="s">
        <v>19</v>
      </c>
      <c r="N232" s="248" t="s">
        <v>48</v>
      </c>
      <c r="O232" s="67"/>
      <c r="P232" s="199">
        <f>O232*H232</f>
        <v>0</v>
      </c>
      <c r="Q232" s="199">
        <v>0.05</v>
      </c>
      <c r="R232" s="199">
        <f>Q232*H232</f>
        <v>12.3094</v>
      </c>
      <c r="S232" s="199">
        <v>0</v>
      </c>
      <c r="T232" s="200">
        <f>S232*H232</f>
        <v>0</v>
      </c>
      <c r="U232" s="36"/>
      <c r="V232" s="36"/>
      <c r="W232" s="36"/>
      <c r="X232" s="36"/>
      <c r="Y232" s="36"/>
      <c r="Z232" s="36"/>
      <c r="AA232" s="36"/>
      <c r="AB232" s="36"/>
      <c r="AC232" s="36"/>
      <c r="AD232" s="36"/>
      <c r="AE232" s="36"/>
      <c r="AR232" s="201" t="s">
        <v>230</v>
      </c>
      <c r="AT232" s="201" t="s">
        <v>238</v>
      </c>
      <c r="AU232" s="201" t="s">
        <v>85</v>
      </c>
      <c r="AY232" s="19" t="s">
        <v>175</v>
      </c>
      <c r="BE232" s="202">
        <f>IF(N232="základní",J232,0)</f>
        <v>0</v>
      </c>
      <c r="BF232" s="202">
        <f>IF(N232="snížená",J232,0)</f>
        <v>0</v>
      </c>
      <c r="BG232" s="202">
        <f>IF(N232="zákl. přenesená",J232,0)</f>
        <v>0</v>
      </c>
      <c r="BH232" s="202">
        <f>IF(N232="sníž. přenesená",J232,0)</f>
        <v>0</v>
      </c>
      <c r="BI232" s="202">
        <f>IF(N232="nulová",J232,0)</f>
        <v>0</v>
      </c>
      <c r="BJ232" s="19" t="s">
        <v>182</v>
      </c>
      <c r="BK232" s="202">
        <f>ROUND(I232*H232,2)</f>
        <v>0</v>
      </c>
      <c r="BL232" s="19" t="s">
        <v>182</v>
      </c>
      <c r="BM232" s="201" t="s">
        <v>568</v>
      </c>
    </row>
    <row r="233" spans="2:51" s="14" customFormat="1" ht="11.25">
      <c r="B233" s="217"/>
      <c r="C233" s="218"/>
      <c r="D233" s="203" t="s">
        <v>186</v>
      </c>
      <c r="E233" s="219" t="s">
        <v>19</v>
      </c>
      <c r="F233" s="220" t="s">
        <v>569</v>
      </c>
      <c r="G233" s="218"/>
      <c r="H233" s="221">
        <v>246.188</v>
      </c>
      <c r="I233" s="222"/>
      <c r="J233" s="218"/>
      <c r="K233" s="218"/>
      <c r="L233" s="223"/>
      <c r="M233" s="224"/>
      <c r="N233" s="225"/>
      <c r="O233" s="225"/>
      <c r="P233" s="225"/>
      <c r="Q233" s="225"/>
      <c r="R233" s="225"/>
      <c r="S233" s="225"/>
      <c r="T233" s="226"/>
      <c r="AT233" s="227" t="s">
        <v>186</v>
      </c>
      <c r="AU233" s="227" t="s">
        <v>85</v>
      </c>
      <c r="AV233" s="14" t="s">
        <v>85</v>
      </c>
      <c r="AW233" s="14" t="s">
        <v>37</v>
      </c>
      <c r="AX233" s="14" t="s">
        <v>83</v>
      </c>
      <c r="AY233" s="227" t="s">
        <v>175</v>
      </c>
    </row>
    <row r="234" spans="1:65" s="2" customFormat="1" ht="21.75" customHeight="1">
      <c r="A234" s="36"/>
      <c r="B234" s="37"/>
      <c r="C234" s="190" t="s">
        <v>570</v>
      </c>
      <c r="D234" s="190" t="s">
        <v>177</v>
      </c>
      <c r="E234" s="191" t="s">
        <v>571</v>
      </c>
      <c r="F234" s="192" t="s">
        <v>572</v>
      </c>
      <c r="G234" s="193" t="s">
        <v>247</v>
      </c>
      <c r="H234" s="194">
        <v>30</v>
      </c>
      <c r="I234" s="195"/>
      <c r="J234" s="196">
        <f>ROUND(I234*H234,2)</f>
        <v>0</v>
      </c>
      <c r="K234" s="192" t="s">
        <v>181</v>
      </c>
      <c r="L234" s="41"/>
      <c r="M234" s="197" t="s">
        <v>19</v>
      </c>
      <c r="N234" s="198" t="s">
        <v>48</v>
      </c>
      <c r="O234" s="67"/>
      <c r="P234" s="199">
        <f>O234*H234</f>
        <v>0</v>
      </c>
      <c r="Q234" s="199">
        <v>0.10095</v>
      </c>
      <c r="R234" s="199">
        <f>Q234*H234</f>
        <v>3.0284999999999997</v>
      </c>
      <c r="S234" s="199">
        <v>0</v>
      </c>
      <c r="T234" s="200">
        <f>S234*H234</f>
        <v>0</v>
      </c>
      <c r="U234" s="36"/>
      <c r="V234" s="36"/>
      <c r="W234" s="36"/>
      <c r="X234" s="36"/>
      <c r="Y234" s="36"/>
      <c r="Z234" s="36"/>
      <c r="AA234" s="36"/>
      <c r="AB234" s="36"/>
      <c r="AC234" s="36"/>
      <c r="AD234" s="36"/>
      <c r="AE234" s="36"/>
      <c r="AR234" s="201" t="s">
        <v>182</v>
      </c>
      <c r="AT234" s="201" t="s">
        <v>177</v>
      </c>
      <c r="AU234" s="201" t="s">
        <v>85</v>
      </c>
      <c r="AY234" s="19" t="s">
        <v>175</v>
      </c>
      <c r="BE234" s="202">
        <f>IF(N234="základní",J234,0)</f>
        <v>0</v>
      </c>
      <c r="BF234" s="202">
        <f>IF(N234="snížená",J234,0)</f>
        <v>0</v>
      </c>
      <c r="BG234" s="202">
        <f>IF(N234="zákl. přenesená",J234,0)</f>
        <v>0</v>
      </c>
      <c r="BH234" s="202">
        <f>IF(N234="sníž. přenesená",J234,0)</f>
        <v>0</v>
      </c>
      <c r="BI234" s="202">
        <f>IF(N234="nulová",J234,0)</f>
        <v>0</v>
      </c>
      <c r="BJ234" s="19" t="s">
        <v>182</v>
      </c>
      <c r="BK234" s="202">
        <f>ROUND(I234*H234,2)</f>
        <v>0</v>
      </c>
      <c r="BL234" s="19" t="s">
        <v>182</v>
      </c>
      <c r="BM234" s="201" t="s">
        <v>573</v>
      </c>
    </row>
    <row r="235" spans="1:47" s="2" customFormat="1" ht="58.5">
      <c r="A235" s="36"/>
      <c r="B235" s="37"/>
      <c r="C235" s="38"/>
      <c r="D235" s="203" t="s">
        <v>184</v>
      </c>
      <c r="E235" s="38"/>
      <c r="F235" s="204" t="s">
        <v>574</v>
      </c>
      <c r="G235" s="38"/>
      <c r="H235" s="38"/>
      <c r="I235" s="111"/>
      <c r="J235" s="38"/>
      <c r="K235" s="38"/>
      <c r="L235" s="41"/>
      <c r="M235" s="205"/>
      <c r="N235" s="206"/>
      <c r="O235" s="67"/>
      <c r="P235" s="67"/>
      <c r="Q235" s="67"/>
      <c r="R235" s="67"/>
      <c r="S235" s="67"/>
      <c r="T235" s="68"/>
      <c r="U235" s="36"/>
      <c r="V235" s="36"/>
      <c r="W235" s="36"/>
      <c r="X235" s="36"/>
      <c r="Y235" s="36"/>
      <c r="Z235" s="36"/>
      <c r="AA235" s="36"/>
      <c r="AB235" s="36"/>
      <c r="AC235" s="36"/>
      <c r="AD235" s="36"/>
      <c r="AE235" s="36"/>
      <c r="AT235" s="19" t="s">
        <v>184</v>
      </c>
      <c r="AU235" s="19" t="s">
        <v>85</v>
      </c>
    </row>
    <row r="236" spans="1:65" s="2" customFormat="1" ht="16.5" customHeight="1">
      <c r="A236" s="36"/>
      <c r="B236" s="37"/>
      <c r="C236" s="239" t="s">
        <v>575</v>
      </c>
      <c r="D236" s="239" t="s">
        <v>238</v>
      </c>
      <c r="E236" s="240" t="s">
        <v>576</v>
      </c>
      <c r="F236" s="241" t="s">
        <v>577</v>
      </c>
      <c r="G236" s="242" t="s">
        <v>247</v>
      </c>
      <c r="H236" s="243">
        <v>30.3</v>
      </c>
      <c r="I236" s="244"/>
      <c r="J236" s="245">
        <f>ROUND(I236*H236,2)</f>
        <v>0</v>
      </c>
      <c r="K236" s="241" t="s">
        <v>181</v>
      </c>
      <c r="L236" s="246"/>
      <c r="M236" s="247" t="s">
        <v>19</v>
      </c>
      <c r="N236" s="248" t="s">
        <v>48</v>
      </c>
      <c r="O236" s="67"/>
      <c r="P236" s="199">
        <f>O236*H236</f>
        <v>0</v>
      </c>
      <c r="Q236" s="199">
        <v>0.046</v>
      </c>
      <c r="R236" s="199">
        <f>Q236*H236</f>
        <v>1.3938</v>
      </c>
      <c r="S236" s="199">
        <v>0</v>
      </c>
      <c r="T236" s="200">
        <f>S236*H236</f>
        <v>0</v>
      </c>
      <c r="U236" s="36"/>
      <c r="V236" s="36"/>
      <c r="W236" s="36"/>
      <c r="X236" s="36"/>
      <c r="Y236" s="36"/>
      <c r="Z236" s="36"/>
      <c r="AA236" s="36"/>
      <c r="AB236" s="36"/>
      <c r="AC236" s="36"/>
      <c r="AD236" s="36"/>
      <c r="AE236" s="36"/>
      <c r="AR236" s="201" t="s">
        <v>230</v>
      </c>
      <c r="AT236" s="201" t="s">
        <v>238</v>
      </c>
      <c r="AU236" s="201" t="s">
        <v>85</v>
      </c>
      <c r="AY236" s="19" t="s">
        <v>175</v>
      </c>
      <c r="BE236" s="202">
        <f>IF(N236="základní",J236,0)</f>
        <v>0</v>
      </c>
      <c r="BF236" s="202">
        <f>IF(N236="snížená",J236,0)</f>
        <v>0</v>
      </c>
      <c r="BG236" s="202">
        <f>IF(N236="zákl. přenesená",J236,0)</f>
        <v>0</v>
      </c>
      <c r="BH236" s="202">
        <f>IF(N236="sníž. přenesená",J236,0)</f>
        <v>0</v>
      </c>
      <c r="BI236" s="202">
        <f>IF(N236="nulová",J236,0)</f>
        <v>0</v>
      </c>
      <c r="BJ236" s="19" t="s">
        <v>182</v>
      </c>
      <c r="BK236" s="202">
        <f>ROUND(I236*H236,2)</f>
        <v>0</v>
      </c>
      <c r="BL236" s="19" t="s">
        <v>182</v>
      </c>
      <c r="BM236" s="201" t="s">
        <v>578</v>
      </c>
    </row>
    <row r="237" spans="2:51" s="14" customFormat="1" ht="11.25">
      <c r="B237" s="217"/>
      <c r="C237" s="218"/>
      <c r="D237" s="203" t="s">
        <v>186</v>
      </c>
      <c r="E237" s="219" t="s">
        <v>19</v>
      </c>
      <c r="F237" s="220" t="s">
        <v>579</v>
      </c>
      <c r="G237" s="218"/>
      <c r="H237" s="221">
        <v>30.3</v>
      </c>
      <c r="I237" s="222"/>
      <c r="J237" s="218"/>
      <c r="K237" s="218"/>
      <c r="L237" s="223"/>
      <c r="M237" s="224"/>
      <c r="N237" s="225"/>
      <c r="O237" s="225"/>
      <c r="P237" s="225"/>
      <c r="Q237" s="225"/>
      <c r="R237" s="225"/>
      <c r="S237" s="225"/>
      <c r="T237" s="226"/>
      <c r="AT237" s="227" t="s">
        <v>186</v>
      </c>
      <c r="AU237" s="227" t="s">
        <v>85</v>
      </c>
      <c r="AV237" s="14" t="s">
        <v>85</v>
      </c>
      <c r="AW237" s="14" t="s">
        <v>37</v>
      </c>
      <c r="AX237" s="14" t="s">
        <v>83</v>
      </c>
      <c r="AY237" s="227" t="s">
        <v>175</v>
      </c>
    </row>
    <row r="238" spans="1:65" s="2" customFormat="1" ht="21.75" customHeight="1">
      <c r="A238" s="36"/>
      <c r="B238" s="37"/>
      <c r="C238" s="190" t="s">
        <v>580</v>
      </c>
      <c r="D238" s="190" t="s">
        <v>177</v>
      </c>
      <c r="E238" s="191" t="s">
        <v>581</v>
      </c>
      <c r="F238" s="192" t="s">
        <v>582</v>
      </c>
      <c r="G238" s="193" t="s">
        <v>247</v>
      </c>
      <c r="H238" s="194">
        <v>41</v>
      </c>
      <c r="I238" s="195"/>
      <c r="J238" s="196">
        <f>ROUND(I238*H238,2)</f>
        <v>0</v>
      </c>
      <c r="K238" s="192" t="s">
        <v>181</v>
      </c>
      <c r="L238" s="41"/>
      <c r="M238" s="197" t="s">
        <v>19</v>
      </c>
      <c r="N238" s="198" t="s">
        <v>48</v>
      </c>
      <c r="O238" s="67"/>
      <c r="P238" s="199">
        <f>O238*H238</f>
        <v>0</v>
      </c>
      <c r="Q238" s="199">
        <v>0.16371</v>
      </c>
      <c r="R238" s="199">
        <f>Q238*H238</f>
        <v>6.71211</v>
      </c>
      <c r="S238" s="199">
        <v>0</v>
      </c>
      <c r="T238" s="200">
        <f>S238*H238</f>
        <v>0</v>
      </c>
      <c r="U238" s="36"/>
      <c r="V238" s="36"/>
      <c r="W238" s="36"/>
      <c r="X238" s="36"/>
      <c r="Y238" s="36"/>
      <c r="Z238" s="36"/>
      <c r="AA238" s="36"/>
      <c r="AB238" s="36"/>
      <c r="AC238" s="36"/>
      <c r="AD238" s="36"/>
      <c r="AE238" s="36"/>
      <c r="AR238" s="201" t="s">
        <v>182</v>
      </c>
      <c r="AT238" s="201" t="s">
        <v>177</v>
      </c>
      <c r="AU238" s="201" t="s">
        <v>85</v>
      </c>
      <c r="AY238" s="19" t="s">
        <v>175</v>
      </c>
      <c r="BE238" s="202">
        <f>IF(N238="základní",J238,0)</f>
        <v>0</v>
      </c>
      <c r="BF238" s="202">
        <f>IF(N238="snížená",J238,0)</f>
        <v>0</v>
      </c>
      <c r="BG238" s="202">
        <f>IF(N238="zákl. přenesená",J238,0)</f>
        <v>0</v>
      </c>
      <c r="BH238" s="202">
        <f>IF(N238="sníž. přenesená",J238,0)</f>
        <v>0</v>
      </c>
      <c r="BI238" s="202">
        <f>IF(N238="nulová",J238,0)</f>
        <v>0</v>
      </c>
      <c r="BJ238" s="19" t="s">
        <v>182</v>
      </c>
      <c r="BK238" s="202">
        <f>ROUND(I238*H238,2)</f>
        <v>0</v>
      </c>
      <c r="BL238" s="19" t="s">
        <v>182</v>
      </c>
      <c r="BM238" s="201" t="s">
        <v>583</v>
      </c>
    </row>
    <row r="239" spans="1:47" s="2" customFormat="1" ht="87.75">
      <c r="A239" s="36"/>
      <c r="B239" s="37"/>
      <c r="C239" s="38"/>
      <c r="D239" s="203" t="s">
        <v>184</v>
      </c>
      <c r="E239" s="38"/>
      <c r="F239" s="204" t="s">
        <v>584</v>
      </c>
      <c r="G239" s="38"/>
      <c r="H239" s="38"/>
      <c r="I239" s="111"/>
      <c r="J239" s="38"/>
      <c r="K239" s="38"/>
      <c r="L239" s="41"/>
      <c r="M239" s="205"/>
      <c r="N239" s="206"/>
      <c r="O239" s="67"/>
      <c r="P239" s="67"/>
      <c r="Q239" s="67"/>
      <c r="R239" s="67"/>
      <c r="S239" s="67"/>
      <c r="T239" s="68"/>
      <c r="U239" s="36"/>
      <c r="V239" s="36"/>
      <c r="W239" s="36"/>
      <c r="X239" s="36"/>
      <c r="Y239" s="36"/>
      <c r="Z239" s="36"/>
      <c r="AA239" s="36"/>
      <c r="AB239" s="36"/>
      <c r="AC239" s="36"/>
      <c r="AD239" s="36"/>
      <c r="AE239" s="36"/>
      <c r="AT239" s="19" t="s">
        <v>184</v>
      </c>
      <c r="AU239" s="19" t="s">
        <v>85</v>
      </c>
    </row>
    <row r="240" spans="1:65" s="2" customFormat="1" ht="16.5" customHeight="1">
      <c r="A240" s="36"/>
      <c r="B240" s="37"/>
      <c r="C240" s="239" t="s">
        <v>585</v>
      </c>
      <c r="D240" s="239" t="s">
        <v>238</v>
      </c>
      <c r="E240" s="240" t="s">
        <v>586</v>
      </c>
      <c r="F240" s="241" t="s">
        <v>587</v>
      </c>
      <c r="G240" s="242" t="s">
        <v>247</v>
      </c>
      <c r="H240" s="243">
        <v>41.41</v>
      </c>
      <c r="I240" s="244"/>
      <c r="J240" s="245">
        <f>ROUND(I240*H240,2)</f>
        <v>0</v>
      </c>
      <c r="K240" s="241" t="s">
        <v>181</v>
      </c>
      <c r="L240" s="246"/>
      <c r="M240" s="247" t="s">
        <v>19</v>
      </c>
      <c r="N240" s="248" t="s">
        <v>48</v>
      </c>
      <c r="O240" s="67"/>
      <c r="P240" s="199">
        <f>O240*H240</f>
        <v>0</v>
      </c>
      <c r="Q240" s="199">
        <v>0.25755</v>
      </c>
      <c r="R240" s="199">
        <f>Q240*H240</f>
        <v>10.6651455</v>
      </c>
      <c r="S240" s="199">
        <v>0</v>
      </c>
      <c r="T240" s="200">
        <f>S240*H240</f>
        <v>0</v>
      </c>
      <c r="U240" s="36"/>
      <c r="V240" s="36"/>
      <c r="W240" s="36"/>
      <c r="X240" s="36"/>
      <c r="Y240" s="36"/>
      <c r="Z240" s="36"/>
      <c r="AA240" s="36"/>
      <c r="AB240" s="36"/>
      <c r="AC240" s="36"/>
      <c r="AD240" s="36"/>
      <c r="AE240" s="36"/>
      <c r="AR240" s="201" t="s">
        <v>230</v>
      </c>
      <c r="AT240" s="201" t="s">
        <v>238</v>
      </c>
      <c r="AU240" s="201" t="s">
        <v>85</v>
      </c>
      <c r="AY240" s="19" t="s">
        <v>175</v>
      </c>
      <c r="BE240" s="202">
        <f>IF(N240="základní",J240,0)</f>
        <v>0</v>
      </c>
      <c r="BF240" s="202">
        <f>IF(N240="snížená",J240,0)</f>
        <v>0</v>
      </c>
      <c r="BG240" s="202">
        <f>IF(N240="zákl. přenesená",J240,0)</f>
        <v>0</v>
      </c>
      <c r="BH240" s="202">
        <f>IF(N240="sníž. přenesená",J240,0)</f>
        <v>0</v>
      </c>
      <c r="BI240" s="202">
        <f>IF(N240="nulová",J240,0)</f>
        <v>0</v>
      </c>
      <c r="BJ240" s="19" t="s">
        <v>182</v>
      </c>
      <c r="BK240" s="202">
        <f>ROUND(I240*H240,2)</f>
        <v>0</v>
      </c>
      <c r="BL240" s="19" t="s">
        <v>182</v>
      </c>
      <c r="BM240" s="201" t="s">
        <v>588</v>
      </c>
    </row>
    <row r="241" spans="2:51" s="14" customFormat="1" ht="11.25">
      <c r="B241" s="217"/>
      <c r="C241" s="218"/>
      <c r="D241" s="203" t="s">
        <v>186</v>
      </c>
      <c r="E241" s="219" t="s">
        <v>19</v>
      </c>
      <c r="F241" s="220" t="s">
        <v>589</v>
      </c>
      <c r="G241" s="218"/>
      <c r="H241" s="221">
        <v>41.41</v>
      </c>
      <c r="I241" s="222"/>
      <c r="J241" s="218"/>
      <c r="K241" s="218"/>
      <c r="L241" s="223"/>
      <c r="M241" s="224"/>
      <c r="N241" s="225"/>
      <c r="O241" s="225"/>
      <c r="P241" s="225"/>
      <c r="Q241" s="225"/>
      <c r="R241" s="225"/>
      <c r="S241" s="225"/>
      <c r="T241" s="226"/>
      <c r="AT241" s="227" t="s">
        <v>186</v>
      </c>
      <c r="AU241" s="227" t="s">
        <v>85</v>
      </c>
      <c r="AV241" s="14" t="s">
        <v>85</v>
      </c>
      <c r="AW241" s="14" t="s">
        <v>37</v>
      </c>
      <c r="AX241" s="14" t="s">
        <v>83</v>
      </c>
      <c r="AY241" s="227" t="s">
        <v>175</v>
      </c>
    </row>
    <row r="242" spans="2:63" s="12" customFormat="1" ht="22.9" customHeight="1">
      <c r="B242" s="174"/>
      <c r="C242" s="175"/>
      <c r="D242" s="176" t="s">
        <v>74</v>
      </c>
      <c r="E242" s="188" t="s">
        <v>302</v>
      </c>
      <c r="F242" s="188" t="s">
        <v>303</v>
      </c>
      <c r="G242" s="175"/>
      <c r="H242" s="175"/>
      <c r="I242" s="178"/>
      <c r="J242" s="189">
        <f>BK242</f>
        <v>0</v>
      </c>
      <c r="K242" s="175"/>
      <c r="L242" s="180"/>
      <c r="M242" s="181"/>
      <c r="N242" s="182"/>
      <c r="O242" s="182"/>
      <c r="P242" s="183">
        <f>P243</f>
        <v>0</v>
      </c>
      <c r="Q242" s="182"/>
      <c r="R242" s="183">
        <f>R243</f>
        <v>0</v>
      </c>
      <c r="S242" s="182"/>
      <c r="T242" s="184">
        <f>T243</f>
        <v>0</v>
      </c>
      <c r="AR242" s="185" t="s">
        <v>83</v>
      </c>
      <c r="AT242" s="186" t="s">
        <v>74</v>
      </c>
      <c r="AU242" s="186" t="s">
        <v>83</v>
      </c>
      <c r="AY242" s="185" t="s">
        <v>175</v>
      </c>
      <c r="BK242" s="187">
        <f>BK243</f>
        <v>0</v>
      </c>
    </row>
    <row r="243" spans="1:65" s="2" customFormat="1" ht="21.75" customHeight="1">
      <c r="A243" s="36"/>
      <c r="B243" s="37"/>
      <c r="C243" s="190" t="s">
        <v>590</v>
      </c>
      <c r="D243" s="190" t="s">
        <v>177</v>
      </c>
      <c r="E243" s="191" t="s">
        <v>591</v>
      </c>
      <c r="F243" s="192" t="s">
        <v>592</v>
      </c>
      <c r="G243" s="193" t="s">
        <v>217</v>
      </c>
      <c r="H243" s="194">
        <v>260.933</v>
      </c>
      <c r="I243" s="195"/>
      <c r="J243" s="196">
        <f>ROUND(I243*H243,2)</f>
        <v>0</v>
      </c>
      <c r="K243" s="192" t="s">
        <v>181</v>
      </c>
      <c r="L243" s="41"/>
      <c r="M243" s="267" t="s">
        <v>19</v>
      </c>
      <c r="N243" s="268" t="s">
        <v>48</v>
      </c>
      <c r="O243" s="251"/>
      <c r="P243" s="269">
        <f>O243*H243</f>
        <v>0</v>
      </c>
      <c r="Q243" s="269">
        <v>0</v>
      </c>
      <c r="R243" s="269">
        <f>Q243*H243</f>
        <v>0</v>
      </c>
      <c r="S243" s="269">
        <v>0</v>
      </c>
      <c r="T243" s="270">
        <f>S243*H243</f>
        <v>0</v>
      </c>
      <c r="U243" s="36"/>
      <c r="V243" s="36"/>
      <c r="W243" s="36"/>
      <c r="X243" s="36"/>
      <c r="Y243" s="36"/>
      <c r="Z243" s="36"/>
      <c r="AA243" s="36"/>
      <c r="AB243" s="36"/>
      <c r="AC243" s="36"/>
      <c r="AD243" s="36"/>
      <c r="AE243" s="36"/>
      <c r="AR243" s="201" t="s">
        <v>182</v>
      </c>
      <c r="AT243" s="201" t="s">
        <v>177</v>
      </c>
      <c r="AU243" s="201" t="s">
        <v>85</v>
      </c>
      <c r="AY243" s="19" t="s">
        <v>175</v>
      </c>
      <c r="BE243" s="202">
        <f>IF(N243="základní",J243,0)</f>
        <v>0</v>
      </c>
      <c r="BF243" s="202">
        <f>IF(N243="snížená",J243,0)</f>
        <v>0</v>
      </c>
      <c r="BG243" s="202">
        <f>IF(N243="zákl. přenesená",J243,0)</f>
        <v>0</v>
      </c>
      <c r="BH243" s="202">
        <f>IF(N243="sníž. přenesená",J243,0)</f>
        <v>0</v>
      </c>
      <c r="BI243" s="202">
        <f>IF(N243="nulová",J243,0)</f>
        <v>0</v>
      </c>
      <c r="BJ243" s="19" t="s">
        <v>182</v>
      </c>
      <c r="BK243" s="202">
        <f>ROUND(I243*H243,2)</f>
        <v>0</v>
      </c>
      <c r="BL243" s="19" t="s">
        <v>182</v>
      </c>
      <c r="BM243" s="201" t="s">
        <v>593</v>
      </c>
    </row>
    <row r="244" spans="1:31" s="2" customFormat="1" ht="6.95" customHeight="1">
      <c r="A244" s="36"/>
      <c r="B244" s="50"/>
      <c r="C244" s="51"/>
      <c r="D244" s="51"/>
      <c r="E244" s="51"/>
      <c r="F244" s="51"/>
      <c r="G244" s="51"/>
      <c r="H244" s="51"/>
      <c r="I244" s="139"/>
      <c r="J244" s="51"/>
      <c r="K244" s="51"/>
      <c r="L244" s="41"/>
      <c r="M244" s="36"/>
      <c r="O244" s="36"/>
      <c r="P244" s="36"/>
      <c r="Q244" s="36"/>
      <c r="R244" s="36"/>
      <c r="S244" s="36"/>
      <c r="T244" s="36"/>
      <c r="U244" s="36"/>
      <c r="V244" s="36"/>
      <c r="W244" s="36"/>
      <c r="X244" s="36"/>
      <c r="Y244" s="36"/>
      <c r="Z244" s="36"/>
      <c r="AA244" s="36"/>
      <c r="AB244" s="36"/>
      <c r="AC244" s="36"/>
      <c r="AD244" s="36"/>
      <c r="AE244" s="36"/>
    </row>
  </sheetData>
  <sheetProtection algorithmName="SHA-512" hashValue="WoVmTwBxGPHHsAbUbhktySuRGugg7SkFVY0fibbe5P9Hlo3JPXXas7IlWV4sdqRtAlW/HHG0M55tKn5ZUn3Rqw==" saltValue="r2BcF94I4F6pq6XiLvpqurviI4NJTvjp/7mGBzaEGlwSqCcdQQPksHGx1QFHfQ7ugDnu9FYHa++FhMXoktMYWg==" spinCount="100000" sheet="1" objects="1" scenarios="1" formatColumns="0" formatRows="0" autoFilter="0"/>
  <autoFilter ref="C84:K243"/>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94</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594</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ROUND(J83,2)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ROUND((SUM(BE83:BE113)),2)</f>
        <v>0</v>
      </c>
      <c r="G33" s="36"/>
      <c r="H33" s="36"/>
      <c r="I33" s="128">
        <v>0.21</v>
      </c>
      <c r="J33" s="127">
        <f>ROUND(((SUM(BE83:BE113))*I33),2)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ROUND((SUM(BF83:BF113)),2)</f>
        <v>0</v>
      </c>
      <c r="G34" s="36"/>
      <c r="H34" s="36"/>
      <c r="I34" s="128">
        <v>0.15</v>
      </c>
      <c r="J34" s="127">
        <f>ROUND(((SUM(BF83:BF113))*I34),2)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ROUND((SUM(BG83:BG113)),2)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ROUND((SUM(BH83:BH113)),2)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ROUND((SUM(BI83:BI113)),2)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04 - Oprava zpevněné plochy pro OSSPO</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J83</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J84</f>
        <v>0</v>
      </c>
      <c r="K60" s="149"/>
      <c r="L60" s="154"/>
    </row>
    <row r="61" spans="2:12" s="10" customFormat="1" ht="19.9" customHeight="1">
      <c r="B61" s="155"/>
      <c r="C61" s="156"/>
      <c r="D61" s="157" t="s">
        <v>595</v>
      </c>
      <c r="E61" s="158"/>
      <c r="F61" s="158"/>
      <c r="G61" s="158"/>
      <c r="H61" s="158"/>
      <c r="I61" s="159"/>
      <c r="J61" s="160">
        <f>J85</f>
        <v>0</v>
      </c>
      <c r="K61" s="156"/>
      <c r="L61" s="161"/>
    </row>
    <row r="62" spans="2:12" s="9" customFormat="1" ht="24.95" customHeight="1">
      <c r="B62" s="148"/>
      <c r="C62" s="149"/>
      <c r="D62" s="150" t="s">
        <v>158</v>
      </c>
      <c r="E62" s="151"/>
      <c r="F62" s="151"/>
      <c r="G62" s="151"/>
      <c r="H62" s="151"/>
      <c r="I62" s="152"/>
      <c r="J62" s="153">
        <f>J89</f>
        <v>0</v>
      </c>
      <c r="K62" s="149"/>
      <c r="L62" s="154"/>
    </row>
    <row r="63" spans="2:12" s="10" customFormat="1" ht="19.9" customHeight="1">
      <c r="B63" s="155"/>
      <c r="C63" s="156"/>
      <c r="D63" s="157" t="s">
        <v>357</v>
      </c>
      <c r="E63" s="158"/>
      <c r="F63" s="158"/>
      <c r="G63" s="158"/>
      <c r="H63" s="158"/>
      <c r="I63" s="159"/>
      <c r="J63" s="160">
        <f>J90</f>
        <v>0</v>
      </c>
      <c r="K63" s="156"/>
      <c r="L63" s="161"/>
    </row>
    <row r="64" spans="1:31" s="2" customFormat="1" ht="21.75" customHeight="1">
      <c r="A64" s="36"/>
      <c r="B64" s="37"/>
      <c r="C64" s="38"/>
      <c r="D64" s="38"/>
      <c r="E64" s="38"/>
      <c r="F64" s="38"/>
      <c r="G64" s="38"/>
      <c r="H64" s="38"/>
      <c r="I64" s="111"/>
      <c r="J64" s="38"/>
      <c r="K64" s="38"/>
      <c r="L64" s="112"/>
      <c r="S64" s="36"/>
      <c r="T64" s="36"/>
      <c r="U64" s="36"/>
      <c r="V64" s="36"/>
      <c r="W64" s="36"/>
      <c r="X64" s="36"/>
      <c r="Y64" s="36"/>
      <c r="Z64" s="36"/>
      <c r="AA64" s="36"/>
      <c r="AB64" s="36"/>
      <c r="AC64" s="36"/>
      <c r="AD64" s="36"/>
      <c r="AE64" s="36"/>
    </row>
    <row r="65" spans="1:31" s="2" customFormat="1" ht="6.95" customHeight="1">
      <c r="A65" s="36"/>
      <c r="B65" s="50"/>
      <c r="C65" s="51"/>
      <c r="D65" s="51"/>
      <c r="E65" s="51"/>
      <c r="F65" s="51"/>
      <c r="G65" s="51"/>
      <c r="H65" s="51"/>
      <c r="I65" s="139"/>
      <c r="J65" s="51"/>
      <c r="K65" s="51"/>
      <c r="L65" s="112"/>
      <c r="S65" s="36"/>
      <c r="T65" s="36"/>
      <c r="U65" s="36"/>
      <c r="V65" s="36"/>
      <c r="W65" s="36"/>
      <c r="X65" s="36"/>
      <c r="Y65" s="36"/>
      <c r="Z65" s="36"/>
      <c r="AA65" s="36"/>
      <c r="AB65" s="36"/>
      <c r="AC65" s="36"/>
      <c r="AD65" s="36"/>
      <c r="AE65" s="36"/>
    </row>
    <row r="69" spans="1:31" s="2" customFormat="1" ht="6.95" customHeight="1">
      <c r="A69" s="36"/>
      <c r="B69" s="52"/>
      <c r="C69" s="53"/>
      <c r="D69" s="53"/>
      <c r="E69" s="53"/>
      <c r="F69" s="53"/>
      <c r="G69" s="53"/>
      <c r="H69" s="53"/>
      <c r="I69" s="142"/>
      <c r="J69" s="53"/>
      <c r="K69" s="53"/>
      <c r="L69" s="112"/>
      <c r="S69" s="36"/>
      <c r="T69" s="36"/>
      <c r="U69" s="36"/>
      <c r="V69" s="36"/>
      <c r="W69" s="36"/>
      <c r="X69" s="36"/>
      <c r="Y69" s="36"/>
      <c r="Z69" s="36"/>
      <c r="AA69" s="36"/>
      <c r="AB69" s="36"/>
      <c r="AC69" s="36"/>
      <c r="AD69" s="36"/>
      <c r="AE69" s="36"/>
    </row>
    <row r="70" spans="1:31" s="2" customFormat="1" ht="24.95" customHeight="1">
      <c r="A70" s="36"/>
      <c r="B70" s="37"/>
      <c r="C70" s="25" t="s">
        <v>160</v>
      </c>
      <c r="D70" s="38"/>
      <c r="E70" s="38"/>
      <c r="F70" s="38"/>
      <c r="G70" s="38"/>
      <c r="H70" s="38"/>
      <c r="I70" s="111"/>
      <c r="J70" s="38"/>
      <c r="K70" s="38"/>
      <c r="L70" s="112"/>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111"/>
      <c r="J72" s="38"/>
      <c r="K72" s="38"/>
      <c r="L72" s="112"/>
      <c r="S72" s="36"/>
      <c r="T72" s="36"/>
      <c r="U72" s="36"/>
      <c r="V72" s="36"/>
      <c r="W72" s="36"/>
      <c r="X72" s="36"/>
      <c r="Y72" s="36"/>
      <c r="Z72" s="36"/>
      <c r="AA72" s="36"/>
      <c r="AB72" s="36"/>
      <c r="AC72" s="36"/>
      <c r="AD72" s="36"/>
      <c r="AE72" s="36"/>
    </row>
    <row r="73" spans="1:31" s="2" customFormat="1" ht="16.5" customHeight="1">
      <c r="A73" s="36"/>
      <c r="B73" s="37"/>
      <c r="C73" s="38"/>
      <c r="D73" s="38"/>
      <c r="E73" s="396" t="str">
        <f>E7</f>
        <v>Horažďovice ON - oprava výpravní budovy1</v>
      </c>
      <c r="F73" s="397"/>
      <c r="G73" s="397"/>
      <c r="H73" s="397"/>
      <c r="I73" s="111"/>
      <c r="J73" s="38"/>
      <c r="K73" s="38"/>
      <c r="L73" s="112"/>
      <c r="S73" s="36"/>
      <c r="T73" s="36"/>
      <c r="U73" s="36"/>
      <c r="V73" s="36"/>
      <c r="W73" s="36"/>
      <c r="X73" s="36"/>
      <c r="Y73" s="36"/>
      <c r="Z73" s="36"/>
      <c r="AA73" s="36"/>
      <c r="AB73" s="36"/>
      <c r="AC73" s="36"/>
      <c r="AD73" s="36"/>
      <c r="AE73" s="36"/>
    </row>
    <row r="74" spans="1:31" s="2" customFormat="1" ht="12" customHeight="1">
      <c r="A74" s="36"/>
      <c r="B74" s="37"/>
      <c r="C74" s="31" t="s">
        <v>144</v>
      </c>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6.5" customHeight="1">
      <c r="A75" s="36"/>
      <c r="B75" s="37"/>
      <c r="C75" s="38"/>
      <c r="D75" s="38"/>
      <c r="E75" s="353" t="str">
        <f>E9</f>
        <v>SO 04 - Oprava zpevněné plochy pro OSSPO</v>
      </c>
      <c r="F75" s="398"/>
      <c r="G75" s="398"/>
      <c r="H75" s="398"/>
      <c r="I75" s="111"/>
      <c r="J75" s="38"/>
      <c r="K75" s="38"/>
      <c r="L75" s="112"/>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 xml:space="preserve"> </v>
      </c>
      <c r="G77" s="38"/>
      <c r="H77" s="38"/>
      <c r="I77" s="114" t="s">
        <v>23</v>
      </c>
      <c r="J77" s="62" t="str">
        <f>IF(J12="","",J12)</f>
        <v>29. 3. 2020</v>
      </c>
      <c r="K77" s="38"/>
      <c r="L77" s="11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5.2" customHeight="1">
      <c r="A79" s="36"/>
      <c r="B79" s="37"/>
      <c r="C79" s="31" t="s">
        <v>25</v>
      </c>
      <c r="D79" s="38"/>
      <c r="E79" s="38"/>
      <c r="F79" s="29" t="str">
        <f>E15</f>
        <v>Správa železnic, státní organizace</v>
      </c>
      <c r="G79" s="38"/>
      <c r="H79" s="38"/>
      <c r="I79" s="114" t="s">
        <v>33</v>
      </c>
      <c r="J79" s="34" t="str">
        <f>E21</f>
        <v>APREA s.r.o.</v>
      </c>
      <c r="K79" s="38"/>
      <c r="L79" s="112"/>
      <c r="S79" s="36"/>
      <c r="T79" s="36"/>
      <c r="U79" s="36"/>
      <c r="V79" s="36"/>
      <c r="W79" s="36"/>
      <c r="X79" s="36"/>
      <c r="Y79" s="36"/>
      <c r="Z79" s="36"/>
      <c r="AA79" s="36"/>
      <c r="AB79" s="36"/>
      <c r="AC79" s="36"/>
      <c r="AD79" s="36"/>
      <c r="AE79" s="36"/>
    </row>
    <row r="80" spans="1:31" s="2" customFormat="1" ht="15.2" customHeight="1">
      <c r="A80" s="36"/>
      <c r="B80" s="37"/>
      <c r="C80" s="31" t="s">
        <v>31</v>
      </c>
      <c r="D80" s="38"/>
      <c r="E80" s="38"/>
      <c r="F80" s="29" t="str">
        <f>IF(E18="","",E18)</f>
        <v>Vyplň údaj</v>
      </c>
      <c r="G80" s="38"/>
      <c r="H80" s="38"/>
      <c r="I80" s="114" t="s">
        <v>38</v>
      </c>
      <c r="J80" s="34" t="str">
        <f>E24</f>
        <v xml:space="preserve"> </v>
      </c>
      <c r="K80" s="38"/>
      <c r="L80" s="112"/>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111"/>
      <c r="J81" s="38"/>
      <c r="K81" s="38"/>
      <c r="L81" s="112"/>
      <c r="S81" s="36"/>
      <c r="T81" s="36"/>
      <c r="U81" s="36"/>
      <c r="V81" s="36"/>
      <c r="W81" s="36"/>
      <c r="X81" s="36"/>
      <c r="Y81" s="36"/>
      <c r="Z81" s="36"/>
      <c r="AA81" s="36"/>
      <c r="AB81" s="36"/>
      <c r="AC81" s="36"/>
      <c r="AD81" s="36"/>
      <c r="AE81" s="36"/>
    </row>
    <row r="82" spans="1:31" s="11" customFormat="1" ht="29.25" customHeight="1">
      <c r="A82" s="162"/>
      <c r="B82" s="163"/>
      <c r="C82" s="164" t="s">
        <v>161</v>
      </c>
      <c r="D82" s="165" t="s">
        <v>60</v>
      </c>
      <c r="E82" s="165" t="s">
        <v>56</v>
      </c>
      <c r="F82" s="165" t="s">
        <v>57</v>
      </c>
      <c r="G82" s="165" t="s">
        <v>162</v>
      </c>
      <c r="H82" s="165" t="s">
        <v>163</v>
      </c>
      <c r="I82" s="166" t="s">
        <v>164</v>
      </c>
      <c r="J82" s="165" t="s">
        <v>148</v>
      </c>
      <c r="K82" s="167" t="s">
        <v>165</v>
      </c>
      <c r="L82" s="168"/>
      <c r="M82" s="71" t="s">
        <v>19</v>
      </c>
      <c r="N82" s="72" t="s">
        <v>45</v>
      </c>
      <c r="O82" s="72" t="s">
        <v>166</v>
      </c>
      <c r="P82" s="72" t="s">
        <v>167</v>
      </c>
      <c r="Q82" s="72" t="s">
        <v>168</v>
      </c>
      <c r="R82" s="72" t="s">
        <v>169</v>
      </c>
      <c r="S82" s="72" t="s">
        <v>170</v>
      </c>
      <c r="T82" s="73" t="s">
        <v>171</v>
      </c>
      <c r="U82" s="162"/>
      <c r="V82" s="162"/>
      <c r="W82" s="162"/>
      <c r="X82" s="162"/>
      <c r="Y82" s="162"/>
      <c r="Z82" s="162"/>
      <c r="AA82" s="162"/>
      <c r="AB82" s="162"/>
      <c r="AC82" s="162"/>
      <c r="AD82" s="162"/>
      <c r="AE82" s="162"/>
    </row>
    <row r="83" spans="1:63" s="2" customFormat="1" ht="22.9" customHeight="1">
      <c r="A83" s="36"/>
      <c r="B83" s="37"/>
      <c r="C83" s="78" t="s">
        <v>172</v>
      </c>
      <c r="D83" s="38"/>
      <c r="E83" s="38"/>
      <c r="F83" s="38"/>
      <c r="G83" s="38"/>
      <c r="H83" s="38"/>
      <c r="I83" s="111"/>
      <c r="J83" s="169">
        <f>BK83</f>
        <v>0</v>
      </c>
      <c r="K83" s="38"/>
      <c r="L83" s="41"/>
      <c r="M83" s="74"/>
      <c r="N83" s="170"/>
      <c r="O83" s="75"/>
      <c r="P83" s="171">
        <f>P84+P89</f>
        <v>0</v>
      </c>
      <c r="Q83" s="75"/>
      <c r="R83" s="171">
        <f>R84+R89</f>
        <v>0.2519654</v>
      </c>
      <c r="S83" s="75"/>
      <c r="T83" s="172">
        <f>T84+T89</f>
        <v>0</v>
      </c>
      <c r="U83" s="36"/>
      <c r="V83" s="36"/>
      <c r="W83" s="36"/>
      <c r="X83" s="36"/>
      <c r="Y83" s="36"/>
      <c r="Z83" s="36"/>
      <c r="AA83" s="36"/>
      <c r="AB83" s="36"/>
      <c r="AC83" s="36"/>
      <c r="AD83" s="36"/>
      <c r="AE83" s="36"/>
      <c r="AT83" s="19" t="s">
        <v>74</v>
      </c>
      <c r="AU83" s="19" t="s">
        <v>149</v>
      </c>
      <c r="BK83" s="173">
        <f>BK84+BK89</f>
        <v>0</v>
      </c>
    </row>
    <row r="84" spans="2:63" s="12" customFormat="1" ht="25.9" customHeight="1">
      <c r="B84" s="174"/>
      <c r="C84" s="175"/>
      <c r="D84" s="176" t="s">
        <v>74</v>
      </c>
      <c r="E84" s="177" t="s">
        <v>173</v>
      </c>
      <c r="F84" s="177" t="s">
        <v>174</v>
      </c>
      <c r="G84" s="175"/>
      <c r="H84" s="175"/>
      <c r="I84" s="178"/>
      <c r="J84" s="179">
        <f>BK84</f>
        <v>0</v>
      </c>
      <c r="K84" s="175"/>
      <c r="L84" s="180"/>
      <c r="M84" s="181"/>
      <c r="N84" s="182"/>
      <c r="O84" s="182"/>
      <c r="P84" s="183">
        <f>P85</f>
        <v>0</v>
      </c>
      <c r="Q84" s="182"/>
      <c r="R84" s="183">
        <f>R85</f>
        <v>0.013385399999999999</v>
      </c>
      <c r="S84" s="182"/>
      <c r="T84" s="184">
        <f>T85</f>
        <v>0</v>
      </c>
      <c r="AR84" s="185" t="s">
        <v>83</v>
      </c>
      <c r="AT84" s="186" t="s">
        <v>74</v>
      </c>
      <c r="AU84" s="186" t="s">
        <v>75</v>
      </c>
      <c r="AY84" s="185" t="s">
        <v>175</v>
      </c>
      <c r="BK84" s="187">
        <f>BK85</f>
        <v>0</v>
      </c>
    </row>
    <row r="85" spans="2:63" s="12" customFormat="1" ht="22.9" customHeight="1">
      <c r="B85" s="174"/>
      <c r="C85" s="175"/>
      <c r="D85" s="176" t="s">
        <v>74</v>
      </c>
      <c r="E85" s="188" t="s">
        <v>214</v>
      </c>
      <c r="F85" s="188" t="s">
        <v>596</v>
      </c>
      <c r="G85" s="175"/>
      <c r="H85" s="175"/>
      <c r="I85" s="178"/>
      <c r="J85" s="189">
        <f>BK85</f>
        <v>0</v>
      </c>
      <c r="K85" s="175"/>
      <c r="L85" s="180"/>
      <c r="M85" s="181"/>
      <c r="N85" s="182"/>
      <c r="O85" s="182"/>
      <c r="P85" s="183">
        <f>SUM(P86:P88)</f>
        <v>0</v>
      </c>
      <c r="Q85" s="182"/>
      <c r="R85" s="183">
        <f>SUM(R86:R88)</f>
        <v>0.013385399999999999</v>
      </c>
      <c r="S85" s="182"/>
      <c r="T85" s="184">
        <f>SUM(T86:T88)</f>
        <v>0</v>
      </c>
      <c r="AR85" s="185" t="s">
        <v>83</v>
      </c>
      <c r="AT85" s="186" t="s">
        <v>74</v>
      </c>
      <c r="AU85" s="186" t="s">
        <v>83</v>
      </c>
      <c r="AY85" s="185" t="s">
        <v>175</v>
      </c>
      <c r="BK85" s="187">
        <f>SUM(BK86:BK88)</f>
        <v>0</v>
      </c>
    </row>
    <row r="86" spans="1:65" s="2" customFormat="1" ht="16.5" customHeight="1">
      <c r="A86" s="36"/>
      <c r="B86" s="37"/>
      <c r="C86" s="190" t="s">
        <v>83</v>
      </c>
      <c r="D86" s="190" t="s">
        <v>177</v>
      </c>
      <c r="E86" s="191" t="s">
        <v>597</v>
      </c>
      <c r="F86" s="192" t="s">
        <v>598</v>
      </c>
      <c r="G86" s="193" t="s">
        <v>433</v>
      </c>
      <c r="H86" s="194">
        <v>95.61</v>
      </c>
      <c r="I86" s="195"/>
      <c r="J86" s="196">
        <f>ROUND(I86*H86,2)</f>
        <v>0</v>
      </c>
      <c r="K86" s="192" t="s">
        <v>181</v>
      </c>
      <c r="L86" s="41"/>
      <c r="M86" s="197" t="s">
        <v>19</v>
      </c>
      <c r="N86" s="198" t="s">
        <v>48</v>
      </c>
      <c r="O86" s="67"/>
      <c r="P86" s="199">
        <f>O86*H86</f>
        <v>0</v>
      </c>
      <c r="Q86" s="199">
        <v>0.00014</v>
      </c>
      <c r="R86" s="199">
        <f>Q86*H86</f>
        <v>0.013385399999999999</v>
      </c>
      <c r="S86" s="199">
        <v>0</v>
      </c>
      <c r="T86" s="200">
        <f>S86*H86</f>
        <v>0</v>
      </c>
      <c r="U86" s="36"/>
      <c r="V86" s="36"/>
      <c r="W86" s="36"/>
      <c r="X86" s="36"/>
      <c r="Y86" s="36"/>
      <c r="Z86" s="36"/>
      <c r="AA86" s="36"/>
      <c r="AB86" s="36"/>
      <c r="AC86" s="36"/>
      <c r="AD86" s="36"/>
      <c r="AE86" s="36"/>
      <c r="AR86" s="201" t="s">
        <v>182</v>
      </c>
      <c r="AT86" s="201" t="s">
        <v>177</v>
      </c>
      <c r="AU86" s="201" t="s">
        <v>85</v>
      </c>
      <c r="AY86" s="19" t="s">
        <v>175</v>
      </c>
      <c r="BE86" s="202">
        <f>IF(N86="základní",J86,0)</f>
        <v>0</v>
      </c>
      <c r="BF86" s="202">
        <f>IF(N86="snížená",J86,0)</f>
        <v>0</v>
      </c>
      <c r="BG86" s="202">
        <f>IF(N86="zákl. přenesená",J86,0)</f>
        <v>0</v>
      </c>
      <c r="BH86" s="202">
        <f>IF(N86="sníž. přenesená",J86,0)</f>
        <v>0</v>
      </c>
      <c r="BI86" s="202">
        <f>IF(N86="nulová",J86,0)</f>
        <v>0</v>
      </c>
      <c r="BJ86" s="19" t="s">
        <v>182</v>
      </c>
      <c r="BK86" s="202">
        <f>ROUND(I86*H86,2)</f>
        <v>0</v>
      </c>
      <c r="BL86" s="19" t="s">
        <v>182</v>
      </c>
      <c r="BM86" s="201" t="s">
        <v>599</v>
      </c>
    </row>
    <row r="87" spans="1:47" s="2" customFormat="1" ht="29.25">
      <c r="A87" s="36"/>
      <c r="B87" s="37"/>
      <c r="C87" s="38"/>
      <c r="D87" s="203" t="s">
        <v>184</v>
      </c>
      <c r="E87" s="38"/>
      <c r="F87" s="204" t="s">
        <v>600</v>
      </c>
      <c r="G87" s="38"/>
      <c r="H87" s="38"/>
      <c r="I87" s="111"/>
      <c r="J87" s="38"/>
      <c r="K87" s="38"/>
      <c r="L87" s="41"/>
      <c r="M87" s="205"/>
      <c r="N87" s="206"/>
      <c r="O87" s="67"/>
      <c r="P87" s="67"/>
      <c r="Q87" s="67"/>
      <c r="R87" s="67"/>
      <c r="S87" s="67"/>
      <c r="T87" s="68"/>
      <c r="U87" s="36"/>
      <c r="V87" s="36"/>
      <c r="W87" s="36"/>
      <c r="X87" s="36"/>
      <c r="Y87" s="36"/>
      <c r="Z87" s="36"/>
      <c r="AA87" s="36"/>
      <c r="AB87" s="36"/>
      <c r="AC87" s="36"/>
      <c r="AD87" s="36"/>
      <c r="AE87" s="36"/>
      <c r="AT87" s="19" t="s">
        <v>184</v>
      </c>
      <c r="AU87" s="19" t="s">
        <v>85</v>
      </c>
    </row>
    <row r="88" spans="2:51" s="14" customFormat="1" ht="11.25">
      <c r="B88" s="217"/>
      <c r="C88" s="218"/>
      <c r="D88" s="203" t="s">
        <v>186</v>
      </c>
      <c r="E88" s="219" t="s">
        <v>19</v>
      </c>
      <c r="F88" s="220" t="s">
        <v>601</v>
      </c>
      <c r="G88" s="218"/>
      <c r="H88" s="221">
        <v>95.61</v>
      </c>
      <c r="I88" s="222"/>
      <c r="J88" s="218"/>
      <c r="K88" s="218"/>
      <c r="L88" s="223"/>
      <c r="M88" s="224"/>
      <c r="N88" s="225"/>
      <c r="O88" s="225"/>
      <c r="P88" s="225"/>
      <c r="Q88" s="225"/>
      <c r="R88" s="225"/>
      <c r="S88" s="225"/>
      <c r="T88" s="226"/>
      <c r="AT88" s="227" t="s">
        <v>186</v>
      </c>
      <c r="AU88" s="227" t="s">
        <v>85</v>
      </c>
      <c r="AV88" s="14" t="s">
        <v>85</v>
      </c>
      <c r="AW88" s="14" t="s">
        <v>37</v>
      </c>
      <c r="AX88" s="14" t="s">
        <v>83</v>
      </c>
      <c r="AY88" s="227" t="s">
        <v>175</v>
      </c>
    </row>
    <row r="89" spans="2:63" s="12" customFormat="1" ht="25.9" customHeight="1">
      <c r="B89" s="174"/>
      <c r="C89" s="175"/>
      <c r="D89" s="176" t="s">
        <v>74</v>
      </c>
      <c r="E89" s="177" t="s">
        <v>309</v>
      </c>
      <c r="F89" s="177" t="s">
        <v>310</v>
      </c>
      <c r="G89" s="175"/>
      <c r="H89" s="175"/>
      <c r="I89" s="178"/>
      <c r="J89" s="179">
        <f>BK89</f>
        <v>0</v>
      </c>
      <c r="K89" s="175"/>
      <c r="L89" s="180"/>
      <c r="M89" s="181"/>
      <c r="N89" s="182"/>
      <c r="O89" s="182"/>
      <c r="P89" s="183">
        <f>P90</f>
        <v>0</v>
      </c>
      <c r="Q89" s="182"/>
      <c r="R89" s="183">
        <f>R90</f>
        <v>0.23858000000000001</v>
      </c>
      <c r="S89" s="182"/>
      <c r="T89" s="184">
        <f>T90</f>
        <v>0</v>
      </c>
      <c r="AR89" s="185" t="s">
        <v>85</v>
      </c>
      <c r="AT89" s="186" t="s">
        <v>74</v>
      </c>
      <c r="AU89" s="186" t="s">
        <v>75</v>
      </c>
      <c r="AY89" s="185" t="s">
        <v>175</v>
      </c>
      <c r="BK89" s="187">
        <f>BK90</f>
        <v>0</v>
      </c>
    </row>
    <row r="90" spans="2:63" s="12" customFormat="1" ht="22.9" customHeight="1">
      <c r="B90" s="174"/>
      <c r="C90" s="175"/>
      <c r="D90" s="176" t="s">
        <v>74</v>
      </c>
      <c r="E90" s="188" t="s">
        <v>381</v>
      </c>
      <c r="F90" s="188" t="s">
        <v>382</v>
      </c>
      <c r="G90" s="175"/>
      <c r="H90" s="175"/>
      <c r="I90" s="178"/>
      <c r="J90" s="189">
        <f>BK90</f>
        <v>0</v>
      </c>
      <c r="K90" s="175"/>
      <c r="L90" s="180"/>
      <c r="M90" s="181"/>
      <c r="N90" s="182"/>
      <c r="O90" s="182"/>
      <c r="P90" s="183">
        <f>SUM(P91:P113)</f>
        <v>0</v>
      </c>
      <c r="Q90" s="182"/>
      <c r="R90" s="183">
        <f>SUM(R91:R113)</f>
        <v>0.23858000000000001</v>
      </c>
      <c r="S90" s="182"/>
      <c r="T90" s="184">
        <f>SUM(T91:T113)</f>
        <v>0</v>
      </c>
      <c r="AR90" s="185" t="s">
        <v>85</v>
      </c>
      <c r="AT90" s="186" t="s">
        <v>74</v>
      </c>
      <c r="AU90" s="186" t="s">
        <v>83</v>
      </c>
      <c r="AY90" s="185" t="s">
        <v>175</v>
      </c>
      <c r="BK90" s="187">
        <f>SUM(BK91:BK113)</f>
        <v>0</v>
      </c>
    </row>
    <row r="91" spans="1:65" s="2" customFormat="1" ht="16.5" customHeight="1">
      <c r="A91" s="36"/>
      <c r="B91" s="37"/>
      <c r="C91" s="190" t="s">
        <v>85</v>
      </c>
      <c r="D91" s="190" t="s">
        <v>177</v>
      </c>
      <c r="E91" s="191" t="s">
        <v>602</v>
      </c>
      <c r="F91" s="192" t="s">
        <v>603</v>
      </c>
      <c r="G91" s="193" t="s">
        <v>433</v>
      </c>
      <c r="H91" s="194">
        <v>143</v>
      </c>
      <c r="I91" s="195"/>
      <c r="J91" s="196">
        <f>ROUND(I91*H91,2)</f>
        <v>0</v>
      </c>
      <c r="K91" s="192" t="s">
        <v>181</v>
      </c>
      <c r="L91" s="41"/>
      <c r="M91" s="197" t="s">
        <v>19</v>
      </c>
      <c r="N91" s="198" t="s">
        <v>48</v>
      </c>
      <c r="O91" s="67"/>
      <c r="P91" s="199">
        <f>O91*H91</f>
        <v>0</v>
      </c>
      <c r="Q91" s="199">
        <v>6E-05</v>
      </c>
      <c r="R91" s="199">
        <f>Q91*H91</f>
        <v>0.00858</v>
      </c>
      <c r="S91" s="199">
        <v>0</v>
      </c>
      <c r="T91" s="200">
        <f>S91*H91</f>
        <v>0</v>
      </c>
      <c r="U91" s="36"/>
      <c r="V91" s="36"/>
      <c r="W91" s="36"/>
      <c r="X91" s="36"/>
      <c r="Y91" s="36"/>
      <c r="Z91" s="36"/>
      <c r="AA91" s="36"/>
      <c r="AB91" s="36"/>
      <c r="AC91" s="36"/>
      <c r="AD91" s="36"/>
      <c r="AE91" s="36"/>
      <c r="AR91" s="201" t="s">
        <v>293</v>
      </c>
      <c r="AT91" s="201" t="s">
        <v>177</v>
      </c>
      <c r="AU91" s="201" t="s">
        <v>85</v>
      </c>
      <c r="AY91" s="19" t="s">
        <v>175</v>
      </c>
      <c r="BE91" s="202">
        <f>IF(N91="základní",J91,0)</f>
        <v>0</v>
      </c>
      <c r="BF91" s="202">
        <f>IF(N91="snížená",J91,0)</f>
        <v>0</v>
      </c>
      <c r="BG91" s="202">
        <f>IF(N91="zákl. přenesená",J91,0)</f>
        <v>0</v>
      </c>
      <c r="BH91" s="202">
        <f>IF(N91="sníž. přenesená",J91,0)</f>
        <v>0</v>
      </c>
      <c r="BI91" s="202">
        <f>IF(N91="nulová",J91,0)</f>
        <v>0</v>
      </c>
      <c r="BJ91" s="19" t="s">
        <v>182</v>
      </c>
      <c r="BK91" s="202">
        <f>ROUND(I91*H91,2)</f>
        <v>0</v>
      </c>
      <c r="BL91" s="19" t="s">
        <v>293</v>
      </c>
      <c r="BM91" s="201" t="s">
        <v>604</v>
      </c>
    </row>
    <row r="92" spans="1:47" s="2" customFormat="1" ht="29.25">
      <c r="A92" s="36"/>
      <c r="B92" s="37"/>
      <c r="C92" s="38"/>
      <c r="D92" s="203" t="s">
        <v>184</v>
      </c>
      <c r="E92" s="38"/>
      <c r="F92" s="204" t="s">
        <v>605</v>
      </c>
      <c r="G92" s="38"/>
      <c r="H92" s="38"/>
      <c r="I92" s="111"/>
      <c r="J92" s="38"/>
      <c r="K92" s="38"/>
      <c r="L92" s="41"/>
      <c r="M92" s="205"/>
      <c r="N92" s="206"/>
      <c r="O92" s="67"/>
      <c r="P92" s="67"/>
      <c r="Q92" s="67"/>
      <c r="R92" s="67"/>
      <c r="S92" s="67"/>
      <c r="T92" s="68"/>
      <c r="U92" s="36"/>
      <c r="V92" s="36"/>
      <c r="W92" s="36"/>
      <c r="X92" s="36"/>
      <c r="Y92" s="36"/>
      <c r="Z92" s="36"/>
      <c r="AA92" s="36"/>
      <c r="AB92" s="36"/>
      <c r="AC92" s="36"/>
      <c r="AD92" s="36"/>
      <c r="AE92" s="36"/>
      <c r="AT92" s="19" t="s">
        <v>184</v>
      </c>
      <c r="AU92" s="19" t="s">
        <v>85</v>
      </c>
    </row>
    <row r="93" spans="2:51" s="13" customFormat="1" ht="11.25">
      <c r="B93" s="207"/>
      <c r="C93" s="208"/>
      <c r="D93" s="203" t="s">
        <v>186</v>
      </c>
      <c r="E93" s="209" t="s">
        <v>19</v>
      </c>
      <c r="F93" s="210" t="s">
        <v>606</v>
      </c>
      <c r="G93" s="208"/>
      <c r="H93" s="209" t="s">
        <v>19</v>
      </c>
      <c r="I93" s="211"/>
      <c r="J93" s="208"/>
      <c r="K93" s="208"/>
      <c r="L93" s="212"/>
      <c r="M93" s="213"/>
      <c r="N93" s="214"/>
      <c r="O93" s="214"/>
      <c r="P93" s="214"/>
      <c r="Q93" s="214"/>
      <c r="R93" s="214"/>
      <c r="S93" s="214"/>
      <c r="T93" s="215"/>
      <c r="AT93" s="216" t="s">
        <v>186</v>
      </c>
      <c r="AU93" s="216" t="s">
        <v>85</v>
      </c>
      <c r="AV93" s="13" t="s">
        <v>83</v>
      </c>
      <c r="AW93" s="13" t="s">
        <v>37</v>
      </c>
      <c r="AX93" s="13" t="s">
        <v>75</v>
      </c>
      <c r="AY93" s="216" t="s">
        <v>175</v>
      </c>
    </row>
    <row r="94" spans="2:51" s="14" customFormat="1" ht="11.25">
      <c r="B94" s="217"/>
      <c r="C94" s="218"/>
      <c r="D94" s="203" t="s">
        <v>186</v>
      </c>
      <c r="E94" s="219" t="s">
        <v>19</v>
      </c>
      <c r="F94" s="220" t="s">
        <v>607</v>
      </c>
      <c r="G94" s="218"/>
      <c r="H94" s="221">
        <v>143</v>
      </c>
      <c r="I94" s="222"/>
      <c r="J94" s="218"/>
      <c r="K94" s="218"/>
      <c r="L94" s="223"/>
      <c r="M94" s="224"/>
      <c r="N94" s="225"/>
      <c r="O94" s="225"/>
      <c r="P94" s="225"/>
      <c r="Q94" s="225"/>
      <c r="R94" s="225"/>
      <c r="S94" s="225"/>
      <c r="T94" s="226"/>
      <c r="AT94" s="227" t="s">
        <v>186</v>
      </c>
      <c r="AU94" s="227" t="s">
        <v>85</v>
      </c>
      <c r="AV94" s="14" t="s">
        <v>85</v>
      </c>
      <c r="AW94" s="14" t="s">
        <v>37</v>
      </c>
      <c r="AX94" s="14" t="s">
        <v>83</v>
      </c>
      <c r="AY94" s="227" t="s">
        <v>175</v>
      </c>
    </row>
    <row r="95" spans="1:65" s="2" customFormat="1" ht="16.5" customHeight="1">
      <c r="A95" s="36"/>
      <c r="B95" s="37"/>
      <c r="C95" s="239" t="s">
        <v>195</v>
      </c>
      <c r="D95" s="239" t="s">
        <v>238</v>
      </c>
      <c r="E95" s="240" t="s">
        <v>608</v>
      </c>
      <c r="F95" s="241" t="s">
        <v>609</v>
      </c>
      <c r="G95" s="242" t="s">
        <v>217</v>
      </c>
      <c r="H95" s="243">
        <v>0.036</v>
      </c>
      <c r="I95" s="244"/>
      <c r="J95" s="245">
        <f>ROUND(I95*H95,2)</f>
        <v>0</v>
      </c>
      <c r="K95" s="241" t="s">
        <v>181</v>
      </c>
      <c r="L95" s="246"/>
      <c r="M95" s="247" t="s">
        <v>19</v>
      </c>
      <c r="N95" s="248" t="s">
        <v>48</v>
      </c>
      <c r="O95" s="67"/>
      <c r="P95" s="199">
        <f>O95*H95</f>
        <v>0</v>
      </c>
      <c r="Q95" s="199">
        <v>1</v>
      </c>
      <c r="R95" s="199">
        <f>Q95*H95</f>
        <v>0.036</v>
      </c>
      <c r="S95" s="199">
        <v>0</v>
      </c>
      <c r="T95" s="200">
        <f>S95*H95</f>
        <v>0</v>
      </c>
      <c r="U95" s="36"/>
      <c r="V95" s="36"/>
      <c r="W95" s="36"/>
      <c r="X95" s="36"/>
      <c r="Y95" s="36"/>
      <c r="Z95" s="36"/>
      <c r="AA95" s="36"/>
      <c r="AB95" s="36"/>
      <c r="AC95" s="36"/>
      <c r="AD95" s="36"/>
      <c r="AE95" s="36"/>
      <c r="AR95" s="201" t="s">
        <v>522</v>
      </c>
      <c r="AT95" s="201" t="s">
        <v>238</v>
      </c>
      <c r="AU95" s="201" t="s">
        <v>85</v>
      </c>
      <c r="AY95" s="19" t="s">
        <v>175</v>
      </c>
      <c r="BE95" s="202">
        <f>IF(N95="základní",J95,0)</f>
        <v>0</v>
      </c>
      <c r="BF95" s="202">
        <f>IF(N95="snížená",J95,0)</f>
        <v>0</v>
      </c>
      <c r="BG95" s="202">
        <f>IF(N95="zákl. přenesená",J95,0)</f>
        <v>0</v>
      </c>
      <c r="BH95" s="202">
        <f>IF(N95="sníž. přenesená",J95,0)</f>
        <v>0</v>
      </c>
      <c r="BI95" s="202">
        <f>IF(N95="nulová",J95,0)</f>
        <v>0</v>
      </c>
      <c r="BJ95" s="19" t="s">
        <v>182</v>
      </c>
      <c r="BK95" s="202">
        <f>ROUND(I95*H95,2)</f>
        <v>0</v>
      </c>
      <c r="BL95" s="19" t="s">
        <v>293</v>
      </c>
      <c r="BM95" s="201" t="s">
        <v>610</v>
      </c>
    </row>
    <row r="96" spans="2:51" s="13" customFormat="1" ht="11.25">
      <c r="B96" s="207"/>
      <c r="C96" s="208"/>
      <c r="D96" s="203" t="s">
        <v>186</v>
      </c>
      <c r="E96" s="209" t="s">
        <v>19</v>
      </c>
      <c r="F96" s="210" t="s">
        <v>611</v>
      </c>
      <c r="G96" s="208"/>
      <c r="H96" s="209" t="s">
        <v>19</v>
      </c>
      <c r="I96" s="211"/>
      <c r="J96" s="208"/>
      <c r="K96" s="208"/>
      <c r="L96" s="212"/>
      <c r="M96" s="213"/>
      <c r="N96" s="214"/>
      <c r="O96" s="214"/>
      <c r="P96" s="214"/>
      <c r="Q96" s="214"/>
      <c r="R96" s="214"/>
      <c r="S96" s="214"/>
      <c r="T96" s="215"/>
      <c r="AT96" s="216" t="s">
        <v>186</v>
      </c>
      <c r="AU96" s="216" t="s">
        <v>85</v>
      </c>
      <c r="AV96" s="13" t="s">
        <v>83</v>
      </c>
      <c r="AW96" s="13" t="s">
        <v>37</v>
      </c>
      <c r="AX96" s="13" t="s">
        <v>75</v>
      </c>
      <c r="AY96" s="216" t="s">
        <v>175</v>
      </c>
    </row>
    <row r="97" spans="2:51" s="14" customFormat="1" ht="11.25">
      <c r="B97" s="217"/>
      <c r="C97" s="218"/>
      <c r="D97" s="203" t="s">
        <v>186</v>
      </c>
      <c r="E97" s="219" t="s">
        <v>19</v>
      </c>
      <c r="F97" s="220" t="s">
        <v>612</v>
      </c>
      <c r="G97" s="218"/>
      <c r="H97" s="221">
        <v>33.73</v>
      </c>
      <c r="I97" s="222"/>
      <c r="J97" s="218"/>
      <c r="K97" s="218"/>
      <c r="L97" s="223"/>
      <c r="M97" s="224"/>
      <c r="N97" s="225"/>
      <c r="O97" s="225"/>
      <c r="P97" s="225"/>
      <c r="Q97" s="225"/>
      <c r="R97" s="225"/>
      <c r="S97" s="225"/>
      <c r="T97" s="226"/>
      <c r="AT97" s="227" t="s">
        <v>186</v>
      </c>
      <c r="AU97" s="227" t="s">
        <v>85</v>
      </c>
      <c r="AV97" s="14" t="s">
        <v>85</v>
      </c>
      <c r="AW97" s="14" t="s">
        <v>37</v>
      </c>
      <c r="AX97" s="14" t="s">
        <v>75</v>
      </c>
      <c r="AY97" s="227" t="s">
        <v>175</v>
      </c>
    </row>
    <row r="98" spans="2:51" s="16" customFormat="1" ht="11.25">
      <c r="B98" s="253"/>
      <c r="C98" s="254"/>
      <c r="D98" s="203" t="s">
        <v>186</v>
      </c>
      <c r="E98" s="255" t="s">
        <v>19</v>
      </c>
      <c r="F98" s="256" t="s">
        <v>365</v>
      </c>
      <c r="G98" s="254"/>
      <c r="H98" s="257">
        <v>33.73</v>
      </c>
      <c r="I98" s="258"/>
      <c r="J98" s="254"/>
      <c r="K98" s="254"/>
      <c r="L98" s="259"/>
      <c r="M98" s="260"/>
      <c r="N98" s="261"/>
      <c r="O98" s="261"/>
      <c r="P98" s="261"/>
      <c r="Q98" s="261"/>
      <c r="R98" s="261"/>
      <c r="S98" s="261"/>
      <c r="T98" s="262"/>
      <c r="AT98" s="263" t="s">
        <v>186</v>
      </c>
      <c r="AU98" s="263" t="s">
        <v>85</v>
      </c>
      <c r="AV98" s="16" t="s">
        <v>195</v>
      </c>
      <c r="AW98" s="16" t="s">
        <v>37</v>
      </c>
      <c r="AX98" s="16" t="s">
        <v>75</v>
      </c>
      <c r="AY98" s="263" t="s">
        <v>175</v>
      </c>
    </row>
    <row r="99" spans="2:51" s="14" customFormat="1" ht="11.25">
      <c r="B99" s="217"/>
      <c r="C99" s="218"/>
      <c r="D99" s="203" t="s">
        <v>186</v>
      </c>
      <c r="E99" s="219" t="s">
        <v>19</v>
      </c>
      <c r="F99" s="220" t="s">
        <v>613</v>
      </c>
      <c r="G99" s="218"/>
      <c r="H99" s="221">
        <v>0.036</v>
      </c>
      <c r="I99" s="222"/>
      <c r="J99" s="218"/>
      <c r="K99" s="218"/>
      <c r="L99" s="223"/>
      <c r="M99" s="224"/>
      <c r="N99" s="225"/>
      <c r="O99" s="225"/>
      <c r="P99" s="225"/>
      <c r="Q99" s="225"/>
      <c r="R99" s="225"/>
      <c r="S99" s="225"/>
      <c r="T99" s="226"/>
      <c r="AT99" s="227" t="s">
        <v>186</v>
      </c>
      <c r="AU99" s="227" t="s">
        <v>85</v>
      </c>
      <c r="AV99" s="14" t="s">
        <v>85</v>
      </c>
      <c r="AW99" s="14" t="s">
        <v>37</v>
      </c>
      <c r="AX99" s="14" t="s">
        <v>83</v>
      </c>
      <c r="AY99" s="227" t="s">
        <v>175</v>
      </c>
    </row>
    <row r="100" spans="1:65" s="2" customFormat="1" ht="16.5" customHeight="1">
      <c r="A100" s="36"/>
      <c r="B100" s="37"/>
      <c r="C100" s="239" t="s">
        <v>182</v>
      </c>
      <c r="D100" s="239" t="s">
        <v>238</v>
      </c>
      <c r="E100" s="240" t="s">
        <v>614</v>
      </c>
      <c r="F100" s="241" t="s">
        <v>615</v>
      </c>
      <c r="G100" s="242" t="s">
        <v>217</v>
      </c>
      <c r="H100" s="243">
        <v>0.021</v>
      </c>
      <c r="I100" s="244"/>
      <c r="J100" s="245">
        <f>ROUND(I100*H100,2)</f>
        <v>0</v>
      </c>
      <c r="K100" s="241" t="s">
        <v>181</v>
      </c>
      <c r="L100" s="246"/>
      <c r="M100" s="247" t="s">
        <v>19</v>
      </c>
      <c r="N100" s="248" t="s">
        <v>48</v>
      </c>
      <c r="O100" s="67"/>
      <c r="P100" s="199">
        <f>O100*H100</f>
        <v>0</v>
      </c>
      <c r="Q100" s="199">
        <v>1</v>
      </c>
      <c r="R100" s="199">
        <f>Q100*H100</f>
        <v>0.021</v>
      </c>
      <c r="S100" s="199">
        <v>0</v>
      </c>
      <c r="T100" s="200">
        <f>S100*H100</f>
        <v>0</v>
      </c>
      <c r="U100" s="36"/>
      <c r="V100" s="36"/>
      <c r="W100" s="36"/>
      <c r="X100" s="36"/>
      <c r="Y100" s="36"/>
      <c r="Z100" s="36"/>
      <c r="AA100" s="36"/>
      <c r="AB100" s="36"/>
      <c r="AC100" s="36"/>
      <c r="AD100" s="36"/>
      <c r="AE100" s="36"/>
      <c r="AR100" s="201" t="s">
        <v>522</v>
      </c>
      <c r="AT100" s="201" t="s">
        <v>238</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293</v>
      </c>
      <c r="BM100" s="201" t="s">
        <v>616</v>
      </c>
    </row>
    <row r="101" spans="2:51" s="13" customFormat="1" ht="11.25">
      <c r="B101" s="207"/>
      <c r="C101" s="208"/>
      <c r="D101" s="203" t="s">
        <v>186</v>
      </c>
      <c r="E101" s="209" t="s">
        <v>19</v>
      </c>
      <c r="F101" s="210" t="s">
        <v>617</v>
      </c>
      <c r="G101" s="208"/>
      <c r="H101" s="209" t="s">
        <v>19</v>
      </c>
      <c r="I101" s="211"/>
      <c r="J101" s="208"/>
      <c r="K101" s="208"/>
      <c r="L101" s="212"/>
      <c r="M101" s="213"/>
      <c r="N101" s="214"/>
      <c r="O101" s="214"/>
      <c r="P101" s="214"/>
      <c r="Q101" s="214"/>
      <c r="R101" s="214"/>
      <c r="S101" s="214"/>
      <c r="T101" s="215"/>
      <c r="AT101" s="216" t="s">
        <v>186</v>
      </c>
      <c r="AU101" s="216" t="s">
        <v>85</v>
      </c>
      <c r="AV101" s="13" t="s">
        <v>83</v>
      </c>
      <c r="AW101" s="13" t="s">
        <v>37</v>
      </c>
      <c r="AX101" s="13" t="s">
        <v>75</v>
      </c>
      <c r="AY101" s="216" t="s">
        <v>175</v>
      </c>
    </row>
    <row r="102" spans="2:51" s="14" customFormat="1" ht="11.25">
      <c r="B102" s="217"/>
      <c r="C102" s="218"/>
      <c r="D102" s="203" t="s">
        <v>186</v>
      </c>
      <c r="E102" s="219" t="s">
        <v>19</v>
      </c>
      <c r="F102" s="220" t="s">
        <v>618</v>
      </c>
      <c r="G102" s="218"/>
      <c r="H102" s="221">
        <v>19.81</v>
      </c>
      <c r="I102" s="222"/>
      <c r="J102" s="218"/>
      <c r="K102" s="218"/>
      <c r="L102" s="223"/>
      <c r="M102" s="224"/>
      <c r="N102" s="225"/>
      <c r="O102" s="225"/>
      <c r="P102" s="225"/>
      <c r="Q102" s="225"/>
      <c r="R102" s="225"/>
      <c r="S102" s="225"/>
      <c r="T102" s="226"/>
      <c r="AT102" s="227" t="s">
        <v>186</v>
      </c>
      <c r="AU102" s="227" t="s">
        <v>85</v>
      </c>
      <c r="AV102" s="14" t="s">
        <v>85</v>
      </c>
      <c r="AW102" s="14" t="s">
        <v>37</v>
      </c>
      <c r="AX102" s="14" t="s">
        <v>75</v>
      </c>
      <c r="AY102" s="227" t="s">
        <v>175</v>
      </c>
    </row>
    <row r="103" spans="2:51" s="16" customFormat="1" ht="11.25">
      <c r="B103" s="253"/>
      <c r="C103" s="254"/>
      <c r="D103" s="203" t="s">
        <v>186</v>
      </c>
      <c r="E103" s="255" t="s">
        <v>19</v>
      </c>
      <c r="F103" s="256" t="s">
        <v>365</v>
      </c>
      <c r="G103" s="254"/>
      <c r="H103" s="257">
        <v>19.81</v>
      </c>
      <c r="I103" s="258"/>
      <c r="J103" s="254"/>
      <c r="K103" s="254"/>
      <c r="L103" s="259"/>
      <c r="M103" s="260"/>
      <c r="N103" s="261"/>
      <c r="O103" s="261"/>
      <c r="P103" s="261"/>
      <c r="Q103" s="261"/>
      <c r="R103" s="261"/>
      <c r="S103" s="261"/>
      <c r="T103" s="262"/>
      <c r="AT103" s="263" t="s">
        <v>186</v>
      </c>
      <c r="AU103" s="263" t="s">
        <v>85</v>
      </c>
      <c r="AV103" s="16" t="s">
        <v>195</v>
      </c>
      <c r="AW103" s="16" t="s">
        <v>37</v>
      </c>
      <c r="AX103" s="16" t="s">
        <v>75</v>
      </c>
      <c r="AY103" s="263" t="s">
        <v>175</v>
      </c>
    </row>
    <row r="104" spans="2:51" s="14" customFormat="1" ht="11.25">
      <c r="B104" s="217"/>
      <c r="C104" s="218"/>
      <c r="D104" s="203" t="s">
        <v>186</v>
      </c>
      <c r="E104" s="219" t="s">
        <v>19</v>
      </c>
      <c r="F104" s="220" t="s">
        <v>619</v>
      </c>
      <c r="G104" s="218"/>
      <c r="H104" s="221">
        <v>0.021</v>
      </c>
      <c r="I104" s="222"/>
      <c r="J104" s="218"/>
      <c r="K104" s="218"/>
      <c r="L104" s="223"/>
      <c r="M104" s="224"/>
      <c r="N104" s="225"/>
      <c r="O104" s="225"/>
      <c r="P104" s="225"/>
      <c r="Q104" s="225"/>
      <c r="R104" s="225"/>
      <c r="S104" s="225"/>
      <c r="T104" s="226"/>
      <c r="AT104" s="227" t="s">
        <v>186</v>
      </c>
      <c r="AU104" s="227" t="s">
        <v>85</v>
      </c>
      <c r="AV104" s="14" t="s">
        <v>85</v>
      </c>
      <c r="AW104" s="14" t="s">
        <v>37</v>
      </c>
      <c r="AX104" s="14" t="s">
        <v>83</v>
      </c>
      <c r="AY104" s="227" t="s">
        <v>175</v>
      </c>
    </row>
    <row r="105" spans="1:65" s="2" customFormat="1" ht="16.5" customHeight="1">
      <c r="A105" s="36"/>
      <c r="B105" s="37"/>
      <c r="C105" s="239" t="s">
        <v>209</v>
      </c>
      <c r="D105" s="239" t="s">
        <v>238</v>
      </c>
      <c r="E105" s="240" t="s">
        <v>620</v>
      </c>
      <c r="F105" s="241" t="s">
        <v>621</v>
      </c>
      <c r="G105" s="242" t="s">
        <v>400</v>
      </c>
      <c r="H105" s="243">
        <v>4</v>
      </c>
      <c r="I105" s="244"/>
      <c r="J105" s="245">
        <f>ROUND(I105*H105,2)</f>
        <v>0</v>
      </c>
      <c r="K105" s="241" t="s">
        <v>181</v>
      </c>
      <c r="L105" s="246"/>
      <c r="M105" s="247" t="s">
        <v>19</v>
      </c>
      <c r="N105" s="248" t="s">
        <v>48</v>
      </c>
      <c r="O105" s="67"/>
      <c r="P105" s="199">
        <f>O105*H105</f>
        <v>0</v>
      </c>
      <c r="Q105" s="199">
        <v>0.032</v>
      </c>
      <c r="R105" s="199">
        <f>Q105*H105</f>
        <v>0.128</v>
      </c>
      <c r="S105" s="199">
        <v>0</v>
      </c>
      <c r="T105" s="200">
        <f>S105*H105</f>
        <v>0</v>
      </c>
      <c r="U105" s="36"/>
      <c r="V105" s="36"/>
      <c r="W105" s="36"/>
      <c r="X105" s="36"/>
      <c r="Y105" s="36"/>
      <c r="Z105" s="36"/>
      <c r="AA105" s="36"/>
      <c r="AB105" s="36"/>
      <c r="AC105" s="36"/>
      <c r="AD105" s="36"/>
      <c r="AE105" s="36"/>
      <c r="AR105" s="201" t="s">
        <v>522</v>
      </c>
      <c r="AT105" s="201" t="s">
        <v>238</v>
      </c>
      <c r="AU105" s="201" t="s">
        <v>85</v>
      </c>
      <c r="AY105" s="19" t="s">
        <v>175</v>
      </c>
      <c r="BE105" s="202">
        <f>IF(N105="základní",J105,0)</f>
        <v>0</v>
      </c>
      <c r="BF105" s="202">
        <f>IF(N105="snížená",J105,0)</f>
        <v>0</v>
      </c>
      <c r="BG105" s="202">
        <f>IF(N105="zákl. přenesená",J105,0)</f>
        <v>0</v>
      </c>
      <c r="BH105" s="202">
        <f>IF(N105="sníž. přenesená",J105,0)</f>
        <v>0</v>
      </c>
      <c r="BI105" s="202">
        <f>IF(N105="nulová",J105,0)</f>
        <v>0</v>
      </c>
      <c r="BJ105" s="19" t="s">
        <v>182</v>
      </c>
      <c r="BK105" s="202">
        <f>ROUND(I105*H105,2)</f>
        <v>0</v>
      </c>
      <c r="BL105" s="19" t="s">
        <v>293</v>
      </c>
      <c r="BM105" s="201" t="s">
        <v>622</v>
      </c>
    </row>
    <row r="106" spans="1:65" s="2" customFormat="1" ht="16.5" customHeight="1">
      <c r="A106" s="36"/>
      <c r="B106" s="37"/>
      <c r="C106" s="239" t="s">
        <v>214</v>
      </c>
      <c r="D106" s="239" t="s">
        <v>238</v>
      </c>
      <c r="E106" s="240" t="s">
        <v>623</v>
      </c>
      <c r="F106" s="241" t="s">
        <v>624</v>
      </c>
      <c r="G106" s="242" t="s">
        <v>217</v>
      </c>
      <c r="H106" s="243">
        <v>0.001</v>
      </c>
      <c r="I106" s="244"/>
      <c r="J106" s="245">
        <f>ROUND(I106*H106,2)</f>
        <v>0</v>
      </c>
      <c r="K106" s="241" t="s">
        <v>181</v>
      </c>
      <c r="L106" s="246"/>
      <c r="M106" s="247" t="s">
        <v>19</v>
      </c>
      <c r="N106" s="248" t="s">
        <v>48</v>
      </c>
      <c r="O106" s="67"/>
      <c r="P106" s="199">
        <f>O106*H106</f>
        <v>0</v>
      </c>
      <c r="Q106" s="199">
        <v>1</v>
      </c>
      <c r="R106" s="199">
        <f>Q106*H106</f>
        <v>0.001</v>
      </c>
      <c r="S106" s="199">
        <v>0</v>
      </c>
      <c r="T106" s="200">
        <f>S106*H106</f>
        <v>0</v>
      </c>
      <c r="U106" s="36"/>
      <c r="V106" s="36"/>
      <c r="W106" s="36"/>
      <c r="X106" s="36"/>
      <c r="Y106" s="36"/>
      <c r="Z106" s="36"/>
      <c r="AA106" s="36"/>
      <c r="AB106" s="36"/>
      <c r="AC106" s="36"/>
      <c r="AD106" s="36"/>
      <c r="AE106" s="36"/>
      <c r="AR106" s="201" t="s">
        <v>522</v>
      </c>
      <c r="AT106" s="201" t="s">
        <v>238</v>
      </c>
      <c r="AU106" s="201" t="s">
        <v>85</v>
      </c>
      <c r="AY106" s="19" t="s">
        <v>175</v>
      </c>
      <c r="BE106" s="202">
        <f>IF(N106="základní",J106,0)</f>
        <v>0</v>
      </c>
      <c r="BF106" s="202">
        <f>IF(N106="snížená",J106,0)</f>
        <v>0</v>
      </c>
      <c r="BG106" s="202">
        <f>IF(N106="zákl. přenesená",J106,0)</f>
        <v>0</v>
      </c>
      <c r="BH106" s="202">
        <f>IF(N106="sníž. přenesená",J106,0)</f>
        <v>0</v>
      </c>
      <c r="BI106" s="202">
        <f>IF(N106="nulová",J106,0)</f>
        <v>0</v>
      </c>
      <c r="BJ106" s="19" t="s">
        <v>182</v>
      </c>
      <c r="BK106" s="202">
        <f>ROUND(I106*H106,2)</f>
        <v>0</v>
      </c>
      <c r="BL106" s="19" t="s">
        <v>293</v>
      </c>
      <c r="BM106" s="201" t="s">
        <v>625</v>
      </c>
    </row>
    <row r="107" spans="2:51" s="13" customFormat="1" ht="11.25">
      <c r="B107" s="207"/>
      <c r="C107" s="208"/>
      <c r="D107" s="203" t="s">
        <v>186</v>
      </c>
      <c r="E107" s="209" t="s">
        <v>19</v>
      </c>
      <c r="F107" s="210" t="s">
        <v>626</v>
      </c>
      <c r="G107" s="208"/>
      <c r="H107" s="209" t="s">
        <v>19</v>
      </c>
      <c r="I107" s="211"/>
      <c r="J107" s="208"/>
      <c r="K107" s="208"/>
      <c r="L107" s="212"/>
      <c r="M107" s="213"/>
      <c r="N107" s="214"/>
      <c r="O107" s="214"/>
      <c r="P107" s="214"/>
      <c r="Q107" s="214"/>
      <c r="R107" s="214"/>
      <c r="S107" s="214"/>
      <c r="T107" s="215"/>
      <c r="AT107" s="216" t="s">
        <v>186</v>
      </c>
      <c r="AU107" s="216" t="s">
        <v>85</v>
      </c>
      <c r="AV107" s="13" t="s">
        <v>83</v>
      </c>
      <c r="AW107" s="13" t="s">
        <v>37</v>
      </c>
      <c r="AX107" s="13" t="s">
        <v>75</v>
      </c>
      <c r="AY107" s="216" t="s">
        <v>175</v>
      </c>
    </row>
    <row r="108" spans="2:51" s="14" customFormat="1" ht="11.25">
      <c r="B108" s="217"/>
      <c r="C108" s="218"/>
      <c r="D108" s="203" t="s">
        <v>186</v>
      </c>
      <c r="E108" s="219" t="s">
        <v>19</v>
      </c>
      <c r="F108" s="220" t="s">
        <v>627</v>
      </c>
      <c r="G108" s="218"/>
      <c r="H108" s="221">
        <v>0.001</v>
      </c>
      <c r="I108" s="222"/>
      <c r="J108" s="218"/>
      <c r="K108" s="218"/>
      <c r="L108" s="223"/>
      <c r="M108" s="224"/>
      <c r="N108" s="225"/>
      <c r="O108" s="225"/>
      <c r="P108" s="225"/>
      <c r="Q108" s="225"/>
      <c r="R108" s="225"/>
      <c r="S108" s="225"/>
      <c r="T108" s="226"/>
      <c r="AT108" s="227" t="s">
        <v>186</v>
      </c>
      <c r="AU108" s="227" t="s">
        <v>85</v>
      </c>
      <c r="AV108" s="14" t="s">
        <v>85</v>
      </c>
      <c r="AW108" s="14" t="s">
        <v>37</v>
      </c>
      <c r="AX108" s="14" t="s">
        <v>83</v>
      </c>
      <c r="AY108" s="227" t="s">
        <v>175</v>
      </c>
    </row>
    <row r="109" spans="1:65" s="2" customFormat="1" ht="16.5" customHeight="1">
      <c r="A109" s="36"/>
      <c r="B109" s="37"/>
      <c r="C109" s="239" t="s">
        <v>220</v>
      </c>
      <c r="D109" s="239" t="s">
        <v>238</v>
      </c>
      <c r="E109" s="240" t="s">
        <v>628</v>
      </c>
      <c r="F109" s="241" t="s">
        <v>629</v>
      </c>
      <c r="G109" s="242" t="s">
        <v>217</v>
      </c>
      <c r="H109" s="243">
        <v>0.044</v>
      </c>
      <c r="I109" s="244"/>
      <c r="J109" s="245">
        <f>ROUND(I109*H109,2)</f>
        <v>0</v>
      </c>
      <c r="K109" s="241" t="s">
        <v>181</v>
      </c>
      <c r="L109" s="246"/>
      <c r="M109" s="247" t="s">
        <v>19</v>
      </c>
      <c r="N109" s="248" t="s">
        <v>48</v>
      </c>
      <c r="O109" s="67"/>
      <c r="P109" s="199">
        <f>O109*H109</f>
        <v>0</v>
      </c>
      <c r="Q109" s="199">
        <v>1</v>
      </c>
      <c r="R109" s="199">
        <f>Q109*H109</f>
        <v>0.044</v>
      </c>
      <c r="S109" s="199">
        <v>0</v>
      </c>
      <c r="T109" s="200">
        <f>S109*H109</f>
        <v>0</v>
      </c>
      <c r="U109" s="36"/>
      <c r="V109" s="36"/>
      <c r="W109" s="36"/>
      <c r="X109" s="36"/>
      <c r="Y109" s="36"/>
      <c r="Z109" s="36"/>
      <c r="AA109" s="36"/>
      <c r="AB109" s="36"/>
      <c r="AC109" s="36"/>
      <c r="AD109" s="36"/>
      <c r="AE109" s="36"/>
      <c r="AR109" s="201" t="s">
        <v>522</v>
      </c>
      <c r="AT109" s="201" t="s">
        <v>238</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293</v>
      </c>
      <c r="BM109" s="201" t="s">
        <v>630</v>
      </c>
    </row>
    <row r="110" spans="2:51" s="14" customFormat="1" ht="11.25">
      <c r="B110" s="217"/>
      <c r="C110" s="218"/>
      <c r="D110" s="203" t="s">
        <v>186</v>
      </c>
      <c r="E110" s="219" t="s">
        <v>19</v>
      </c>
      <c r="F110" s="220" t="s">
        <v>631</v>
      </c>
      <c r="G110" s="218"/>
      <c r="H110" s="221">
        <v>1</v>
      </c>
      <c r="I110" s="222"/>
      <c r="J110" s="218"/>
      <c r="K110" s="218"/>
      <c r="L110" s="223"/>
      <c r="M110" s="224"/>
      <c r="N110" s="225"/>
      <c r="O110" s="225"/>
      <c r="P110" s="225"/>
      <c r="Q110" s="225"/>
      <c r="R110" s="225"/>
      <c r="S110" s="225"/>
      <c r="T110" s="226"/>
      <c r="AT110" s="227" t="s">
        <v>186</v>
      </c>
      <c r="AU110" s="227" t="s">
        <v>85</v>
      </c>
      <c r="AV110" s="14" t="s">
        <v>85</v>
      </c>
      <c r="AW110" s="14" t="s">
        <v>37</v>
      </c>
      <c r="AX110" s="14" t="s">
        <v>75</v>
      </c>
      <c r="AY110" s="227" t="s">
        <v>175</v>
      </c>
    </row>
    <row r="111" spans="2:51" s="14" customFormat="1" ht="11.25">
      <c r="B111" s="217"/>
      <c r="C111" s="218"/>
      <c r="D111" s="203" t="s">
        <v>186</v>
      </c>
      <c r="E111" s="219" t="s">
        <v>19</v>
      </c>
      <c r="F111" s="220" t="s">
        <v>632</v>
      </c>
      <c r="G111" s="218"/>
      <c r="H111" s="221">
        <v>0.044</v>
      </c>
      <c r="I111" s="222"/>
      <c r="J111" s="218"/>
      <c r="K111" s="218"/>
      <c r="L111" s="223"/>
      <c r="M111" s="224"/>
      <c r="N111" s="225"/>
      <c r="O111" s="225"/>
      <c r="P111" s="225"/>
      <c r="Q111" s="225"/>
      <c r="R111" s="225"/>
      <c r="S111" s="225"/>
      <c r="T111" s="226"/>
      <c r="AT111" s="227" t="s">
        <v>186</v>
      </c>
      <c r="AU111" s="227" t="s">
        <v>85</v>
      </c>
      <c r="AV111" s="14" t="s">
        <v>85</v>
      </c>
      <c r="AW111" s="14" t="s">
        <v>37</v>
      </c>
      <c r="AX111" s="14" t="s">
        <v>83</v>
      </c>
      <c r="AY111" s="227" t="s">
        <v>175</v>
      </c>
    </row>
    <row r="112" spans="1:65" s="2" customFormat="1" ht="21.75" customHeight="1">
      <c r="A112" s="36"/>
      <c r="B112" s="37"/>
      <c r="C112" s="190" t="s">
        <v>230</v>
      </c>
      <c r="D112" s="190" t="s">
        <v>177</v>
      </c>
      <c r="E112" s="191" t="s">
        <v>633</v>
      </c>
      <c r="F112" s="192" t="s">
        <v>634</v>
      </c>
      <c r="G112" s="193" t="s">
        <v>217</v>
      </c>
      <c r="H112" s="194">
        <v>0.239</v>
      </c>
      <c r="I112" s="195"/>
      <c r="J112" s="196">
        <f>ROUND(I112*H112,2)</f>
        <v>0</v>
      </c>
      <c r="K112" s="192" t="s">
        <v>181</v>
      </c>
      <c r="L112" s="41"/>
      <c r="M112" s="197" t="s">
        <v>19</v>
      </c>
      <c r="N112" s="198" t="s">
        <v>48</v>
      </c>
      <c r="O112" s="67"/>
      <c r="P112" s="199">
        <f>O112*H112</f>
        <v>0</v>
      </c>
      <c r="Q112" s="199">
        <v>0</v>
      </c>
      <c r="R112" s="199">
        <f>Q112*H112</f>
        <v>0</v>
      </c>
      <c r="S112" s="199">
        <v>0</v>
      </c>
      <c r="T112" s="200">
        <f>S112*H112</f>
        <v>0</v>
      </c>
      <c r="U112" s="36"/>
      <c r="V112" s="36"/>
      <c r="W112" s="36"/>
      <c r="X112" s="36"/>
      <c r="Y112" s="36"/>
      <c r="Z112" s="36"/>
      <c r="AA112" s="36"/>
      <c r="AB112" s="36"/>
      <c r="AC112" s="36"/>
      <c r="AD112" s="36"/>
      <c r="AE112" s="36"/>
      <c r="AR112" s="201" t="s">
        <v>293</v>
      </c>
      <c r="AT112" s="201" t="s">
        <v>177</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293</v>
      </c>
      <c r="BM112" s="201" t="s">
        <v>635</v>
      </c>
    </row>
    <row r="113" spans="1:47" s="2" customFormat="1" ht="78">
      <c r="A113" s="36"/>
      <c r="B113" s="37"/>
      <c r="C113" s="38"/>
      <c r="D113" s="203" t="s">
        <v>184</v>
      </c>
      <c r="E113" s="38"/>
      <c r="F113" s="204" t="s">
        <v>636</v>
      </c>
      <c r="G113" s="38"/>
      <c r="H113" s="38"/>
      <c r="I113" s="111"/>
      <c r="J113" s="38"/>
      <c r="K113" s="38"/>
      <c r="L113" s="41"/>
      <c r="M113" s="249"/>
      <c r="N113" s="250"/>
      <c r="O113" s="251"/>
      <c r="P113" s="251"/>
      <c r="Q113" s="251"/>
      <c r="R113" s="251"/>
      <c r="S113" s="251"/>
      <c r="T113" s="252"/>
      <c r="U113" s="36"/>
      <c r="V113" s="36"/>
      <c r="W113" s="36"/>
      <c r="X113" s="36"/>
      <c r="Y113" s="36"/>
      <c r="Z113" s="36"/>
      <c r="AA113" s="36"/>
      <c r="AB113" s="36"/>
      <c r="AC113" s="36"/>
      <c r="AD113" s="36"/>
      <c r="AE113" s="36"/>
      <c r="AT113" s="19" t="s">
        <v>184</v>
      </c>
      <c r="AU113" s="19" t="s">
        <v>85</v>
      </c>
    </row>
    <row r="114" spans="1:31" s="2" customFormat="1" ht="6.95" customHeight="1">
      <c r="A114" s="36"/>
      <c r="B114" s="50"/>
      <c r="C114" s="51"/>
      <c r="D114" s="51"/>
      <c r="E114" s="51"/>
      <c r="F114" s="51"/>
      <c r="G114" s="51"/>
      <c r="H114" s="51"/>
      <c r="I114" s="139"/>
      <c r="J114" s="51"/>
      <c r="K114" s="51"/>
      <c r="L114" s="41"/>
      <c r="M114" s="36"/>
      <c r="O114" s="36"/>
      <c r="P114" s="36"/>
      <c r="Q114" s="36"/>
      <c r="R114" s="36"/>
      <c r="S114" s="36"/>
      <c r="T114" s="36"/>
      <c r="U114" s="36"/>
      <c r="V114" s="36"/>
      <c r="W114" s="36"/>
      <c r="X114" s="36"/>
      <c r="Y114" s="36"/>
      <c r="Z114" s="36"/>
      <c r="AA114" s="36"/>
      <c r="AB114" s="36"/>
      <c r="AC114" s="36"/>
      <c r="AD114" s="36"/>
      <c r="AE114" s="36"/>
    </row>
  </sheetData>
  <sheetProtection algorithmName="SHA-512" hashValue="ow+9V57Ql134IF6ic4NuQvIyL1MWbUns1YobAiRqHv0ajBoH9HYzdjsygb06Wz0u54OnHwwLeWgNIHLFMQGojw==" saltValue="W8B0lhVOe6abSZTj5VDDICr5kbLAxELg6difzlqYXjQLUkChZQf3qp8UUjQc+XFfty+6PKtL5RLKY//gHMfFJA==" spinCount="100000" sheet="1" objects="1" scenarios="1" formatColumns="0" formatRows="0" autoFilter="0"/>
  <autoFilter ref="C82:K113"/>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97</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637</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ROUND(J83,2)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ROUND((SUM(BE83:BE108)),2)</f>
        <v>0</v>
      </c>
      <c r="G33" s="36"/>
      <c r="H33" s="36"/>
      <c r="I33" s="128">
        <v>0.21</v>
      </c>
      <c r="J33" s="127">
        <f>ROUND(((SUM(BE83:BE108))*I33),2)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ROUND((SUM(BF83:BF108)),2)</f>
        <v>0</v>
      </c>
      <c r="G34" s="36"/>
      <c r="H34" s="36"/>
      <c r="I34" s="128">
        <v>0.15</v>
      </c>
      <c r="J34" s="127">
        <f>ROUND(((SUM(BF83:BF108))*I34),2)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ROUND((SUM(BG83:BG108)),2)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ROUND((SUM(BH83:BH108)),2)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ROUND((SUM(BI83:BI108)),2)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05 - Oprava rampy pro OSSPO</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J83</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J84</f>
        <v>0</v>
      </c>
      <c r="K60" s="149"/>
      <c r="L60" s="154"/>
    </row>
    <row r="61" spans="2:12" s="10" customFormat="1" ht="19.9" customHeight="1">
      <c r="B61" s="155"/>
      <c r="C61" s="156"/>
      <c r="D61" s="157" t="s">
        <v>595</v>
      </c>
      <c r="E61" s="158"/>
      <c r="F61" s="158"/>
      <c r="G61" s="158"/>
      <c r="H61" s="158"/>
      <c r="I61" s="159"/>
      <c r="J61" s="160">
        <f>J85</f>
        <v>0</v>
      </c>
      <c r="K61" s="156"/>
      <c r="L61" s="161"/>
    </row>
    <row r="62" spans="2:12" s="9" customFormat="1" ht="24.95" customHeight="1">
      <c r="B62" s="148"/>
      <c r="C62" s="149"/>
      <c r="D62" s="150" t="s">
        <v>158</v>
      </c>
      <c r="E62" s="151"/>
      <c r="F62" s="151"/>
      <c r="G62" s="151"/>
      <c r="H62" s="151"/>
      <c r="I62" s="152"/>
      <c r="J62" s="153">
        <f>J89</f>
        <v>0</v>
      </c>
      <c r="K62" s="149"/>
      <c r="L62" s="154"/>
    </row>
    <row r="63" spans="2:12" s="10" customFormat="1" ht="19.9" customHeight="1">
      <c r="B63" s="155"/>
      <c r="C63" s="156"/>
      <c r="D63" s="157" t="s">
        <v>357</v>
      </c>
      <c r="E63" s="158"/>
      <c r="F63" s="158"/>
      <c r="G63" s="158"/>
      <c r="H63" s="158"/>
      <c r="I63" s="159"/>
      <c r="J63" s="160">
        <f>J90</f>
        <v>0</v>
      </c>
      <c r="K63" s="156"/>
      <c r="L63" s="161"/>
    </row>
    <row r="64" spans="1:31" s="2" customFormat="1" ht="21.75" customHeight="1">
      <c r="A64" s="36"/>
      <c r="B64" s="37"/>
      <c r="C64" s="38"/>
      <c r="D64" s="38"/>
      <c r="E64" s="38"/>
      <c r="F64" s="38"/>
      <c r="G64" s="38"/>
      <c r="H64" s="38"/>
      <c r="I64" s="111"/>
      <c r="J64" s="38"/>
      <c r="K64" s="38"/>
      <c r="L64" s="112"/>
      <c r="S64" s="36"/>
      <c r="T64" s="36"/>
      <c r="U64" s="36"/>
      <c r="V64" s="36"/>
      <c r="W64" s="36"/>
      <c r="X64" s="36"/>
      <c r="Y64" s="36"/>
      <c r="Z64" s="36"/>
      <c r="AA64" s="36"/>
      <c r="AB64" s="36"/>
      <c r="AC64" s="36"/>
      <c r="AD64" s="36"/>
      <c r="AE64" s="36"/>
    </row>
    <row r="65" spans="1:31" s="2" customFormat="1" ht="6.95" customHeight="1">
      <c r="A65" s="36"/>
      <c r="B65" s="50"/>
      <c r="C65" s="51"/>
      <c r="D65" s="51"/>
      <c r="E65" s="51"/>
      <c r="F65" s="51"/>
      <c r="G65" s="51"/>
      <c r="H65" s="51"/>
      <c r="I65" s="139"/>
      <c r="J65" s="51"/>
      <c r="K65" s="51"/>
      <c r="L65" s="112"/>
      <c r="S65" s="36"/>
      <c r="T65" s="36"/>
      <c r="U65" s="36"/>
      <c r="V65" s="36"/>
      <c r="W65" s="36"/>
      <c r="X65" s="36"/>
      <c r="Y65" s="36"/>
      <c r="Z65" s="36"/>
      <c r="AA65" s="36"/>
      <c r="AB65" s="36"/>
      <c r="AC65" s="36"/>
      <c r="AD65" s="36"/>
      <c r="AE65" s="36"/>
    </row>
    <row r="69" spans="1:31" s="2" customFormat="1" ht="6.95" customHeight="1">
      <c r="A69" s="36"/>
      <c r="B69" s="52"/>
      <c r="C69" s="53"/>
      <c r="D69" s="53"/>
      <c r="E69" s="53"/>
      <c r="F69" s="53"/>
      <c r="G69" s="53"/>
      <c r="H69" s="53"/>
      <c r="I69" s="142"/>
      <c r="J69" s="53"/>
      <c r="K69" s="53"/>
      <c r="L69" s="112"/>
      <c r="S69" s="36"/>
      <c r="T69" s="36"/>
      <c r="U69" s="36"/>
      <c r="V69" s="36"/>
      <c r="W69" s="36"/>
      <c r="X69" s="36"/>
      <c r="Y69" s="36"/>
      <c r="Z69" s="36"/>
      <c r="AA69" s="36"/>
      <c r="AB69" s="36"/>
      <c r="AC69" s="36"/>
      <c r="AD69" s="36"/>
      <c r="AE69" s="36"/>
    </row>
    <row r="70" spans="1:31" s="2" customFormat="1" ht="24.95" customHeight="1">
      <c r="A70" s="36"/>
      <c r="B70" s="37"/>
      <c r="C70" s="25" t="s">
        <v>160</v>
      </c>
      <c r="D70" s="38"/>
      <c r="E70" s="38"/>
      <c r="F70" s="38"/>
      <c r="G70" s="38"/>
      <c r="H70" s="38"/>
      <c r="I70" s="111"/>
      <c r="J70" s="38"/>
      <c r="K70" s="38"/>
      <c r="L70" s="112"/>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111"/>
      <c r="J72" s="38"/>
      <c r="K72" s="38"/>
      <c r="L72" s="112"/>
      <c r="S72" s="36"/>
      <c r="T72" s="36"/>
      <c r="U72" s="36"/>
      <c r="V72" s="36"/>
      <c r="W72" s="36"/>
      <c r="X72" s="36"/>
      <c r="Y72" s="36"/>
      <c r="Z72" s="36"/>
      <c r="AA72" s="36"/>
      <c r="AB72" s="36"/>
      <c r="AC72" s="36"/>
      <c r="AD72" s="36"/>
      <c r="AE72" s="36"/>
    </row>
    <row r="73" spans="1:31" s="2" customFormat="1" ht="16.5" customHeight="1">
      <c r="A73" s="36"/>
      <c r="B73" s="37"/>
      <c r="C73" s="38"/>
      <c r="D73" s="38"/>
      <c r="E73" s="396" t="str">
        <f>E7</f>
        <v>Horažďovice ON - oprava výpravní budovy1</v>
      </c>
      <c r="F73" s="397"/>
      <c r="G73" s="397"/>
      <c r="H73" s="397"/>
      <c r="I73" s="111"/>
      <c r="J73" s="38"/>
      <c r="K73" s="38"/>
      <c r="L73" s="112"/>
      <c r="S73" s="36"/>
      <c r="T73" s="36"/>
      <c r="U73" s="36"/>
      <c r="V73" s="36"/>
      <c r="W73" s="36"/>
      <c r="X73" s="36"/>
      <c r="Y73" s="36"/>
      <c r="Z73" s="36"/>
      <c r="AA73" s="36"/>
      <c r="AB73" s="36"/>
      <c r="AC73" s="36"/>
      <c r="AD73" s="36"/>
      <c r="AE73" s="36"/>
    </row>
    <row r="74" spans="1:31" s="2" customFormat="1" ht="12" customHeight="1">
      <c r="A74" s="36"/>
      <c r="B74" s="37"/>
      <c r="C74" s="31" t="s">
        <v>144</v>
      </c>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6.5" customHeight="1">
      <c r="A75" s="36"/>
      <c r="B75" s="37"/>
      <c r="C75" s="38"/>
      <c r="D75" s="38"/>
      <c r="E75" s="353" t="str">
        <f>E9</f>
        <v>SO 05 - Oprava rampy pro OSSPO</v>
      </c>
      <c r="F75" s="398"/>
      <c r="G75" s="398"/>
      <c r="H75" s="398"/>
      <c r="I75" s="111"/>
      <c r="J75" s="38"/>
      <c r="K75" s="38"/>
      <c r="L75" s="112"/>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 xml:space="preserve"> </v>
      </c>
      <c r="G77" s="38"/>
      <c r="H77" s="38"/>
      <c r="I77" s="114" t="s">
        <v>23</v>
      </c>
      <c r="J77" s="62" t="str">
        <f>IF(J12="","",J12)</f>
        <v>29. 3. 2020</v>
      </c>
      <c r="K77" s="38"/>
      <c r="L77" s="11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5.2" customHeight="1">
      <c r="A79" s="36"/>
      <c r="B79" s="37"/>
      <c r="C79" s="31" t="s">
        <v>25</v>
      </c>
      <c r="D79" s="38"/>
      <c r="E79" s="38"/>
      <c r="F79" s="29" t="str">
        <f>E15</f>
        <v>Správa železnic, státní organizace</v>
      </c>
      <c r="G79" s="38"/>
      <c r="H79" s="38"/>
      <c r="I79" s="114" t="s">
        <v>33</v>
      </c>
      <c r="J79" s="34" t="str">
        <f>E21</f>
        <v>APREA s.r.o.</v>
      </c>
      <c r="K79" s="38"/>
      <c r="L79" s="112"/>
      <c r="S79" s="36"/>
      <c r="T79" s="36"/>
      <c r="U79" s="36"/>
      <c r="V79" s="36"/>
      <c r="W79" s="36"/>
      <c r="X79" s="36"/>
      <c r="Y79" s="36"/>
      <c r="Z79" s="36"/>
      <c r="AA79" s="36"/>
      <c r="AB79" s="36"/>
      <c r="AC79" s="36"/>
      <c r="AD79" s="36"/>
      <c r="AE79" s="36"/>
    </row>
    <row r="80" spans="1:31" s="2" customFormat="1" ht="15.2" customHeight="1">
      <c r="A80" s="36"/>
      <c r="B80" s="37"/>
      <c r="C80" s="31" t="s">
        <v>31</v>
      </c>
      <c r="D80" s="38"/>
      <c r="E80" s="38"/>
      <c r="F80" s="29" t="str">
        <f>IF(E18="","",E18)</f>
        <v>Vyplň údaj</v>
      </c>
      <c r="G80" s="38"/>
      <c r="H80" s="38"/>
      <c r="I80" s="114" t="s">
        <v>38</v>
      </c>
      <c r="J80" s="34" t="str">
        <f>E24</f>
        <v xml:space="preserve"> </v>
      </c>
      <c r="K80" s="38"/>
      <c r="L80" s="112"/>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111"/>
      <c r="J81" s="38"/>
      <c r="K81" s="38"/>
      <c r="L81" s="112"/>
      <c r="S81" s="36"/>
      <c r="T81" s="36"/>
      <c r="U81" s="36"/>
      <c r="V81" s="36"/>
      <c r="W81" s="36"/>
      <c r="X81" s="36"/>
      <c r="Y81" s="36"/>
      <c r="Z81" s="36"/>
      <c r="AA81" s="36"/>
      <c r="AB81" s="36"/>
      <c r="AC81" s="36"/>
      <c r="AD81" s="36"/>
      <c r="AE81" s="36"/>
    </row>
    <row r="82" spans="1:31" s="11" customFormat="1" ht="29.25" customHeight="1">
      <c r="A82" s="162"/>
      <c r="B82" s="163"/>
      <c r="C82" s="164" t="s">
        <v>161</v>
      </c>
      <c r="D82" s="165" t="s">
        <v>60</v>
      </c>
      <c r="E82" s="165" t="s">
        <v>56</v>
      </c>
      <c r="F82" s="165" t="s">
        <v>57</v>
      </c>
      <c r="G82" s="165" t="s">
        <v>162</v>
      </c>
      <c r="H82" s="165" t="s">
        <v>163</v>
      </c>
      <c r="I82" s="166" t="s">
        <v>164</v>
      </c>
      <c r="J82" s="165" t="s">
        <v>148</v>
      </c>
      <c r="K82" s="167" t="s">
        <v>165</v>
      </c>
      <c r="L82" s="168"/>
      <c r="M82" s="71" t="s">
        <v>19</v>
      </c>
      <c r="N82" s="72" t="s">
        <v>45</v>
      </c>
      <c r="O82" s="72" t="s">
        <v>166</v>
      </c>
      <c r="P82" s="72" t="s">
        <v>167</v>
      </c>
      <c r="Q82" s="72" t="s">
        <v>168</v>
      </c>
      <c r="R82" s="72" t="s">
        <v>169</v>
      </c>
      <c r="S82" s="72" t="s">
        <v>170</v>
      </c>
      <c r="T82" s="73" t="s">
        <v>171</v>
      </c>
      <c r="U82" s="162"/>
      <c r="V82" s="162"/>
      <c r="W82" s="162"/>
      <c r="X82" s="162"/>
      <c r="Y82" s="162"/>
      <c r="Z82" s="162"/>
      <c r="AA82" s="162"/>
      <c r="AB82" s="162"/>
      <c r="AC82" s="162"/>
      <c r="AD82" s="162"/>
      <c r="AE82" s="162"/>
    </row>
    <row r="83" spans="1:63" s="2" customFormat="1" ht="22.9" customHeight="1">
      <c r="A83" s="36"/>
      <c r="B83" s="37"/>
      <c r="C83" s="78" t="s">
        <v>172</v>
      </c>
      <c r="D83" s="38"/>
      <c r="E83" s="38"/>
      <c r="F83" s="38"/>
      <c r="G83" s="38"/>
      <c r="H83" s="38"/>
      <c r="I83" s="111"/>
      <c r="J83" s="169">
        <f>BK83</f>
        <v>0</v>
      </c>
      <c r="K83" s="38"/>
      <c r="L83" s="41"/>
      <c r="M83" s="74"/>
      <c r="N83" s="170"/>
      <c r="O83" s="75"/>
      <c r="P83" s="171">
        <f>P84+P89</f>
        <v>0</v>
      </c>
      <c r="Q83" s="75"/>
      <c r="R83" s="171">
        <f>R84+R89</f>
        <v>0.41781119999999994</v>
      </c>
      <c r="S83" s="75"/>
      <c r="T83" s="172">
        <f>T84+T89</f>
        <v>0</v>
      </c>
      <c r="U83" s="36"/>
      <c r="V83" s="36"/>
      <c r="W83" s="36"/>
      <c r="X83" s="36"/>
      <c r="Y83" s="36"/>
      <c r="Z83" s="36"/>
      <c r="AA83" s="36"/>
      <c r="AB83" s="36"/>
      <c r="AC83" s="36"/>
      <c r="AD83" s="36"/>
      <c r="AE83" s="36"/>
      <c r="AT83" s="19" t="s">
        <v>74</v>
      </c>
      <c r="AU83" s="19" t="s">
        <v>149</v>
      </c>
      <c r="BK83" s="173">
        <f>BK84+BK89</f>
        <v>0</v>
      </c>
    </row>
    <row r="84" spans="2:63" s="12" customFormat="1" ht="25.9" customHeight="1">
      <c r="B84" s="174"/>
      <c r="C84" s="175"/>
      <c r="D84" s="176" t="s">
        <v>74</v>
      </c>
      <c r="E84" s="177" t="s">
        <v>173</v>
      </c>
      <c r="F84" s="177" t="s">
        <v>174</v>
      </c>
      <c r="G84" s="175"/>
      <c r="H84" s="175"/>
      <c r="I84" s="178"/>
      <c r="J84" s="179">
        <f>BK84</f>
        <v>0</v>
      </c>
      <c r="K84" s="175"/>
      <c r="L84" s="180"/>
      <c r="M84" s="181"/>
      <c r="N84" s="182"/>
      <c r="O84" s="182"/>
      <c r="P84" s="183">
        <f>P85</f>
        <v>0</v>
      </c>
      <c r="Q84" s="182"/>
      <c r="R84" s="183">
        <f>R85</f>
        <v>0.019863199999999998</v>
      </c>
      <c r="S84" s="182"/>
      <c r="T84" s="184">
        <f>T85</f>
        <v>0</v>
      </c>
      <c r="AR84" s="185" t="s">
        <v>83</v>
      </c>
      <c r="AT84" s="186" t="s">
        <v>74</v>
      </c>
      <c r="AU84" s="186" t="s">
        <v>75</v>
      </c>
      <c r="AY84" s="185" t="s">
        <v>175</v>
      </c>
      <c r="BK84" s="187">
        <f>BK85</f>
        <v>0</v>
      </c>
    </row>
    <row r="85" spans="2:63" s="12" customFormat="1" ht="22.9" customHeight="1">
      <c r="B85" s="174"/>
      <c r="C85" s="175"/>
      <c r="D85" s="176" t="s">
        <v>74</v>
      </c>
      <c r="E85" s="188" t="s">
        <v>214</v>
      </c>
      <c r="F85" s="188" t="s">
        <v>596</v>
      </c>
      <c r="G85" s="175"/>
      <c r="H85" s="175"/>
      <c r="I85" s="178"/>
      <c r="J85" s="189">
        <f>BK85</f>
        <v>0</v>
      </c>
      <c r="K85" s="175"/>
      <c r="L85" s="180"/>
      <c r="M85" s="181"/>
      <c r="N85" s="182"/>
      <c r="O85" s="182"/>
      <c r="P85" s="183">
        <f>SUM(P86:P88)</f>
        <v>0</v>
      </c>
      <c r="Q85" s="182"/>
      <c r="R85" s="183">
        <f>SUM(R86:R88)</f>
        <v>0.019863199999999998</v>
      </c>
      <c r="S85" s="182"/>
      <c r="T85" s="184">
        <f>SUM(T86:T88)</f>
        <v>0</v>
      </c>
      <c r="AR85" s="185" t="s">
        <v>83</v>
      </c>
      <c r="AT85" s="186" t="s">
        <v>74</v>
      </c>
      <c r="AU85" s="186" t="s">
        <v>83</v>
      </c>
      <c r="AY85" s="185" t="s">
        <v>175</v>
      </c>
      <c r="BK85" s="187">
        <f>SUM(BK86:BK88)</f>
        <v>0</v>
      </c>
    </row>
    <row r="86" spans="1:65" s="2" customFormat="1" ht="16.5" customHeight="1">
      <c r="A86" s="36"/>
      <c r="B86" s="37"/>
      <c r="C86" s="190" t="s">
        <v>83</v>
      </c>
      <c r="D86" s="190" t="s">
        <v>177</v>
      </c>
      <c r="E86" s="191" t="s">
        <v>597</v>
      </c>
      <c r="F86" s="192" t="s">
        <v>598</v>
      </c>
      <c r="G86" s="193" t="s">
        <v>433</v>
      </c>
      <c r="H86" s="194">
        <v>141.88</v>
      </c>
      <c r="I86" s="195"/>
      <c r="J86" s="196">
        <f>ROUND(I86*H86,2)</f>
        <v>0</v>
      </c>
      <c r="K86" s="192" t="s">
        <v>181</v>
      </c>
      <c r="L86" s="41"/>
      <c r="M86" s="197" t="s">
        <v>19</v>
      </c>
      <c r="N86" s="198" t="s">
        <v>48</v>
      </c>
      <c r="O86" s="67"/>
      <c r="P86" s="199">
        <f>O86*H86</f>
        <v>0</v>
      </c>
      <c r="Q86" s="199">
        <v>0.00014</v>
      </c>
      <c r="R86" s="199">
        <f>Q86*H86</f>
        <v>0.019863199999999998</v>
      </c>
      <c r="S86" s="199">
        <v>0</v>
      </c>
      <c r="T86" s="200">
        <f>S86*H86</f>
        <v>0</v>
      </c>
      <c r="U86" s="36"/>
      <c r="V86" s="36"/>
      <c r="W86" s="36"/>
      <c r="X86" s="36"/>
      <c r="Y86" s="36"/>
      <c r="Z86" s="36"/>
      <c r="AA86" s="36"/>
      <c r="AB86" s="36"/>
      <c r="AC86" s="36"/>
      <c r="AD86" s="36"/>
      <c r="AE86" s="36"/>
      <c r="AR86" s="201" t="s">
        <v>182</v>
      </c>
      <c r="AT86" s="201" t="s">
        <v>177</v>
      </c>
      <c r="AU86" s="201" t="s">
        <v>85</v>
      </c>
      <c r="AY86" s="19" t="s">
        <v>175</v>
      </c>
      <c r="BE86" s="202">
        <f>IF(N86="základní",J86,0)</f>
        <v>0</v>
      </c>
      <c r="BF86" s="202">
        <f>IF(N86="snížená",J86,0)</f>
        <v>0</v>
      </c>
      <c r="BG86" s="202">
        <f>IF(N86="zákl. přenesená",J86,0)</f>
        <v>0</v>
      </c>
      <c r="BH86" s="202">
        <f>IF(N86="sníž. přenesená",J86,0)</f>
        <v>0</v>
      </c>
      <c r="BI86" s="202">
        <f>IF(N86="nulová",J86,0)</f>
        <v>0</v>
      </c>
      <c r="BJ86" s="19" t="s">
        <v>182</v>
      </c>
      <c r="BK86" s="202">
        <f>ROUND(I86*H86,2)</f>
        <v>0</v>
      </c>
      <c r="BL86" s="19" t="s">
        <v>182</v>
      </c>
      <c r="BM86" s="201" t="s">
        <v>638</v>
      </c>
    </row>
    <row r="87" spans="1:47" s="2" customFormat="1" ht="29.25">
      <c r="A87" s="36"/>
      <c r="B87" s="37"/>
      <c r="C87" s="38"/>
      <c r="D87" s="203" t="s">
        <v>184</v>
      </c>
      <c r="E87" s="38"/>
      <c r="F87" s="204" t="s">
        <v>600</v>
      </c>
      <c r="G87" s="38"/>
      <c r="H87" s="38"/>
      <c r="I87" s="111"/>
      <c r="J87" s="38"/>
      <c r="K87" s="38"/>
      <c r="L87" s="41"/>
      <c r="M87" s="205"/>
      <c r="N87" s="206"/>
      <c r="O87" s="67"/>
      <c r="P87" s="67"/>
      <c r="Q87" s="67"/>
      <c r="R87" s="67"/>
      <c r="S87" s="67"/>
      <c r="T87" s="68"/>
      <c r="U87" s="36"/>
      <c r="V87" s="36"/>
      <c r="W87" s="36"/>
      <c r="X87" s="36"/>
      <c r="Y87" s="36"/>
      <c r="Z87" s="36"/>
      <c r="AA87" s="36"/>
      <c r="AB87" s="36"/>
      <c r="AC87" s="36"/>
      <c r="AD87" s="36"/>
      <c r="AE87" s="36"/>
      <c r="AT87" s="19" t="s">
        <v>184</v>
      </c>
      <c r="AU87" s="19" t="s">
        <v>85</v>
      </c>
    </row>
    <row r="88" spans="2:51" s="14" customFormat="1" ht="11.25">
      <c r="B88" s="217"/>
      <c r="C88" s="218"/>
      <c r="D88" s="203" t="s">
        <v>186</v>
      </c>
      <c r="E88" s="219" t="s">
        <v>19</v>
      </c>
      <c r="F88" s="220" t="s">
        <v>639</v>
      </c>
      <c r="G88" s="218"/>
      <c r="H88" s="221">
        <v>141.88</v>
      </c>
      <c r="I88" s="222"/>
      <c r="J88" s="218"/>
      <c r="K88" s="218"/>
      <c r="L88" s="223"/>
      <c r="M88" s="224"/>
      <c r="N88" s="225"/>
      <c r="O88" s="225"/>
      <c r="P88" s="225"/>
      <c r="Q88" s="225"/>
      <c r="R88" s="225"/>
      <c r="S88" s="225"/>
      <c r="T88" s="226"/>
      <c r="AT88" s="227" t="s">
        <v>186</v>
      </c>
      <c r="AU88" s="227" t="s">
        <v>85</v>
      </c>
      <c r="AV88" s="14" t="s">
        <v>85</v>
      </c>
      <c r="AW88" s="14" t="s">
        <v>37</v>
      </c>
      <c r="AX88" s="14" t="s">
        <v>83</v>
      </c>
      <c r="AY88" s="227" t="s">
        <v>175</v>
      </c>
    </row>
    <row r="89" spans="2:63" s="12" customFormat="1" ht="25.9" customHeight="1">
      <c r="B89" s="174"/>
      <c r="C89" s="175"/>
      <c r="D89" s="176" t="s">
        <v>74</v>
      </c>
      <c r="E89" s="177" t="s">
        <v>309</v>
      </c>
      <c r="F89" s="177" t="s">
        <v>310</v>
      </c>
      <c r="G89" s="175"/>
      <c r="H89" s="175"/>
      <c r="I89" s="178"/>
      <c r="J89" s="179">
        <f>BK89</f>
        <v>0</v>
      </c>
      <c r="K89" s="175"/>
      <c r="L89" s="180"/>
      <c r="M89" s="181"/>
      <c r="N89" s="182"/>
      <c r="O89" s="182"/>
      <c r="P89" s="183">
        <f>P90</f>
        <v>0</v>
      </c>
      <c r="Q89" s="182"/>
      <c r="R89" s="183">
        <f>R90</f>
        <v>0.39794799999999997</v>
      </c>
      <c r="S89" s="182"/>
      <c r="T89" s="184">
        <f>T90</f>
        <v>0</v>
      </c>
      <c r="AR89" s="185" t="s">
        <v>85</v>
      </c>
      <c r="AT89" s="186" t="s">
        <v>74</v>
      </c>
      <c r="AU89" s="186" t="s">
        <v>75</v>
      </c>
      <c r="AY89" s="185" t="s">
        <v>175</v>
      </c>
      <c r="BK89" s="187">
        <f>BK90</f>
        <v>0</v>
      </c>
    </row>
    <row r="90" spans="2:63" s="12" customFormat="1" ht="22.9" customHeight="1">
      <c r="B90" s="174"/>
      <c r="C90" s="175"/>
      <c r="D90" s="176" t="s">
        <v>74</v>
      </c>
      <c r="E90" s="188" t="s">
        <v>381</v>
      </c>
      <c r="F90" s="188" t="s">
        <v>382</v>
      </c>
      <c r="G90" s="175"/>
      <c r="H90" s="175"/>
      <c r="I90" s="178"/>
      <c r="J90" s="189">
        <f>BK90</f>
        <v>0</v>
      </c>
      <c r="K90" s="175"/>
      <c r="L90" s="180"/>
      <c r="M90" s="181"/>
      <c r="N90" s="182"/>
      <c r="O90" s="182"/>
      <c r="P90" s="183">
        <f>SUM(P91:P108)</f>
        <v>0</v>
      </c>
      <c r="Q90" s="182"/>
      <c r="R90" s="183">
        <f>SUM(R91:R108)</f>
        <v>0.39794799999999997</v>
      </c>
      <c r="S90" s="182"/>
      <c r="T90" s="184">
        <f>SUM(T91:T108)</f>
        <v>0</v>
      </c>
      <c r="AR90" s="185" t="s">
        <v>85</v>
      </c>
      <c r="AT90" s="186" t="s">
        <v>74</v>
      </c>
      <c r="AU90" s="186" t="s">
        <v>83</v>
      </c>
      <c r="AY90" s="185" t="s">
        <v>175</v>
      </c>
      <c r="BK90" s="187">
        <f>SUM(BK91:BK108)</f>
        <v>0</v>
      </c>
    </row>
    <row r="91" spans="1:65" s="2" customFormat="1" ht="16.5" customHeight="1">
      <c r="A91" s="36"/>
      <c r="B91" s="37"/>
      <c r="C91" s="190" t="s">
        <v>85</v>
      </c>
      <c r="D91" s="190" t="s">
        <v>177</v>
      </c>
      <c r="E91" s="191" t="s">
        <v>602</v>
      </c>
      <c r="F91" s="192" t="s">
        <v>603</v>
      </c>
      <c r="G91" s="193" t="s">
        <v>433</v>
      </c>
      <c r="H91" s="194">
        <v>215.8</v>
      </c>
      <c r="I91" s="195"/>
      <c r="J91" s="196">
        <f>ROUND(I91*H91,2)</f>
        <v>0</v>
      </c>
      <c r="K91" s="192" t="s">
        <v>181</v>
      </c>
      <c r="L91" s="41"/>
      <c r="M91" s="197" t="s">
        <v>19</v>
      </c>
      <c r="N91" s="198" t="s">
        <v>48</v>
      </c>
      <c r="O91" s="67"/>
      <c r="P91" s="199">
        <f>O91*H91</f>
        <v>0</v>
      </c>
      <c r="Q91" s="199">
        <v>6E-05</v>
      </c>
      <c r="R91" s="199">
        <f>Q91*H91</f>
        <v>0.012948000000000001</v>
      </c>
      <c r="S91" s="199">
        <v>0</v>
      </c>
      <c r="T91" s="200">
        <f>S91*H91</f>
        <v>0</v>
      </c>
      <c r="U91" s="36"/>
      <c r="V91" s="36"/>
      <c r="W91" s="36"/>
      <c r="X91" s="36"/>
      <c r="Y91" s="36"/>
      <c r="Z91" s="36"/>
      <c r="AA91" s="36"/>
      <c r="AB91" s="36"/>
      <c r="AC91" s="36"/>
      <c r="AD91" s="36"/>
      <c r="AE91" s="36"/>
      <c r="AR91" s="201" t="s">
        <v>293</v>
      </c>
      <c r="AT91" s="201" t="s">
        <v>177</v>
      </c>
      <c r="AU91" s="201" t="s">
        <v>85</v>
      </c>
      <c r="AY91" s="19" t="s">
        <v>175</v>
      </c>
      <c r="BE91" s="202">
        <f>IF(N91="základní",J91,0)</f>
        <v>0</v>
      </c>
      <c r="BF91" s="202">
        <f>IF(N91="snížená",J91,0)</f>
        <v>0</v>
      </c>
      <c r="BG91" s="202">
        <f>IF(N91="zákl. přenesená",J91,0)</f>
        <v>0</v>
      </c>
      <c r="BH91" s="202">
        <f>IF(N91="sníž. přenesená",J91,0)</f>
        <v>0</v>
      </c>
      <c r="BI91" s="202">
        <f>IF(N91="nulová",J91,0)</f>
        <v>0</v>
      </c>
      <c r="BJ91" s="19" t="s">
        <v>182</v>
      </c>
      <c r="BK91" s="202">
        <f>ROUND(I91*H91,2)</f>
        <v>0</v>
      </c>
      <c r="BL91" s="19" t="s">
        <v>293</v>
      </c>
      <c r="BM91" s="201" t="s">
        <v>640</v>
      </c>
    </row>
    <row r="92" spans="1:47" s="2" customFormat="1" ht="29.25">
      <c r="A92" s="36"/>
      <c r="B92" s="37"/>
      <c r="C92" s="38"/>
      <c r="D92" s="203" t="s">
        <v>184</v>
      </c>
      <c r="E92" s="38"/>
      <c r="F92" s="204" t="s">
        <v>605</v>
      </c>
      <c r="G92" s="38"/>
      <c r="H92" s="38"/>
      <c r="I92" s="111"/>
      <c r="J92" s="38"/>
      <c r="K92" s="38"/>
      <c r="L92" s="41"/>
      <c r="M92" s="205"/>
      <c r="N92" s="206"/>
      <c r="O92" s="67"/>
      <c r="P92" s="67"/>
      <c r="Q92" s="67"/>
      <c r="R92" s="67"/>
      <c r="S92" s="67"/>
      <c r="T92" s="68"/>
      <c r="U92" s="36"/>
      <c r="V92" s="36"/>
      <c r="W92" s="36"/>
      <c r="X92" s="36"/>
      <c r="Y92" s="36"/>
      <c r="Z92" s="36"/>
      <c r="AA92" s="36"/>
      <c r="AB92" s="36"/>
      <c r="AC92" s="36"/>
      <c r="AD92" s="36"/>
      <c r="AE92" s="36"/>
      <c r="AT92" s="19" t="s">
        <v>184</v>
      </c>
      <c r="AU92" s="19" t="s">
        <v>85</v>
      </c>
    </row>
    <row r="93" spans="1:65" s="2" customFormat="1" ht="16.5" customHeight="1">
      <c r="A93" s="36"/>
      <c r="B93" s="37"/>
      <c r="C93" s="239" t="s">
        <v>195</v>
      </c>
      <c r="D93" s="239" t="s">
        <v>238</v>
      </c>
      <c r="E93" s="240" t="s">
        <v>608</v>
      </c>
      <c r="F93" s="241" t="s">
        <v>609</v>
      </c>
      <c r="G93" s="242" t="s">
        <v>217</v>
      </c>
      <c r="H93" s="243">
        <v>0.087</v>
      </c>
      <c r="I93" s="244"/>
      <c r="J93" s="245">
        <f>ROUND(I93*H93,2)</f>
        <v>0</v>
      </c>
      <c r="K93" s="241" t="s">
        <v>181</v>
      </c>
      <c r="L93" s="246"/>
      <c r="M93" s="247" t="s">
        <v>19</v>
      </c>
      <c r="N93" s="248" t="s">
        <v>48</v>
      </c>
      <c r="O93" s="67"/>
      <c r="P93" s="199">
        <f>O93*H93</f>
        <v>0</v>
      </c>
      <c r="Q93" s="199">
        <v>1</v>
      </c>
      <c r="R93" s="199">
        <f>Q93*H93</f>
        <v>0.087</v>
      </c>
      <c r="S93" s="199">
        <v>0</v>
      </c>
      <c r="T93" s="200">
        <f>S93*H93</f>
        <v>0</v>
      </c>
      <c r="U93" s="36"/>
      <c r="V93" s="36"/>
      <c r="W93" s="36"/>
      <c r="X93" s="36"/>
      <c r="Y93" s="36"/>
      <c r="Z93" s="36"/>
      <c r="AA93" s="36"/>
      <c r="AB93" s="36"/>
      <c r="AC93" s="36"/>
      <c r="AD93" s="36"/>
      <c r="AE93" s="36"/>
      <c r="AR93" s="201" t="s">
        <v>522</v>
      </c>
      <c r="AT93" s="201" t="s">
        <v>238</v>
      </c>
      <c r="AU93" s="201" t="s">
        <v>85</v>
      </c>
      <c r="AY93" s="19" t="s">
        <v>175</v>
      </c>
      <c r="BE93" s="202">
        <f>IF(N93="základní",J93,0)</f>
        <v>0</v>
      </c>
      <c r="BF93" s="202">
        <f>IF(N93="snížená",J93,0)</f>
        <v>0</v>
      </c>
      <c r="BG93" s="202">
        <f>IF(N93="zákl. přenesená",J93,0)</f>
        <v>0</v>
      </c>
      <c r="BH93" s="202">
        <f>IF(N93="sníž. přenesená",J93,0)</f>
        <v>0</v>
      </c>
      <c r="BI93" s="202">
        <f>IF(N93="nulová",J93,0)</f>
        <v>0</v>
      </c>
      <c r="BJ93" s="19" t="s">
        <v>182</v>
      </c>
      <c r="BK93" s="202">
        <f>ROUND(I93*H93,2)</f>
        <v>0</v>
      </c>
      <c r="BL93" s="19" t="s">
        <v>293</v>
      </c>
      <c r="BM93" s="201" t="s">
        <v>641</v>
      </c>
    </row>
    <row r="94" spans="2:51" s="13" customFormat="1" ht="11.25">
      <c r="B94" s="207"/>
      <c r="C94" s="208"/>
      <c r="D94" s="203" t="s">
        <v>186</v>
      </c>
      <c r="E94" s="209" t="s">
        <v>19</v>
      </c>
      <c r="F94" s="210" t="s">
        <v>642</v>
      </c>
      <c r="G94" s="208"/>
      <c r="H94" s="209" t="s">
        <v>19</v>
      </c>
      <c r="I94" s="211"/>
      <c r="J94" s="208"/>
      <c r="K94" s="208"/>
      <c r="L94" s="212"/>
      <c r="M94" s="213"/>
      <c r="N94" s="214"/>
      <c r="O94" s="214"/>
      <c r="P94" s="214"/>
      <c r="Q94" s="214"/>
      <c r="R94" s="214"/>
      <c r="S94" s="214"/>
      <c r="T94" s="215"/>
      <c r="AT94" s="216" t="s">
        <v>186</v>
      </c>
      <c r="AU94" s="216" t="s">
        <v>85</v>
      </c>
      <c r="AV94" s="13" t="s">
        <v>83</v>
      </c>
      <c r="AW94" s="13" t="s">
        <v>37</v>
      </c>
      <c r="AX94" s="13" t="s">
        <v>75</v>
      </c>
      <c r="AY94" s="216" t="s">
        <v>175</v>
      </c>
    </row>
    <row r="95" spans="2:51" s="14" customFormat="1" ht="11.25">
      <c r="B95" s="217"/>
      <c r="C95" s="218"/>
      <c r="D95" s="203" t="s">
        <v>186</v>
      </c>
      <c r="E95" s="219" t="s">
        <v>19</v>
      </c>
      <c r="F95" s="220" t="s">
        <v>643</v>
      </c>
      <c r="G95" s="218"/>
      <c r="H95" s="221">
        <v>80.58</v>
      </c>
      <c r="I95" s="222"/>
      <c r="J95" s="218"/>
      <c r="K95" s="218"/>
      <c r="L95" s="223"/>
      <c r="M95" s="224"/>
      <c r="N95" s="225"/>
      <c r="O95" s="225"/>
      <c r="P95" s="225"/>
      <c r="Q95" s="225"/>
      <c r="R95" s="225"/>
      <c r="S95" s="225"/>
      <c r="T95" s="226"/>
      <c r="AT95" s="227" t="s">
        <v>186</v>
      </c>
      <c r="AU95" s="227" t="s">
        <v>85</v>
      </c>
      <c r="AV95" s="14" t="s">
        <v>85</v>
      </c>
      <c r="AW95" s="14" t="s">
        <v>37</v>
      </c>
      <c r="AX95" s="14" t="s">
        <v>75</v>
      </c>
      <c r="AY95" s="227" t="s">
        <v>175</v>
      </c>
    </row>
    <row r="96" spans="2:51" s="16" customFormat="1" ht="11.25">
      <c r="B96" s="253"/>
      <c r="C96" s="254"/>
      <c r="D96" s="203" t="s">
        <v>186</v>
      </c>
      <c r="E96" s="255" t="s">
        <v>19</v>
      </c>
      <c r="F96" s="256" t="s">
        <v>365</v>
      </c>
      <c r="G96" s="254"/>
      <c r="H96" s="257">
        <v>80.58</v>
      </c>
      <c r="I96" s="258"/>
      <c r="J96" s="254"/>
      <c r="K96" s="254"/>
      <c r="L96" s="259"/>
      <c r="M96" s="260"/>
      <c r="N96" s="261"/>
      <c r="O96" s="261"/>
      <c r="P96" s="261"/>
      <c r="Q96" s="261"/>
      <c r="R96" s="261"/>
      <c r="S96" s="261"/>
      <c r="T96" s="262"/>
      <c r="AT96" s="263" t="s">
        <v>186</v>
      </c>
      <c r="AU96" s="263" t="s">
        <v>85</v>
      </c>
      <c r="AV96" s="16" t="s">
        <v>195</v>
      </c>
      <c r="AW96" s="16" t="s">
        <v>37</v>
      </c>
      <c r="AX96" s="16" t="s">
        <v>75</v>
      </c>
      <c r="AY96" s="263" t="s">
        <v>175</v>
      </c>
    </row>
    <row r="97" spans="2:51" s="14" customFormat="1" ht="11.25">
      <c r="B97" s="217"/>
      <c r="C97" s="218"/>
      <c r="D97" s="203" t="s">
        <v>186</v>
      </c>
      <c r="E97" s="219" t="s">
        <v>19</v>
      </c>
      <c r="F97" s="220" t="s">
        <v>644</v>
      </c>
      <c r="G97" s="218"/>
      <c r="H97" s="221">
        <v>0.087</v>
      </c>
      <c r="I97" s="222"/>
      <c r="J97" s="218"/>
      <c r="K97" s="218"/>
      <c r="L97" s="223"/>
      <c r="M97" s="224"/>
      <c r="N97" s="225"/>
      <c r="O97" s="225"/>
      <c r="P97" s="225"/>
      <c r="Q97" s="225"/>
      <c r="R97" s="225"/>
      <c r="S97" s="225"/>
      <c r="T97" s="226"/>
      <c r="AT97" s="227" t="s">
        <v>186</v>
      </c>
      <c r="AU97" s="227" t="s">
        <v>85</v>
      </c>
      <c r="AV97" s="14" t="s">
        <v>85</v>
      </c>
      <c r="AW97" s="14" t="s">
        <v>37</v>
      </c>
      <c r="AX97" s="14" t="s">
        <v>83</v>
      </c>
      <c r="AY97" s="227" t="s">
        <v>175</v>
      </c>
    </row>
    <row r="98" spans="1:65" s="2" customFormat="1" ht="16.5" customHeight="1">
      <c r="A98" s="36"/>
      <c r="B98" s="37"/>
      <c r="C98" s="239" t="s">
        <v>182</v>
      </c>
      <c r="D98" s="239" t="s">
        <v>238</v>
      </c>
      <c r="E98" s="240" t="s">
        <v>614</v>
      </c>
      <c r="F98" s="241" t="s">
        <v>615</v>
      </c>
      <c r="G98" s="242" t="s">
        <v>217</v>
      </c>
      <c r="H98" s="243">
        <v>0.039</v>
      </c>
      <c r="I98" s="244"/>
      <c r="J98" s="245">
        <f>ROUND(I98*H98,2)</f>
        <v>0</v>
      </c>
      <c r="K98" s="241" t="s">
        <v>181</v>
      </c>
      <c r="L98" s="246"/>
      <c r="M98" s="247" t="s">
        <v>19</v>
      </c>
      <c r="N98" s="248" t="s">
        <v>48</v>
      </c>
      <c r="O98" s="67"/>
      <c r="P98" s="199">
        <f>O98*H98</f>
        <v>0</v>
      </c>
      <c r="Q98" s="199">
        <v>1</v>
      </c>
      <c r="R98" s="199">
        <f>Q98*H98</f>
        <v>0.039</v>
      </c>
      <c r="S98" s="199">
        <v>0</v>
      </c>
      <c r="T98" s="200">
        <f>S98*H98</f>
        <v>0</v>
      </c>
      <c r="U98" s="36"/>
      <c r="V98" s="36"/>
      <c r="W98" s="36"/>
      <c r="X98" s="36"/>
      <c r="Y98" s="36"/>
      <c r="Z98" s="36"/>
      <c r="AA98" s="36"/>
      <c r="AB98" s="36"/>
      <c r="AC98" s="36"/>
      <c r="AD98" s="36"/>
      <c r="AE98" s="36"/>
      <c r="AR98" s="201" t="s">
        <v>522</v>
      </c>
      <c r="AT98" s="201" t="s">
        <v>238</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293</v>
      </c>
      <c r="BM98" s="201" t="s">
        <v>645</v>
      </c>
    </row>
    <row r="99" spans="2:51" s="13" customFormat="1" ht="11.25">
      <c r="B99" s="207"/>
      <c r="C99" s="208"/>
      <c r="D99" s="203" t="s">
        <v>186</v>
      </c>
      <c r="E99" s="209" t="s">
        <v>19</v>
      </c>
      <c r="F99" s="210" t="s">
        <v>646</v>
      </c>
      <c r="G99" s="208"/>
      <c r="H99" s="209" t="s">
        <v>19</v>
      </c>
      <c r="I99" s="211"/>
      <c r="J99" s="208"/>
      <c r="K99" s="208"/>
      <c r="L99" s="212"/>
      <c r="M99" s="213"/>
      <c r="N99" s="214"/>
      <c r="O99" s="214"/>
      <c r="P99" s="214"/>
      <c r="Q99" s="214"/>
      <c r="R99" s="214"/>
      <c r="S99" s="214"/>
      <c r="T99" s="215"/>
      <c r="AT99" s="216" t="s">
        <v>186</v>
      </c>
      <c r="AU99" s="216" t="s">
        <v>85</v>
      </c>
      <c r="AV99" s="13" t="s">
        <v>83</v>
      </c>
      <c r="AW99" s="13" t="s">
        <v>37</v>
      </c>
      <c r="AX99" s="13" t="s">
        <v>75</v>
      </c>
      <c r="AY99" s="216" t="s">
        <v>175</v>
      </c>
    </row>
    <row r="100" spans="2:51" s="14" customFormat="1" ht="11.25">
      <c r="B100" s="217"/>
      <c r="C100" s="218"/>
      <c r="D100" s="203" t="s">
        <v>186</v>
      </c>
      <c r="E100" s="219" t="s">
        <v>19</v>
      </c>
      <c r="F100" s="220" t="s">
        <v>647</v>
      </c>
      <c r="G100" s="218"/>
      <c r="H100" s="221">
        <v>35.74</v>
      </c>
      <c r="I100" s="222"/>
      <c r="J100" s="218"/>
      <c r="K100" s="218"/>
      <c r="L100" s="223"/>
      <c r="M100" s="224"/>
      <c r="N100" s="225"/>
      <c r="O100" s="225"/>
      <c r="P100" s="225"/>
      <c r="Q100" s="225"/>
      <c r="R100" s="225"/>
      <c r="S100" s="225"/>
      <c r="T100" s="226"/>
      <c r="AT100" s="227" t="s">
        <v>186</v>
      </c>
      <c r="AU100" s="227" t="s">
        <v>85</v>
      </c>
      <c r="AV100" s="14" t="s">
        <v>85</v>
      </c>
      <c r="AW100" s="14" t="s">
        <v>37</v>
      </c>
      <c r="AX100" s="14" t="s">
        <v>75</v>
      </c>
      <c r="AY100" s="227" t="s">
        <v>175</v>
      </c>
    </row>
    <row r="101" spans="2:51" s="16" customFormat="1" ht="11.25">
      <c r="B101" s="253"/>
      <c r="C101" s="254"/>
      <c r="D101" s="203" t="s">
        <v>186</v>
      </c>
      <c r="E101" s="255" t="s">
        <v>19</v>
      </c>
      <c r="F101" s="256" t="s">
        <v>365</v>
      </c>
      <c r="G101" s="254"/>
      <c r="H101" s="257">
        <v>35.74</v>
      </c>
      <c r="I101" s="258"/>
      <c r="J101" s="254"/>
      <c r="K101" s="254"/>
      <c r="L101" s="259"/>
      <c r="M101" s="260"/>
      <c r="N101" s="261"/>
      <c r="O101" s="261"/>
      <c r="P101" s="261"/>
      <c r="Q101" s="261"/>
      <c r="R101" s="261"/>
      <c r="S101" s="261"/>
      <c r="T101" s="262"/>
      <c r="AT101" s="263" t="s">
        <v>186</v>
      </c>
      <c r="AU101" s="263" t="s">
        <v>85</v>
      </c>
      <c r="AV101" s="16" t="s">
        <v>195</v>
      </c>
      <c r="AW101" s="16" t="s">
        <v>37</v>
      </c>
      <c r="AX101" s="16" t="s">
        <v>75</v>
      </c>
      <c r="AY101" s="263" t="s">
        <v>175</v>
      </c>
    </row>
    <row r="102" spans="2:51" s="14" customFormat="1" ht="11.25">
      <c r="B102" s="217"/>
      <c r="C102" s="218"/>
      <c r="D102" s="203" t="s">
        <v>186</v>
      </c>
      <c r="E102" s="219" t="s">
        <v>19</v>
      </c>
      <c r="F102" s="220" t="s">
        <v>648</v>
      </c>
      <c r="G102" s="218"/>
      <c r="H102" s="221">
        <v>0.039</v>
      </c>
      <c r="I102" s="222"/>
      <c r="J102" s="218"/>
      <c r="K102" s="218"/>
      <c r="L102" s="223"/>
      <c r="M102" s="224"/>
      <c r="N102" s="225"/>
      <c r="O102" s="225"/>
      <c r="P102" s="225"/>
      <c r="Q102" s="225"/>
      <c r="R102" s="225"/>
      <c r="S102" s="225"/>
      <c r="T102" s="226"/>
      <c r="AT102" s="227" t="s">
        <v>186</v>
      </c>
      <c r="AU102" s="227" t="s">
        <v>85</v>
      </c>
      <c r="AV102" s="14" t="s">
        <v>85</v>
      </c>
      <c r="AW102" s="14" t="s">
        <v>37</v>
      </c>
      <c r="AX102" s="14" t="s">
        <v>83</v>
      </c>
      <c r="AY102" s="227" t="s">
        <v>175</v>
      </c>
    </row>
    <row r="103" spans="1:65" s="2" customFormat="1" ht="16.5" customHeight="1">
      <c r="A103" s="36"/>
      <c r="B103" s="37"/>
      <c r="C103" s="239" t="s">
        <v>209</v>
      </c>
      <c r="D103" s="239" t="s">
        <v>238</v>
      </c>
      <c r="E103" s="240" t="s">
        <v>620</v>
      </c>
      <c r="F103" s="241" t="s">
        <v>621</v>
      </c>
      <c r="G103" s="242" t="s">
        <v>400</v>
      </c>
      <c r="H103" s="243">
        <v>7</v>
      </c>
      <c r="I103" s="244"/>
      <c r="J103" s="245">
        <f>ROUND(I103*H103,2)</f>
        <v>0</v>
      </c>
      <c r="K103" s="241" t="s">
        <v>181</v>
      </c>
      <c r="L103" s="246"/>
      <c r="M103" s="247" t="s">
        <v>19</v>
      </c>
      <c r="N103" s="248" t="s">
        <v>48</v>
      </c>
      <c r="O103" s="67"/>
      <c r="P103" s="199">
        <f>O103*H103</f>
        <v>0</v>
      </c>
      <c r="Q103" s="199">
        <v>0.032</v>
      </c>
      <c r="R103" s="199">
        <f>Q103*H103</f>
        <v>0.224</v>
      </c>
      <c r="S103" s="199">
        <v>0</v>
      </c>
      <c r="T103" s="200">
        <f>S103*H103</f>
        <v>0</v>
      </c>
      <c r="U103" s="36"/>
      <c r="V103" s="36"/>
      <c r="W103" s="36"/>
      <c r="X103" s="36"/>
      <c r="Y103" s="36"/>
      <c r="Z103" s="36"/>
      <c r="AA103" s="36"/>
      <c r="AB103" s="36"/>
      <c r="AC103" s="36"/>
      <c r="AD103" s="36"/>
      <c r="AE103" s="36"/>
      <c r="AR103" s="201" t="s">
        <v>522</v>
      </c>
      <c r="AT103" s="201" t="s">
        <v>238</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293</v>
      </c>
      <c r="BM103" s="201" t="s">
        <v>649</v>
      </c>
    </row>
    <row r="104" spans="1:65" s="2" customFormat="1" ht="16.5" customHeight="1">
      <c r="A104" s="36"/>
      <c r="B104" s="37"/>
      <c r="C104" s="239" t="s">
        <v>214</v>
      </c>
      <c r="D104" s="239" t="s">
        <v>238</v>
      </c>
      <c r="E104" s="240" t="s">
        <v>628</v>
      </c>
      <c r="F104" s="241" t="s">
        <v>629</v>
      </c>
      <c r="G104" s="242" t="s">
        <v>217</v>
      </c>
      <c r="H104" s="243">
        <v>0.035</v>
      </c>
      <c r="I104" s="244"/>
      <c r="J104" s="245">
        <f>ROUND(I104*H104,2)</f>
        <v>0</v>
      </c>
      <c r="K104" s="241" t="s">
        <v>181</v>
      </c>
      <c r="L104" s="246"/>
      <c r="M104" s="247" t="s">
        <v>19</v>
      </c>
      <c r="N104" s="248" t="s">
        <v>48</v>
      </c>
      <c r="O104" s="67"/>
      <c r="P104" s="199">
        <f>O104*H104</f>
        <v>0</v>
      </c>
      <c r="Q104" s="199">
        <v>1</v>
      </c>
      <c r="R104" s="199">
        <f>Q104*H104</f>
        <v>0.035</v>
      </c>
      <c r="S104" s="199">
        <v>0</v>
      </c>
      <c r="T104" s="200">
        <f>S104*H104</f>
        <v>0</v>
      </c>
      <c r="U104" s="36"/>
      <c r="V104" s="36"/>
      <c r="W104" s="36"/>
      <c r="X104" s="36"/>
      <c r="Y104" s="36"/>
      <c r="Z104" s="36"/>
      <c r="AA104" s="36"/>
      <c r="AB104" s="36"/>
      <c r="AC104" s="36"/>
      <c r="AD104" s="36"/>
      <c r="AE104" s="36"/>
      <c r="AR104" s="201" t="s">
        <v>522</v>
      </c>
      <c r="AT104" s="201" t="s">
        <v>238</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293</v>
      </c>
      <c r="BM104" s="201" t="s">
        <v>650</v>
      </c>
    </row>
    <row r="105" spans="2:51" s="13" customFormat="1" ht="11.25">
      <c r="B105" s="207"/>
      <c r="C105" s="208"/>
      <c r="D105" s="203" t="s">
        <v>186</v>
      </c>
      <c r="E105" s="209" t="s">
        <v>19</v>
      </c>
      <c r="F105" s="210" t="s">
        <v>651</v>
      </c>
      <c r="G105" s="208"/>
      <c r="H105" s="209" t="s">
        <v>19</v>
      </c>
      <c r="I105" s="211"/>
      <c r="J105" s="208"/>
      <c r="K105" s="208"/>
      <c r="L105" s="212"/>
      <c r="M105" s="213"/>
      <c r="N105" s="214"/>
      <c r="O105" s="214"/>
      <c r="P105" s="214"/>
      <c r="Q105" s="214"/>
      <c r="R105" s="214"/>
      <c r="S105" s="214"/>
      <c r="T105" s="215"/>
      <c r="AT105" s="216" t="s">
        <v>186</v>
      </c>
      <c r="AU105" s="216" t="s">
        <v>85</v>
      </c>
      <c r="AV105" s="13" t="s">
        <v>83</v>
      </c>
      <c r="AW105" s="13" t="s">
        <v>37</v>
      </c>
      <c r="AX105" s="13" t="s">
        <v>75</v>
      </c>
      <c r="AY105" s="216" t="s">
        <v>175</v>
      </c>
    </row>
    <row r="106" spans="2:51" s="14" customFormat="1" ht="11.25">
      <c r="B106" s="217"/>
      <c r="C106" s="218"/>
      <c r="D106" s="203" t="s">
        <v>186</v>
      </c>
      <c r="E106" s="219" t="s">
        <v>19</v>
      </c>
      <c r="F106" s="220" t="s">
        <v>652</v>
      </c>
      <c r="G106" s="218"/>
      <c r="H106" s="221">
        <v>0.035</v>
      </c>
      <c r="I106" s="222"/>
      <c r="J106" s="218"/>
      <c r="K106" s="218"/>
      <c r="L106" s="223"/>
      <c r="M106" s="224"/>
      <c r="N106" s="225"/>
      <c r="O106" s="225"/>
      <c r="P106" s="225"/>
      <c r="Q106" s="225"/>
      <c r="R106" s="225"/>
      <c r="S106" s="225"/>
      <c r="T106" s="226"/>
      <c r="AT106" s="227" t="s">
        <v>186</v>
      </c>
      <c r="AU106" s="227" t="s">
        <v>85</v>
      </c>
      <c r="AV106" s="14" t="s">
        <v>85</v>
      </c>
      <c r="AW106" s="14" t="s">
        <v>37</v>
      </c>
      <c r="AX106" s="14" t="s">
        <v>83</v>
      </c>
      <c r="AY106" s="227" t="s">
        <v>175</v>
      </c>
    </row>
    <row r="107" spans="1:65" s="2" customFormat="1" ht="21.75" customHeight="1">
      <c r="A107" s="36"/>
      <c r="B107" s="37"/>
      <c r="C107" s="190" t="s">
        <v>220</v>
      </c>
      <c r="D107" s="190" t="s">
        <v>177</v>
      </c>
      <c r="E107" s="191" t="s">
        <v>633</v>
      </c>
      <c r="F107" s="192" t="s">
        <v>634</v>
      </c>
      <c r="G107" s="193" t="s">
        <v>217</v>
      </c>
      <c r="H107" s="194">
        <v>0.398</v>
      </c>
      <c r="I107" s="195"/>
      <c r="J107" s="196">
        <f>ROUND(I107*H107,2)</f>
        <v>0</v>
      </c>
      <c r="K107" s="192" t="s">
        <v>181</v>
      </c>
      <c r="L107" s="41"/>
      <c r="M107" s="197" t="s">
        <v>19</v>
      </c>
      <c r="N107" s="198" t="s">
        <v>48</v>
      </c>
      <c r="O107" s="67"/>
      <c r="P107" s="199">
        <f>O107*H107</f>
        <v>0</v>
      </c>
      <c r="Q107" s="199">
        <v>0</v>
      </c>
      <c r="R107" s="199">
        <f>Q107*H107</f>
        <v>0</v>
      </c>
      <c r="S107" s="199">
        <v>0</v>
      </c>
      <c r="T107" s="200">
        <f>S107*H107</f>
        <v>0</v>
      </c>
      <c r="U107" s="36"/>
      <c r="V107" s="36"/>
      <c r="W107" s="36"/>
      <c r="X107" s="36"/>
      <c r="Y107" s="36"/>
      <c r="Z107" s="36"/>
      <c r="AA107" s="36"/>
      <c r="AB107" s="36"/>
      <c r="AC107" s="36"/>
      <c r="AD107" s="36"/>
      <c r="AE107" s="36"/>
      <c r="AR107" s="201" t="s">
        <v>293</v>
      </c>
      <c r="AT107" s="201" t="s">
        <v>177</v>
      </c>
      <c r="AU107" s="201" t="s">
        <v>85</v>
      </c>
      <c r="AY107" s="19" t="s">
        <v>175</v>
      </c>
      <c r="BE107" s="202">
        <f>IF(N107="základní",J107,0)</f>
        <v>0</v>
      </c>
      <c r="BF107" s="202">
        <f>IF(N107="snížená",J107,0)</f>
        <v>0</v>
      </c>
      <c r="BG107" s="202">
        <f>IF(N107="zákl. přenesená",J107,0)</f>
        <v>0</v>
      </c>
      <c r="BH107" s="202">
        <f>IF(N107="sníž. přenesená",J107,0)</f>
        <v>0</v>
      </c>
      <c r="BI107" s="202">
        <f>IF(N107="nulová",J107,0)</f>
        <v>0</v>
      </c>
      <c r="BJ107" s="19" t="s">
        <v>182</v>
      </c>
      <c r="BK107" s="202">
        <f>ROUND(I107*H107,2)</f>
        <v>0</v>
      </c>
      <c r="BL107" s="19" t="s">
        <v>293</v>
      </c>
      <c r="BM107" s="201" t="s">
        <v>653</v>
      </c>
    </row>
    <row r="108" spans="1:47" s="2" customFormat="1" ht="78">
      <c r="A108" s="36"/>
      <c r="B108" s="37"/>
      <c r="C108" s="38"/>
      <c r="D108" s="203" t="s">
        <v>184</v>
      </c>
      <c r="E108" s="38"/>
      <c r="F108" s="204" t="s">
        <v>636</v>
      </c>
      <c r="G108" s="38"/>
      <c r="H108" s="38"/>
      <c r="I108" s="111"/>
      <c r="J108" s="38"/>
      <c r="K108" s="38"/>
      <c r="L108" s="41"/>
      <c r="M108" s="249"/>
      <c r="N108" s="250"/>
      <c r="O108" s="251"/>
      <c r="P108" s="251"/>
      <c r="Q108" s="251"/>
      <c r="R108" s="251"/>
      <c r="S108" s="251"/>
      <c r="T108" s="252"/>
      <c r="U108" s="36"/>
      <c r="V108" s="36"/>
      <c r="W108" s="36"/>
      <c r="X108" s="36"/>
      <c r="Y108" s="36"/>
      <c r="Z108" s="36"/>
      <c r="AA108" s="36"/>
      <c r="AB108" s="36"/>
      <c r="AC108" s="36"/>
      <c r="AD108" s="36"/>
      <c r="AE108" s="36"/>
      <c r="AT108" s="19" t="s">
        <v>184</v>
      </c>
      <c r="AU108" s="19" t="s">
        <v>85</v>
      </c>
    </row>
    <row r="109" spans="1:31" s="2" customFormat="1" ht="6.95" customHeight="1">
      <c r="A109" s="36"/>
      <c r="B109" s="50"/>
      <c r="C109" s="51"/>
      <c r="D109" s="51"/>
      <c r="E109" s="51"/>
      <c r="F109" s="51"/>
      <c r="G109" s="51"/>
      <c r="H109" s="51"/>
      <c r="I109" s="139"/>
      <c r="J109" s="51"/>
      <c r="K109" s="51"/>
      <c r="L109" s="41"/>
      <c r="M109" s="36"/>
      <c r="O109" s="36"/>
      <c r="P109" s="36"/>
      <c r="Q109" s="36"/>
      <c r="R109" s="36"/>
      <c r="S109" s="36"/>
      <c r="T109" s="36"/>
      <c r="U109" s="36"/>
      <c r="V109" s="36"/>
      <c r="W109" s="36"/>
      <c r="X109" s="36"/>
      <c r="Y109" s="36"/>
      <c r="Z109" s="36"/>
      <c r="AA109" s="36"/>
      <c r="AB109" s="36"/>
      <c r="AC109" s="36"/>
      <c r="AD109" s="36"/>
      <c r="AE109" s="36"/>
    </row>
  </sheetData>
  <sheetProtection algorithmName="SHA-512" hashValue="Qoqz3YXNbgGFN8gDLEWFwVMHzVFBZtQxDUoHKEb8Kn3YYfQhYEgnyIoKewosHgWZ8IMBdb/44Lwwxoa5E6wt/Q==" saltValue="bi7xGHvg5CNRdP+VJJP18MLjbhyG3svww12GznjyXUzC48ZJ+CoXUyH09iUl0m9S31ANGAp9YOSn9jRc0wFhnA==" spinCount="100000" sheet="1" objects="1" scenarios="1" formatColumns="0" formatRows="0" autoFilter="0"/>
  <autoFilter ref="C82:K10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100</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654</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ROUND(J85,2)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ROUND((SUM(BE85:BE197)),2)</f>
        <v>0</v>
      </c>
      <c r="G33" s="36"/>
      <c r="H33" s="36"/>
      <c r="I33" s="128">
        <v>0.21</v>
      </c>
      <c r="J33" s="127">
        <f>ROUND(((SUM(BE85:BE197))*I33),2)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ROUND((SUM(BF85:BF197)),2)</f>
        <v>0</v>
      </c>
      <c r="G34" s="36"/>
      <c r="H34" s="36"/>
      <c r="I34" s="128">
        <v>0.15</v>
      </c>
      <c r="J34" s="127">
        <f>ROUND(((SUM(BF85:BF197))*I34),2)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ROUND((SUM(BG85:BG197)),2)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ROUND((SUM(BH85:BH197)),2)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ROUND((SUM(BI85:BI197)),2)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 xml:space="preserve">SO 06 - Oprava zpevněné plochy </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J85</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J86</f>
        <v>0</v>
      </c>
      <c r="K60" s="149"/>
      <c r="L60" s="154"/>
    </row>
    <row r="61" spans="2:12" s="10" customFormat="1" ht="19.9" customHeight="1">
      <c r="B61" s="155"/>
      <c r="C61" s="156"/>
      <c r="D61" s="157" t="s">
        <v>151</v>
      </c>
      <c r="E61" s="158"/>
      <c r="F61" s="158"/>
      <c r="G61" s="158"/>
      <c r="H61" s="158"/>
      <c r="I61" s="159"/>
      <c r="J61" s="160">
        <f>J87</f>
        <v>0</v>
      </c>
      <c r="K61" s="156"/>
      <c r="L61" s="161"/>
    </row>
    <row r="62" spans="2:12" s="10" customFormat="1" ht="19.9" customHeight="1">
      <c r="B62" s="155"/>
      <c r="C62" s="156"/>
      <c r="D62" s="157" t="s">
        <v>155</v>
      </c>
      <c r="E62" s="158"/>
      <c r="F62" s="158"/>
      <c r="G62" s="158"/>
      <c r="H62" s="158"/>
      <c r="I62" s="159"/>
      <c r="J62" s="160">
        <f>J150</f>
        <v>0</v>
      </c>
      <c r="K62" s="156"/>
      <c r="L62" s="161"/>
    </row>
    <row r="63" spans="2:12" s="10" customFormat="1" ht="19.9" customHeight="1">
      <c r="B63" s="155"/>
      <c r="C63" s="156"/>
      <c r="D63" s="157" t="s">
        <v>355</v>
      </c>
      <c r="E63" s="158"/>
      <c r="F63" s="158"/>
      <c r="G63" s="158"/>
      <c r="H63" s="158"/>
      <c r="I63" s="159"/>
      <c r="J63" s="160">
        <f>J176</f>
        <v>0</v>
      </c>
      <c r="K63" s="156"/>
      <c r="L63" s="161"/>
    </row>
    <row r="64" spans="2:12" s="10" customFormat="1" ht="19.9" customHeight="1">
      <c r="B64" s="155"/>
      <c r="C64" s="156"/>
      <c r="D64" s="157" t="s">
        <v>356</v>
      </c>
      <c r="E64" s="158"/>
      <c r="F64" s="158"/>
      <c r="G64" s="158"/>
      <c r="H64" s="158"/>
      <c r="I64" s="159"/>
      <c r="J64" s="160">
        <f>J188</f>
        <v>0</v>
      </c>
      <c r="K64" s="156"/>
      <c r="L64" s="161"/>
    </row>
    <row r="65" spans="2:12" s="10" customFormat="1" ht="19.9" customHeight="1">
      <c r="B65" s="155"/>
      <c r="C65" s="156"/>
      <c r="D65" s="157" t="s">
        <v>157</v>
      </c>
      <c r="E65" s="158"/>
      <c r="F65" s="158"/>
      <c r="G65" s="158"/>
      <c r="H65" s="158"/>
      <c r="I65" s="159"/>
      <c r="J65" s="160">
        <f>J196</f>
        <v>0</v>
      </c>
      <c r="K65" s="156"/>
      <c r="L65" s="161"/>
    </row>
    <row r="66" spans="1:31" s="2" customFormat="1" ht="21.75" customHeight="1">
      <c r="A66" s="36"/>
      <c r="B66" s="37"/>
      <c r="C66" s="38"/>
      <c r="D66" s="38"/>
      <c r="E66" s="38"/>
      <c r="F66" s="38"/>
      <c r="G66" s="38"/>
      <c r="H66" s="38"/>
      <c r="I66" s="111"/>
      <c r="J66" s="38"/>
      <c r="K66" s="38"/>
      <c r="L66" s="112"/>
      <c r="S66" s="36"/>
      <c r="T66" s="36"/>
      <c r="U66" s="36"/>
      <c r="V66" s="36"/>
      <c r="W66" s="36"/>
      <c r="X66" s="36"/>
      <c r="Y66" s="36"/>
      <c r="Z66" s="36"/>
      <c r="AA66" s="36"/>
      <c r="AB66" s="36"/>
      <c r="AC66" s="36"/>
      <c r="AD66" s="36"/>
      <c r="AE66" s="36"/>
    </row>
    <row r="67" spans="1:31" s="2" customFormat="1" ht="6.95" customHeight="1">
      <c r="A67" s="36"/>
      <c r="B67" s="50"/>
      <c r="C67" s="51"/>
      <c r="D67" s="51"/>
      <c r="E67" s="51"/>
      <c r="F67" s="51"/>
      <c r="G67" s="51"/>
      <c r="H67" s="51"/>
      <c r="I67" s="139"/>
      <c r="J67" s="51"/>
      <c r="K67" s="51"/>
      <c r="L67" s="112"/>
      <c r="S67" s="36"/>
      <c r="T67" s="36"/>
      <c r="U67" s="36"/>
      <c r="V67" s="36"/>
      <c r="W67" s="36"/>
      <c r="X67" s="36"/>
      <c r="Y67" s="36"/>
      <c r="Z67" s="36"/>
      <c r="AA67" s="36"/>
      <c r="AB67" s="36"/>
      <c r="AC67" s="36"/>
      <c r="AD67" s="36"/>
      <c r="AE67" s="36"/>
    </row>
    <row r="71" spans="1:31" s="2" customFormat="1" ht="6.95" customHeight="1">
      <c r="A71" s="36"/>
      <c r="B71" s="52"/>
      <c r="C71" s="53"/>
      <c r="D71" s="53"/>
      <c r="E71" s="53"/>
      <c r="F71" s="53"/>
      <c r="G71" s="53"/>
      <c r="H71" s="53"/>
      <c r="I71" s="142"/>
      <c r="J71" s="53"/>
      <c r="K71" s="53"/>
      <c r="L71" s="112"/>
      <c r="S71" s="36"/>
      <c r="T71" s="36"/>
      <c r="U71" s="36"/>
      <c r="V71" s="36"/>
      <c r="W71" s="36"/>
      <c r="X71" s="36"/>
      <c r="Y71" s="36"/>
      <c r="Z71" s="36"/>
      <c r="AA71" s="36"/>
      <c r="AB71" s="36"/>
      <c r="AC71" s="36"/>
      <c r="AD71" s="36"/>
      <c r="AE71" s="36"/>
    </row>
    <row r="72" spans="1:31" s="2" customFormat="1" ht="24.95" customHeight="1">
      <c r="A72" s="36"/>
      <c r="B72" s="37"/>
      <c r="C72" s="25" t="s">
        <v>160</v>
      </c>
      <c r="D72" s="38"/>
      <c r="E72" s="38"/>
      <c r="F72" s="38"/>
      <c r="G72" s="38"/>
      <c r="H72" s="38"/>
      <c r="I72" s="111"/>
      <c r="J72" s="38"/>
      <c r="K72" s="38"/>
      <c r="L72" s="112"/>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1"/>
      <c r="J73" s="38"/>
      <c r="K73" s="38"/>
      <c r="L73" s="112"/>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111"/>
      <c r="J74" s="38"/>
      <c r="K74" s="38"/>
      <c r="L74" s="112"/>
      <c r="S74" s="36"/>
      <c r="T74" s="36"/>
      <c r="U74" s="36"/>
      <c r="V74" s="36"/>
      <c r="W74" s="36"/>
      <c r="X74" s="36"/>
      <c r="Y74" s="36"/>
      <c r="Z74" s="36"/>
      <c r="AA74" s="36"/>
      <c r="AB74" s="36"/>
      <c r="AC74" s="36"/>
      <c r="AD74" s="36"/>
      <c r="AE74" s="36"/>
    </row>
    <row r="75" spans="1:31" s="2" customFormat="1" ht="16.5" customHeight="1">
      <c r="A75" s="36"/>
      <c r="B75" s="37"/>
      <c r="C75" s="38"/>
      <c r="D75" s="38"/>
      <c r="E75" s="396" t="str">
        <f>E7</f>
        <v>Horažďovice ON - oprava výpravní budovy1</v>
      </c>
      <c r="F75" s="397"/>
      <c r="G75" s="397"/>
      <c r="H75" s="397"/>
      <c r="I75" s="111"/>
      <c r="J75" s="38"/>
      <c r="K75" s="38"/>
      <c r="L75" s="112"/>
      <c r="S75" s="36"/>
      <c r="T75" s="36"/>
      <c r="U75" s="36"/>
      <c r="V75" s="36"/>
      <c r="W75" s="36"/>
      <c r="X75" s="36"/>
      <c r="Y75" s="36"/>
      <c r="Z75" s="36"/>
      <c r="AA75" s="36"/>
      <c r="AB75" s="36"/>
      <c r="AC75" s="36"/>
      <c r="AD75" s="36"/>
      <c r="AE75" s="36"/>
    </row>
    <row r="76" spans="1:31" s="2" customFormat="1" ht="12" customHeight="1">
      <c r="A76" s="36"/>
      <c r="B76" s="37"/>
      <c r="C76" s="31" t="s">
        <v>144</v>
      </c>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6.5" customHeight="1">
      <c r="A77" s="36"/>
      <c r="B77" s="37"/>
      <c r="C77" s="38"/>
      <c r="D77" s="38"/>
      <c r="E77" s="353" t="str">
        <f>E9</f>
        <v xml:space="preserve">SO 06 - Oprava zpevněné plochy </v>
      </c>
      <c r="F77" s="398"/>
      <c r="G77" s="398"/>
      <c r="H77" s="398"/>
      <c r="I77" s="111"/>
      <c r="J77" s="38"/>
      <c r="K77" s="38"/>
      <c r="L77" s="11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114" t="s">
        <v>23</v>
      </c>
      <c r="J79" s="62" t="str">
        <f>IF(J12="","",J12)</f>
        <v>29. 3. 2020</v>
      </c>
      <c r="K79" s="38"/>
      <c r="L79" s="112"/>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1"/>
      <c r="J80" s="38"/>
      <c r="K80" s="38"/>
      <c r="L80" s="112"/>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E15</f>
        <v>Správa železnic, státní organizace</v>
      </c>
      <c r="G81" s="38"/>
      <c r="H81" s="38"/>
      <c r="I81" s="114" t="s">
        <v>33</v>
      </c>
      <c r="J81" s="34" t="str">
        <f>E21</f>
        <v>APREA s.r.o.</v>
      </c>
      <c r="K81" s="38"/>
      <c r="L81" s="112"/>
      <c r="S81" s="36"/>
      <c r="T81" s="36"/>
      <c r="U81" s="36"/>
      <c r="V81" s="36"/>
      <c r="W81" s="36"/>
      <c r="X81" s="36"/>
      <c r="Y81" s="36"/>
      <c r="Z81" s="36"/>
      <c r="AA81" s="36"/>
      <c r="AB81" s="36"/>
      <c r="AC81" s="36"/>
      <c r="AD81" s="36"/>
      <c r="AE81" s="36"/>
    </row>
    <row r="82" spans="1:31" s="2" customFormat="1" ht="15.2" customHeight="1">
      <c r="A82" s="36"/>
      <c r="B82" s="37"/>
      <c r="C82" s="31" t="s">
        <v>31</v>
      </c>
      <c r="D82" s="38"/>
      <c r="E82" s="38"/>
      <c r="F82" s="29" t="str">
        <f>IF(E18="","",E18)</f>
        <v>Vyplň údaj</v>
      </c>
      <c r="G82" s="38"/>
      <c r="H82" s="38"/>
      <c r="I82" s="114" t="s">
        <v>38</v>
      </c>
      <c r="J82" s="34" t="str">
        <f>E24</f>
        <v xml:space="preserve"> </v>
      </c>
      <c r="K82" s="38"/>
      <c r="L82" s="112"/>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111"/>
      <c r="J83" s="38"/>
      <c r="K83" s="38"/>
      <c r="L83" s="112"/>
      <c r="S83" s="36"/>
      <c r="T83" s="36"/>
      <c r="U83" s="36"/>
      <c r="V83" s="36"/>
      <c r="W83" s="36"/>
      <c r="X83" s="36"/>
      <c r="Y83" s="36"/>
      <c r="Z83" s="36"/>
      <c r="AA83" s="36"/>
      <c r="AB83" s="36"/>
      <c r="AC83" s="36"/>
      <c r="AD83" s="36"/>
      <c r="AE83" s="36"/>
    </row>
    <row r="84" spans="1:31" s="11" customFormat="1" ht="29.25" customHeight="1">
      <c r="A84" s="162"/>
      <c r="B84" s="163"/>
      <c r="C84" s="164" t="s">
        <v>161</v>
      </c>
      <c r="D84" s="165" t="s">
        <v>60</v>
      </c>
      <c r="E84" s="165" t="s">
        <v>56</v>
      </c>
      <c r="F84" s="165" t="s">
        <v>57</v>
      </c>
      <c r="G84" s="165" t="s">
        <v>162</v>
      </c>
      <c r="H84" s="165" t="s">
        <v>163</v>
      </c>
      <c r="I84" s="166" t="s">
        <v>164</v>
      </c>
      <c r="J84" s="165" t="s">
        <v>148</v>
      </c>
      <c r="K84" s="167" t="s">
        <v>165</v>
      </c>
      <c r="L84" s="168"/>
      <c r="M84" s="71" t="s">
        <v>19</v>
      </c>
      <c r="N84" s="72" t="s">
        <v>45</v>
      </c>
      <c r="O84" s="72" t="s">
        <v>166</v>
      </c>
      <c r="P84" s="72" t="s">
        <v>167</v>
      </c>
      <c r="Q84" s="72" t="s">
        <v>168</v>
      </c>
      <c r="R84" s="72" t="s">
        <v>169</v>
      </c>
      <c r="S84" s="72" t="s">
        <v>170</v>
      </c>
      <c r="T84" s="73" t="s">
        <v>171</v>
      </c>
      <c r="U84" s="162"/>
      <c r="V84" s="162"/>
      <c r="W84" s="162"/>
      <c r="X84" s="162"/>
      <c r="Y84" s="162"/>
      <c r="Z84" s="162"/>
      <c r="AA84" s="162"/>
      <c r="AB84" s="162"/>
      <c r="AC84" s="162"/>
      <c r="AD84" s="162"/>
      <c r="AE84" s="162"/>
    </row>
    <row r="85" spans="1:63" s="2" customFormat="1" ht="22.9" customHeight="1">
      <c r="A85" s="36"/>
      <c r="B85" s="37"/>
      <c r="C85" s="78" t="s">
        <v>172</v>
      </c>
      <c r="D85" s="38"/>
      <c r="E85" s="38"/>
      <c r="F85" s="38"/>
      <c r="G85" s="38"/>
      <c r="H85" s="38"/>
      <c r="I85" s="111"/>
      <c r="J85" s="169">
        <f>BK85</f>
        <v>0</v>
      </c>
      <c r="K85" s="38"/>
      <c r="L85" s="41"/>
      <c r="M85" s="74"/>
      <c r="N85" s="170"/>
      <c r="O85" s="75"/>
      <c r="P85" s="171">
        <f>P86</f>
        <v>0</v>
      </c>
      <c r="Q85" s="75"/>
      <c r="R85" s="171">
        <f>R86</f>
        <v>291.09357</v>
      </c>
      <c r="S85" s="75"/>
      <c r="T85" s="172">
        <f>T86</f>
        <v>158.93625</v>
      </c>
      <c r="U85" s="36"/>
      <c r="V85" s="36"/>
      <c r="W85" s="36"/>
      <c r="X85" s="36"/>
      <c r="Y85" s="36"/>
      <c r="Z85" s="36"/>
      <c r="AA85" s="36"/>
      <c r="AB85" s="36"/>
      <c r="AC85" s="36"/>
      <c r="AD85" s="36"/>
      <c r="AE85" s="36"/>
      <c r="AT85" s="19" t="s">
        <v>74</v>
      </c>
      <c r="AU85" s="19" t="s">
        <v>149</v>
      </c>
      <c r="BK85" s="173">
        <f>BK86</f>
        <v>0</v>
      </c>
    </row>
    <row r="86" spans="2:63" s="12" customFormat="1" ht="25.9" customHeight="1">
      <c r="B86" s="174"/>
      <c r="C86" s="175"/>
      <c r="D86" s="176" t="s">
        <v>74</v>
      </c>
      <c r="E86" s="177" t="s">
        <v>173</v>
      </c>
      <c r="F86" s="177" t="s">
        <v>174</v>
      </c>
      <c r="G86" s="175"/>
      <c r="H86" s="175"/>
      <c r="I86" s="178"/>
      <c r="J86" s="179">
        <f>BK86</f>
        <v>0</v>
      </c>
      <c r="K86" s="175"/>
      <c r="L86" s="180"/>
      <c r="M86" s="181"/>
      <c r="N86" s="182"/>
      <c r="O86" s="182"/>
      <c r="P86" s="183">
        <f>P87+P150+P176+P188+P196</f>
        <v>0</v>
      </c>
      <c r="Q86" s="182"/>
      <c r="R86" s="183">
        <f>R87+R150+R176+R188+R196</f>
        <v>291.09357</v>
      </c>
      <c r="S86" s="182"/>
      <c r="T86" s="184">
        <f>T87+T150+T176+T188+T196</f>
        <v>158.93625</v>
      </c>
      <c r="AR86" s="185" t="s">
        <v>83</v>
      </c>
      <c r="AT86" s="186" t="s">
        <v>74</v>
      </c>
      <c r="AU86" s="186" t="s">
        <v>75</v>
      </c>
      <c r="AY86" s="185" t="s">
        <v>175</v>
      </c>
      <c r="BK86" s="187">
        <f>BK87+BK150+BK176+BK188+BK196</f>
        <v>0</v>
      </c>
    </row>
    <row r="87" spans="2:63" s="12" customFormat="1" ht="22.9" customHeight="1">
      <c r="B87" s="174"/>
      <c r="C87" s="175"/>
      <c r="D87" s="176" t="s">
        <v>74</v>
      </c>
      <c r="E87" s="188" t="s">
        <v>83</v>
      </c>
      <c r="F87" s="188" t="s">
        <v>176</v>
      </c>
      <c r="G87" s="175"/>
      <c r="H87" s="175"/>
      <c r="I87" s="178"/>
      <c r="J87" s="189">
        <f>BK87</f>
        <v>0</v>
      </c>
      <c r="K87" s="175"/>
      <c r="L87" s="180"/>
      <c r="M87" s="181"/>
      <c r="N87" s="182"/>
      <c r="O87" s="182"/>
      <c r="P87" s="183">
        <f>SUM(P88:P149)</f>
        <v>0</v>
      </c>
      <c r="Q87" s="182"/>
      <c r="R87" s="183">
        <f>SUM(R88:R149)</f>
        <v>4.96186</v>
      </c>
      <c r="S87" s="182"/>
      <c r="T87" s="184">
        <f>SUM(T88:T149)</f>
        <v>158.93625</v>
      </c>
      <c r="AR87" s="185" t="s">
        <v>83</v>
      </c>
      <c r="AT87" s="186" t="s">
        <v>74</v>
      </c>
      <c r="AU87" s="186" t="s">
        <v>83</v>
      </c>
      <c r="AY87" s="185" t="s">
        <v>175</v>
      </c>
      <c r="BK87" s="187">
        <f>SUM(BK88:BK149)</f>
        <v>0</v>
      </c>
    </row>
    <row r="88" spans="1:65" s="2" customFormat="1" ht="21.75" customHeight="1">
      <c r="A88" s="36"/>
      <c r="B88" s="37"/>
      <c r="C88" s="190" t="s">
        <v>83</v>
      </c>
      <c r="D88" s="190" t="s">
        <v>177</v>
      </c>
      <c r="E88" s="191" t="s">
        <v>178</v>
      </c>
      <c r="F88" s="192" t="s">
        <v>179</v>
      </c>
      <c r="G88" s="193" t="s">
        <v>180</v>
      </c>
      <c r="H88" s="194">
        <v>22.05</v>
      </c>
      <c r="I88" s="195"/>
      <c r="J88" s="196">
        <f>ROUND(I88*H88,2)</f>
        <v>0</v>
      </c>
      <c r="K88" s="192" t="s">
        <v>181</v>
      </c>
      <c r="L88" s="41"/>
      <c r="M88" s="197" t="s">
        <v>19</v>
      </c>
      <c r="N88" s="198" t="s">
        <v>48</v>
      </c>
      <c r="O88" s="67"/>
      <c r="P88" s="199">
        <f>O88*H88</f>
        <v>0</v>
      </c>
      <c r="Q88" s="199">
        <v>0</v>
      </c>
      <c r="R88" s="199">
        <f>Q88*H88</f>
        <v>0</v>
      </c>
      <c r="S88" s="199">
        <v>0.295</v>
      </c>
      <c r="T88" s="200">
        <f>S88*H88</f>
        <v>6.50475</v>
      </c>
      <c r="U88" s="36"/>
      <c r="V88" s="36"/>
      <c r="W88" s="36"/>
      <c r="X88" s="36"/>
      <c r="Y88" s="36"/>
      <c r="Z88" s="36"/>
      <c r="AA88" s="36"/>
      <c r="AB88" s="36"/>
      <c r="AC88" s="36"/>
      <c r="AD88" s="36"/>
      <c r="AE88" s="36"/>
      <c r="AR88" s="201" t="s">
        <v>182</v>
      </c>
      <c r="AT88" s="201" t="s">
        <v>177</v>
      </c>
      <c r="AU88" s="201" t="s">
        <v>85</v>
      </c>
      <c r="AY88" s="19" t="s">
        <v>175</v>
      </c>
      <c r="BE88" s="202">
        <f>IF(N88="základní",J88,0)</f>
        <v>0</v>
      </c>
      <c r="BF88" s="202">
        <f>IF(N88="snížená",J88,0)</f>
        <v>0</v>
      </c>
      <c r="BG88" s="202">
        <f>IF(N88="zákl. přenesená",J88,0)</f>
        <v>0</v>
      </c>
      <c r="BH88" s="202">
        <f>IF(N88="sníž. přenesená",J88,0)</f>
        <v>0</v>
      </c>
      <c r="BI88" s="202">
        <f>IF(N88="nulová",J88,0)</f>
        <v>0</v>
      </c>
      <c r="BJ88" s="19" t="s">
        <v>182</v>
      </c>
      <c r="BK88" s="202">
        <f>ROUND(I88*H88,2)</f>
        <v>0</v>
      </c>
      <c r="BL88" s="19" t="s">
        <v>182</v>
      </c>
      <c r="BM88" s="201" t="s">
        <v>655</v>
      </c>
    </row>
    <row r="89" spans="1:47" s="2" customFormat="1" ht="117">
      <c r="A89" s="36"/>
      <c r="B89" s="37"/>
      <c r="C89" s="38"/>
      <c r="D89" s="203" t="s">
        <v>184</v>
      </c>
      <c r="E89" s="38"/>
      <c r="F89" s="204" t="s">
        <v>185</v>
      </c>
      <c r="G89" s="38"/>
      <c r="H89" s="38"/>
      <c r="I89" s="111"/>
      <c r="J89" s="38"/>
      <c r="K89" s="38"/>
      <c r="L89" s="41"/>
      <c r="M89" s="205"/>
      <c r="N89" s="206"/>
      <c r="O89" s="67"/>
      <c r="P89" s="67"/>
      <c r="Q89" s="67"/>
      <c r="R89" s="67"/>
      <c r="S89" s="67"/>
      <c r="T89" s="68"/>
      <c r="U89" s="36"/>
      <c r="V89" s="36"/>
      <c r="W89" s="36"/>
      <c r="X89" s="36"/>
      <c r="Y89" s="36"/>
      <c r="Z89" s="36"/>
      <c r="AA89" s="36"/>
      <c r="AB89" s="36"/>
      <c r="AC89" s="36"/>
      <c r="AD89" s="36"/>
      <c r="AE89" s="36"/>
      <c r="AT89" s="19" t="s">
        <v>184</v>
      </c>
      <c r="AU89" s="19" t="s">
        <v>85</v>
      </c>
    </row>
    <row r="90" spans="2:51" s="13" customFormat="1" ht="11.25">
      <c r="B90" s="207"/>
      <c r="C90" s="208"/>
      <c r="D90" s="203" t="s">
        <v>186</v>
      </c>
      <c r="E90" s="209" t="s">
        <v>19</v>
      </c>
      <c r="F90" s="210" t="s">
        <v>656</v>
      </c>
      <c r="G90" s="208"/>
      <c r="H90" s="209" t="s">
        <v>19</v>
      </c>
      <c r="I90" s="211"/>
      <c r="J90" s="208"/>
      <c r="K90" s="208"/>
      <c r="L90" s="212"/>
      <c r="M90" s="213"/>
      <c r="N90" s="214"/>
      <c r="O90" s="214"/>
      <c r="P90" s="214"/>
      <c r="Q90" s="214"/>
      <c r="R90" s="214"/>
      <c r="S90" s="214"/>
      <c r="T90" s="215"/>
      <c r="AT90" s="216" t="s">
        <v>186</v>
      </c>
      <c r="AU90" s="216" t="s">
        <v>85</v>
      </c>
      <c r="AV90" s="13" t="s">
        <v>83</v>
      </c>
      <c r="AW90" s="13" t="s">
        <v>37</v>
      </c>
      <c r="AX90" s="13" t="s">
        <v>75</v>
      </c>
      <c r="AY90" s="216" t="s">
        <v>175</v>
      </c>
    </row>
    <row r="91" spans="2:51" s="14" customFormat="1" ht="11.25">
      <c r="B91" s="217"/>
      <c r="C91" s="218"/>
      <c r="D91" s="203" t="s">
        <v>186</v>
      </c>
      <c r="E91" s="219" t="s">
        <v>19</v>
      </c>
      <c r="F91" s="220" t="s">
        <v>657</v>
      </c>
      <c r="G91" s="218"/>
      <c r="H91" s="221">
        <v>120</v>
      </c>
      <c r="I91" s="222"/>
      <c r="J91" s="218"/>
      <c r="K91" s="218"/>
      <c r="L91" s="223"/>
      <c r="M91" s="224"/>
      <c r="N91" s="225"/>
      <c r="O91" s="225"/>
      <c r="P91" s="225"/>
      <c r="Q91" s="225"/>
      <c r="R91" s="225"/>
      <c r="S91" s="225"/>
      <c r="T91" s="226"/>
      <c r="AT91" s="227" t="s">
        <v>186</v>
      </c>
      <c r="AU91" s="227" t="s">
        <v>85</v>
      </c>
      <c r="AV91" s="14" t="s">
        <v>85</v>
      </c>
      <c r="AW91" s="14" t="s">
        <v>37</v>
      </c>
      <c r="AX91" s="14" t="s">
        <v>75</v>
      </c>
      <c r="AY91" s="227" t="s">
        <v>175</v>
      </c>
    </row>
    <row r="92" spans="2:51" s="14" customFormat="1" ht="11.25">
      <c r="B92" s="217"/>
      <c r="C92" s="218"/>
      <c r="D92" s="203" t="s">
        <v>186</v>
      </c>
      <c r="E92" s="219" t="s">
        <v>19</v>
      </c>
      <c r="F92" s="220" t="s">
        <v>658</v>
      </c>
      <c r="G92" s="218"/>
      <c r="H92" s="221">
        <v>22.05</v>
      </c>
      <c r="I92" s="222"/>
      <c r="J92" s="218"/>
      <c r="K92" s="218"/>
      <c r="L92" s="223"/>
      <c r="M92" s="224"/>
      <c r="N92" s="225"/>
      <c r="O92" s="225"/>
      <c r="P92" s="225"/>
      <c r="Q92" s="225"/>
      <c r="R92" s="225"/>
      <c r="S92" s="225"/>
      <c r="T92" s="226"/>
      <c r="AT92" s="227" t="s">
        <v>186</v>
      </c>
      <c r="AU92" s="227" t="s">
        <v>85</v>
      </c>
      <c r="AV92" s="14" t="s">
        <v>85</v>
      </c>
      <c r="AW92" s="14" t="s">
        <v>37</v>
      </c>
      <c r="AX92" s="14" t="s">
        <v>83</v>
      </c>
      <c r="AY92" s="227" t="s">
        <v>175</v>
      </c>
    </row>
    <row r="93" spans="1:65" s="2" customFormat="1" ht="33" customHeight="1">
      <c r="A93" s="36"/>
      <c r="B93" s="37"/>
      <c r="C93" s="190" t="s">
        <v>85</v>
      </c>
      <c r="D93" s="190" t="s">
        <v>177</v>
      </c>
      <c r="E93" s="191" t="s">
        <v>659</v>
      </c>
      <c r="F93" s="192" t="s">
        <v>660</v>
      </c>
      <c r="G93" s="193" t="s">
        <v>180</v>
      </c>
      <c r="H93" s="194">
        <v>270.95</v>
      </c>
      <c r="I93" s="195"/>
      <c r="J93" s="196">
        <f>ROUND(I93*H93,2)</f>
        <v>0</v>
      </c>
      <c r="K93" s="192" t="s">
        <v>181</v>
      </c>
      <c r="L93" s="41"/>
      <c r="M93" s="197" t="s">
        <v>19</v>
      </c>
      <c r="N93" s="198" t="s">
        <v>48</v>
      </c>
      <c r="O93" s="67"/>
      <c r="P93" s="199">
        <f>O93*H93</f>
        <v>0</v>
      </c>
      <c r="Q93" s="199">
        <v>0</v>
      </c>
      <c r="R93" s="199">
        <f>Q93*H93</f>
        <v>0</v>
      </c>
      <c r="S93" s="199">
        <v>0.295</v>
      </c>
      <c r="T93" s="200">
        <f>S93*H93</f>
        <v>79.93024999999999</v>
      </c>
      <c r="U93" s="36"/>
      <c r="V93" s="36"/>
      <c r="W93" s="36"/>
      <c r="X93" s="36"/>
      <c r="Y93" s="36"/>
      <c r="Z93" s="36"/>
      <c r="AA93" s="36"/>
      <c r="AB93" s="36"/>
      <c r="AC93" s="36"/>
      <c r="AD93" s="36"/>
      <c r="AE93" s="36"/>
      <c r="AR93" s="201" t="s">
        <v>182</v>
      </c>
      <c r="AT93" s="201" t="s">
        <v>177</v>
      </c>
      <c r="AU93" s="201" t="s">
        <v>85</v>
      </c>
      <c r="AY93" s="19" t="s">
        <v>175</v>
      </c>
      <c r="BE93" s="202">
        <f>IF(N93="základní",J93,0)</f>
        <v>0</v>
      </c>
      <c r="BF93" s="202">
        <f>IF(N93="snížená",J93,0)</f>
        <v>0</v>
      </c>
      <c r="BG93" s="202">
        <f>IF(N93="zákl. přenesená",J93,0)</f>
        <v>0</v>
      </c>
      <c r="BH93" s="202">
        <f>IF(N93="sníž. přenesená",J93,0)</f>
        <v>0</v>
      </c>
      <c r="BI93" s="202">
        <f>IF(N93="nulová",J93,0)</f>
        <v>0</v>
      </c>
      <c r="BJ93" s="19" t="s">
        <v>182</v>
      </c>
      <c r="BK93" s="202">
        <f>ROUND(I93*H93,2)</f>
        <v>0</v>
      </c>
      <c r="BL93" s="19" t="s">
        <v>182</v>
      </c>
      <c r="BM93" s="201" t="s">
        <v>661</v>
      </c>
    </row>
    <row r="94" spans="1:47" s="2" customFormat="1" ht="117">
      <c r="A94" s="36"/>
      <c r="B94" s="37"/>
      <c r="C94" s="38"/>
      <c r="D94" s="203" t="s">
        <v>184</v>
      </c>
      <c r="E94" s="38"/>
      <c r="F94" s="204" t="s">
        <v>185</v>
      </c>
      <c r="G94" s="38"/>
      <c r="H94" s="38"/>
      <c r="I94" s="111"/>
      <c r="J94" s="38"/>
      <c r="K94" s="38"/>
      <c r="L94" s="41"/>
      <c r="M94" s="205"/>
      <c r="N94" s="206"/>
      <c r="O94" s="67"/>
      <c r="P94" s="67"/>
      <c r="Q94" s="67"/>
      <c r="R94" s="67"/>
      <c r="S94" s="67"/>
      <c r="T94" s="68"/>
      <c r="U94" s="36"/>
      <c r="V94" s="36"/>
      <c r="W94" s="36"/>
      <c r="X94" s="36"/>
      <c r="Y94" s="36"/>
      <c r="Z94" s="36"/>
      <c r="AA94" s="36"/>
      <c r="AB94" s="36"/>
      <c r="AC94" s="36"/>
      <c r="AD94" s="36"/>
      <c r="AE94" s="36"/>
      <c r="AT94" s="19" t="s">
        <v>184</v>
      </c>
      <c r="AU94" s="19" t="s">
        <v>85</v>
      </c>
    </row>
    <row r="95" spans="2:51" s="14" customFormat="1" ht="11.25">
      <c r="B95" s="217"/>
      <c r="C95" s="218"/>
      <c r="D95" s="203" t="s">
        <v>186</v>
      </c>
      <c r="E95" s="219" t="s">
        <v>19</v>
      </c>
      <c r="F95" s="220" t="s">
        <v>662</v>
      </c>
      <c r="G95" s="218"/>
      <c r="H95" s="221">
        <v>293</v>
      </c>
      <c r="I95" s="222"/>
      <c r="J95" s="218"/>
      <c r="K95" s="218"/>
      <c r="L95" s="223"/>
      <c r="M95" s="224"/>
      <c r="N95" s="225"/>
      <c r="O95" s="225"/>
      <c r="P95" s="225"/>
      <c r="Q95" s="225"/>
      <c r="R95" s="225"/>
      <c r="S95" s="225"/>
      <c r="T95" s="226"/>
      <c r="AT95" s="227" t="s">
        <v>186</v>
      </c>
      <c r="AU95" s="227" t="s">
        <v>85</v>
      </c>
      <c r="AV95" s="14" t="s">
        <v>85</v>
      </c>
      <c r="AW95" s="14" t="s">
        <v>37</v>
      </c>
      <c r="AX95" s="14" t="s">
        <v>75</v>
      </c>
      <c r="AY95" s="227" t="s">
        <v>175</v>
      </c>
    </row>
    <row r="96" spans="2:51" s="14" customFormat="1" ht="11.25">
      <c r="B96" s="217"/>
      <c r="C96" s="218"/>
      <c r="D96" s="203" t="s">
        <v>186</v>
      </c>
      <c r="E96" s="219" t="s">
        <v>19</v>
      </c>
      <c r="F96" s="220" t="s">
        <v>663</v>
      </c>
      <c r="G96" s="218"/>
      <c r="H96" s="221">
        <v>-22.05</v>
      </c>
      <c r="I96" s="222"/>
      <c r="J96" s="218"/>
      <c r="K96" s="218"/>
      <c r="L96" s="223"/>
      <c r="M96" s="224"/>
      <c r="N96" s="225"/>
      <c r="O96" s="225"/>
      <c r="P96" s="225"/>
      <c r="Q96" s="225"/>
      <c r="R96" s="225"/>
      <c r="S96" s="225"/>
      <c r="T96" s="226"/>
      <c r="AT96" s="227" t="s">
        <v>186</v>
      </c>
      <c r="AU96" s="227" t="s">
        <v>85</v>
      </c>
      <c r="AV96" s="14" t="s">
        <v>85</v>
      </c>
      <c r="AW96" s="14" t="s">
        <v>37</v>
      </c>
      <c r="AX96" s="14" t="s">
        <v>75</v>
      </c>
      <c r="AY96" s="227" t="s">
        <v>175</v>
      </c>
    </row>
    <row r="97" spans="2:51" s="15" customFormat="1" ht="11.25">
      <c r="B97" s="228"/>
      <c r="C97" s="229"/>
      <c r="D97" s="203" t="s">
        <v>186</v>
      </c>
      <c r="E97" s="230" t="s">
        <v>19</v>
      </c>
      <c r="F97" s="231" t="s">
        <v>204</v>
      </c>
      <c r="G97" s="229"/>
      <c r="H97" s="232">
        <v>270.95</v>
      </c>
      <c r="I97" s="233"/>
      <c r="J97" s="229"/>
      <c r="K97" s="229"/>
      <c r="L97" s="234"/>
      <c r="M97" s="235"/>
      <c r="N97" s="236"/>
      <c r="O97" s="236"/>
      <c r="P97" s="236"/>
      <c r="Q97" s="236"/>
      <c r="R97" s="236"/>
      <c r="S97" s="236"/>
      <c r="T97" s="237"/>
      <c r="AT97" s="238" t="s">
        <v>186</v>
      </c>
      <c r="AU97" s="238" t="s">
        <v>85</v>
      </c>
      <c r="AV97" s="15" t="s">
        <v>182</v>
      </c>
      <c r="AW97" s="15" t="s">
        <v>37</v>
      </c>
      <c r="AX97" s="15" t="s">
        <v>83</v>
      </c>
      <c r="AY97" s="238" t="s">
        <v>175</v>
      </c>
    </row>
    <row r="98" spans="1:65" s="2" customFormat="1" ht="21.75" customHeight="1">
      <c r="A98" s="36"/>
      <c r="B98" s="37"/>
      <c r="C98" s="190" t="s">
        <v>195</v>
      </c>
      <c r="D98" s="190" t="s">
        <v>177</v>
      </c>
      <c r="E98" s="191" t="s">
        <v>664</v>
      </c>
      <c r="F98" s="192" t="s">
        <v>665</v>
      </c>
      <c r="G98" s="193" t="s">
        <v>180</v>
      </c>
      <c r="H98" s="194">
        <v>142.05</v>
      </c>
      <c r="I98" s="195"/>
      <c r="J98" s="196">
        <f>ROUND(I98*H98,2)</f>
        <v>0</v>
      </c>
      <c r="K98" s="192" t="s">
        <v>181</v>
      </c>
      <c r="L98" s="41"/>
      <c r="M98" s="197" t="s">
        <v>19</v>
      </c>
      <c r="N98" s="198" t="s">
        <v>48</v>
      </c>
      <c r="O98" s="67"/>
      <c r="P98" s="199">
        <f>O98*H98</f>
        <v>0</v>
      </c>
      <c r="Q98" s="199">
        <v>0</v>
      </c>
      <c r="R98" s="199">
        <f>Q98*H98</f>
        <v>0</v>
      </c>
      <c r="S98" s="199">
        <v>0.325</v>
      </c>
      <c r="T98" s="200">
        <f>S98*H98</f>
        <v>46.166250000000005</v>
      </c>
      <c r="U98" s="36"/>
      <c r="V98" s="36"/>
      <c r="W98" s="36"/>
      <c r="X98" s="36"/>
      <c r="Y98" s="36"/>
      <c r="Z98" s="36"/>
      <c r="AA98" s="36"/>
      <c r="AB98" s="36"/>
      <c r="AC98" s="36"/>
      <c r="AD98" s="36"/>
      <c r="AE98" s="36"/>
      <c r="AR98" s="201" t="s">
        <v>182</v>
      </c>
      <c r="AT98" s="201" t="s">
        <v>177</v>
      </c>
      <c r="AU98" s="201" t="s">
        <v>85</v>
      </c>
      <c r="AY98" s="19" t="s">
        <v>175</v>
      </c>
      <c r="BE98" s="202">
        <f>IF(N98="základní",J98,0)</f>
        <v>0</v>
      </c>
      <c r="BF98" s="202">
        <f>IF(N98="snížená",J98,0)</f>
        <v>0</v>
      </c>
      <c r="BG98" s="202">
        <f>IF(N98="zákl. přenesená",J98,0)</f>
        <v>0</v>
      </c>
      <c r="BH98" s="202">
        <f>IF(N98="sníž. přenesená",J98,0)</f>
        <v>0</v>
      </c>
      <c r="BI98" s="202">
        <f>IF(N98="nulová",J98,0)</f>
        <v>0</v>
      </c>
      <c r="BJ98" s="19" t="s">
        <v>182</v>
      </c>
      <c r="BK98" s="202">
        <f>ROUND(I98*H98,2)</f>
        <v>0</v>
      </c>
      <c r="BL98" s="19" t="s">
        <v>182</v>
      </c>
      <c r="BM98" s="201" t="s">
        <v>666</v>
      </c>
    </row>
    <row r="99" spans="1:47" s="2" customFormat="1" ht="175.5">
      <c r="A99" s="36"/>
      <c r="B99" s="37"/>
      <c r="C99" s="38"/>
      <c r="D99" s="203" t="s">
        <v>184</v>
      </c>
      <c r="E99" s="38"/>
      <c r="F99" s="204" t="s">
        <v>667</v>
      </c>
      <c r="G99" s="38"/>
      <c r="H99" s="38"/>
      <c r="I99" s="111"/>
      <c r="J99" s="38"/>
      <c r="K99" s="38"/>
      <c r="L99" s="41"/>
      <c r="M99" s="205"/>
      <c r="N99" s="206"/>
      <c r="O99" s="67"/>
      <c r="P99" s="67"/>
      <c r="Q99" s="67"/>
      <c r="R99" s="67"/>
      <c r="S99" s="67"/>
      <c r="T99" s="68"/>
      <c r="U99" s="36"/>
      <c r="V99" s="36"/>
      <c r="W99" s="36"/>
      <c r="X99" s="36"/>
      <c r="Y99" s="36"/>
      <c r="Z99" s="36"/>
      <c r="AA99" s="36"/>
      <c r="AB99" s="36"/>
      <c r="AC99" s="36"/>
      <c r="AD99" s="36"/>
      <c r="AE99" s="36"/>
      <c r="AT99" s="19" t="s">
        <v>184</v>
      </c>
      <c r="AU99" s="19" t="s">
        <v>85</v>
      </c>
    </row>
    <row r="100" spans="2:51" s="13" customFormat="1" ht="11.25">
      <c r="B100" s="207"/>
      <c r="C100" s="208"/>
      <c r="D100" s="203" t="s">
        <v>186</v>
      </c>
      <c r="E100" s="209" t="s">
        <v>19</v>
      </c>
      <c r="F100" s="210" t="s">
        <v>656</v>
      </c>
      <c r="G100" s="208"/>
      <c r="H100" s="209" t="s">
        <v>19</v>
      </c>
      <c r="I100" s="211"/>
      <c r="J100" s="208"/>
      <c r="K100" s="208"/>
      <c r="L100" s="212"/>
      <c r="M100" s="213"/>
      <c r="N100" s="214"/>
      <c r="O100" s="214"/>
      <c r="P100" s="214"/>
      <c r="Q100" s="214"/>
      <c r="R100" s="214"/>
      <c r="S100" s="214"/>
      <c r="T100" s="215"/>
      <c r="AT100" s="216" t="s">
        <v>186</v>
      </c>
      <c r="AU100" s="216" t="s">
        <v>85</v>
      </c>
      <c r="AV100" s="13" t="s">
        <v>83</v>
      </c>
      <c r="AW100" s="13" t="s">
        <v>37</v>
      </c>
      <c r="AX100" s="13" t="s">
        <v>75</v>
      </c>
      <c r="AY100" s="216" t="s">
        <v>175</v>
      </c>
    </row>
    <row r="101" spans="2:51" s="14" customFormat="1" ht="11.25">
      <c r="B101" s="217"/>
      <c r="C101" s="218"/>
      <c r="D101" s="203" t="s">
        <v>186</v>
      </c>
      <c r="E101" s="219" t="s">
        <v>19</v>
      </c>
      <c r="F101" s="220" t="s">
        <v>657</v>
      </c>
      <c r="G101" s="218"/>
      <c r="H101" s="221">
        <v>120</v>
      </c>
      <c r="I101" s="222"/>
      <c r="J101" s="218"/>
      <c r="K101" s="218"/>
      <c r="L101" s="223"/>
      <c r="M101" s="224"/>
      <c r="N101" s="225"/>
      <c r="O101" s="225"/>
      <c r="P101" s="225"/>
      <c r="Q101" s="225"/>
      <c r="R101" s="225"/>
      <c r="S101" s="225"/>
      <c r="T101" s="226"/>
      <c r="AT101" s="227" t="s">
        <v>186</v>
      </c>
      <c r="AU101" s="227" t="s">
        <v>85</v>
      </c>
      <c r="AV101" s="14" t="s">
        <v>85</v>
      </c>
      <c r="AW101" s="14" t="s">
        <v>37</v>
      </c>
      <c r="AX101" s="14" t="s">
        <v>75</v>
      </c>
      <c r="AY101" s="227" t="s">
        <v>175</v>
      </c>
    </row>
    <row r="102" spans="2:51" s="14" customFormat="1" ht="11.25">
      <c r="B102" s="217"/>
      <c r="C102" s="218"/>
      <c r="D102" s="203" t="s">
        <v>186</v>
      </c>
      <c r="E102" s="219" t="s">
        <v>19</v>
      </c>
      <c r="F102" s="220" t="s">
        <v>658</v>
      </c>
      <c r="G102" s="218"/>
      <c r="H102" s="221">
        <v>22.05</v>
      </c>
      <c r="I102" s="222"/>
      <c r="J102" s="218"/>
      <c r="K102" s="218"/>
      <c r="L102" s="223"/>
      <c r="M102" s="224"/>
      <c r="N102" s="225"/>
      <c r="O102" s="225"/>
      <c r="P102" s="225"/>
      <c r="Q102" s="225"/>
      <c r="R102" s="225"/>
      <c r="S102" s="225"/>
      <c r="T102" s="226"/>
      <c r="AT102" s="227" t="s">
        <v>186</v>
      </c>
      <c r="AU102" s="227" t="s">
        <v>85</v>
      </c>
      <c r="AV102" s="14" t="s">
        <v>85</v>
      </c>
      <c r="AW102" s="14" t="s">
        <v>37</v>
      </c>
      <c r="AX102" s="14" t="s">
        <v>75</v>
      </c>
      <c r="AY102" s="227" t="s">
        <v>175</v>
      </c>
    </row>
    <row r="103" spans="2:51" s="15" customFormat="1" ht="11.25">
      <c r="B103" s="228"/>
      <c r="C103" s="229"/>
      <c r="D103" s="203" t="s">
        <v>186</v>
      </c>
      <c r="E103" s="230" t="s">
        <v>19</v>
      </c>
      <c r="F103" s="231" t="s">
        <v>204</v>
      </c>
      <c r="G103" s="229"/>
      <c r="H103" s="232">
        <v>142.05</v>
      </c>
      <c r="I103" s="233"/>
      <c r="J103" s="229"/>
      <c r="K103" s="229"/>
      <c r="L103" s="234"/>
      <c r="M103" s="235"/>
      <c r="N103" s="236"/>
      <c r="O103" s="236"/>
      <c r="P103" s="236"/>
      <c r="Q103" s="236"/>
      <c r="R103" s="236"/>
      <c r="S103" s="236"/>
      <c r="T103" s="237"/>
      <c r="AT103" s="238" t="s">
        <v>186</v>
      </c>
      <c r="AU103" s="238" t="s">
        <v>85</v>
      </c>
      <c r="AV103" s="15" t="s">
        <v>182</v>
      </c>
      <c r="AW103" s="15" t="s">
        <v>37</v>
      </c>
      <c r="AX103" s="15" t="s">
        <v>83</v>
      </c>
      <c r="AY103" s="238" t="s">
        <v>175</v>
      </c>
    </row>
    <row r="104" spans="1:65" s="2" customFormat="1" ht="21.75" customHeight="1">
      <c r="A104" s="36"/>
      <c r="B104" s="37"/>
      <c r="C104" s="190" t="s">
        <v>182</v>
      </c>
      <c r="D104" s="190" t="s">
        <v>177</v>
      </c>
      <c r="E104" s="191" t="s">
        <v>668</v>
      </c>
      <c r="F104" s="192" t="s">
        <v>669</v>
      </c>
      <c r="G104" s="193" t="s">
        <v>247</v>
      </c>
      <c r="H104" s="194">
        <v>114.5</v>
      </c>
      <c r="I104" s="195"/>
      <c r="J104" s="196">
        <f>ROUND(I104*H104,2)</f>
        <v>0</v>
      </c>
      <c r="K104" s="192" t="s">
        <v>181</v>
      </c>
      <c r="L104" s="41"/>
      <c r="M104" s="197" t="s">
        <v>19</v>
      </c>
      <c r="N104" s="198" t="s">
        <v>48</v>
      </c>
      <c r="O104" s="67"/>
      <c r="P104" s="199">
        <f>O104*H104</f>
        <v>0</v>
      </c>
      <c r="Q104" s="199">
        <v>0</v>
      </c>
      <c r="R104" s="199">
        <f>Q104*H104</f>
        <v>0</v>
      </c>
      <c r="S104" s="199">
        <v>0.23</v>
      </c>
      <c r="T104" s="200">
        <f>S104*H104</f>
        <v>26.335</v>
      </c>
      <c r="U104" s="36"/>
      <c r="V104" s="36"/>
      <c r="W104" s="36"/>
      <c r="X104" s="36"/>
      <c r="Y104" s="36"/>
      <c r="Z104" s="36"/>
      <c r="AA104" s="36"/>
      <c r="AB104" s="36"/>
      <c r="AC104" s="36"/>
      <c r="AD104" s="36"/>
      <c r="AE104" s="36"/>
      <c r="AR104" s="201" t="s">
        <v>182</v>
      </c>
      <c r="AT104" s="201" t="s">
        <v>177</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182</v>
      </c>
      <c r="BM104" s="201" t="s">
        <v>670</v>
      </c>
    </row>
    <row r="105" spans="1:47" s="2" customFormat="1" ht="136.5">
      <c r="A105" s="36"/>
      <c r="B105" s="37"/>
      <c r="C105" s="38"/>
      <c r="D105" s="203" t="s">
        <v>184</v>
      </c>
      <c r="E105" s="38"/>
      <c r="F105" s="204" t="s">
        <v>671</v>
      </c>
      <c r="G105" s="38"/>
      <c r="H105" s="38"/>
      <c r="I105" s="111"/>
      <c r="J105" s="38"/>
      <c r="K105" s="38"/>
      <c r="L105" s="41"/>
      <c r="M105" s="205"/>
      <c r="N105" s="206"/>
      <c r="O105" s="67"/>
      <c r="P105" s="67"/>
      <c r="Q105" s="67"/>
      <c r="R105" s="67"/>
      <c r="S105" s="67"/>
      <c r="T105" s="68"/>
      <c r="U105" s="36"/>
      <c r="V105" s="36"/>
      <c r="W105" s="36"/>
      <c r="X105" s="36"/>
      <c r="Y105" s="36"/>
      <c r="Z105" s="36"/>
      <c r="AA105" s="36"/>
      <c r="AB105" s="36"/>
      <c r="AC105" s="36"/>
      <c r="AD105" s="36"/>
      <c r="AE105" s="36"/>
      <c r="AT105" s="19" t="s">
        <v>184</v>
      </c>
      <c r="AU105" s="19" t="s">
        <v>85</v>
      </c>
    </row>
    <row r="106" spans="1:65" s="2" customFormat="1" ht="16.5" customHeight="1">
      <c r="A106" s="36"/>
      <c r="B106" s="37"/>
      <c r="C106" s="190" t="s">
        <v>209</v>
      </c>
      <c r="D106" s="190" t="s">
        <v>177</v>
      </c>
      <c r="E106" s="191" t="s">
        <v>672</v>
      </c>
      <c r="F106" s="192" t="s">
        <v>673</v>
      </c>
      <c r="G106" s="193" t="s">
        <v>191</v>
      </c>
      <c r="H106" s="194">
        <v>22.728</v>
      </c>
      <c r="I106" s="195"/>
      <c r="J106" s="196">
        <f>ROUND(I106*H106,2)</f>
        <v>0</v>
      </c>
      <c r="K106" s="192" t="s">
        <v>181</v>
      </c>
      <c r="L106" s="41"/>
      <c r="M106" s="197" t="s">
        <v>19</v>
      </c>
      <c r="N106" s="198" t="s">
        <v>48</v>
      </c>
      <c r="O106" s="67"/>
      <c r="P106" s="199">
        <f>O106*H106</f>
        <v>0</v>
      </c>
      <c r="Q106" s="199">
        <v>0</v>
      </c>
      <c r="R106" s="199">
        <f>Q106*H106</f>
        <v>0</v>
      </c>
      <c r="S106" s="199">
        <v>0</v>
      </c>
      <c r="T106" s="200">
        <f>S106*H106</f>
        <v>0</v>
      </c>
      <c r="U106" s="36"/>
      <c r="V106" s="36"/>
      <c r="W106" s="36"/>
      <c r="X106" s="36"/>
      <c r="Y106" s="36"/>
      <c r="Z106" s="36"/>
      <c r="AA106" s="36"/>
      <c r="AB106" s="36"/>
      <c r="AC106" s="36"/>
      <c r="AD106" s="36"/>
      <c r="AE106" s="36"/>
      <c r="AR106" s="201" t="s">
        <v>182</v>
      </c>
      <c r="AT106" s="201" t="s">
        <v>177</v>
      </c>
      <c r="AU106" s="201" t="s">
        <v>85</v>
      </c>
      <c r="AY106" s="19" t="s">
        <v>175</v>
      </c>
      <c r="BE106" s="202">
        <f>IF(N106="základní",J106,0)</f>
        <v>0</v>
      </c>
      <c r="BF106" s="202">
        <f>IF(N106="snížená",J106,0)</f>
        <v>0</v>
      </c>
      <c r="BG106" s="202">
        <f>IF(N106="zákl. přenesená",J106,0)</f>
        <v>0</v>
      </c>
      <c r="BH106" s="202">
        <f>IF(N106="sníž. přenesená",J106,0)</f>
        <v>0</v>
      </c>
      <c r="BI106" s="202">
        <f>IF(N106="nulová",J106,0)</f>
        <v>0</v>
      </c>
      <c r="BJ106" s="19" t="s">
        <v>182</v>
      </c>
      <c r="BK106" s="202">
        <f>ROUND(I106*H106,2)</f>
        <v>0</v>
      </c>
      <c r="BL106" s="19" t="s">
        <v>182</v>
      </c>
      <c r="BM106" s="201" t="s">
        <v>674</v>
      </c>
    </row>
    <row r="107" spans="1:47" s="2" customFormat="1" ht="39">
      <c r="A107" s="36"/>
      <c r="B107" s="37"/>
      <c r="C107" s="38"/>
      <c r="D107" s="203" t="s">
        <v>184</v>
      </c>
      <c r="E107" s="38"/>
      <c r="F107" s="204" t="s">
        <v>675</v>
      </c>
      <c r="G107" s="38"/>
      <c r="H107" s="38"/>
      <c r="I107" s="111"/>
      <c r="J107" s="38"/>
      <c r="K107" s="38"/>
      <c r="L107" s="41"/>
      <c r="M107" s="205"/>
      <c r="N107" s="206"/>
      <c r="O107" s="67"/>
      <c r="P107" s="67"/>
      <c r="Q107" s="67"/>
      <c r="R107" s="67"/>
      <c r="S107" s="67"/>
      <c r="T107" s="68"/>
      <c r="U107" s="36"/>
      <c r="V107" s="36"/>
      <c r="W107" s="36"/>
      <c r="X107" s="36"/>
      <c r="Y107" s="36"/>
      <c r="Z107" s="36"/>
      <c r="AA107" s="36"/>
      <c r="AB107" s="36"/>
      <c r="AC107" s="36"/>
      <c r="AD107" s="36"/>
      <c r="AE107" s="36"/>
      <c r="AT107" s="19" t="s">
        <v>184</v>
      </c>
      <c r="AU107" s="19" t="s">
        <v>85</v>
      </c>
    </row>
    <row r="108" spans="2:51" s="13" customFormat="1" ht="11.25">
      <c r="B108" s="207"/>
      <c r="C108" s="208"/>
      <c r="D108" s="203" t="s">
        <v>186</v>
      </c>
      <c r="E108" s="209" t="s">
        <v>19</v>
      </c>
      <c r="F108" s="210" t="s">
        <v>656</v>
      </c>
      <c r="G108" s="208"/>
      <c r="H108" s="209" t="s">
        <v>19</v>
      </c>
      <c r="I108" s="211"/>
      <c r="J108" s="208"/>
      <c r="K108" s="208"/>
      <c r="L108" s="212"/>
      <c r="M108" s="213"/>
      <c r="N108" s="214"/>
      <c r="O108" s="214"/>
      <c r="P108" s="214"/>
      <c r="Q108" s="214"/>
      <c r="R108" s="214"/>
      <c r="S108" s="214"/>
      <c r="T108" s="215"/>
      <c r="AT108" s="216" t="s">
        <v>186</v>
      </c>
      <c r="AU108" s="216" t="s">
        <v>85</v>
      </c>
      <c r="AV108" s="13" t="s">
        <v>83</v>
      </c>
      <c r="AW108" s="13" t="s">
        <v>37</v>
      </c>
      <c r="AX108" s="13" t="s">
        <v>75</v>
      </c>
      <c r="AY108" s="216" t="s">
        <v>175</v>
      </c>
    </row>
    <row r="109" spans="2:51" s="14" customFormat="1" ht="11.25">
      <c r="B109" s="217"/>
      <c r="C109" s="218"/>
      <c r="D109" s="203" t="s">
        <v>186</v>
      </c>
      <c r="E109" s="219" t="s">
        <v>19</v>
      </c>
      <c r="F109" s="220" t="s">
        <v>657</v>
      </c>
      <c r="G109" s="218"/>
      <c r="H109" s="221">
        <v>120</v>
      </c>
      <c r="I109" s="222"/>
      <c r="J109" s="218"/>
      <c r="K109" s="218"/>
      <c r="L109" s="223"/>
      <c r="M109" s="224"/>
      <c r="N109" s="225"/>
      <c r="O109" s="225"/>
      <c r="P109" s="225"/>
      <c r="Q109" s="225"/>
      <c r="R109" s="225"/>
      <c r="S109" s="225"/>
      <c r="T109" s="226"/>
      <c r="AT109" s="227" t="s">
        <v>186</v>
      </c>
      <c r="AU109" s="227" t="s">
        <v>85</v>
      </c>
      <c r="AV109" s="14" t="s">
        <v>85</v>
      </c>
      <c r="AW109" s="14" t="s">
        <v>37</v>
      </c>
      <c r="AX109" s="14" t="s">
        <v>75</v>
      </c>
      <c r="AY109" s="227" t="s">
        <v>175</v>
      </c>
    </row>
    <row r="110" spans="2:51" s="14" customFormat="1" ht="11.25">
      <c r="B110" s="217"/>
      <c r="C110" s="218"/>
      <c r="D110" s="203" t="s">
        <v>186</v>
      </c>
      <c r="E110" s="219" t="s">
        <v>19</v>
      </c>
      <c r="F110" s="220" t="s">
        <v>658</v>
      </c>
      <c r="G110" s="218"/>
      <c r="H110" s="221">
        <v>22.05</v>
      </c>
      <c r="I110" s="222"/>
      <c r="J110" s="218"/>
      <c r="K110" s="218"/>
      <c r="L110" s="223"/>
      <c r="M110" s="224"/>
      <c r="N110" s="225"/>
      <c r="O110" s="225"/>
      <c r="P110" s="225"/>
      <c r="Q110" s="225"/>
      <c r="R110" s="225"/>
      <c r="S110" s="225"/>
      <c r="T110" s="226"/>
      <c r="AT110" s="227" t="s">
        <v>186</v>
      </c>
      <c r="AU110" s="227" t="s">
        <v>85</v>
      </c>
      <c r="AV110" s="14" t="s">
        <v>85</v>
      </c>
      <c r="AW110" s="14" t="s">
        <v>37</v>
      </c>
      <c r="AX110" s="14" t="s">
        <v>75</v>
      </c>
      <c r="AY110" s="227" t="s">
        <v>175</v>
      </c>
    </row>
    <row r="111" spans="2:51" s="16" customFormat="1" ht="11.25">
      <c r="B111" s="253"/>
      <c r="C111" s="254"/>
      <c r="D111" s="203" t="s">
        <v>186</v>
      </c>
      <c r="E111" s="255" t="s">
        <v>19</v>
      </c>
      <c r="F111" s="256" t="s">
        <v>365</v>
      </c>
      <c r="G111" s="254"/>
      <c r="H111" s="257">
        <v>142.05</v>
      </c>
      <c r="I111" s="258"/>
      <c r="J111" s="254"/>
      <c r="K111" s="254"/>
      <c r="L111" s="259"/>
      <c r="M111" s="260"/>
      <c r="N111" s="261"/>
      <c r="O111" s="261"/>
      <c r="P111" s="261"/>
      <c r="Q111" s="261"/>
      <c r="R111" s="261"/>
      <c r="S111" s="261"/>
      <c r="T111" s="262"/>
      <c r="AT111" s="263" t="s">
        <v>186</v>
      </c>
      <c r="AU111" s="263" t="s">
        <v>85</v>
      </c>
      <c r="AV111" s="16" t="s">
        <v>195</v>
      </c>
      <c r="AW111" s="16" t="s">
        <v>37</v>
      </c>
      <c r="AX111" s="16" t="s">
        <v>75</v>
      </c>
      <c r="AY111" s="263" t="s">
        <v>175</v>
      </c>
    </row>
    <row r="112" spans="2:51" s="14" customFormat="1" ht="11.25">
      <c r="B112" s="217"/>
      <c r="C112" s="218"/>
      <c r="D112" s="203" t="s">
        <v>186</v>
      </c>
      <c r="E112" s="219" t="s">
        <v>19</v>
      </c>
      <c r="F112" s="220" t="s">
        <v>676</v>
      </c>
      <c r="G112" s="218"/>
      <c r="H112" s="221">
        <v>22.728</v>
      </c>
      <c r="I112" s="222"/>
      <c r="J112" s="218"/>
      <c r="K112" s="218"/>
      <c r="L112" s="223"/>
      <c r="M112" s="224"/>
      <c r="N112" s="225"/>
      <c r="O112" s="225"/>
      <c r="P112" s="225"/>
      <c r="Q112" s="225"/>
      <c r="R112" s="225"/>
      <c r="S112" s="225"/>
      <c r="T112" s="226"/>
      <c r="AT112" s="227" t="s">
        <v>186</v>
      </c>
      <c r="AU112" s="227" t="s">
        <v>85</v>
      </c>
      <c r="AV112" s="14" t="s">
        <v>85</v>
      </c>
      <c r="AW112" s="14" t="s">
        <v>37</v>
      </c>
      <c r="AX112" s="14" t="s">
        <v>83</v>
      </c>
      <c r="AY112" s="227" t="s">
        <v>175</v>
      </c>
    </row>
    <row r="113" spans="1:65" s="2" customFormat="1" ht="16.5" customHeight="1">
      <c r="A113" s="36"/>
      <c r="B113" s="37"/>
      <c r="C113" s="190" t="s">
        <v>214</v>
      </c>
      <c r="D113" s="190" t="s">
        <v>177</v>
      </c>
      <c r="E113" s="191" t="s">
        <v>407</v>
      </c>
      <c r="F113" s="192" t="s">
        <v>408</v>
      </c>
      <c r="G113" s="193" t="s">
        <v>191</v>
      </c>
      <c r="H113" s="194">
        <v>44.052</v>
      </c>
      <c r="I113" s="195"/>
      <c r="J113" s="196">
        <f>ROUND(I113*H113,2)</f>
        <v>0</v>
      </c>
      <c r="K113" s="192" t="s">
        <v>181</v>
      </c>
      <c r="L113" s="41"/>
      <c r="M113" s="197" t="s">
        <v>19</v>
      </c>
      <c r="N113" s="198" t="s">
        <v>48</v>
      </c>
      <c r="O113" s="67"/>
      <c r="P113" s="199">
        <f>O113*H113</f>
        <v>0</v>
      </c>
      <c r="Q113" s="199">
        <v>0</v>
      </c>
      <c r="R113" s="199">
        <f>Q113*H113</f>
        <v>0</v>
      </c>
      <c r="S113" s="199">
        <v>0</v>
      </c>
      <c r="T113" s="200">
        <f>S113*H113</f>
        <v>0</v>
      </c>
      <c r="U113" s="36"/>
      <c r="V113" s="36"/>
      <c r="W113" s="36"/>
      <c r="X113" s="36"/>
      <c r="Y113" s="36"/>
      <c r="Z113" s="36"/>
      <c r="AA113" s="36"/>
      <c r="AB113" s="36"/>
      <c r="AC113" s="36"/>
      <c r="AD113" s="36"/>
      <c r="AE113" s="36"/>
      <c r="AR113" s="201" t="s">
        <v>182</v>
      </c>
      <c r="AT113" s="201" t="s">
        <v>177</v>
      </c>
      <c r="AU113" s="201" t="s">
        <v>85</v>
      </c>
      <c r="AY113" s="19" t="s">
        <v>175</v>
      </c>
      <c r="BE113" s="202">
        <f>IF(N113="základní",J113,0)</f>
        <v>0</v>
      </c>
      <c r="BF113" s="202">
        <f>IF(N113="snížená",J113,0)</f>
        <v>0</v>
      </c>
      <c r="BG113" s="202">
        <f>IF(N113="zákl. přenesená",J113,0)</f>
        <v>0</v>
      </c>
      <c r="BH113" s="202">
        <f>IF(N113="sníž. přenesená",J113,0)</f>
        <v>0</v>
      </c>
      <c r="BI113" s="202">
        <f>IF(N113="nulová",J113,0)</f>
        <v>0</v>
      </c>
      <c r="BJ113" s="19" t="s">
        <v>182</v>
      </c>
      <c r="BK113" s="202">
        <f>ROUND(I113*H113,2)</f>
        <v>0</v>
      </c>
      <c r="BL113" s="19" t="s">
        <v>182</v>
      </c>
      <c r="BM113" s="201" t="s">
        <v>677</v>
      </c>
    </row>
    <row r="114" spans="1:47" s="2" customFormat="1" ht="29.25">
      <c r="A114" s="36"/>
      <c r="B114" s="37"/>
      <c r="C114" s="38"/>
      <c r="D114" s="203" t="s">
        <v>184</v>
      </c>
      <c r="E114" s="38"/>
      <c r="F114" s="204" t="s">
        <v>410</v>
      </c>
      <c r="G114" s="38"/>
      <c r="H114" s="38"/>
      <c r="I114" s="111"/>
      <c r="J114" s="38"/>
      <c r="K114" s="38"/>
      <c r="L114" s="41"/>
      <c r="M114" s="205"/>
      <c r="N114" s="206"/>
      <c r="O114" s="67"/>
      <c r="P114" s="67"/>
      <c r="Q114" s="67"/>
      <c r="R114" s="67"/>
      <c r="S114" s="67"/>
      <c r="T114" s="68"/>
      <c r="U114" s="36"/>
      <c r="V114" s="36"/>
      <c r="W114" s="36"/>
      <c r="X114" s="36"/>
      <c r="Y114" s="36"/>
      <c r="Z114" s="36"/>
      <c r="AA114" s="36"/>
      <c r="AB114" s="36"/>
      <c r="AC114" s="36"/>
      <c r="AD114" s="36"/>
      <c r="AE114" s="36"/>
      <c r="AT114" s="19" t="s">
        <v>184</v>
      </c>
      <c r="AU114" s="19" t="s">
        <v>85</v>
      </c>
    </row>
    <row r="115" spans="2:51" s="13" customFormat="1" ht="11.25">
      <c r="B115" s="207"/>
      <c r="C115" s="208"/>
      <c r="D115" s="203" t="s">
        <v>186</v>
      </c>
      <c r="E115" s="209" t="s">
        <v>19</v>
      </c>
      <c r="F115" s="210" t="s">
        <v>678</v>
      </c>
      <c r="G115" s="208"/>
      <c r="H115" s="209" t="s">
        <v>19</v>
      </c>
      <c r="I115" s="211"/>
      <c r="J115" s="208"/>
      <c r="K115" s="208"/>
      <c r="L115" s="212"/>
      <c r="M115" s="213"/>
      <c r="N115" s="214"/>
      <c r="O115" s="214"/>
      <c r="P115" s="214"/>
      <c r="Q115" s="214"/>
      <c r="R115" s="214"/>
      <c r="S115" s="214"/>
      <c r="T115" s="215"/>
      <c r="AT115" s="216" t="s">
        <v>186</v>
      </c>
      <c r="AU115" s="216" t="s">
        <v>85</v>
      </c>
      <c r="AV115" s="13" t="s">
        <v>83</v>
      </c>
      <c r="AW115" s="13" t="s">
        <v>37</v>
      </c>
      <c r="AX115" s="13" t="s">
        <v>75</v>
      </c>
      <c r="AY115" s="216" t="s">
        <v>175</v>
      </c>
    </row>
    <row r="116" spans="2:51" s="14" customFormat="1" ht="11.25">
      <c r="B116" s="217"/>
      <c r="C116" s="218"/>
      <c r="D116" s="203" t="s">
        <v>186</v>
      </c>
      <c r="E116" s="219" t="s">
        <v>19</v>
      </c>
      <c r="F116" s="220" t="s">
        <v>662</v>
      </c>
      <c r="G116" s="218"/>
      <c r="H116" s="221">
        <v>293</v>
      </c>
      <c r="I116" s="222"/>
      <c r="J116" s="218"/>
      <c r="K116" s="218"/>
      <c r="L116" s="223"/>
      <c r="M116" s="224"/>
      <c r="N116" s="225"/>
      <c r="O116" s="225"/>
      <c r="P116" s="225"/>
      <c r="Q116" s="225"/>
      <c r="R116" s="225"/>
      <c r="S116" s="225"/>
      <c r="T116" s="226"/>
      <c r="AT116" s="227" t="s">
        <v>186</v>
      </c>
      <c r="AU116" s="227" t="s">
        <v>85</v>
      </c>
      <c r="AV116" s="14" t="s">
        <v>85</v>
      </c>
      <c r="AW116" s="14" t="s">
        <v>37</v>
      </c>
      <c r="AX116" s="14" t="s">
        <v>75</v>
      </c>
      <c r="AY116" s="227" t="s">
        <v>175</v>
      </c>
    </row>
    <row r="117" spans="2:51" s="14" customFormat="1" ht="11.25">
      <c r="B117" s="217"/>
      <c r="C117" s="218"/>
      <c r="D117" s="203" t="s">
        <v>186</v>
      </c>
      <c r="E117" s="219" t="s">
        <v>19</v>
      </c>
      <c r="F117" s="220" t="s">
        <v>663</v>
      </c>
      <c r="G117" s="218"/>
      <c r="H117" s="221">
        <v>-22.05</v>
      </c>
      <c r="I117" s="222"/>
      <c r="J117" s="218"/>
      <c r="K117" s="218"/>
      <c r="L117" s="223"/>
      <c r="M117" s="224"/>
      <c r="N117" s="225"/>
      <c r="O117" s="225"/>
      <c r="P117" s="225"/>
      <c r="Q117" s="225"/>
      <c r="R117" s="225"/>
      <c r="S117" s="225"/>
      <c r="T117" s="226"/>
      <c r="AT117" s="227" t="s">
        <v>186</v>
      </c>
      <c r="AU117" s="227" t="s">
        <v>85</v>
      </c>
      <c r="AV117" s="14" t="s">
        <v>85</v>
      </c>
      <c r="AW117" s="14" t="s">
        <v>37</v>
      </c>
      <c r="AX117" s="14" t="s">
        <v>75</v>
      </c>
      <c r="AY117" s="227" t="s">
        <v>175</v>
      </c>
    </row>
    <row r="118" spans="2:51" s="16" customFormat="1" ht="11.25">
      <c r="B118" s="253"/>
      <c r="C118" s="254"/>
      <c r="D118" s="203" t="s">
        <v>186</v>
      </c>
      <c r="E118" s="255" t="s">
        <v>19</v>
      </c>
      <c r="F118" s="256" t="s">
        <v>365</v>
      </c>
      <c r="G118" s="254"/>
      <c r="H118" s="257">
        <v>270.95</v>
      </c>
      <c r="I118" s="258"/>
      <c r="J118" s="254"/>
      <c r="K118" s="254"/>
      <c r="L118" s="259"/>
      <c r="M118" s="260"/>
      <c r="N118" s="261"/>
      <c r="O118" s="261"/>
      <c r="P118" s="261"/>
      <c r="Q118" s="261"/>
      <c r="R118" s="261"/>
      <c r="S118" s="261"/>
      <c r="T118" s="262"/>
      <c r="AT118" s="263" t="s">
        <v>186</v>
      </c>
      <c r="AU118" s="263" t="s">
        <v>85</v>
      </c>
      <c r="AV118" s="16" t="s">
        <v>195</v>
      </c>
      <c r="AW118" s="16" t="s">
        <v>37</v>
      </c>
      <c r="AX118" s="16" t="s">
        <v>75</v>
      </c>
      <c r="AY118" s="263" t="s">
        <v>175</v>
      </c>
    </row>
    <row r="119" spans="2:51" s="14" customFormat="1" ht="11.25">
      <c r="B119" s="217"/>
      <c r="C119" s="218"/>
      <c r="D119" s="203" t="s">
        <v>186</v>
      </c>
      <c r="E119" s="219" t="s">
        <v>19</v>
      </c>
      <c r="F119" s="220" t="s">
        <v>679</v>
      </c>
      <c r="G119" s="218"/>
      <c r="H119" s="221">
        <v>44.052</v>
      </c>
      <c r="I119" s="222"/>
      <c r="J119" s="218"/>
      <c r="K119" s="218"/>
      <c r="L119" s="223"/>
      <c r="M119" s="224"/>
      <c r="N119" s="225"/>
      <c r="O119" s="225"/>
      <c r="P119" s="225"/>
      <c r="Q119" s="225"/>
      <c r="R119" s="225"/>
      <c r="S119" s="225"/>
      <c r="T119" s="226"/>
      <c r="AT119" s="227" t="s">
        <v>186</v>
      </c>
      <c r="AU119" s="227" t="s">
        <v>85</v>
      </c>
      <c r="AV119" s="14" t="s">
        <v>85</v>
      </c>
      <c r="AW119" s="14" t="s">
        <v>37</v>
      </c>
      <c r="AX119" s="14" t="s">
        <v>83</v>
      </c>
      <c r="AY119" s="227" t="s">
        <v>175</v>
      </c>
    </row>
    <row r="120" spans="1:65" s="2" customFormat="1" ht="33" customHeight="1">
      <c r="A120" s="36"/>
      <c r="B120" s="37"/>
      <c r="C120" s="190" t="s">
        <v>220</v>
      </c>
      <c r="D120" s="190" t="s">
        <v>177</v>
      </c>
      <c r="E120" s="191" t="s">
        <v>196</v>
      </c>
      <c r="F120" s="192" t="s">
        <v>197</v>
      </c>
      <c r="G120" s="193" t="s">
        <v>191</v>
      </c>
      <c r="H120" s="194">
        <v>66.78</v>
      </c>
      <c r="I120" s="195"/>
      <c r="J120" s="196">
        <f>ROUND(I120*H120,2)</f>
        <v>0</v>
      </c>
      <c r="K120" s="192" t="s">
        <v>181</v>
      </c>
      <c r="L120" s="41"/>
      <c r="M120" s="197" t="s">
        <v>19</v>
      </c>
      <c r="N120" s="198" t="s">
        <v>48</v>
      </c>
      <c r="O120" s="67"/>
      <c r="P120" s="199">
        <f>O120*H120</f>
        <v>0</v>
      </c>
      <c r="Q120" s="199">
        <v>0</v>
      </c>
      <c r="R120" s="199">
        <f>Q120*H120</f>
        <v>0</v>
      </c>
      <c r="S120" s="199">
        <v>0</v>
      </c>
      <c r="T120" s="200">
        <f>S120*H120</f>
        <v>0</v>
      </c>
      <c r="U120" s="36"/>
      <c r="V120" s="36"/>
      <c r="W120" s="36"/>
      <c r="X120" s="36"/>
      <c r="Y120" s="36"/>
      <c r="Z120" s="36"/>
      <c r="AA120" s="36"/>
      <c r="AB120" s="36"/>
      <c r="AC120" s="36"/>
      <c r="AD120" s="36"/>
      <c r="AE120" s="36"/>
      <c r="AR120" s="201" t="s">
        <v>182</v>
      </c>
      <c r="AT120" s="201" t="s">
        <v>177</v>
      </c>
      <c r="AU120" s="201" t="s">
        <v>85</v>
      </c>
      <c r="AY120" s="19" t="s">
        <v>175</v>
      </c>
      <c r="BE120" s="202">
        <f>IF(N120="základní",J120,0)</f>
        <v>0</v>
      </c>
      <c r="BF120" s="202">
        <f>IF(N120="snížená",J120,0)</f>
        <v>0</v>
      </c>
      <c r="BG120" s="202">
        <f>IF(N120="zákl. přenesená",J120,0)</f>
        <v>0</v>
      </c>
      <c r="BH120" s="202">
        <f>IF(N120="sníž. přenesená",J120,0)</f>
        <v>0</v>
      </c>
      <c r="BI120" s="202">
        <f>IF(N120="nulová",J120,0)</f>
        <v>0</v>
      </c>
      <c r="BJ120" s="19" t="s">
        <v>182</v>
      </c>
      <c r="BK120" s="202">
        <f>ROUND(I120*H120,2)</f>
        <v>0</v>
      </c>
      <c r="BL120" s="19" t="s">
        <v>182</v>
      </c>
      <c r="BM120" s="201" t="s">
        <v>680</v>
      </c>
    </row>
    <row r="121" spans="1:47" s="2" customFormat="1" ht="58.5">
      <c r="A121" s="36"/>
      <c r="B121" s="37"/>
      <c r="C121" s="38"/>
      <c r="D121" s="203" t="s">
        <v>184</v>
      </c>
      <c r="E121" s="38"/>
      <c r="F121" s="204" t="s">
        <v>199</v>
      </c>
      <c r="G121" s="38"/>
      <c r="H121" s="38"/>
      <c r="I121" s="111"/>
      <c r="J121" s="38"/>
      <c r="K121" s="38"/>
      <c r="L121" s="41"/>
      <c r="M121" s="205"/>
      <c r="N121" s="206"/>
      <c r="O121" s="67"/>
      <c r="P121" s="67"/>
      <c r="Q121" s="67"/>
      <c r="R121" s="67"/>
      <c r="S121" s="67"/>
      <c r="T121" s="68"/>
      <c r="U121" s="36"/>
      <c r="V121" s="36"/>
      <c r="W121" s="36"/>
      <c r="X121" s="36"/>
      <c r="Y121" s="36"/>
      <c r="Z121" s="36"/>
      <c r="AA121" s="36"/>
      <c r="AB121" s="36"/>
      <c r="AC121" s="36"/>
      <c r="AD121" s="36"/>
      <c r="AE121" s="36"/>
      <c r="AT121" s="19" t="s">
        <v>184</v>
      </c>
      <c r="AU121" s="19" t="s">
        <v>85</v>
      </c>
    </row>
    <row r="122" spans="2:51" s="14" customFormat="1" ht="11.25">
      <c r="B122" s="217"/>
      <c r="C122" s="218"/>
      <c r="D122" s="203" t="s">
        <v>186</v>
      </c>
      <c r="E122" s="219" t="s">
        <v>19</v>
      </c>
      <c r="F122" s="220" t="s">
        <v>681</v>
      </c>
      <c r="G122" s="218"/>
      <c r="H122" s="221">
        <v>66.78</v>
      </c>
      <c r="I122" s="222"/>
      <c r="J122" s="218"/>
      <c r="K122" s="218"/>
      <c r="L122" s="223"/>
      <c r="M122" s="224"/>
      <c r="N122" s="225"/>
      <c r="O122" s="225"/>
      <c r="P122" s="225"/>
      <c r="Q122" s="225"/>
      <c r="R122" s="225"/>
      <c r="S122" s="225"/>
      <c r="T122" s="226"/>
      <c r="AT122" s="227" t="s">
        <v>186</v>
      </c>
      <c r="AU122" s="227" t="s">
        <v>85</v>
      </c>
      <c r="AV122" s="14" t="s">
        <v>85</v>
      </c>
      <c r="AW122" s="14" t="s">
        <v>37</v>
      </c>
      <c r="AX122" s="14" t="s">
        <v>83</v>
      </c>
      <c r="AY122" s="227" t="s">
        <v>175</v>
      </c>
    </row>
    <row r="123" spans="1:65" s="2" customFormat="1" ht="33" customHeight="1">
      <c r="A123" s="36"/>
      <c r="B123" s="37"/>
      <c r="C123" s="190" t="s">
        <v>230</v>
      </c>
      <c r="D123" s="190" t="s">
        <v>177</v>
      </c>
      <c r="E123" s="191" t="s">
        <v>205</v>
      </c>
      <c r="F123" s="192" t="s">
        <v>206</v>
      </c>
      <c r="G123" s="193" t="s">
        <v>191</v>
      </c>
      <c r="H123" s="194">
        <v>1335.6</v>
      </c>
      <c r="I123" s="195"/>
      <c r="J123" s="196">
        <f>ROUND(I123*H123,2)</f>
        <v>0</v>
      </c>
      <c r="K123" s="192" t="s">
        <v>181</v>
      </c>
      <c r="L123" s="41"/>
      <c r="M123" s="197" t="s">
        <v>19</v>
      </c>
      <c r="N123" s="198" t="s">
        <v>48</v>
      </c>
      <c r="O123" s="67"/>
      <c r="P123" s="199">
        <f>O123*H123</f>
        <v>0</v>
      </c>
      <c r="Q123" s="199">
        <v>0</v>
      </c>
      <c r="R123" s="199">
        <f>Q123*H123</f>
        <v>0</v>
      </c>
      <c r="S123" s="199">
        <v>0</v>
      </c>
      <c r="T123" s="200">
        <f>S123*H123</f>
        <v>0</v>
      </c>
      <c r="U123" s="36"/>
      <c r="V123" s="36"/>
      <c r="W123" s="36"/>
      <c r="X123" s="36"/>
      <c r="Y123" s="36"/>
      <c r="Z123" s="36"/>
      <c r="AA123" s="36"/>
      <c r="AB123" s="36"/>
      <c r="AC123" s="36"/>
      <c r="AD123" s="36"/>
      <c r="AE123" s="36"/>
      <c r="AR123" s="201" t="s">
        <v>182</v>
      </c>
      <c r="AT123" s="201" t="s">
        <v>177</v>
      </c>
      <c r="AU123" s="201" t="s">
        <v>85</v>
      </c>
      <c r="AY123" s="19" t="s">
        <v>175</v>
      </c>
      <c r="BE123" s="202">
        <f>IF(N123="základní",J123,0)</f>
        <v>0</v>
      </c>
      <c r="BF123" s="202">
        <f>IF(N123="snížená",J123,0)</f>
        <v>0</v>
      </c>
      <c r="BG123" s="202">
        <f>IF(N123="zákl. přenesená",J123,0)</f>
        <v>0</v>
      </c>
      <c r="BH123" s="202">
        <f>IF(N123="sníž. přenesená",J123,0)</f>
        <v>0</v>
      </c>
      <c r="BI123" s="202">
        <f>IF(N123="nulová",J123,0)</f>
        <v>0</v>
      </c>
      <c r="BJ123" s="19" t="s">
        <v>182</v>
      </c>
      <c r="BK123" s="202">
        <f>ROUND(I123*H123,2)</f>
        <v>0</v>
      </c>
      <c r="BL123" s="19" t="s">
        <v>182</v>
      </c>
      <c r="BM123" s="201" t="s">
        <v>682</v>
      </c>
    </row>
    <row r="124" spans="1:47" s="2" customFormat="1" ht="58.5">
      <c r="A124" s="36"/>
      <c r="B124" s="37"/>
      <c r="C124" s="38"/>
      <c r="D124" s="203" t="s">
        <v>184</v>
      </c>
      <c r="E124" s="38"/>
      <c r="F124" s="204" t="s">
        <v>199</v>
      </c>
      <c r="G124" s="38"/>
      <c r="H124" s="38"/>
      <c r="I124" s="111"/>
      <c r="J124" s="38"/>
      <c r="K124" s="38"/>
      <c r="L124" s="41"/>
      <c r="M124" s="205"/>
      <c r="N124" s="206"/>
      <c r="O124" s="67"/>
      <c r="P124" s="67"/>
      <c r="Q124" s="67"/>
      <c r="R124" s="67"/>
      <c r="S124" s="67"/>
      <c r="T124" s="68"/>
      <c r="U124" s="36"/>
      <c r="V124" s="36"/>
      <c r="W124" s="36"/>
      <c r="X124" s="36"/>
      <c r="Y124" s="36"/>
      <c r="Z124" s="36"/>
      <c r="AA124" s="36"/>
      <c r="AB124" s="36"/>
      <c r="AC124" s="36"/>
      <c r="AD124" s="36"/>
      <c r="AE124" s="36"/>
      <c r="AT124" s="19" t="s">
        <v>184</v>
      </c>
      <c r="AU124" s="19" t="s">
        <v>85</v>
      </c>
    </row>
    <row r="125" spans="2:51" s="14" customFormat="1" ht="11.25">
      <c r="B125" s="217"/>
      <c r="C125" s="218"/>
      <c r="D125" s="203" t="s">
        <v>186</v>
      </c>
      <c r="E125" s="219" t="s">
        <v>19</v>
      </c>
      <c r="F125" s="220" t="s">
        <v>683</v>
      </c>
      <c r="G125" s="218"/>
      <c r="H125" s="221">
        <v>1335.6</v>
      </c>
      <c r="I125" s="222"/>
      <c r="J125" s="218"/>
      <c r="K125" s="218"/>
      <c r="L125" s="223"/>
      <c r="M125" s="224"/>
      <c r="N125" s="225"/>
      <c r="O125" s="225"/>
      <c r="P125" s="225"/>
      <c r="Q125" s="225"/>
      <c r="R125" s="225"/>
      <c r="S125" s="225"/>
      <c r="T125" s="226"/>
      <c r="AT125" s="227" t="s">
        <v>186</v>
      </c>
      <c r="AU125" s="227" t="s">
        <v>85</v>
      </c>
      <c r="AV125" s="14" t="s">
        <v>85</v>
      </c>
      <c r="AW125" s="14" t="s">
        <v>37</v>
      </c>
      <c r="AX125" s="14" t="s">
        <v>83</v>
      </c>
      <c r="AY125" s="227" t="s">
        <v>175</v>
      </c>
    </row>
    <row r="126" spans="1:65" s="2" customFormat="1" ht="21.75" customHeight="1">
      <c r="A126" s="36"/>
      <c r="B126" s="37"/>
      <c r="C126" s="190" t="s">
        <v>237</v>
      </c>
      <c r="D126" s="190" t="s">
        <v>177</v>
      </c>
      <c r="E126" s="191" t="s">
        <v>210</v>
      </c>
      <c r="F126" s="192" t="s">
        <v>211</v>
      </c>
      <c r="G126" s="193" t="s">
        <v>191</v>
      </c>
      <c r="H126" s="194">
        <v>66.78</v>
      </c>
      <c r="I126" s="195"/>
      <c r="J126" s="196">
        <f>ROUND(I126*H126,2)</f>
        <v>0</v>
      </c>
      <c r="K126" s="192" t="s">
        <v>181</v>
      </c>
      <c r="L126" s="41"/>
      <c r="M126" s="197" t="s">
        <v>19</v>
      </c>
      <c r="N126" s="198" t="s">
        <v>48</v>
      </c>
      <c r="O126" s="67"/>
      <c r="P126" s="199">
        <f>O126*H126</f>
        <v>0</v>
      </c>
      <c r="Q126" s="199">
        <v>0</v>
      </c>
      <c r="R126" s="199">
        <f>Q126*H126</f>
        <v>0</v>
      </c>
      <c r="S126" s="199">
        <v>0</v>
      </c>
      <c r="T126" s="200">
        <f>S126*H126</f>
        <v>0</v>
      </c>
      <c r="U126" s="36"/>
      <c r="V126" s="36"/>
      <c r="W126" s="36"/>
      <c r="X126" s="36"/>
      <c r="Y126" s="36"/>
      <c r="Z126" s="36"/>
      <c r="AA126" s="36"/>
      <c r="AB126" s="36"/>
      <c r="AC126" s="36"/>
      <c r="AD126" s="36"/>
      <c r="AE126" s="36"/>
      <c r="AR126" s="201" t="s">
        <v>182</v>
      </c>
      <c r="AT126" s="201" t="s">
        <v>177</v>
      </c>
      <c r="AU126" s="201" t="s">
        <v>85</v>
      </c>
      <c r="AY126" s="19" t="s">
        <v>175</v>
      </c>
      <c r="BE126" s="202">
        <f>IF(N126="základní",J126,0)</f>
        <v>0</v>
      </c>
      <c r="BF126" s="202">
        <f>IF(N126="snížená",J126,0)</f>
        <v>0</v>
      </c>
      <c r="BG126" s="202">
        <f>IF(N126="zákl. přenesená",J126,0)</f>
        <v>0</v>
      </c>
      <c r="BH126" s="202">
        <f>IF(N126="sníž. přenesená",J126,0)</f>
        <v>0</v>
      </c>
      <c r="BI126" s="202">
        <f>IF(N126="nulová",J126,0)</f>
        <v>0</v>
      </c>
      <c r="BJ126" s="19" t="s">
        <v>182</v>
      </c>
      <c r="BK126" s="202">
        <f>ROUND(I126*H126,2)</f>
        <v>0</v>
      </c>
      <c r="BL126" s="19" t="s">
        <v>182</v>
      </c>
      <c r="BM126" s="201" t="s">
        <v>684</v>
      </c>
    </row>
    <row r="127" spans="1:47" s="2" customFormat="1" ht="87.75">
      <c r="A127" s="36"/>
      <c r="B127" s="37"/>
      <c r="C127" s="38"/>
      <c r="D127" s="203" t="s">
        <v>184</v>
      </c>
      <c r="E127" s="38"/>
      <c r="F127" s="204" t="s">
        <v>213</v>
      </c>
      <c r="G127" s="38"/>
      <c r="H127" s="38"/>
      <c r="I127" s="111"/>
      <c r="J127" s="38"/>
      <c r="K127" s="38"/>
      <c r="L127" s="41"/>
      <c r="M127" s="205"/>
      <c r="N127" s="206"/>
      <c r="O127" s="67"/>
      <c r="P127" s="67"/>
      <c r="Q127" s="67"/>
      <c r="R127" s="67"/>
      <c r="S127" s="67"/>
      <c r="T127" s="68"/>
      <c r="U127" s="36"/>
      <c r="V127" s="36"/>
      <c r="W127" s="36"/>
      <c r="X127" s="36"/>
      <c r="Y127" s="36"/>
      <c r="Z127" s="36"/>
      <c r="AA127" s="36"/>
      <c r="AB127" s="36"/>
      <c r="AC127" s="36"/>
      <c r="AD127" s="36"/>
      <c r="AE127" s="36"/>
      <c r="AT127" s="19" t="s">
        <v>184</v>
      </c>
      <c r="AU127" s="19" t="s">
        <v>85</v>
      </c>
    </row>
    <row r="128" spans="1:65" s="2" customFormat="1" ht="21.75" customHeight="1">
      <c r="A128" s="36"/>
      <c r="B128" s="37"/>
      <c r="C128" s="190" t="s">
        <v>244</v>
      </c>
      <c r="D128" s="190" t="s">
        <v>177</v>
      </c>
      <c r="E128" s="191" t="s">
        <v>215</v>
      </c>
      <c r="F128" s="192" t="s">
        <v>216</v>
      </c>
      <c r="G128" s="193" t="s">
        <v>217</v>
      </c>
      <c r="H128" s="194">
        <v>106.848</v>
      </c>
      <c r="I128" s="195"/>
      <c r="J128" s="196">
        <f>ROUND(I128*H128,2)</f>
        <v>0</v>
      </c>
      <c r="K128" s="192" t="s">
        <v>181</v>
      </c>
      <c r="L128" s="41"/>
      <c r="M128" s="197" t="s">
        <v>19</v>
      </c>
      <c r="N128" s="198" t="s">
        <v>48</v>
      </c>
      <c r="O128" s="67"/>
      <c r="P128" s="199">
        <f>O128*H128</f>
        <v>0</v>
      </c>
      <c r="Q128" s="199">
        <v>0</v>
      </c>
      <c r="R128" s="199">
        <f>Q128*H128</f>
        <v>0</v>
      </c>
      <c r="S128" s="199">
        <v>0</v>
      </c>
      <c r="T128" s="200">
        <f>S128*H128</f>
        <v>0</v>
      </c>
      <c r="U128" s="36"/>
      <c r="V128" s="36"/>
      <c r="W128" s="36"/>
      <c r="X128" s="36"/>
      <c r="Y128" s="36"/>
      <c r="Z128" s="36"/>
      <c r="AA128" s="36"/>
      <c r="AB128" s="36"/>
      <c r="AC128" s="36"/>
      <c r="AD128" s="36"/>
      <c r="AE128" s="36"/>
      <c r="AR128" s="201" t="s">
        <v>182</v>
      </c>
      <c r="AT128" s="201" t="s">
        <v>177</v>
      </c>
      <c r="AU128" s="201" t="s">
        <v>85</v>
      </c>
      <c r="AY128" s="19" t="s">
        <v>175</v>
      </c>
      <c r="BE128" s="202">
        <f>IF(N128="základní",J128,0)</f>
        <v>0</v>
      </c>
      <c r="BF128" s="202">
        <f>IF(N128="snížená",J128,0)</f>
        <v>0</v>
      </c>
      <c r="BG128" s="202">
        <f>IF(N128="zákl. přenesená",J128,0)</f>
        <v>0</v>
      </c>
      <c r="BH128" s="202">
        <f>IF(N128="sníž. přenesená",J128,0)</f>
        <v>0</v>
      </c>
      <c r="BI128" s="202">
        <f>IF(N128="nulová",J128,0)</f>
        <v>0</v>
      </c>
      <c r="BJ128" s="19" t="s">
        <v>182</v>
      </c>
      <c r="BK128" s="202">
        <f>ROUND(I128*H128,2)</f>
        <v>0</v>
      </c>
      <c r="BL128" s="19" t="s">
        <v>182</v>
      </c>
      <c r="BM128" s="201" t="s">
        <v>685</v>
      </c>
    </row>
    <row r="129" spans="2:51" s="14" customFormat="1" ht="11.25">
      <c r="B129" s="217"/>
      <c r="C129" s="218"/>
      <c r="D129" s="203" t="s">
        <v>186</v>
      </c>
      <c r="E129" s="219" t="s">
        <v>19</v>
      </c>
      <c r="F129" s="220" t="s">
        <v>686</v>
      </c>
      <c r="G129" s="218"/>
      <c r="H129" s="221">
        <v>106.848</v>
      </c>
      <c r="I129" s="222"/>
      <c r="J129" s="218"/>
      <c r="K129" s="218"/>
      <c r="L129" s="223"/>
      <c r="M129" s="224"/>
      <c r="N129" s="225"/>
      <c r="O129" s="225"/>
      <c r="P129" s="225"/>
      <c r="Q129" s="225"/>
      <c r="R129" s="225"/>
      <c r="S129" s="225"/>
      <c r="T129" s="226"/>
      <c r="AT129" s="227" t="s">
        <v>186</v>
      </c>
      <c r="AU129" s="227" t="s">
        <v>85</v>
      </c>
      <c r="AV129" s="14" t="s">
        <v>85</v>
      </c>
      <c r="AW129" s="14" t="s">
        <v>37</v>
      </c>
      <c r="AX129" s="14" t="s">
        <v>83</v>
      </c>
      <c r="AY129" s="227" t="s">
        <v>175</v>
      </c>
    </row>
    <row r="130" spans="1:65" s="2" customFormat="1" ht="21.75" customHeight="1">
      <c r="A130" s="36"/>
      <c r="B130" s="37"/>
      <c r="C130" s="190" t="s">
        <v>250</v>
      </c>
      <c r="D130" s="190" t="s">
        <v>177</v>
      </c>
      <c r="E130" s="191" t="s">
        <v>687</v>
      </c>
      <c r="F130" s="192" t="s">
        <v>688</v>
      </c>
      <c r="G130" s="193" t="s">
        <v>180</v>
      </c>
      <c r="H130" s="194">
        <v>62</v>
      </c>
      <c r="I130" s="195"/>
      <c r="J130" s="196">
        <f>ROUND(I130*H130,2)</f>
        <v>0</v>
      </c>
      <c r="K130" s="192" t="s">
        <v>181</v>
      </c>
      <c r="L130" s="41"/>
      <c r="M130" s="197" t="s">
        <v>19</v>
      </c>
      <c r="N130" s="198" t="s">
        <v>48</v>
      </c>
      <c r="O130" s="67"/>
      <c r="P130" s="199">
        <f>O130*H130</f>
        <v>0</v>
      </c>
      <c r="Q130" s="199">
        <v>0</v>
      </c>
      <c r="R130" s="199">
        <f>Q130*H130</f>
        <v>0</v>
      </c>
      <c r="S130" s="199">
        <v>0</v>
      </c>
      <c r="T130" s="200">
        <f>S130*H130</f>
        <v>0</v>
      </c>
      <c r="U130" s="36"/>
      <c r="V130" s="36"/>
      <c r="W130" s="36"/>
      <c r="X130" s="36"/>
      <c r="Y130" s="36"/>
      <c r="Z130" s="36"/>
      <c r="AA130" s="36"/>
      <c r="AB130" s="36"/>
      <c r="AC130" s="36"/>
      <c r="AD130" s="36"/>
      <c r="AE130" s="36"/>
      <c r="AR130" s="201" t="s">
        <v>182</v>
      </c>
      <c r="AT130" s="201" t="s">
        <v>177</v>
      </c>
      <c r="AU130" s="201" t="s">
        <v>85</v>
      </c>
      <c r="AY130" s="19" t="s">
        <v>175</v>
      </c>
      <c r="BE130" s="202">
        <f>IF(N130="základní",J130,0)</f>
        <v>0</v>
      </c>
      <c r="BF130" s="202">
        <f>IF(N130="snížená",J130,0)</f>
        <v>0</v>
      </c>
      <c r="BG130" s="202">
        <f>IF(N130="zákl. přenesená",J130,0)</f>
        <v>0</v>
      </c>
      <c r="BH130" s="202">
        <f>IF(N130="sníž. přenesená",J130,0)</f>
        <v>0</v>
      </c>
      <c r="BI130" s="202">
        <f>IF(N130="nulová",J130,0)</f>
        <v>0</v>
      </c>
      <c r="BJ130" s="19" t="s">
        <v>182</v>
      </c>
      <c r="BK130" s="202">
        <f>ROUND(I130*H130,2)</f>
        <v>0</v>
      </c>
      <c r="BL130" s="19" t="s">
        <v>182</v>
      </c>
      <c r="BM130" s="201" t="s">
        <v>689</v>
      </c>
    </row>
    <row r="131" spans="1:47" s="2" customFormat="1" ht="78">
      <c r="A131" s="36"/>
      <c r="B131" s="37"/>
      <c r="C131" s="38"/>
      <c r="D131" s="203" t="s">
        <v>184</v>
      </c>
      <c r="E131" s="38"/>
      <c r="F131" s="204" t="s">
        <v>690</v>
      </c>
      <c r="G131" s="38"/>
      <c r="H131" s="38"/>
      <c r="I131" s="111"/>
      <c r="J131" s="38"/>
      <c r="K131" s="38"/>
      <c r="L131" s="41"/>
      <c r="M131" s="205"/>
      <c r="N131" s="206"/>
      <c r="O131" s="67"/>
      <c r="P131" s="67"/>
      <c r="Q131" s="67"/>
      <c r="R131" s="67"/>
      <c r="S131" s="67"/>
      <c r="T131" s="68"/>
      <c r="U131" s="36"/>
      <c r="V131" s="36"/>
      <c r="W131" s="36"/>
      <c r="X131" s="36"/>
      <c r="Y131" s="36"/>
      <c r="Z131" s="36"/>
      <c r="AA131" s="36"/>
      <c r="AB131" s="36"/>
      <c r="AC131" s="36"/>
      <c r="AD131" s="36"/>
      <c r="AE131" s="36"/>
      <c r="AT131" s="19" t="s">
        <v>184</v>
      </c>
      <c r="AU131" s="19" t="s">
        <v>85</v>
      </c>
    </row>
    <row r="132" spans="1:65" s="2" customFormat="1" ht="21.75" customHeight="1">
      <c r="A132" s="36"/>
      <c r="B132" s="37"/>
      <c r="C132" s="190" t="s">
        <v>265</v>
      </c>
      <c r="D132" s="190" t="s">
        <v>177</v>
      </c>
      <c r="E132" s="191" t="s">
        <v>449</v>
      </c>
      <c r="F132" s="192" t="s">
        <v>450</v>
      </c>
      <c r="G132" s="193" t="s">
        <v>180</v>
      </c>
      <c r="H132" s="194">
        <v>62</v>
      </c>
      <c r="I132" s="195"/>
      <c r="J132" s="196">
        <f>ROUND(I132*H132,2)</f>
        <v>0</v>
      </c>
      <c r="K132" s="192" t="s">
        <v>181</v>
      </c>
      <c r="L132" s="41"/>
      <c r="M132" s="197" t="s">
        <v>19</v>
      </c>
      <c r="N132" s="198" t="s">
        <v>48</v>
      </c>
      <c r="O132" s="67"/>
      <c r="P132" s="199">
        <f>O132*H132</f>
        <v>0</v>
      </c>
      <c r="Q132" s="199">
        <v>0</v>
      </c>
      <c r="R132" s="199">
        <f>Q132*H132</f>
        <v>0</v>
      </c>
      <c r="S132" s="199">
        <v>0</v>
      </c>
      <c r="T132" s="200">
        <f>S132*H132</f>
        <v>0</v>
      </c>
      <c r="U132" s="36"/>
      <c r="V132" s="36"/>
      <c r="W132" s="36"/>
      <c r="X132" s="36"/>
      <c r="Y132" s="36"/>
      <c r="Z132" s="36"/>
      <c r="AA132" s="36"/>
      <c r="AB132" s="36"/>
      <c r="AC132" s="36"/>
      <c r="AD132" s="36"/>
      <c r="AE132" s="36"/>
      <c r="AR132" s="201" t="s">
        <v>182</v>
      </c>
      <c r="AT132" s="201" t="s">
        <v>177</v>
      </c>
      <c r="AU132" s="201" t="s">
        <v>85</v>
      </c>
      <c r="AY132" s="19" t="s">
        <v>175</v>
      </c>
      <c r="BE132" s="202">
        <f>IF(N132="základní",J132,0)</f>
        <v>0</v>
      </c>
      <c r="BF132" s="202">
        <f>IF(N132="snížená",J132,0)</f>
        <v>0</v>
      </c>
      <c r="BG132" s="202">
        <f>IF(N132="zákl. přenesená",J132,0)</f>
        <v>0</v>
      </c>
      <c r="BH132" s="202">
        <f>IF(N132="sníž. přenesená",J132,0)</f>
        <v>0</v>
      </c>
      <c r="BI132" s="202">
        <f>IF(N132="nulová",J132,0)</f>
        <v>0</v>
      </c>
      <c r="BJ132" s="19" t="s">
        <v>182</v>
      </c>
      <c r="BK132" s="202">
        <f>ROUND(I132*H132,2)</f>
        <v>0</v>
      </c>
      <c r="BL132" s="19" t="s">
        <v>182</v>
      </c>
      <c r="BM132" s="201" t="s">
        <v>691</v>
      </c>
    </row>
    <row r="133" spans="1:47" s="2" customFormat="1" ht="107.25">
      <c r="A133" s="36"/>
      <c r="B133" s="37"/>
      <c r="C133" s="38"/>
      <c r="D133" s="203" t="s">
        <v>184</v>
      </c>
      <c r="E133" s="38"/>
      <c r="F133" s="204" t="s">
        <v>452</v>
      </c>
      <c r="G133" s="38"/>
      <c r="H133" s="38"/>
      <c r="I133" s="111"/>
      <c r="J133" s="38"/>
      <c r="K133" s="38"/>
      <c r="L133" s="41"/>
      <c r="M133" s="205"/>
      <c r="N133" s="206"/>
      <c r="O133" s="67"/>
      <c r="P133" s="67"/>
      <c r="Q133" s="67"/>
      <c r="R133" s="67"/>
      <c r="S133" s="67"/>
      <c r="T133" s="68"/>
      <c r="U133" s="36"/>
      <c r="V133" s="36"/>
      <c r="W133" s="36"/>
      <c r="X133" s="36"/>
      <c r="Y133" s="36"/>
      <c r="Z133" s="36"/>
      <c r="AA133" s="36"/>
      <c r="AB133" s="36"/>
      <c r="AC133" s="36"/>
      <c r="AD133" s="36"/>
      <c r="AE133" s="36"/>
      <c r="AT133" s="19" t="s">
        <v>184</v>
      </c>
      <c r="AU133" s="19" t="s">
        <v>85</v>
      </c>
    </row>
    <row r="134" spans="2:51" s="14" customFormat="1" ht="11.25">
      <c r="B134" s="217"/>
      <c r="C134" s="218"/>
      <c r="D134" s="203" t="s">
        <v>186</v>
      </c>
      <c r="E134" s="219" t="s">
        <v>19</v>
      </c>
      <c r="F134" s="220" t="s">
        <v>692</v>
      </c>
      <c r="G134" s="218"/>
      <c r="H134" s="221">
        <v>62</v>
      </c>
      <c r="I134" s="222"/>
      <c r="J134" s="218"/>
      <c r="K134" s="218"/>
      <c r="L134" s="223"/>
      <c r="M134" s="224"/>
      <c r="N134" s="225"/>
      <c r="O134" s="225"/>
      <c r="P134" s="225"/>
      <c r="Q134" s="225"/>
      <c r="R134" s="225"/>
      <c r="S134" s="225"/>
      <c r="T134" s="226"/>
      <c r="AT134" s="227" t="s">
        <v>186</v>
      </c>
      <c r="AU134" s="227" t="s">
        <v>85</v>
      </c>
      <c r="AV134" s="14" t="s">
        <v>85</v>
      </c>
      <c r="AW134" s="14" t="s">
        <v>37</v>
      </c>
      <c r="AX134" s="14" t="s">
        <v>83</v>
      </c>
      <c r="AY134" s="227" t="s">
        <v>175</v>
      </c>
    </row>
    <row r="135" spans="1:65" s="2" customFormat="1" ht="16.5" customHeight="1">
      <c r="A135" s="36"/>
      <c r="B135" s="37"/>
      <c r="C135" s="239" t="s">
        <v>273</v>
      </c>
      <c r="D135" s="239" t="s">
        <v>238</v>
      </c>
      <c r="E135" s="240" t="s">
        <v>431</v>
      </c>
      <c r="F135" s="241" t="s">
        <v>432</v>
      </c>
      <c r="G135" s="242" t="s">
        <v>433</v>
      </c>
      <c r="H135" s="243">
        <v>1.86</v>
      </c>
      <c r="I135" s="244"/>
      <c r="J135" s="245">
        <f>ROUND(I135*H135,2)</f>
        <v>0</v>
      </c>
      <c r="K135" s="241" t="s">
        <v>181</v>
      </c>
      <c r="L135" s="246"/>
      <c r="M135" s="247" t="s">
        <v>19</v>
      </c>
      <c r="N135" s="248" t="s">
        <v>48</v>
      </c>
      <c r="O135" s="67"/>
      <c r="P135" s="199">
        <f>O135*H135</f>
        <v>0</v>
      </c>
      <c r="Q135" s="199">
        <v>0.001</v>
      </c>
      <c r="R135" s="199">
        <f>Q135*H135</f>
        <v>0.00186</v>
      </c>
      <c r="S135" s="199">
        <v>0</v>
      </c>
      <c r="T135" s="200">
        <f>S135*H135</f>
        <v>0</v>
      </c>
      <c r="U135" s="36"/>
      <c r="V135" s="36"/>
      <c r="W135" s="36"/>
      <c r="X135" s="36"/>
      <c r="Y135" s="36"/>
      <c r="Z135" s="36"/>
      <c r="AA135" s="36"/>
      <c r="AB135" s="36"/>
      <c r="AC135" s="36"/>
      <c r="AD135" s="36"/>
      <c r="AE135" s="36"/>
      <c r="AR135" s="201" t="s">
        <v>230</v>
      </c>
      <c r="AT135" s="201" t="s">
        <v>238</v>
      </c>
      <c r="AU135" s="201" t="s">
        <v>85</v>
      </c>
      <c r="AY135" s="19" t="s">
        <v>175</v>
      </c>
      <c r="BE135" s="202">
        <f>IF(N135="základní",J135,0)</f>
        <v>0</v>
      </c>
      <c r="BF135" s="202">
        <f>IF(N135="snížená",J135,0)</f>
        <v>0</v>
      </c>
      <c r="BG135" s="202">
        <f>IF(N135="zákl. přenesená",J135,0)</f>
        <v>0</v>
      </c>
      <c r="BH135" s="202">
        <f>IF(N135="sníž. přenesená",J135,0)</f>
        <v>0</v>
      </c>
      <c r="BI135" s="202">
        <f>IF(N135="nulová",J135,0)</f>
        <v>0</v>
      </c>
      <c r="BJ135" s="19" t="s">
        <v>182</v>
      </c>
      <c r="BK135" s="202">
        <f>ROUND(I135*H135,2)</f>
        <v>0</v>
      </c>
      <c r="BL135" s="19" t="s">
        <v>182</v>
      </c>
      <c r="BM135" s="201" t="s">
        <v>693</v>
      </c>
    </row>
    <row r="136" spans="2:51" s="14" customFormat="1" ht="11.25">
      <c r="B136" s="217"/>
      <c r="C136" s="218"/>
      <c r="D136" s="203" t="s">
        <v>186</v>
      </c>
      <c r="E136" s="219" t="s">
        <v>19</v>
      </c>
      <c r="F136" s="220" t="s">
        <v>694</v>
      </c>
      <c r="G136" s="218"/>
      <c r="H136" s="221">
        <v>1.86</v>
      </c>
      <c r="I136" s="222"/>
      <c r="J136" s="218"/>
      <c r="K136" s="218"/>
      <c r="L136" s="223"/>
      <c r="M136" s="224"/>
      <c r="N136" s="225"/>
      <c r="O136" s="225"/>
      <c r="P136" s="225"/>
      <c r="Q136" s="225"/>
      <c r="R136" s="225"/>
      <c r="S136" s="225"/>
      <c r="T136" s="226"/>
      <c r="AT136" s="227" t="s">
        <v>186</v>
      </c>
      <c r="AU136" s="227" t="s">
        <v>85</v>
      </c>
      <c r="AV136" s="14" t="s">
        <v>85</v>
      </c>
      <c r="AW136" s="14" t="s">
        <v>37</v>
      </c>
      <c r="AX136" s="14" t="s">
        <v>83</v>
      </c>
      <c r="AY136" s="227" t="s">
        <v>175</v>
      </c>
    </row>
    <row r="137" spans="1:65" s="2" customFormat="1" ht="16.5" customHeight="1">
      <c r="A137" s="36"/>
      <c r="B137" s="37"/>
      <c r="C137" s="190" t="s">
        <v>281</v>
      </c>
      <c r="D137" s="190" t="s">
        <v>177</v>
      </c>
      <c r="E137" s="191" t="s">
        <v>695</v>
      </c>
      <c r="F137" s="192" t="s">
        <v>696</v>
      </c>
      <c r="G137" s="193" t="s">
        <v>180</v>
      </c>
      <c r="H137" s="194">
        <v>62</v>
      </c>
      <c r="I137" s="195"/>
      <c r="J137" s="196">
        <f>ROUND(I137*H137,2)</f>
        <v>0</v>
      </c>
      <c r="K137" s="192" t="s">
        <v>181</v>
      </c>
      <c r="L137" s="41"/>
      <c r="M137" s="197" t="s">
        <v>19</v>
      </c>
      <c r="N137" s="198" t="s">
        <v>48</v>
      </c>
      <c r="O137" s="67"/>
      <c r="P137" s="199">
        <f>O137*H137</f>
        <v>0</v>
      </c>
      <c r="Q137" s="199">
        <v>0</v>
      </c>
      <c r="R137" s="199">
        <f>Q137*H137</f>
        <v>0</v>
      </c>
      <c r="S137" s="199">
        <v>0</v>
      </c>
      <c r="T137" s="200">
        <f>S137*H137</f>
        <v>0</v>
      </c>
      <c r="U137" s="36"/>
      <c r="V137" s="36"/>
      <c r="W137" s="36"/>
      <c r="X137" s="36"/>
      <c r="Y137" s="36"/>
      <c r="Z137" s="36"/>
      <c r="AA137" s="36"/>
      <c r="AB137" s="36"/>
      <c r="AC137" s="36"/>
      <c r="AD137" s="36"/>
      <c r="AE137" s="36"/>
      <c r="AR137" s="201" t="s">
        <v>182</v>
      </c>
      <c r="AT137" s="201" t="s">
        <v>177</v>
      </c>
      <c r="AU137" s="201" t="s">
        <v>85</v>
      </c>
      <c r="AY137" s="19" t="s">
        <v>175</v>
      </c>
      <c r="BE137" s="202">
        <f>IF(N137="základní",J137,0)</f>
        <v>0</v>
      </c>
      <c r="BF137" s="202">
        <f>IF(N137="snížená",J137,0)</f>
        <v>0</v>
      </c>
      <c r="BG137" s="202">
        <f>IF(N137="zákl. přenesená",J137,0)</f>
        <v>0</v>
      </c>
      <c r="BH137" s="202">
        <f>IF(N137="sníž. přenesená",J137,0)</f>
        <v>0</v>
      </c>
      <c r="BI137" s="202">
        <f>IF(N137="nulová",J137,0)</f>
        <v>0</v>
      </c>
      <c r="BJ137" s="19" t="s">
        <v>182</v>
      </c>
      <c r="BK137" s="202">
        <f>ROUND(I137*H137,2)</f>
        <v>0</v>
      </c>
      <c r="BL137" s="19" t="s">
        <v>182</v>
      </c>
      <c r="BM137" s="201" t="s">
        <v>697</v>
      </c>
    </row>
    <row r="138" spans="1:47" s="2" customFormat="1" ht="48.75">
      <c r="A138" s="36"/>
      <c r="B138" s="37"/>
      <c r="C138" s="38"/>
      <c r="D138" s="203" t="s">
        <v>184</v>
      </c>
      <c r="E138" s="38"/>
      <c r="F138" s="204" t="s">
        <v>698</v>
      </c>
      <c r="G138" s="38"/>
      <c r="H138" s="38"/>
      <c r="I138" s="111"/>
      <c r="J138" s="38"/>
      <c r="K138" s="38"/>
      <c r="L138" s="41"/>
      <c r="M138" s="205"/>
      <c r="N138" s="206"/>
      <c r="O138" s="67"/>
      <c r="P138" s="67"/>
      <c r="Q138" s="67"/>
      <c r="R138" s="67"/>
      <c r="S138" s="67"/>
      <c r="T138" s="68"/>
      <c r="U138" s="36"/>
      <c r="V138" s="36"/>
      <c r="W138" s="36"/>
      <c r="X138" s="36"/>
      <c r="Y138" s="36"/>
      <c r="Z138" s="36"/>
      <c r="AA138" s="36"/>
      <c r="AB138" s="36"/>
      <c r="AC138" s="36"/>
      <c r="AD138" s="36"/>
      <c r="AE138" s="36"/>
      <c r="AT138" s="19" t="s">
        <v>184</v>
      </c>
      <c r="AU138" s="19" t="s">
        <v>85</v>
      </c>
    </row>
    <row r="139" spans="1:65" s="2" customFormat="1" ht="16.5" customHeight="1">
      <c r="A139" s="36"/>
      <c r="B139" s="37"/>
      <c r="C139" s="239" t="s">
        <v>8</v>
      </c>
      <c r="D139" s="239" t="s">
        <v>238</v>
      </c>
      <c r="E139" s="240" t="s">
        <v>445</v>
      </c>
      <c r="F139" s="241" t="s">
        <v>446</v>
      </c>
      <c r="G139" s="242" t="s">
        <v>217</v>
      </c>
      <c r="H139" s="243">
        <v>4.96</v>
      </c>
      <c r="I139" s="244"/>
      <c r="J139" s="245">
        <f>ROUND(I139*H139,2)</f>
        <v>0</v>
      </c>
      <c r="K139" s="241" t="s">
        <v>181</v>
      </c>
      <c r="L139" s="246"/>
      <c r="M139" s="247" t="s">
        <v>19</v>
      </c>
      <c r="N139" s="248" t="s">
        <v>48</v>
      </c>
      <c r="O139" s="67"/>
      <c r="P139" s="199">
        <f>O139*H139</f>
        <v>0</v>
      </c>
      <c r="Q139" s="199">
        <v>1</v>
      </c>
      <c r="R139" s="199">
        <f>Q139*H139</f>
        <v>4.96</v>
      </c>
      <c r="S139" s="199">
        <v>0</v>
      </c>
      <c r="T139" s="200">
        <f>S139*H139</f>
        <v>0</v>
      </c>
      <c r="U139" s="36"/>
      <c r="V139" s="36"/>
      <c r="W139" s="36"/>
      <c r="X139" s="36"/>
      <c r="Y139" s="36"/>
      <c r="Z139" s="36"/>
      <c r="AA139" s="36"/>
      <c r="AB139" s="36"/>
      <c r="AC139" s="36"/>
      <c r="AD139" s="36"/>
      <c r="AE139" s="36"/>
      <c r="AR139" s="201" t="s">
        <v>230</v>
      </c>
      <c r="AT139" s="201" t="s">
        <v>238</v>
      </c>
      <c r="AU139" s="201" t="s">
        <v>85</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182</v>
      </c>
      <c r="BM139" s="201" t="s">
        <v>699</v>
      </c>
    </row>
    <row r="140" spans="2:51" s="14" customFormat="1" ht="11.25">
      <c r="B140" s="217"/>
      <c r="C140" s="218"/>
      <c r="D140" s="203" t="s">
        <v>186</v>
      </c>
      <c r="E140" s="219" t="s">
        <v>19</v>
      </c>
      <c r="F140" s="220" t="s">
        <v>700</v>
      </c>
      <c r="G140" s="218"/>
      <c r="H140" s="221">
        <v>4.96</v>
      </c>
      <c r="I140" s="222"/>
      <c r="J140" s="218"/>
      <c r="K140" s="218"/>
      <c r="L140" s="223"/>
      <c r="M140" s="224"/>
      <c r="N140" s="225"/>
      <c r="O140" s="225"/>
      <c r="P140" s="225"/>
      <c r="Q140" s="225"/>
      <c r="R140" s="225"/>
      <c r="S140" s="225"/>
      <c r="T140" s="226"/>
      <c r="AT140" s="227" t="s">
        <v>186</v>
      </c>
      <c r="AU140" s="227" t="s">
        <v>85</v>
      </c>
      <c r="AV140" s="14" t="s">
        <v>85</v>
      </c>
      <c r="AW140" s="14" t="s">
        <v>37</v>
      </c>
      <c r="AX140" s="14" t="s">
        <v>83</v>
      </c>
      <c r="AY140" s="227" t="s">
        <v>175</v>
      </c>
    </row>
    <row r="141" spans="1:65" s="2" customFormat="1" ht="16.5" customHeight="1">
      <c r="A141" s="36"/>
      <c r="B141" s="37"/>
      <c r="C141" s="190" t="s">
        <v>293</v>
      </c>
      <c r="D141" s="190" t="s">
        <v>177</v>
      </c>
      <c r="E141" s="191" t="s">
        <v>455</v>
      </c>
      <c r="F141" s="192" t="s">
        <v>456</v>
      </c>
      <c r="G141" s="193" t="s">
        <v>180</v>
      </c>
      <c r="H141" s="194">
        <v>124</v>
      </c>
      <c r="I141" s="195"/>
      <c r="J141" s="196">
        <f>ROUND(I141*H141,2)</f>
        <v>0</v>
      </c>
      <c r="K141" s="192" t="s">
        <v>181</v>
      </c>
      <c r="L141" s="41"/>
      <c r="M141" s="197" t="s">
        <v>19</v>
      </c>
      <c r="N141" s="198" t="s">
        <v>48</v>
      </c>
      <c r="O141" s="67"/>
      <c r="P141" s="199">
        <f>O141*H141</f>
        <v>0</v>
      </c>
      <c r="Q141" s="199">
        <v>0</v>
      </c>
      <c r="R141" s="199">
        <f>Q141*H141</f>
        <v>0</v>
      </c>
      <c r="S141" s="199">
        <v>0</v>
      </c>
      <c r="T141" s="200">
        <f>S141*H141</f>
        <v>0</v>
      </c>
      <c r="U141" s="36"/>
      <c r="V141" s="36"/>
      <c r="W141" s="36"/>
      <c r="X141" s="36"/>
      <c r="Y141" s="36"/>
      <c r="Z141" s="36"/>
      <c r="AA141" s="36"/>
      <c r="AB141" s="36"/>
      <c r="AC141" s="36"/>
      <c r="AD141" s="36"/>
      <c r="AE141" s="36"/>
      <c r="AR141" s="201" t="s">
        <v>182</v>
      </c>
      <c r="AT141" s="201" t="s">
        <v>177</v>
      </c>
      <c r="AU141" s="201" t="s">
        <v>85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182</v>
      </c>
      <c r="BM141" s="201" t="s">
        <v>701</v>
      </c>
    </row>
    <row r="142" spans="1:47" s="2" customFormat="1" ht="39">
      <c r="A142" s="36"/>
      <c r="B142" s="37"/>
      <c r="C142" s="38"/>
      <c r="D142" s="203" t="s">
        <v>184</v>
      </c>
      <c r="E142" s="38"/>
      <c r="F142" s="204" t="s">
        <v>458</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184</v>
      </c>
      <c r="AU142" s="19" t="s">
        <v>85</v>
      </c>
    </row>
    <row r="143" spans="2:51" s="14" customFormat="1" ht="11.25">
      <c r="B143" s="217"/>
      <c r="C143" s="218"/>
      <c r="D143" s="203" t="s">
        <v>186</v>
      </c>
      <c r="E143" s="219" t="s">
        <v>19</v>
      </c>
      <c r="F143" s="220" t="s">
        <v>702</v>
      </c>
      <c r="G143" s="218"/>
      <c r="H143" s="221">
        <v>124</v>
      </c>
      <c r="I143" s="222"/>
      <c r="J143" s="218"/>
      <c r="K143" s="218"/>
      <c r="L143" s="223"/>
      <c r="M143" s="224"/>
      <c r="N143" s="225"/>
      <c r="O143" s="225"/>
      <c r="P143" s="225"/>
      <c r="Q143" s="225"/>
      <c r="R143" s="225"/>
      <c r="S143" s="225"/>
      <c r="T143" s="226"/>
      <c r="AT143" s="227" t="s">
        <v>186</v>
      </c>
      <c r="AU143" s="227" t="s">
        <v>85</v>
      </c>
      <c r="AV143" s="14" t="s">
        <v>85</v>
      </c>
      <c r="AW143" s="14" t="s">
        <v>37</v>
      </c>
      <c r="AX143" s="14" t="s">
        <v>83</v>
      </c>
      <c r="AY143" s="227" t="s">
        <v>175</v>
      </c>
    </row>
    <row r="144" spans="1:65" s="2" customFormat="1" ht="16.5" customHeight="1">
      <c r="A144" s="36"/>
      <c r="B144" s="37"/>
      <c r="C144" s="190" t="s">
        <v>298</v>
      </c>
      <c r="D144" s="190" t="s">
        <v>177</v>
      </c>
      <c r="E144" s="191" t="s">
        <v>460</v>
      </c>
      <c r="F144" s="192" t="s">
        <v>461</v>
      </c>
      <c r="G144" s="193" t="s">
        <v>180</v>
      </c>
      <c r="H144" s="194">
        <v>62</v>
      </c>
      <c r="I144" s="195"/>
      <c r="J144" s="196">
        <f>ROUND(I144*H144,2)</f>
        <v>0</v>
      </c>
      <c r="K144" s="192" t="s">
        <v>181</v>
      </c>
      <c r="L144" s="41"/>
      <c r="M144" s="197" t="s">
        <v>19</v>
      </c>
      <c r="N144" s="198" t="s">
        <v>48</v>
      </c>
      <c r="O144" s="67"/>
      <c r="P144" s="199">
        <f>O144*H144</f>
        <v>0</v>
      </c>
      <c r="Q144" s="199">
        <v>0</v>
      </c>
      <c r="R144" s="199">
        <f>Q144*H144</f>
        <v>0</v>
      </c>
      <c r="S144" s="199">
        <v>0</v>
      </c>
      <c r="T144" s="200">
        <f>S144*H144</f>
        <v>0</v>
      </c>
      <c r="U144" s="36"/>
      <c r="V144" s="36"/>
      <c r="W144" s="36"/>
      <c r="X144" s="36"/>
      <c r="Y144" s="36"/>
      <c r="Z144" s="36"/>
      <c r="AA144" s="36"/>
      <c r="AB144" s="36"/>
      <c r="AC144" s="36"/>
      <c r="AD144" s="36"/>
      <c r="AE144" s="36"/>
      <c r="AR144" s="201" t="s">
        <v>182</v>
      </c>
      <c r="AT144" s="201" t="s">
        <v>177</v>
      </c>
      <c r="AU144" s="201" t="s">
        <v>85</v>
      </c>
      <c r="AY144" s="19" t="s">
        <v>175</v>
      </c>
      <c r="BE144" s="202">
        <f>IF(N144="základní",J144,0)</f>
        <v>0</v>
      </c>
      <c r="BF144" s="202">
        <f>IF(N144="snížená",J144,0)</f>
        <v>0</v>
      </c>
      <c r="BG144" s="202">
        <f>IF(N144="zákl. přenesená",J144,0)</f>
        <v>0</v>
      </c>
      <c r="BH144" s="202">
        <f>IF(N144="sníž. přenesená",J144,0)</f>
        <v>0</v>
      </c>
      <c r="BI144" s="202">
        <f>IF(N144="nulová",J144,0)</f>
        <v>0</v>
      </c>
      <c r="BJ144" s="19" t="s">
        <v>182</v>
      </c>
      <c r="BK144" s="202">
        <f>ROUND(I144*H144,2)</f>
        <v>0</v>
      </c>
      <c r="BL144" s="19" t="s">
        <v>182</v>
      </c>
      <c r="BM144" s="201" t="s">
        <v>703</v>
      </c>
    </row>
    <row r="145" spans="1:47" s="2" customFormat="1" ht="39">
      <c r="A145" s="36"/>
      <c r="B145" s="37"/>
      <c r="C145" s="38"/>
      <c r="D145" s="203" t="s">
        <v>184</v>
      </c>
      <c r="E145" s="38"/>
      <c r="F145" s="204" t="s">
        <v>458</v>
      </c>
      <c r="G145" s="38"/>
      <c r="H145" s="38"/>
      <c r="I145" s="111"/>
      <c r="J145" s="38"/>
      <c r="K145" s="38"/>
      <c r="L145" s="41"/>
      <c r="M145" s="205"/>
      <c r="N145" s="206"/>
      <c r="O145" s="67"/>
      <c r="P145" s="67"/>
      <c r="Q145" s="67"/>
      <c r="R145" s="67"/>
      <c r="S145" s="67"/>
      <c r="T145" s="68"/>
      <c r="U145" s="36"/>
      <c r="V145" s="36"/>
      <c r="W145" s="36"/>
      <c r="X145" s="36"/>
      <c r="Y145" s="36"/>
      <c r="Z145" s="36"/>
      <c r="AA145" s="36"/>
      <c r="AB145" s="36"/>
      <c r="AC145" s="36"/>
      <c r="AD145" s="36"/>
      <c r="AE145" s="36"/>
      <c r="AT145" s="19" t="s">
        <v>184</v>
      </c>
      <c r="AU145" s="19" t="s">
        <v>85</v>
      </c>
    </row>
    <row r="146" spans="1:65" s="2" customFormat="1" ht="21.75" customHeight="1">
      <c r="A146" s="36"/>
      <c r="B146" s="37"/>
      <c r="C146" s="190" t="s">
        <v>304</v>
      </c>
      <c r="D146" s="190" t="s">
        <v>177</v>
      </c>
      <c r="E146" s="191" t="s">
        <v>463</v>
      </c>
      <c r="F146" s="192" t="s">
        <v>464</v>
      </c>
      <c r="G146" s="193" t="s">
        <v>180</v>
      </c>
      <c r="H146" s="194">
        <v>62</v>
      </c>
      <c r="I146" s="195"/>
      <c r="J146" s="196">
        <f>ROUND(I146*H146,2)</f>
        <v>0</v>
      </c>
      <c r="K146" s="192" t="s">
        <v>181</v>
      </c>
      <c r="L146" s="41"/>
      <c r="M146" s="197" t="s">
        <v>19</v>
      </c>
      <c r="N146" s="198" t="s">
        <v>48</v>
      </c>
      <c r="O146" s="67"/>
      <c r="P146" s="199">
        <f>O146*H146</f>
        <v>0</v>
      </c>
      <c r="Q146" s="199">
        <v>0</v>
      </c>
      <c r="R146" s="199">
        <f>Q146*H146</f>
        <v>0</v>
      </c>
      <c r="S146" s="199">
        <v>0</v>
      </c>
      <c r="T146" s="200">
        <f>S146*H146</f>
        <v>0</v>
      </c>
      <c r="U146" s="36"/>
      <c r="V146" s="36"/>
      <c r="W146" s="36"/>
      <c r="X146" s="36"/>
      <c r="Y146" s="36"/>
      <c r="Z146" s="36"/>
      <c r="AA146" s="36"/>
      <c r="AB146" s="36"/>
      <c r="AC146" s="36"/>
      <c r="AD146" s="36"/>
      <c r="AE146" s="36"/>
      <c r="AR146" s="201" t="s">
        <v>182</v>
      </c>
      <c r="AT146" s="201" t="s">
        <v>177</v>
      </c>
      <c r="AU146" s="201" t="s">
        <v>85</v>
      </c>
      <c r="AY146" s="19" t="s">
        <v>175</v>
      </c>
      <c r="BE146" s="202">
        <f>IF(N146="základní",J146,0)</f>
        <v>0</v>
      </c>
      <c r="BF146" s="202">
        <f>IF(N146="snížená",J146,0)</f>
        <v>0</v>
      </c>
      <c r="BG146" s="202">
        <f>IF(N146="zákl. přenesená",J146,0)</f>
        <v>0</v>
      </c>
      <c r="BH146" s="202">
        <f>IF(N146="sníž. přenesená",J146,0)</f>
        <v>0</v>
      </c>
      <c r="BI146" s="202">
        <f>IF(N146="nulová",J146,0)</f>
        <v>0</v>
      </c>
      <c r="BJ146" s="19" t="s">
        <v>182</v>
      </c>
      <c r="BK146" s="202">
        <f>ROUND(I146*H146,2)</f>
        <v>0</v>
      </c>
      <c r="BL146" s="19" t="s">
        <v>182</v>
      </c>
      <c r="BM146" s="201" t="s">
        <v>704</v>
      </c>
    </row>
    <row r="147" spans="1:47" s="2" customFormat="1" ht="117">
      <c r="A147" s="36"/>
      <c r="B147" s="37"/>
      <c r="C147" s="38"/>
      <c r="D147" s="203" t="s">
        <v>184</v>
      </c>
      <c r="E147" s="38"/>
      <c r="F147" s="204" t="s">
        <v>466</v>
      </c>
      <c r="G147" s="38"/>
      <c r="H147" s="38"/>
      <c r="I147" s="111"/>
      <c r="J147" s="38"/>
      <c r="K147" s="38"/>
      <c r="L147" s="41"/>
      <c r="M147" s="205"/>
      <c r="N147" s="206"/>
      <c r="O147" s="67"/>
      <c r="P147" s="67"/>
      <c r="Q147" s="67"/>
      <c r="R147" s="67"/>
      <c r="S147" s="67"/>
      <c r="T147" s="68"/>
      <c r="U147" s="36"/>
      <c r="V147" s="36"/>
      <c r="W147" s="36"/>
      <c r="X147" s="36"/>
      <c r="Y147" s="36"/>
      <c r="Z147" s="36"/>
      <c r="AA147" s="36"/>
      <c r="AB147" s="36"/>
      <c r="AC147" s="36"/>
      <c r="AD147" s="36"/>
      <c r="AE147" s="36"/>
      <c r="AT147" s="19" t="s">
        <v>184</v>
      </c>
      <c r="AU147" s="19" t="s">
        <v>85</v>
      </c>
    </row>
    <row r="148" spans="1:65" s="2" customFormat="1" ht="16.5" customHeight="1">
      <c r="A148" s="36"/>
      <c r="B148" s="37"/>
      <c r="C148" s="190" t="s">
        <v>313</v>
      </c>
      <c r="D148" s="190" t="s">
        <v>177</v>
      </c>
      <c r="E148" s="191" t="s">
        <v>468</v>
      </c>
      <c r="F148" s="192" t="s">
        <v>469</v>
      </c>
      <c r="G148" s="193" t="s">
        <v>191</v>
      </c>
      <c r="H148" s="194">
        <v>1.24</v>
      </c>
      <c r="I148" s="195"/>
      <c r="J148" s="196">
        <f>ROUND(I148*H148,2)</f>
        <v>0</v>
      </c>
      <c r="K148" s="192" t="s">
        <v>181</v>
      </c>
      <c r="L148" s="41"/>
      <c r="M148" s="197" t="s">
        <v>19</v>
      </c>
      <c r="N148" s="198" t="s">
        <v>48</v>
      </c>
      <c r="O148" s="67"/>
      <c r="P148" s="199">
        <f>O148*H148</f>
        <v>0</v>
      </c>
      <c r="Q148" s="199">
        <v>0</v>
      </c>
      <c r="R148" s="199">
        <f>Q148*H148</f>
        <v>0</v>
      </c>
      <c r="S148" s="199">
        <v>0</v>
      </c>
      <c r="T148" s="200">
        <f>S148*H148</f>
        <v>0</v>
      </c>
      <c r="U148" s="36"/>
      <c r="V148" s="36"/>
      <c r="W148" s="36"/>
      <c r="X148" s="36"/>
      <c r="Y148" s="36"/>
      <c r="Z148" s="36"/>
      <c r="AA148" s="36"/>
      <c r="AB148" s="36"/>
      <c r="AC148" s="36"/>
      <c r="AD148" s="36"/>
      <c r="AE148" s="36"/>
      <c r="AR148" s="201" t="s">
        <v>182</v>
      </c>
      <c r="AT148" s="201" t="s">
        <v>177</v>
      </c>
      <c r="AU148" s="201" t="s">
        <v>85</v>
      </c>
      <c r="AY148" s="19" t="s">
        <v>175</v>
      </c>
      <c r="BE148" s="202">
        <f>IF(N148="základní",J148,0)</f>
        <v>0</v>
      </c>
      <c r="BF148" s="202">
        <f>IF(N148="snížená",J148,0)</f>
        <v>0</v>
      </c>
      <c r="BG148" s="202">
        <f>IF(N148="zákl. přenesená",J148,0)</f>
        <v>0</v>
      </c>
      <c r="BH148" s="202">
        <f>IF(N148="sníž. přenesená",J148,0)</f>
        <v>0</v>
      </c>
      <c r="BI148" s="202">
        <f>IF(N148="nulová",J148,0)</f>
        <v>0</v>
      </c>
      <c r="BJ148" s="19" t="s">
        <v>182</v>
      </c>
      <c r="BK148" s="202">
        <f>ROUND(I148*H148,2)</f>
        <v>0</v>
      </c>
      <c r="BL148" s="19" t="s">
        <v>182</v>
      </c>
      <c r="BM148" s="201" t="s">
        <v>705</v>
      </c>
    </row>
    <row r="149" spans="2:51" s="14" customFormat="1" ht="11.25">
      <c r="B149" s="217"/>
      <c r="C149" s="218"/>
      <c r="D149" s="203" t="s">
        <v>186</v>
      </c>
      <c r="E149" s="219" t="s">
        <v>19</v>
      </c>
      <c r="F149" s="220" t="s">
        <v>706</v>
      </c>
      <c r="G149" s="218"/>
      <c r="H149" s="221">
        <v>1.24</v>
      </c>
      <c r="I149" s="222"/>
      <c r="J149" s="218"/>
      <c r="K149" s="218"/>
      <c r="L149" s="223"/>
      <c r="M149" s="224"/>
      <c r="N149" s="225"/>
      <c r="O149" s="225"/>
      <c r="P149" s="225"/>
      <c r="Q149" s="225"/>
      <c r="R149" s="225"/>
      <c r="S149" s="225"/>
      <c r="T149" s="226"/>
      <c r="AT149" s="227" t="s">
        <v>186</v>
      </c>
      <c r="AU149" s="227" t="s">
        <v>85</v>
      </c>
      <c r="AV149" s="14" t="s">
        <v>85</v>
      </c>
      <c r="AW149" s="14" t="s">
        <v>37</v>
      </c>
      <c r="AX149" s="14" t="s">
        <v>83</v>
      </c>
      <c r="AY149" s="227" t="s">
        <v>175</v>
      </c>
    </row>
    <row r="150" spans="2:63" s="12" customFormat="1" ht="22.9" customHeight="1">
      <c r="B150" s="174"/>
      <c r="C150" s="175"/>
      <c r="D150" s="176" t="s">
        <v>74</v>
      </c>
      <c r="E150" s="188" t="s">
        <v>209</v>
      </c>
      <c r="F150" s="188" t="s">
        <v>280</v>
      </c>
      <c r="G150" s="175"/>
      <c r="H150" s="175"/>
      <c r="I150" s="178"/>
      <c r="J150" s="189">
        <f>BK150</f>
        <v>0</v>
      </c>
      <c r="K150" s="175"/>
      <c r="L150" s="180"/>
      <c r="M150" s="181"/>
      <c r="N150" s="182"/>
      <c r="O150" s="182"/>
      <c r="P150" s="183">
        <f>SUM(P151:P175)</f>
        <v>0</v>
      </c>
      <c r="Q150" s="182"/>
      <c r="R150" s="183">
        <f>SUM(R151:R175)</f>
        <v>277.27785</v>
      </c>
      <c r="S150" s="182"/>
      <c r="T150" s="184">
        <f>SUM(T151:T175)</f>
        <v>0</v>
      </c>
      <c r="AR150" s="185" t="s">
        <v>83</v>
      </c>
      <c r="AT150" s="186" t="s">
        <v>74</v>
      </c>
      <c r="AU150" s="186" t="s">
        <v>83</v>
      </c>
      <c r="AY150" s="185" t="s">
        <v>175</v>
      </c>
      <c r="BK150" s="187">
        <f>SUM(BK151:BK175)</f>
        <v>0</v>
      </c>
    </row>
    <row r="151" spans="1:65" s="2" customFormat="1" ht="16.5" customHeight="1">
      <c r="A151" s="36"/>
      <c r="B151" s="37"/>
      <c r="C151" s="190" t="s">
        <v>317</v>
      </c>
      <c r="D151" s="190" t="s">
        <v>177</v>
      </c>
      <c r="E151" s="191" t="s">
        <v>707</v>
      </c>
      <c r="F151" s="192" t="s">
        <v>708</v>
      </c>
      <c r="G151" s="193" t="s">
        <v>180</v>
      </c>
      <c r="H151" s="194">
        <v>413</v>
      </c>
      <c r="I151" s="195"/>
      <c r="J151" s="196">
        <f>ROUND(I151*H151,2)</f>
        <v>0</v>
      </c>
      <c r="K151" s="192" t="s">
        <v>181</v>
      </c>
      <c r="L151" s="41"/>
      <c r="M151" s="197" t="s">
        <v>19</v>
      </c>
      <c r="N151" s="198" t="s">
        <v>48</v>
      </c>
      <c r="O151" s="67"/>
      <c r="P151" s="199">
        <f>O151*H151</f>
        <v>0</v>
      </c>
      <c r="Q151" s="199">
        <v>0.115</v>
      </c>
      <c r="R151" s="199">
        <f>Q151*H151</f>
        <v>47.495000000000005</v>
      </c>
      <c r="S151" s="199">
        <v>0</v>
      </c>
      <c r="T151" s="200">
        <f>S151*H151</f>
        <v>0</v>
      </c>
      <c r="U151" s="36"/>
      <c r="V151" s="36"/>
      <c r="W151" s="36"/>
      <c r="X151" s="36"/>
      <c r="Y151" s="36"/>
      <c r="Z151" s="36"/>
      <c r="AA151" s="36"/>
      <c r="AB151" s="36"/>
      <c r="AC151" s="36"/>
      <c r="AD151" s="36"/>
      <c r="AE151" s="36"/>
      <c r="AR151" s="201" t="s">
        <v>182</v>
      </c>
      <c r="AT151" s="201" t="s">
        <v>177</v>
      </c>
      <c r="AU151" s="201" t="s">
        <v>85</v>
      </c>
      <c r="AY151" s="19" t="s">
        <v>175</v>
      </c>
      <c r="BE151" s="202">
        <f>IF(N151="základní",J151,0)</f>
        <v>0</v>
      </c>
      <c r="BF151" s="202">
        <f>IF(N151="snížená",J151,0)</f>
        <v>0</v>
      </c>
      <c r="BG151" s="202">
        <f>IF(N151="zákl. přenesená",J151,0)</f>
        <v>0</v>
      </c>
      <c r="BH151" s="202">
        <f>IF(N151="sníž. přenesená",J151,0)</f>
        <v>0</v>
      </c>
      <c r="BI151" s="202">
        <f>IF(N151="nulová",J151,0)</f>
        <v>0</v>
      </c>
      <c r="BJ151" s="19" t="s">
        <v>182</v>
      </c>
      <c r="BK151" s="202">
        <f>ROUND(I151*H151,2)</f>
        <v>0</v>
      </c>
      <c r="BL151" s="19" t="s">
        <v>182</v>
      </c>
      <c r="BM151" s="201" t="s">
        <v>709</v>
      </c>
    </row>
    <row r="152" spans="2:51" s="13" customFormat="1" ht="11.25">
      <c r="B152" s="207"/>
      <c r="C152" s="208"/>
      <c r="D152" s="203" t="s">
        <v>186</v>
      </c>
      <c r="E152" s="209" t="s">
        <v>19</v>
      </c>
      <c r="F152" s="210" t="s">
        <v>678</v>
      </c>
      <c r="G152" s="208"/>
      <c r="H152" s="209" t="s">
        <v>19</v>
      </c>
      <c r="I152" s="211"/>
      <c r="J152" s="208"/>
      <c r="K152" s="208"/>
      <c r="L152" s="212"/>
      <c r="M152" s="213"/>
      <c r="N152" s="214"/>
      <c r="O152" s="214"/>
      <c r="P152" s="214"/>
      <c r="Q152" s="214"/>
      <c r="R152" s="214"/>
      <c r="S152" s="214"/>
      <c r="T152" s="215"/>
      <c r="AT152" s="216" t="s">
        <v>186</v>
      </c>
      <c r="AU152" s="216" t="s">
        <v>85</v>
      </c>
      <c r="AV152" s="13" t="s">
        <v>83</v>
      </c>
      <c r="AW152" s="13" t="s">
        <v>37</v>
      </c>
      <c r="AX152" s="13" t="s">
        <v>75</v>
      </c>
      <c r="AY152" s="216" t="s">
        <v>175</v>
      </c>
    </row>
    <row r="153" spans="2:51" s="14" customFormat="1" ht="11.25">
      <c r="B153" s="217"/>
      <c r="C153" s="218"/>
      <c r="D153" s="203" t="s">
        <v>186</v>
      </c>
      <c r="E153" s="219" t="s">
        <v>19</v>
      </c>
      <c r="F153" s="220" t="s">
        <v>662</v>
      </c>
      <c r="G153" s="218"/>
      <c r="H153" s="221">
        <v>293</v>
      </c>
      <c r="I153" s="222"/>
      <c r="J153" s="218"/>
      <c r="K153" s="218"/>
      <c r="L153" s="223"/>
      <c r="M153" s="224"/>
      <c r="N153" s="225"/>
      <c r="O153" s="225"/>
      <c r="P153" s="225"/>
      <c r="Q153" s="225"/>
      <c r="R153" s="225"/>
      <c r="S153" s="225"/>
      <c r="T153" s="226"/>
      <c r="AT153" s="227" t="s">
        <v>186</v>
      </c>
      <c r="AU153" s="227" t="s">
        <v>85</v>
      </c>
      <c r="AV153" s="14" t="s">
        <v>85</v>
      </c>
      <c r="AW153" s="14" t="s">
        <v>37</v>
      </c>
      <c r="AX153" s="14" t="s">
        <v>75</v>
      </c>
      <c r="AY153" s="227" t="s">
        <v>175</v>
      </c>
    </row>
    <row r="154" spans="2:51" s="13" customFormat="1" ht="11.25">
      <c r="B154" s="207"/>
      <c r="C154" s="208"/>
      <c r="D154" s="203" t="s">
        <v>186</v>
      </c>
      <c r="E154" s="209" t="s">
        <v>19</v>
      </c>
      <c r="F154" s="210" t="s">
        <v>656</v>
      </c>
      <c r="G154" s="208"/>
      <c r="H154" s="209" t="s">
        <v>19</v>
      </c>
      <c r="I154" s="211"/>
      <c r="J154" s="208"/>
      <c r="K154" s="208"/>
      <c r="L154" s="212"/>
      <c r="M154" s="213"/>
      <c r="N154" s="214"/>
      <c r="O154" s="214"/>
      <c r="P154" s="214"/>
      <c r="Q154" s="214"/>
      <c r="R154" s="214"/>
      <c r="S154" s="214"/>
      <c r="T154" s="215"/>
      <c r="AT154" s="216" t="s">
        <v>186</v>
      </c>
      <c r="AU154" s="216" t="s">
        <v>85</v>
      </c>
      <c r="AV154" s="13" t="s">
        <v>83</v>
      </c>
      <c r="AW154" s="13" t="s">
        <v>37</v>
      </c>
      <c r="AX154" s="13" t="s">
        <v>75</v>
      </c>
      <c r="AY154" s="216" t="s">
        <v>175</v>
      </c>
    </row>
    <row r="155" spans="2:51" s="14" customFormat="1" ht="11.25">
      <c r="B155" s="217"/>
      <c r="C155" s="218"/>
      <c r="D155" s="203" t="s">
        <v>186</v>
      </c>
      <c r="E155" s="219" t="s">
        <v>19</v>
      </c>
      <c r="F155" s="220" t="s">
        <v>657</v>
      </c>
      <c r="G155" s="218"/>
      <c r="H155" s="221">
        <v>120</v>
      </c>
      <c r="I155" s="222"/>
      <c r="J155" s="218"/>
      <c r="K155" s="218"/>
      <c r="L155" s="223"/>
      <c r="M155" s="224"/>
      <c r="N155" s="225"/>
      <c r="O155" s="225"/>
      <c r="P155" s="225"/>
      <c r="Q155" s="225"/>
      <c r="R155" s="225"/>
      <c r="S155" s="225"/>
      <c r="T155" s="226"/>
      <c r="AT155" s="227" t="s">
        <v>186</v>
      </c>
      <c r="AU155" s="227" t="s">
        <v>85</v>
      </c>
      <c r="AV155" s="14" t="s">
        <v>85</v>
      </c>
      <c r="AW155" s="14" t="s">
        <v>37</v>
      </c>
      <c r="AX155" s="14" t="s">
        <v>75</v>
      </c>
      <c r="AY155" s="227" t="s">
        <v>175</v>
      </c>
    </row>
    <row r="156" spans="2:51" s="15" customFormat="1" ht="11.25">
      <c r="B156" s="228"/>
      <c r="C156" s="229"/>
      <c r="D156" s="203" t="s">
        <v>186</v>
      </c>
      <c r="E156" s="230" t="s">
        <v>19</v>
      </c>
      <c r="F156" s="231" t="s">
        <v>204</v>
      </c>
      <c r="G156" s="229"/>
      <c r="H156" s="232">
        <v>413</v>
      </c>
      <c r="I156" s="233"/>
      <c r="J156" s="229"/>
      <c r="K156" s="229"/>
      <c r="L156" s="234"/>
      <c r="M156" s="235"/>
      <c r="N156" s="236"/>
      <c r="O156" s="236"/>
      <c r="P156" s="236"/>
      <c r="Q156" s="236"/>
      <c r="R156" s="236"/>
      <c r="S156" s="236"/>
      <c r="T156" s="237"/>
      <c r="AT156" s="238" t="s">
        <v>186</v>
      </c>
      <c r="AU156" s="238" t="s">
        <v>85</v>
      </c>
      <c r="AV156" s="15" t="s">
        <v>182</v>
      </c>
      <c r="AW156" s="15" t="s">
        <v>37</v>
      </c>
      <c r="AX156" s="15" t="s">
        <v>83</v>
      </c>
      <c r="AY156" s="238" t="s">
        <v>175</v>
      </c>
    </row>
    <row r="157" spans="1:65" s="2" customFormat="1" ht="16.5" customHeight="1">
      <c r="A157" s="36"/>
      <c r="B157" s="37"/>
      <c r="C157" s="190" t="s">
        <v>7</v>
      </c>
      <c r="D157" s="190" t="s">
        <v>177</v>
      </c>
      <c r="E157" s="191" t="s">
        <v>710</v>
      </c>
      <c r="F157" s="192" t="s">
        <v>711</v>
      </c>
      <c r="G157" s="193" t="s">
        <v>180</v>
      </c>
      <c r="H157" s="194">
        <v>293</v>
      </c>
      <c r="I157" s="195"/>
      <c r="J157" s="196">
        <f>ROUND(I157*H157,2)</f>
        <v>0</v>
      </c>
      <c r="K157" s="192" t="s">
        <v>181</v>
      </c>
      <c r="L157" s="41"/>
      <c r="M157" s="197" t="s">
        <v>19</v>
      </c>
      <c r="N157" s="198" t="s">
        <v>48</v>
      </c>
      <c r="O157" s="67"/>
      <c r="P157" s="199">
        <f>O157*H157</f>
        <v>0</v>
      </c>
      <c r="Q157" s="199">
        <v>0.23</v>
      </c>
      <c r="R157" s="199">
        <f>Q157*H157</f>
        <v>67.39</v>
      </c>
      <c r="S157" s="199">
        <v>0</v>
      </c>
      <c r="T157" s="200">
        <f>S157*H157</f>
        <v>0</v>
      </c>
      <c r="U157" s="36"/>
      <c r="V157" s="36"/>
      <c r="W157" s="36"/>
      <c r="X157" s="36"/>
      <c r="Y157" s="36"/>
      <c r="Z157" s="36"/>
      <c r="AA157" s="36"/>
      <c r="AB157" s="36"/>
      <c r="AC157" s="36"/>
      <c r="AD157" s="36"/>
      <c r="AE157" s="36"/>
      <c r="AR157" s="201" t="s">
        <v>182</v>
      </c>
      <c r="AT157" s="201" t="s">
        <v>177</v>
      </c>
      <c r="AU157" s="201" t="s">
        <v>85</v>
      </c>
      <c r="AY157" s="19" t="s">
        <v>175</v>
      </c>
      <c r="BE157" s="202">
        <f>IF(N157="základní",J157,0)</f>
        <v>0</v>
      </c>
      <c r="BF157" s="202">
        <f>IF(N157="snížená",J157,0)</f>
        <v>0</v>
      </c>
      <c r="BG157" s="202">
        <f>IF(N157="zákl. přenesená",J157,0)</f>
        <v>0</v>
      </c>
      <c r="BH157" s="202">
        <f>IF(N157="sníž. přenesená",J157,0)</f>
        <v>0</v>
      </c>
      <c r="BI157" s="202">
        <f>IF(N157="nulová",J157,0)</f>
        <v>0</v>
      </c>
      <c r="BJ157" s="19" t="s">
        <v>182</v>
      </c>
      <c r="BK157" s="202">
        <f>ROUND(I157*H157,2)</f>
        <v>0</v>
      </c>
      <c r="BL157" s="19" t="s">
        <v>182</v>
      </c>
      <c r="BM157" s="201" t="s">
        <v>712</v>
      </c>
    </row>
    <row r="158" spans="2:51" s="13" customFormat="1" ht="11.25">
      <c r="B158" s="207"/>
      <c r="C158" s="208"/>
      <c r="D158" s="203" t="s">
        <v>186</v>
      </c>
      <c r="E158" s="209" t="s">
        <v>19</v>
      </c>
      <c r="F158" s="210" t="s">
        <v>678</v>
      </c>
      <c r="G158" s="208"/>
      <c r="H158" s="209" t="s">
        <v>19</v>
      </c>
      <c r="I158" s="211"/>
      <c r="J158" s="208"/>
      <c r="K158" s="208"/>
      <c r="L158" s="212"/>
      <c r="M158" s="213"/>
      <c r="N158" s="214"/>
      <c r="O158" s="214"/>
      <c r="P158" s="214"/>
      <c r="Q158" s="214"/>
      <c r="R158" s="214"/>
      <c r="S158" s="214"/>
      <c r="T158" s="215"/>
      <c r="AT158" s="216" t="s">
        <v>186</v>
      </c>
      <c r="AU158" s="216" t="s">
        <v>85</v>
      </c>
      <c r="AV158" s="13" t="s">
        <v>83</v>
      </c>
      <c r="AW158" s="13" t="s">
        <v>37</v>
      </c>
      <c r="AX158" s="13" t="s">
        <v>75</v>
      </c>
      <c r="AY158" s="216" t="s">
        <v>175</v>
      </c>
    </row>
    <row r="159" spans="2:51" s="14" customFormat="1" ht="11.25">
      <c r="B159" s="217"/>
      <c r="C159" s="218"/>
      <c r="D159" s="203" t="s">
        <v>186</v>
      </c>
      <c r="E159" s="219" t="s">
        <v>19</v>
      </c>
      <c r="F159" s="220" t="s">
        <v>662</v>
      </c>
      <c r="G159" s="218"/>
      <c r="H159" s="221">
        <v>293</v>
      </c>
      <c r="I159" s="222"/>
      <c r="J159" s="218"/>
      <c r="K159" s="218"/>
      <c r="L159" s="223"/>
      <c r="M159" s="224"/>
      <c r="N159" s="225"/>
      <c r="O159" s="225"/>
      <c r="P159" s="225"/>
      <c r="Q159" s="225"/>
      <c r="R159" s="225"/>
      <c r="S159" s="225"/>
      <c r="T159" s="226"/>
      <c r="AT159" s="227" t="s">
        <v>186</v>
      </c>
      <c r="AU159" s="227" t="s">
        <v>85</v>
      </c>
      <c r="AV159" s="14" t="s">
        <v>85</v>
      </c>
      <c r="AW159" s="14" t="s">
        <v>37</v>
      </c>
      <c r="AX159" s="14" t="s">
        <v>83</v>
      </c>
      <c r="AY159" s="227" t="s">
        <v>175</v>
      </c>
    </row>
    <row r="160" spans="1:65" s="2" customFormat="1" ht="16.5" customHeight="1">
      <c r="A160" s="36"/>
      <c r="B160" s="37"/>
      <c r="C160" s="190" t="s">
        <v>327</v>
      </c>
      <c r="D160" s="190" t="s">
        <v>177</v>
      </c>
      <c r="E160" s="191" t="s">
        <v>713</v>
      </c>
      <c r="F160" s="192" t="s">
        <v>714</v>
      </c>
      <c r="G160" s="193" t="s">
        <v>180</v>
      </c>
      <c r="H160" s="194">
        <v>120</v>
      </c>
      <c r="I160" s="195"/>
      <c r="J160" s="196">
        <f>ROUND(I160*H160,2)</f>
        <v>0</v>
      </c>
      <c r="K160" s="192" t="s">
        <v>181</v>
      </c>
      <c r="L160" s="41"/>
      <c r="M160" s="197" t="s">
        <v>19</v>
      </c>
      <c r="N160" s="198" t="s">
        <v>48</v>
      </c>
      <c r="O160" s="67"/>
      <c r="P160" s="199">
        <f>O160*H160</f>
        <v>0</v>
      </c>
      <c r="Q160" s="199">
        <v>0.598</v>
      </c>
      <c r="R160" s="199">
        <f>Q160*H160</f>
        <v>71.75999999999999</v>
      </c>
      <c r="S160" s="199">
        <v>0</v>
      </c>
      <c r="T160" s="200">
        <f>S160*H160</f>
        <v>0</v>
      </c>
      <c r="U160" s="36"/>
      <c r="V160" s="36"/>
      <c r="W160" s="36"/>
      <c r="X160" s="36"/>
      <c r="Y160" s="36"/>
      <c r="Z160" s="36"/>
      <c r="AA160" s="36"/>
      <c r="AB160" s="36"/>
      <c r="AC160" s="36"/>
      <c r="AD160" s="36"/>
      <c r="AE160" s="36"/>
      <c r="AR160" s="201" t="s">
        <v>182</v>
      </c>
      <c r="AT160" s="201" t="s">
        <v>177</v>
      </c>
      <c r="AU160" s="201" t="s">
        <v>85</v>
      </c>
      <c r="AY160" s="19" t="s">
        <v>175</v>
      </c>
      <c r="BE160" s="202">
        <f>IF(N160="základní",J160,0)</f>
        <v>0</v>
      </c>
      <c r="BF160" s="202">
        <f>IF(N160="snížená",J160,0)</f>
        <v>0</v>
      </c>
      <c r="BG160" s="202">
        <f>IF(N160="zákl. přenesená",J160,0)</f>
        <v>0</v>
      </c>
      <c r="BH160" s="202">
        <f>IF(N160="sníž. přenesená",J160,0)</f>
        <v>0</v>
      </c>
      <c r="BI160" s="202">
        <f>IF(N160="nulová",J160,0)</f>
        <v>0</v>
      </c>
      <c r="BJ160" s="19" t="s">
        <v>182</v>
      </c>
      <c r="BK160" s="202">
        <f>ROUND(I160*H160,2)</f>
        <v>0</v>
      </c>
      <c r="BL160" s="19" t="s">
        <v>182</v>
      </c>
      <c r="BM160" s="201" t="s">
        <v>715</v>
      </c>
    </row>
    <row r="161" spans="2:51" s="13" customFormat="1" ht="11.25">
      <c r="B161" s="207"/>
      <c r="C161" s="208"/>
      <c r="D161" s="203" t="s">
        <v>186</v>
      </c>
      <c r="E161" s="209" t="s">
        <v>19</v>
      </c>
      <c r="F161" s="210" t="s">
        <v>656</v>
      </c>
      <c r="G161" s="208"/>
      <c r="H161" s="209" t="s">
        <v>19</v>
      </c>
      <c r="I161" s="211"/>
      <c r="J161" s="208"/>
      <c r="K161" s="208"/>
      <c r="L161" s="212"/>
      <c r="M161" s="213"/>
      <c r="N161" s="214"/>
      <c r="O161" s="214"/>
      <c r="P161" s="214"/>
      <c r="Q161" s="214"/>
      <c r="R161" s="214"/>
      <c r="S161" s="214"/>
      <c r="T161" s="215"/>
      <c r="AT161" s="216" t="s">
        <v>186</v>
      </c>
      <c r="AU161" s="216" t="s">
        <v>85</v>
      </c>
      <c r="AV161" s="13" t="s">
        <v>83</v>
      </c>
      <c r="AW161" s="13" t="s">
        <v>37</v>
      </c>
      <c r="AX161" s="13" t="s">
        <v>75</v>
      </c>
      <c r="AY161" s="216" t="s">
        <v>175</v>
      </c>
    </row>
    <row r="162" spans="2:51" s="14" customFormat="1" ht="11.25">
      <c r="B162" s="217"/>
      <c r="C162" s="218"/>
      <c r="D162" s="203" t="s">
        <v>186</v>
      </c>
      <c r="E162" s="219" t="s">
        <v>19</v>
      </c>
      <c r="F162" s="220" t="s">
        <v>657</v>
      </c>
      <c r="G162" s="218"/>
      <c r="H162" s="221">
        <v>120</v>
      </c>
      <c r="I162" s="222"/>
      <c r="J162" s="218"/>
      <c r="K162" s="218"/>
      <c r="L162" s="223"/>
      <c r="M162" s="224"/>
      <c r="N162" s="225"/>
      <c r="O162" s="225"/>
      <c r="P162" s="225"/>
      <c r="Q162" s="225"/>
      <c r="R162" s="225"/>
      <c r="S162" s="225"/>
      <c r="T162" s="226"/>
      <c r="AT162" s="227" t="s">
        <v>186</v>
      </c>
      <c r="AU162" s="227" t="s">
        <v>85</v>
      </c>
      <c r="AV162" s="14" t="s">
        <v>85</v>
      </c>
      <c r="AW162" s="14" t="s">
        <v>37</v>
      </c>
      <c r="AX162" s="14" t="s">
        <v>83</v>
      </c>
      <c r="AY162" s="227" t="s">
        <v>175</v>
      </c>
    </row>
    <row r="163" spans="1:65" s="2" customFormat="1" ht="33" customHeight="1">
      <c r="A163" s="36"/>
      <c r="B163" s="37"/>
      <c r="C163" s="190" t="s">
        <v>332</v>
      </c>
      <c r="D163" s="190" t="s">
        <v>177</v>
      </c>
      <c r="E163" s="191" t="s">
        <v>716</v>
      </c>
      <c r="F163" s="192" t="s">
        <v>717</v>
      </c>
      <c r="G163" s="193" t="s">
        <v>180</v>
      </c>
      <c r="H163" s="194">
        <v>120</v>
      </c>
      <c r="I163" s="195"/>
      <c r="J163" s="196">
        <f>ROUND(I163*H163,2)</f>
        <v>0</v>
      </c>
      <c r="K163" s="192" t="s">
        <v>181</v>
      </c>
      <c r="L163" s="41"/>
      <c r="M163" s="197" t="s">
        <v>19</v>
      </c>
      <c r="N163" s="198" t="s">
        <v>48</v>
      </c>
      <c r="O163" s="67"/>
      <c r="P163" s="199">
        <f>O163*H163</f>
        <v>0</v>
      </c>
      <c r="Q163" s="199">
        <v>0.101</v>
      </c>
      <c r="R163" s="199">
        <f>Q163*H163</f>
        <v>12.120000000000001</v>
      </c>
      <c r="S163" s="199">
        <v>0</v>
      </c>
      <c r="T163" s="200">
        <f>S163*H163</f>
        <v>0</v>
      </c>
      <c r="U163" s="36"/>
      <c r="V163" s="36"/>
      <c r="W163" s="36"/>
      <c r="X163" s="36"/>
      <c r="Y163" s="36"/>
      <c r="Z163" s="36"/>
      <c r="AA163" s="36"/>
      <c r="AB163" s="36"/>
      <c r="AC163" s="36"/>
      <c r="AD163" s="36"/>
      <c r="AE163" s="36"/>
      <c r="AR163" s="201" t="s">
        <v>182</v>
      </c>
      <c r="AT163" s="201" t="s">
        <v>177</v>
      </c>
      <c r="AU163" s="201" t="s">
        <v>85</v>
      </c>
      <c r="AY163" s="19" t="s">
        <v>175</v>
      </c>
      <c r="BE163" s="202">
        <f>IF(N163="základní",J163,0)</f>
        <v>0</v>
      </c>
      <c r="BF163" s="202">
        <f>IF(N163="snížená",J163,0)</f>
        <v>0</v>
      </c>
      <c r="BG163" s="202">
        <f>IF(N163="zákl. přenesená",J163,0)</f>
        <v>0</v>
      </c>
      <c r="BH163" s="202">
        <f>IF(N163="sníž. přenesená",J163,0)</f>
        <v>0</v>
      </c>
      <c r="BI163" s="202">
        <f>IF(N163="nulová",J163,0)</f>
        <v>0</v>
      </c>
      <c r="BJ163" s="19" t="s">
        <v>182</v>
      </c>
      <c r="BK163" s="202">
        <f>ROUND(I163*H163,2)</f>
        <v>0</v>
      </c>
      <c r="BL163" s="19" t="s">
        <v>182</v>
      </c>
      <c r="BM163" s="201" t="s">
        <v>718</v>
      </c>
    </row>
    <row r="164" spans="1:47" s="2" customFormat="1" ht="87.75">
      <c r="A164" s="36"/>
      <c r="B164" s="37"/>
      <c r="C164" s="38"/>
      <c r="D164" s="203" t="s">
        <v>184</v>
      </c>
      <c r="E164" s="38"/>
      <c r="F164" s="204" t="s">
        <v>719</v>
      </c>
      <c r="G164" s="38"/>
      <c r="H164" s="38"/>
      <c r="I164" s="111"/>
      <c r="J164" s="38"/>
      <c r="K164" s="38"/>
      <c r="L164" s="41"/>
      <c r="M164" s="205"/>
      <c r="N164" s="206"/>
      <c r="O164" s="67"/>
      <c r="P164" s="67"/>
      <c r="Q164" s="67"/>
      <c r="R164" s="67"/>
      <c r="S164" s="67"/>
      <c r="T164" s="68"/>
      <c r="U164" s="36"/>
      <c r="V164" s="36"/>
      <c r="W164" s="36"/>
      <c r="X164" s="36"/>
      <c r="Y164" s="36"/>
      <c r="Z164" s="36"/>
      <c r="AA164" s="36"/>
      <c r="AB164" s="36"/>
      <c r="AC164" s="36"/>
      <c r="AD164" s="36"/>
      <c r="AE164" s="36"/>
      <c r="AT164" s="19" t="s">
        <v>184</v>
      </c>
      <c r="AU164" s="19" t="s">
        <v>85</v>
      </c>
    </row>
    <row r="165" spans="2:51" s="13" customFormat="1" ht="11.25">
      <c r="B165" s="207"/>
      <c r="C165" s="208"/>
      <c r="D165" s="203" t="s">
        <v>186</v>
      </c>
      <c r="E165" s="209" t="s">
        <v>19</v>
      </c>
      <c r="F165" s="210" t="s">
        <v>656</v>
      </c>
      <c r="G165" s="208"/>
      <c r="H165" s="209" t="s">
        <v>19</v>
      </c>
      <c r="I165" s="211"/>
      <c r="J165" s="208"/>
      <c r="K165" s="208"/>
      <c r="L165" s="212"/>
      <c r="M165" s="213"/>
      <c r="N165" s="214"/>
      <c r="O165" s="214"/>
      <c r="P165" s="214"/>
      <c r="Q165" s="214"/>
      <c r="R165" s="214"/>
      <c r="S165" s="214"/>
      <c r="T165" s="215"/>
      <c r="AT165" s="216" t="s">
        <v>186</v>
      </c>
      <c r="AU165" s="216" t="s">
        <v>85</v>
      </c>
      <c r="AV165" s="13" t="s">
        <v>83</v>
      </c>
      <c r="AW165" s="13" t="s">
        <v>37</v>
      </c>
      <c r="AX165" s="13" t="s">
        <v>75</v>
      </c>
      <c r="AY165" s="216" t="s">
        <v>175</v>
      </c>
    </row>
    <row r="166" spans="2:51" s="14" customFormat="1" ht="11.25">
      <c r="B166" s="217"/>
      <c r="C166" s="218"/>
      <c r="D166" s="203" t="s">
        <v>186</v>
      </c>
      <c r="E166" s="219" t="s">
        <v>19</v>
      </c>
      <c r="F166" s="220" t="s">
        <v>657</v>
      </c>
      <c r="G166" s="218"/>
      <c r="H166" s="221">
        <v>120</v>
      </c>
      <c r="I166" s="222"/>
      <c r="J166" s="218"/>
      <c r="K166" s="218"/>
      <c r="L166" s="223"/>
      <c r="M166" s="224"/>
      <c r="N166" s="225"/>
      <c r="O166" s="225"/>
      <c r="P166" s="225"/>
      <c r="Q166" s="225"/>
      <c r="R166" s="225"/>
      <c r="S166" s="225"/>
      <c r="T166" s="226"/>
      <c r="AT166" s="227" t="s">
        <v>186</v>
      </c>
      <c r="AU166" s="227" t="s">
        <v>85</v>
      </c>
      <c r="AV166" s="14" t="s">
        <v>85</v>
      </c>
      <c r="AW166" s="14" t="s">
        <v>37</v>
      </c>
      <c r="AX166" s="14" t="s">
        <v>75</v>
      </c>
      <c r="AY166" s="227" t="s">
        <v>175</v>
      </c>
    </row>
    <row r="167" spans="2:51" s="15" customFormat="1" ht="11.25">
      <c r="B167" s="228"/>
      <c r="C167" s="229"/>
      <c r="D167" s="203" t="s">
        <v>186</v>
      </c>
      <c r="E167" s="230" t="s">
        <v>19</v>
      </c>
      <c r="F167" s="231" t="s">
        <v>204</v>
      </c>
      <c r="G167" s="229"/>
      <c r="H167" s="232">
        <v>120</v>
      </c>
      <c r="I167" s="233"/>
      <c r="J167" s="229"/>
      <c r="K167" s="229"/>
      <c r="L167" s="234"/>
      <c r="M167" s="235"/>
      <c r="N167" s="236"/>
      <c r="O167" s="236"/>
      <c r="P167" s="236"/>
      <c r="Q167" s="236"/>
      <c r="R167" s="236"/>
      <c r="S167" s="236"/>
      <c r="T167" s="237"/>
      <c r="AT167" s="238" t="s">
        <v>186</v>
      </c>
      <c r="AU167" s="238" t="s">
        <v>85</v>
      </c>
      <c r="AV167" s="15" t="s">
        <v>182</v>
      </c>
      <c r="AW167" s="15" t="s">
        <v>37</v>
      </c>
      <c r="AX167" s="15" t="s">
        <v>83</v>
      </c>
      <c r="AY167" s="238" t="s">
        <v>175</v>
      </c>
    </row>
    <row r="168" spans="1:65" s="2" customFormat="1" ht="16.5" customHeight="1">
      <c r="A168" s="36"/>
      <c r="B168" s="37"/>
      <c r="C168" s="239" t="s">
        <v>336</v>
      </c>
      <c r="D168" s="239" t="s">
        <v>238</v>
      </c>
      <c r="E168" s="240" t="s">
        <v>720</v>
      </c>
      <c r="F168" s="241" t="s">
        <v>721</v>
      </c>
      <c r="G168" s="242" t="s">
        <v>180</v>
      </c>
      <c r="H168" s="243">
        <v>123.6</v>
      </c>
      <c r="I168" s="244"/>
      <c r="J168" s="245">
        <f>ROUND(I168*H168,2)</f>
        <v>0</v>
      </c>
      <c r="K168" s="241" t="s">
        <v>181</v>
      </c>
      <c r="L168" s="246"/>
      <c r="M168" s="247" t="s">
        <v>19</v>
      </c>
      <c r="N168" s="248" t="s">
        <v>48</v>
      </c>
      <c r="O168" s="67"/>
      <c r="P168" s="199">
        <f>O168*H168</f>
        <v>0</v>
      </c>
      <c r="Q168" s="199">
        <v>0.115</v>
      </c>
      <c r="R168" s="199">
        <f>Q168*H168</f>
        <v>14.214</v>
      </c>
      <c r="S168" s="199">
        <v>0</v>
      </c>
      <c r="T168" s="200">
        <f>S168*H168</f>
        <v>0</v>
      </c>
      <c r="U168" s="36"/>
      <c r="V168" s="36"/>
      <c r="W168" s="36"/>
      <c r="X168" s="36"/>
      <c r="Y168" s="36"/>
      <c r="Z168" s="36"/>
      <c r="AA168" s="36"/>
      <c r="AB168" s="36"/>
      <c r="AC168" s="36"/>
      <c r="AD168" s="36"/>
      <c r="AE168" s="36"/>
      <c r="AR168" s="201" t="s">
        <v>230</v>
      </c>
      <c r="AT168" s="201" t="s">
        <v>238</v>
      </c>
      <c r="AU168" s="201" t="s">
        <v>85</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182</v>
      </c>
      <c r="BM168" s="201" t="s">
        <v>722</v>
      </c>
    </row>
    <row r="169" spans="2:51" s="14" customFormat="1" ht="11.25">
      <c r="B169" s="217"/>
      <c r="C169" s="218"/>
      <c r="D169" s="203" t="s">
        <v>186</v>
      </c>
      <c r="E169" s="219" t="s">
        <v>19</v>
      </c>
      <c r="F169" s="220" t="s">
        <v>723</v>
      </c>
      <c r="G169" s="218"/>
      <c r="H169" s="221">
        <v>123.6</v>
      </c>
      <c r="I169" s="222"/>
      <c r="J169" s="218"/>
      <c r="K169" s="218"/>
      <c r="L169" s="223"/>
      <c r="M169" s="224"/>
      <c r="N169" s="225"/>
      <c r="O169" s="225"/>
      <c r="P169" s="225"/>
      <c r="Q169" s="225"/>
      <c r="R169" s="225"/>
      <c r="S169" s="225"/>
      <c r="T169" s="226"/>
      <c r="AT169" s="227" t="s">
        <v>186</v>
      </c>
      <c r="AU169" s="227" t="s">
        <v>85</v>
      </c>
      <c r="AV169" s="14" t="s">
        <v>85</v>
      </c>
      <c r="AW169" s="14" t="s">
        <v>37</v>
      </c>
      <c r="AX169" s="14" t="s">
        <v>83</v>
      </c>
      <c r="AY169" s="227" t="s">
        <v>175</v>
      </c>
    </row>
    <row r="170" spans="1:65" s="2" customFormat="1" ht="33" customHeight="1">
      <c r="A170" s="36"/>
      <c r="B170" s="37"/>
      <c r="C170" s="190" t="s">
        <v>341</v>
      </c>
      <c r="D170" s="190" t="s">
        <v>177</v>
      </c>
      <c r="E170" s="191" t="s">
        <v>724</v>
      </c>
      <c r="F170" s="192" t="s">
        <v>725</v>
      </c>
      <c r="G170" s="193" t="s">
        <v>180</v>
      </c>
      <c r="H170" s="194">
        <v>293</v>
      </c>
      <c r="I170" s="195"/>
      <c r="J170" s="196">
        <f>ROUND(I170*H170,2)</f>
        <v>0</v>
      </c>
      <c r="K170" s="192" t="s">
        <v>181</v>
      </c>
      <c r="L170" s="41"/>
      <c r="M170" s="197" t="s">
        <v>19</v>
      </c>
      <c r="N170" s="198" t="s">
        <v>48</v>
      </c>
      <c r="O170" s="67"/>
      <c r="P170" s="199">
        <f>O170*H170</f>
        <v>0</v>
      </c>
      <c r="Q170" s="199">
        <v>0.101</v>
      </c>
      <c r="R170" s="199">
        <f>Q170*H170</f>
        <v>29.593000000000004</v>
      </c>
      <c r="S170" s="199">
        <v>0</v>
      </c>
      <c r="T170" s="200">
        <f>S170*H170</f>
        <v>0</v>
      </c>
      <c r="U170" s="36"/>
      <c r="V170" s="36"/>
      <c r="W170" s="36"/>
      <c r="X170" s="36"/>
      <c r="Y170" s="36"/>
      <c r="Z170" s="36"/>
      <c r="AA170" s="36"/>
      <c r="AB170" s="36"/>
      <c r="AC170" s="36"/>
      <c r="AD170" s="36"/>
      <c r="AE170" s="36"/>
      <c r="AR170" s="201" t="s">
        <v>182</v>
      </c>
      <c r="AT170" s="201" t="s">
        <v>177</v>
      </c>
      <c r="AU170" s="201" t="s">
        <v>85</v>
      </c>
      <c r="AY170" s="19" t="s">
        <v>175</v>
      </c>
      <c r="BE170" s="202">
        <f>IF(N170="základní",J170,0)</f>
        <v>0</v>
      </c>
      <c r="BF170" s="202">
        <f>IF(N170="snížená",J170,0)</f>
        <v>0</v>
      </c>
      <c r="BG170" s="202">
        <f>IF(N170="zákl. přenesená",J170,0)</f>
        <v>0</v>
      </c>
      <c r="BH170" s="202">
        <f>IF(N170="sníž. přenesená",J170,0)</f>
        <v>0</v>
      </c>
      <c r="BI170" s="202">
        <f>IF(N170="nulová",J170,0)</f>
        <v>0</v>
      </c>
      <c r="BJ170" s="19" t="s">
        <v>182</v>
      </c>
      <c r="BK170" s="202">
        <f>ROUND(I170*H170,2)</f>
        <v>0</v>
      </c>
      <c r="BL170" s="19" t="s">
        <v>182</v>
      </c>
      <c r="BM170" s="201" t="s">
        <v>726</v>
      </c>
    </row>
    <row r="171" spans="1:47" s="2" customFormat="1" ht="87.75">
      <c r="A171" s="36"/>
      <c r="B171" s="37"/>
      <c r="C171" s="38"/>
      <c r="D171" s="203" t="s">
        <v>184</v>
      </c>
      <c r="E171" s="38"/>
      <c r="F171" s="204" t="s">
        <v>719</v>
      </c>
      <c r="G171" s="38"/>
      <c r="H171" s="38"/>
      <c r="I171" s="111"/>
      <c r="J171" s="38"/>
      <c r="K171" s="38"/>
      <c r="L171" s="41"/>
      <c r="M171" s="205"/>
      <c r="N171" s="206"/>
      <c r="O171" s="67"/>
      <c r="P171" s="67"/>
      <c r="Q171" s="67"/>
      <c r="R171" s="67"/>
      <c r="S171" s="67"/>
      <c r="T171" s="68"/>
      <c r="U171" s="36"/>
      <c r="V171" s="36"/>
      <c r="W171" s="36"/>
      <c r="X171" s="36"/>
      <c r="Y171" s="36"/>
      <c r="Z171" s="36"/>
      <c r="AA171" s="36"/>
      <c r="AB171" s="36"/>
      <c r="AC171" s="36"/>
      <c r="AD171" s="36"/>
      <c r="AE171" s="36"/>
      <c r="AT171" s="19" t="s">
        <v>184</v>
      </c>
      <c r="AU171" s="19" t="s">
        <v>85</v>
      </c>
    </row>
    <row r="172" spans="2:51" s="13" customFormat="1" ht="11.25">
      <c r="B172" s="207"/>
      <c r="C172" s="208"/>
      <c r="D172" s="203" t="s">
        <v>186</v>
      </c>
      <c r="E172" s="209" t="s">
        <v>19</v>
      </c>
      <c r="F172" s="210" t="s">
        <v>678</v>
      </c>
      <c r="G172" s="208"/>
      <c r="H172" s="209" t="s">
        <v>19</v>
      </c>
      <c r="I172" s="211"/>
      <c r="J172" s="208"/>
      <c r="K172" s="208"/>
      <c r="L172" s="212"/>
      <c r="M172" s="213"/>
      <c r="N172" s="214"/>
      <c r="O172" s="214"/>
      <c r="P172" s="214"/>
      <c r="Q172" s="214"/>
      <c r="R172" s="214"/>
      <c r="S172" s="214"/>
      <c r="T172" s="215"/>
      <c r="AT172" s="216" t="s">
        <v>186</v>
      </c>
      <c r="AU172" s="216" t="s">
        <v>85</v>
      </c>
      <c r="AV172" s="13" t="s">
        <v>83</v>
      </c>
      <c r="AW172" s="13" t="s">
        <v>37</v>
      </c>
      <c r="AX172" s="13" t="s">
        <v>75</v>
      </c>
      <c r="AY172" s="216" t="s">
        <v>175</v>
      </c>
    </row>
    <row r="173" spans="2:51" s="14" customFormat="1" ht="11.25">
      <c r="B173" s="217"/>
      <c r="C173" s="218"/>
      <c r="D173" s="203" t="s">
        <v>186</v>
      </c>
      <c r="E173" s="219" t="s">
        <v>19</v>
      </c>
      <c r="F173" s="220" t="s">
        <v>662</v>
      </c>
      <c r="G173" s="218"/>
      <c r="H173" s="221">
        <v>293</v>
      </c>
      <c r="I173" s="222"/>
      <c r="J173" s="218"/>
      <c r="K173" s="218"/>
      <c r="L173" s="223"/>
      <c r="M173" s="224"/>
      <c r="N173" s="225"/>
      <c r="O173" s="225"/>
      <c r="P173" s="225"/>
      <c r="Q173" s="225"/>
      <c r="R173" s="225"/>
      <c r="S173" s="225"/>
      <c r="T173" s="226"/>
      <c r="AT173" s="227" t="s">
        <v>186</v>
      </c>
      <c r="AU173" s="227" t="s">
        <v>85</v>
      </c>
      <c r="AV173" s="14" t="s">
        <v>85</v>
      </c>
      <c r="AW173" s="14" t="s">
        <v>37</v>
      </c>
      <c r="AX173" s="14" t="s">
        <v>83</v>
      </c>
      <c r="AY173" s="227" t="s">
        <v>175</v>
      </c>
    </row>
    <row r="174" spans="1:65" s="2" customFormat="1" ht="16.5" customHeight="1">
      <c r="A174" s="36"/>
      <c r="B174" s="37"/>
      <c r="C174" s="239" t="s">
        <v>345</v>
      </c>
      <c r="D174" s="239" t="s">
        <v>238</v>
      </c>
      <c r="E174" s="240" t="s">
        <v>720</v>
      </c>
      <c r="F174" s="241" t="s">
        <v>721</v>
      </c>
      <c r="G174" s="242" t="s">
        <v>180</v>
      </c>
      <c r="H174" s="243">
        <v>301.79</v>
      </c>
      <c r="I174" s="244"/>
      <c r="J174" s="245">
        <f>ROUND(I174*H174,2)</f>
        <v>0</v>
      </c>
      <c r="K174" s="241" t="s">
        <v>181</v>
      </c>
      <c r="L174" s="246"/>
      <c r="M174" s="247" t="s">
        <v>19</v>
      </c>
      <c r="N174" s="248" t="s">
        <v>48</v>
      </c>
      <c r="O174" s="67"/>
      <c r="P174" s="199">
        <f>O174*H174</f>
        <v>0</v>
      </c>
      <c r="Q174" s="199">
        <v>0.115</v>
      </c>
      <c r="R174" s="199">
        <f>Q174*H174</f>
        <v>34.705850000000005</v>
      </c>
      <c r="S174" s="199">
        <v>0</v>
      </c>
      <c r="T174" s="200">
        <f>S174*H174</f>
        <v>0</v>
      </c>
      <c r="U174" s="36"/>
      <c r="V174" s="36"/>
      <c r="W174" s="36"/>
      <c r="X174" s="36"/>
      <c r="Y174" s="36"/>
      <c r="Z174" s="36"/>
      <c r="AA174" s="36"/>
      <c r="AB174" s="36"/>
      <c r="AC174" s="36"/>
      <c r="AD174" s="36"/>
      <c r="AE174" s="36"/>
      <c r="AR174" s="201" t="s">
        <v>230</v>
      </c>
      <c r="AT174" s="201" t="s">
        <v>238</v>
      </c>
      <c r="AU174" s="201" t="s">
        <v>85</v>
      </c>
      <c r="AY174" s="19" t="s">
        <v>175</v>
      </c>
      <c r="BE174" s="202">
        <f>IF(N174="základní",J174,0)</f>
        <v>0</v>
      </c>
      <c r="BF174" s="202">
        <f>IF(N174="snížená",J174,0)</f>
        <v>0</v>
      </c>
      <c r="BG174" s="202">
        <f>IF(N174="zákl. přenesená",J174,0)</f>
        <v>0</v>
      </c>
      <c r="BH174" s="202">
        <f>IF(N174="sníž. přenesená",J174,0)</f>
        <v>0</v>
      </c>
      <c r="BI174" s="202">
        <f>IF(N174="nulová",J174,0)</f>
        <v>0</v>
      </c>
      <c r="BJ174" s="19" t="s">
        <v>182</v>
      </c>
      <c r="BK174" s="202">
        <f>ROUND(I174*H174,2)</f>
        <v>0</v>
      </c>
      <c r="BL174" s="19" t="s">
        <v>182</v>
      </c>
      <c r="BM174" s="201" t="s">
        <v>727</v>
      </c>
    </row>
    <row r="175" spans="2:51" s="14" customFormat="1" ht="11.25">
      <c r="B175" s="217"/>
      <c r="C175" s="218"/>
      <c r="D175" s="203" t="s">
        <v>186</v>
      </c>
      <c r="E175" s="219" t="s">
        <v>19</v>
      </c>
      <c r="F175" s="220" t="s">
        <v>728</v>
      </c>
      <c r="G175" s="218"/>
      <c r="H175" s="221">
        <v>301.79</v>
      </c>
      <c r="I175" s="222"/>
      <c r="J175" s="218"/>
      <c r="K175" s="218"/>
      <c r="L175" s="223"/>
      <c r="M175" s="224"/>
      <c r="N175" s="225"/>
      <c r="O175" s="225"/>
      <c r="P175" s="225"/>
      <c r="Q175" s="225"/>
      <c r="R175" s="225"/>
      <c r="S175" s="225"/>
      <c r="T175" s="226"/>
      <c r="AT175" s="227" t="s">
        <v>186</v>
      </c>
      <c r="AU175" s="227" t="s">
        <v>85</v>
      </c>
      <c r="AV175" s="14" t="s">
        <v>85</v>
      </c>
      <c r="AW175" s="14" t="s">
        <v>37</v>
      </c>
      <c r="AX175" s="14" t="s">
        <v>83</v>
      </c>
      <c r="AY175" s="227" t="s">
        <v>175</v>
      </c>
    </row>
    <row r="176" spans="2:63" s="12" customFormat="1" ht="22.9" customHeight="1">
      <c r="B176" s="174"/>
      <c r="C176" s="175"/>
      <c r="D176" s="176" t="s">
        <v>74</v>
      </c>
      <c r="E176" s="188" t="s">
        <v>237</v>
      </c>
      <c r="F176" s="188" t="s">
        <v>358</v>
      </c>
      <c r="G176" s="175"/>
      <c r="H176" s="175"/>
      <c r="I176" s="178"/>
      <c r="J176" s="189">
        <f>BK176</f>
        <v>0</v>
      </c>
      <c r="K176" s="175"/>
      <c r="L176" s="180"/>
      <c r="M176" s="181"/>
      <c r="N176" s="182"/>
      <c r="O176" s="182"/>
      <c r="P176" s="183">
        <f>SUM(P177:P187)</f>
        <v>0</v>
      </c>
      <c r="Q176" s="182"/>
      <c r="R176" s="183">
        <f>SUM(R177:R187)</f>
        <v>8.85386</v>
      </c>
      <c r="S176" s="182"/>
      <c r="T176" s="184">
        <f>SUM(T177:T187)</f>
        <v>0</v>
      </c>
      <c r="AR176" s="185" t="s">
        <v>83</v>
      </c>
      <c r="AT176" s="186" t="s">
        <v>74</v>
      </c>
      <c r="AU176" s="186" t="s">
        <v>83</v>
      </c>
      <c r="AY176" s="185" t="s">
        <v>175</v>
      </c>
      <c r="BK176" s="187">
        <f>SUM(BK177:BK187)</f>
        <v>0</v>
      </c>
    </row>
    <row r="177" spans="1:65" s="2" customFormat="1" ht="21.75" customHeight="1">
      <c r="A177" s="36"/>
      <c r="B177" s="37"/>
      <c r="C177" s="190" t="s">
        <v>349</v>
      </c>
      <c r="D177" s="190" t="s">
        <v>177</v>
      </c>
      <c r="E177" s="191" t="s">
        <v>729</v>
      </c>
      <c r="F177" s="192" t="s">
        <v>730</v>
      </c>
      <c r="G177" s="193" t="s">
        <v>247</v>
      </c>
      <c r="H177" s="194">
        <v>55</v>
      </c>
      <c r="I177" s="195"/>
      <c r="J177" s="196">
        <f>ROUND(I177*H177,2)</f>
        <v>0</v>
      </c>
      <c r="K177" s="192" t="s">
        <v>181</v>
      </c>
      <c r="L177" s="41"/>
      <c r="M177" s="197" t="s">
        <v>19</v>
      </c>
      <c r="N177" s="198" t="s">
        <v>48</v>
      </c>
      <c r="O177" s="67"/>
      <c r="P177" s="199">
        <f>O177*H177</f>
        <v>0</v>
      </c>
      <c r="Q177" s="199">
        <v>0.07665</v>
      </c>
      <c r="R177" s="199">
        <f>Q177*H177</f>
        <v>4.21575</v>
      </c>
      <c r="S177" s="199">
        <v>0</v>
      </c>
      <c r="T177" s="200">
        <f>S177*H177</f>
        <v>0</v>
      </c>
      <c r="U177" s="36"/>
      <c r="V177" s="36"/>
      <c r="W177" s="36"/>
      <c r="X177" s="36"/>
      <c r="Y177" s="36"/>
      <c r="Z177" s="36"/>
      <c r="AA177" s="36"/>
      <c r="AB177" s="36"/>
      <c r="AC177" s="36"/>
      <c r="AD177" s="36"/>
      <c r="AE177" s="36"/>
      <c r="AR177" s="201" t="s">
        <v>182</v>
      </c>
      <c r="AT177" s="201" t="s">
        <v>177</v>
      </c>
      <c r="AU177" s="201" t="s">
        <v>85</v>
      </c>
      <c r="AY177" s="19" t="s">
        <v>175</v>
      </c>
      <c r="BE177" s="202">
        <f>IF(N177="základní",J177,0)</f>
        <v>0</v>
      </c>
      <c r="BF177" s="202">
        <f>IF(N177="snížená",J177,0)</f>
        <v>0</v>
      </c>
      <c r="BG177" s="202">
        <f>IF(N177="zákl. přenesená",J177,0)</f>
        <v>0</v>
      </c>
      <c r="BH177" s="202">
        <f>IF(N177="sníž. přenesená",J177,0)</f>
        <v>0</v>
      </c>
      <c r="BI177" s="202">
        <f>IF(N177="nulová",J177,0)</f>
        <v>0</v>
      </c>
      <c r="BJ177" s="19" t="s">
        <v>182</v>
      </c>
      <c r="BK177" s="202">
        <f>ROUND(I177*H177,2)</f>
        <v>0</v>
      </c>
      <c r="BL177" s="19" t="s">
        <v>182</v>
      </c>
      <c r="BM177" s="201" t="s">
        <v>731</v>
      </c>
    </row>
    <row r="178" spans="1:47" s="2" customFormat="1" ht="87.75">
      <c r="A178" s="36"/>
      <c r="B178" s="37"/>
      <c r="C178" s="38"/>
      <c r="D178" s="203" t="s">
        <v>184</v>
      </c>
      <c r="E178" s="38"/>
      <c r="F178" s="204" t="s">
        <v>732</v>
      </c>
      <c r="G178" s="38"/>
      <c r="H178" s="38"/>
      <c r="I178" s="111"/>
      <c r="J178" s="38"/>
      <c r="K178" s="38"/>
      <c r="L178" s="41"/>
      <c r="M178" s="205"/>
      <c r="N178" s="206"/>
      <c r="O178" s="67"/>
      <c r="P178" s="67"/>
      <c r="Q178" s="67"/>
      <c r="R178" s="67"/>
      <c r="S178" s="67"/>
      <c r="T178" s="68"/>
      <c r="U178" s="36"/>
      <c r="V178" s="36"/>
      <c r="W178" s="36"/>
      <c r="X178" s="36"/>
      <c r="Y178" s="36"/>
      <c r="Z178" s="36"/>
      <c r="AA178" s="36"/>
      <c r="AB178" s="36"/>
      <c r="AC178" s="36"/>
      <c r="AD178" s="36"/>
      <c r="AE178" s="36"/>
      <c r="AT178" s="19" t="s">
        <v>184</v>
      </c>
      <c r="AU178" s="19" t="s">
        <v>85</v>
      </c>
    </row>
    <row r="179" spans="1:65" s="2" customFormat="1" ht="16.5" customHeight="1">
      <c r="A179" s="36"/>
      <c r="B179" s="37"/>
      <c r="C179" s="239" t="s">
        <v>504</v>
      </c>
      <c r="D179" s="239" t="s">
        <v>238</v>
      </c>
      <c r="E179" s="240" t="s">
        <v>548</v>
      </c>
      <c r="F179" s="241" t="s">
        <v>549</v>
      </c>
      <c r="G179" s="242" t="s">
        <v>247</v>
      </c>
      <c r="H179" s="243">
        <v>55.55</v>
      </c>
      <c r="I179" s="244"/>
      <c r="J179" s="245">
        <f>ROUND(I179*H179,2)</f>
        <v>0</v>
      </c>
      <c r="K179" s="241" t="s">
        <v>181</v>
      </c>
      <c r="L179" s="246"/>
      <c r="M179" s="247" t="s">
        <v>19</v>
      </c>
      <c r="N179" s="248" t="s">
        <v>48</v>
      </c>
      <c r="O179" s="67"/>
      <c r="P179" s="199">
        <f>O179*H179</f>
        <v>0</v>
      </c>
      <c r="Q179" s="199">
        <v>0.08</v>
      </c>
      <c r="R179" s="199">
        <f>Q179*H179</f>
        <v>4.444</v>
      </c>
      <c r="S179" s="199">
        <v>0</v>
      </c>
      <c r="T179" s="200">
        <f>S179*H179</f>
        <v>0</v>
      </c>
      <c r="U179" s="36"/>
      <c r="V179" s="36"/>
      <c r="W179" s="36"/>
      <c r="X179" s="36"/>
      <c r="Y179" s="36"/>
      <c r="Z179" s="36"/>
      <c r="AA179" s="36"/>
      <c r="AB179" s="36"/>
      <c r="AC179" s="36"/>
      <c r="AD179" s="36"/>
      <c r="AE179" s="36"/>
      <c r="AR179" s="201" t="s">
        <v>230</v>
      </c>
      <c r="AT179" s="201" t="s">
        <v>238</v>
      </c>
      <c r="AU179" s="201" t="s">
        <v>85</v>
      </c>
      <c r="AY179" s="19" t="s">
        <v>175</v>
      </c>
      <c r="BE179" s="202">
        <f>IF(N179="základní",J179,0)</f>
        <v>0</v>
      </c>
      <c r="BF179" s="202">
        <f>IF(N179="snížená",J179,0)</f>
        <v>0</v>
      </c>
      <c r="BG179" s="202">
        <f>IF(N179="zákl. přenesená",J179,0)</f>
        <v>0</v>
      </c>
      <c r="BH179" s="202">
        <f>IF(N179="sníž. přenesená",J179,0)</f>
        <v>0</v>
      </c>
      <c r="BI179" s="202">
        <f>IF(N179="nulová",J179,0)</f>
        <v>0</v>
      </c>
      <c r="BJ179" s="19" t="s">
        <v>182</v>
      </c>
      <c r="BK179" s="202">
        <f>ROUND(I179*H179,2)</f>
        <v>0</v>
      </c>
      <c r="BL179" s="19" t="s">
        <v>182</v>
      </c>
      <c r="BM179" s="201" t="s">
        <v>733</v>
      </c>
    </row>
    <row r="180" spans="2:51" s="14" customFormat="1" ht="11.25">
      <c r="B180" s="217"/>
      <c r="C180" s="218"/>
      <c r="D180" s="203" t="s">
        <v>186</v>
      </c>
      <c r="E180" s="219" t="s">
        <v>19</v>
      </c>
      <c r="F180" s="220" t="s">
        <v>734</v>
      </c>
      <c r="G180" s="218"/>
      <c r="H180" s="221">
        <v>55.55</v>
      </c>
      <c r="I180" s="222"/>
      <c r="J180" s="218"/>
      <c r="K180" s="218"/>
      <c r="L180" s="223"/>
      <c r="M180" s="224"/>
      <c r="N180" s="225"/>
      <c r="O180" s="225"/>
      <c r="P180" s="225"/>
      <c r="Q180" s="225"/>
      <c r="R180" s="225"/>
      <c r="S180" s="225"/>
      <c r="T180" s="226"/>
      <c r="AT180" s="227" t="s">
        <v>186</v>
      </c>
      <c r="AU180" s="227" t="s">
        <v>85</v>
      </c>
      <c r="AV180" s="14" t="s">
        <v>85</v>
      </c>
      <c r="AW180" s="14" t="s">
        <v>37</v>
      </c>
      <c r="AX180" s="14" t="s">
        <v>83</v>
      </c>
      <c r="AY180" s="227" t="s">
        <v>175</v>
      </c>
    </row>
    <row r="181" spans="1:65" s="2" customFormat="1" ht="16.5" customHeight="1">
      <c r="A181" s="36"/>
      <c r="B181" s="37"/>
      <c r="C181" s="190" t="s">
        <v>509</v>
      </c>
      <c r="D181" s="190" t="s">
        <v>177</v>
      </c>
      <c r="E181" s="191" t="s">
        <v>735</v>
      </c>
      <c r="F181" s="192" t="s">
        <v>736</v>
      </c>
      <c r="G181" s="193" t="s">
        <v>180</v>
      </c>
      <c r="H181" s="194">
        <v>413</v>
      </c>
      <c r="I181" s="195"/>
      <c r="J181" s="196">
        <f>ROUND(I181*H181,2)</f>
        <v>0</v>
      </c>
      <c r="K181" s="192" t="s">
        <v>181</v>
      </c>
      <c r="L181" s="41"/>
      <c r="M181" s="197" t="s">
        <v>19</v>
      </c>
      <c r="N181" s="198" t="s">
        <v>48</v>
      </c>
      <c r="O181" s="67"/>
      <c r="P181" s="199">
        <f>O181*H181</f>
        <v>0</v>
      </c>
      <c r="Q181" s="199">
        <v>0.00047</v>
      </c>
      <c r="R181" s="199">
        <f>Q181*H181</f>
        <v>0.19411</v>
      </c>
      <c r="S181" s="199">
        <v>0</v>
      </c>
      <c r="T181" s="200">
        <f>S181*H181</f>
        <v>0</v>
      </c>
      <c r="U181" s="36"/>
      <c r="V181" s="36"/>
      <c r="W181" s="36"/>
      <c r="X181" s="36"/>
      <c r="Y181" s="36"/>
      <c r="Z181" s="36"/>
      <c r="AA181" s="36"/>
      <c r="AB181" s="36"/>
      <c r="AC181" s="36"/>
      <c r="AD181" s="36"/>
      <c r="AE181" s="36"/>
      <c r="AR181" s="201" t="s">
        <v>182</v>
      </c>
      <c r="AT181" s="201" t="s">
        <v>177</v>
      </c>
      <c r="AU181" s="201" t="s">
        <v>85</v>
      </c>
      <c r="AY181" s="19" t="s">
        <v>175</v>
      </c>
      <c r="BE181" s="202">
        <f>IF(N181="základní",J181,0)</f>
        <v>0</v>
      </c>
      <c r="BF181" s="202">
        <f>IF(N181="snížená",J181,0)</f>
        <v>0</v>
      </c>
      <c r="BG181" s="202">
        <f>IF(N181="zákl. přenesená",J181,0)</f>
        <v>0</v>
      </c>
      <c r="BH181" s="202">
        <f>IF(N181="sníž. přenesená",J181,0)</f>
        <v>0</v>
      </c>
      <c r="BI181" s="202">
        <f>IF(N181="nulová",J181,0)</f>
        <v>0</v>
      </c>
      <c r="BJ181" s="19" t="s">
        <v>182</v>
      </c>
      <c r="BK181" s="202">
        <f>ROUND(I181*H181,2)</f>
        <v>0</v>
      </c>
      <c r="BL181" s="19" t="s">
        <v>182</v>
      </c>
      <c r="BM181" s="201" t="s">
        <v>737</v>
      </c>
    </row>
    <row r="182" spans="1:47" s="2" customFormat="1" ht="29.25">
      <c r="A182" s="36"/>
      <c r="B182" s="37"/>
      <c r="C182" s="38"/>
      <c r="D182" s="203" t="s">
        <v>184</v>
      </c>
      <c r="E182" s="38"/>
      <c r="F182" s="204" t="s">
        <v>738</v>
      </c>
      <c r="G182" s="38"/>
      <c r="H182" s="38"/>
      <c r="I182" s="111"/>
      <c r="J182" s="38"/>
      <c r="K182" s="38"/>
      <c r="L182" s="41"/>
      <c r="M182" s="205"/>
      <c r="N182" s="206"/>
      <c r="O182" s="67"/>
      <c r="P182" s="67"/>
      <c r="Q182" s="67"/>
      <c r="R182" s="67"/>
      <c r="S182" s="67"/>
      <c r="T182" s="68"/>
      <c r="U182" s="36"/>
      <c r="V182" s="36"/>
      <c r="W182" s="36"/>
      <c r="X182" s="36"/>
      <c r="Y182" s="36"/>
      <c r="Z182" s="36"/>
      <c r="AA182" s="36"/>
      <c r="AB182" s="36"/>
      <c r="AC182" s="36"/>
      <c r="AD182" s="36"/>
      <c r="AE182" s="36"/>
      <c r="AT182" s="19" t="s">
        <v>184</v>
      </c>
      <c r="AU182" s="19" t="s">
        <v>85</v>
      </c>
    </row>
    <row r="183" spans="2:51" s="13" customFormat="1" ht="11.25">
      <c r="B183" s="207"/>
      <c r="C183" s="208"/>
      <c r="D183" s="203" t="s">
        <v>186</v>
      </c>
      <c r="E183" s="209" t="s">
        <v>19</v>
      </c>
      <c r="F183" s="210" t="s">
        <v>678</v>
      </c>
      <c r="G183" s="208"/>
      <c r="H183" s="209" t="s">
        <v>19</v>
      </c>
      <c r="I183" s="211"/>
      <c r="J183" s="208"/>
      <c r="K183" s="208"/>
      <c r="L183" s="212"/>
      <c r="M183" s="213"/>
      <c r="N183" s="214"/>
      <c r="O183" s="214"/>
      <c r="P183" s="214"/>
      <c r="Q183" s="214"/>
      <c r="R183" s="214"/>
      <c r="S183" s="214"/>
      <c r="T183" s="215"/>
      <c r="AT183" s="216" t="s">
        <v>186</v>
      </c>
      <c r="AU183" s="216" t="s">
        <v>85</v>
      </c>
      <c r="AV183" s="13" t="s">
        <v>83</v>
      </c>
      <c r="AW183" s="13" t="s">
        <v>37</v>
      </c>
      <c r="AX183" s="13" t="s">
        <v>75</v>
      </c>
      <c r="AY183" s="216" t="s">
        <v>175</v>
      </c>
    </row>
    <row r="184" spans="2:51" s="14" customFormat="1" ht="11.25">
      <c r="B184" s="217"/>
      <c r="C184" s="218"/>
      <c r="D184" s="203" t="s">
        <v>186</v>
      </c>
      <c r="E184" s="219" t="s">
        <v>19</v>
      </c>
      <c r="F184" s="220" t="s">
        <v>662</v>
      </c>
      <c r="G184" s="218"/>
      <c r="H184" s="221">
        <v>293</v>
      </c>
      <c r="I184" s="222"/>
      <c r="J184" s="218"/>
      <c r="K184" s="218"/>
      <c r="L184" s="223"/>
      <c r="M184" s="224"/>
      <c r="N184" s="225"/>
      <c r="O184" s="225"/>
      <c r="P184" s="225"/>
      <c r="Q184" s="225"/>
      <c r="R184" s="225"/>
      <c r="S184" s="225"/>
      <c r="T184" s="226"/>
      <c r="AT184" s="227" t="s">
        <v>186</v>
      </c>
      <c r="AU184" s="227" t="s">
        <v>85</v>
      </c>
      <c r="AV184" s="14" t="s">
        <v>85</v>
      </c>
      <c r="AW184" s="14" t="s">
        <v>37</v>
      </c>
      <c r="AX184" s="14" t="s">
        <v>75</v>
      </c>
      <c r="AY184" s="227" t="s">
        <v>175</v>
      </c>
    </row>
    <row r="185" spans="2:51" s="13" customFormat="1" ht="11.25">
      <c r="B185" s="207"/>
      <c r="C185" s="208"/>
      <c r="D185" s="203" t="s">
        <v>186</v>
      </c>
      <c r="E185" s="209" t="s">
        <v>19</v>
      </c>
      <c r="F185" s="210" t="s">
        <v>656</v>
      </c>
      <c r="G185" s="208"/>
      <c r="H185" s="209" t="s">
        <v>19</v>
      </c>
      <c r="I185" s="211"/>
      <c r="J185" s="208"/>
      <c r="K185" s="208"/>
      <c r="L185" s="212"/>
      <c r="M185" s="213"/>
      <c r="N185" s="214"/>
      <c r="O185" s="214"/>
      <c r="P185" s="214"/>
      <c r="Q185" s="214"/>
      <c r="R185" s="214"/>
      <c r="S185" s="214"/>
      <c r="T185" s="215"/>
      <c r="AT185" s="216" t="s">
        <v>186</v>
      </c>
      <c r="AU185" s="216" t="s">
        <v>85</v>
      </c>
      <c r="AV185" s="13" t="s">
        <v>83</v>
      </c>
      <c r="AW185" s="13" t="s">
        <v>37</v>
      </c>
      <c r="AX185" s="13" t="s">
        <v>75</v>
      </c>
      <c r="AY185" s="216" t="s">
        <v>175</v>
      </c>
    </row>
    <row r="186" spans="2:51" s="14" customFormat="1" ht="11.25">
      <c r="B186" s="217"/>
      <c r="C186" s="218"/>
      <c r="D186" s="203" t="s">
        <v>186</v>
      </c>
      <c r="E186" s="219" t="s">
        <v>19</v>
      </c>
      <c r="F186" s="220" t="s">
        <v>657</v>
      </c>
      <c r="G186" s="218"/>
      <c r="H186" s="221">
        <v>120</v>
      </c>
      <c r="I186" s="222"/>
      <c r="J186" s="218"/>
      <c r="K186" s="218"/>
      <c r="L186" s="223"/>
      <c r="M186" s="224"/>
      <c r="N186" s="225"/>
      <c r="O186" s="225"/>
      <c r="P186" s="225"/>
      <c r="Q186" s="225"/>
      <c r="R186" s="225"/>
      <c r="S186" s="225"/>
      <c r="T186" s="226"/>
      <c r="AT186" s="227" t="s">
        <v>186</v>
      </c>
      <c r="AU186" s="227" t="s">
        <v>85</v>
      </c>
      <c r="AV186" s="14" t="s">
        <v>85</v>
      </c>
      <c r="AW186" s="14" t="s">
        <v>37</v>
      </c>
      <c r="AX186" s="14" t="s">
        <v>75</v>
      </c>
      <c r="AY186" s="227" t="s">
        <v>175</v>
      </c>
    </row>
    <row r="187" spans="2:51" s="15" customFormat="1" ht="11.25">
      <c r="B187" s="228"/>
      <c r="C187" s="229"/>
      <c r="D187" s="203" t="s">
        <v>186</v>
      </c>
      <c r="E187" s="230" t="s">
        <v>19</v>
      </c>
      <c r="F187" s="231" t="s">
        <v>204</v>
      </c>
      <c r="G187" s="229"/>
      <c r="H187" s="232">
        <v>413</v>
      </c>
      <c r="I187" s="233"/>
      <c r="J187" s="229"/>
      <c r="K187" s="229"/>
      <c r="L187" s="234"/>
      <c r="M187" s="235"/>
      <c r="N187" s="236"/>
      <c r="O187" s="236"/>
      <c r="P187" s="236"/>
      <c r="Q187" s="236"/>
      <c r="R187" s="236"/>
      <c r="S187" s="236"/>
      <c r="T187" s="237"/>
      <c r="AT187" s="238" t="s">
        <v>186</v>
      </c>
      <c r="AU187" s="238" t="s">
        <v>85</v>
      </c>
      <c r="AV187" s="15" t="s">
        <v>182</v>
      </c>
      <c r="AW187" s="15" t="s">
        <v>37</v>
      </c>
      <c r="AX187" s="15" t="s">
        <v>83</v>
      </c>
      <c r="AY187" s="238" t="s">
        <v>175</v>
      </c>
    </row>
    <row r="188" spans="2:63" s="12" customFormat="1" ht="22.9" customHeight="1">
      <c r="B188" s="174"/>
      <c r="C188" s="175"/>
      <c r="D188" s="176" t="s">
        <v>74</v>
      </c>
      <c r="E188" s="188" t="s">
        <v>367</v>
      </c>
      <c r="F188" s="188" t="s">
        <v>368</v>
      </c>
      <c r="G188" s="175"/>
      <c r="H188" s="175"/>
      <c r="I188" s="178"/>
      <c r="J188" s="189">
        <f>BK188</f>
        <v>0</v>
      </c>
      <c r="K188" s="175"/>
      <c r="L188" s="180"/>
      <c r="M188" s="181"/>
      <c r="N188" s="182"/>
      <c r="O188" s="182"/>
      <c r="P188" s="183">
        <f>SUM(P189:P195)</f>
        <v>0</v>
      </c>
      <c r="Q188" s="182"/>
      <c r="R188" s="183">
        <f>SUM(R189:R195)</f>
        <v>0</v>
      </c>
      <c r="S188" s="182"/>
      <c r="T188" s="184">
        <f>SUM(T189:T195)</f>
        <v>0</v>
      </c>
      <c r="AR188" s="185" t="s">
        <v>83</v>
      </c>
      <c r="AT188" s="186" t="s">
        <v>74</v>
      </c>
      <c r="AU188" s="186" t="s">
        <v>83</v>
      </c>
      <c r="AY188" s="185" t="s">
        <v>175</v>
      </c>
      <c r="BK188" s="187">
        <f>SUM(BK189:BK195)</f>
        <v>0</v>
      </c>
    </row>
    <row r="189" spans="1:65" s="2" customFormat="1" ht="16.5" customHeight="1">
      <c r="A189" s="36"/>
      <c r="B189" s="37"/>
      <c r="C189" s="190" t="s">
        <v>513</v>
      </c>
      <c r="D189" s="190" t="s">
        <v>177</v>
      </c>
      <c r="E189" s="191" t="s">
        <v>369</v>
      </c>
      <c r="F189" s="192" t="s">
        <v>370</v>
      </c>
      <c r="G189" s="193" t="s">
        <v>217</v>
      </c>
      <c r="H189" s="194">
        <v>158.936</v>
      </c>
      <c r="I189" s="195"/>
      <c r="J189" s="196">
        <f>ROUND(I189*H189,2)</f>
        <v>0</v>
      </c>
      <c r="K189" s="192" t="s">
        <v>181</v>
      </c>
      <c r="L189" s="41"/>
      <c r="M189" s="197" t="s">
        <v>19</v>
      </c>
      <c r="N189" s="198" t="s">
        <v>48</v>
      </c>
      <c r="O189" s="67"/>
      <c r="P189" s="199">
        <f>O189*H189</f>
        <v>0</v>
      </c>
      <c r="Q189" s="199">
        <v>0</v>
      </c>
      <c r="R189" s="199">
        <f>Q189*H189</f>
        <v>0</v>
      </c>
      <c r="S189" s="199">
        <v>0</v>
      </c>
      <c r="T189" s="200">
        <f>S189*H189</f>
        <v>0</v>
      </c>
      <c r="U189" s="36"/>
      <c r="V189" s="36"/>
      <c r="W189" s="36"/>
      <c r="X189" s="36"/>
      <c r="Y189" s="36"/>
      <c r="Z189" s="36"/>
      <c r="AA189" s="36"/>
      <c r="AB189" s="36"/>
      <c r="AC189" s="36"/>
      <c r="AD189" s="36"/>
      <c r="AE189" s="36"/>
      <c r="AR189" s="201" t="s">
        <v>182</v>
      </c>
      <c r="AT189" s="201" t="s">
        <v>177</v>
      </c>
      <c r="AU189" s="201" t="s">
        <v>85</v>
      </c>
      <c r="AY189" s="19" t="s">
        <v>175</v>
      </c>
      <c r="BE189" s="202">
        <f>IF(N189="základní",J189,0)</f>
        <v>0</v>
      </c>
      <c r="BF189" s="202">
        <f>IF(N189="snížená",J189,0)</f>
        <v>0</v>
      </c>
      <c r="BG189" s="202">
        <f>IF(N189="zákl. přenesená",J189,0)</f>
        <v>0</v>
      </c>
      <c r="BH189" s="202">
        <f>IF(N189="sníž. přenesená",J189,0)</f>
        <v>0</v>
      </c>
      <c r="BI189" s="202">
        <f>IF(N189="nulová",J189,0)</f>
        <v>0</v>
      </c>
      <c r="BJ189" s="19" t="s">
        <v>182</v>
      </c>
      <c r="BK189" s="202">
        <f>ROUND(I189*H189,2)</f>
        <v>0</v>
      </c>
      <c r="BL189" s="19" t="s">
        <v>182</v>
      </c>
      <c r="BM189" s="201" t="s">
        <v>739</v>
      </c>
    </row>
    <row r="190" spans="1:47" s="2" customFormat="1" ht="29.25">
      <c r="A190" s="36"/>
      <c r="B190" s="37"/>
      <c r="C190" s="38"/>
      <c r="D190" s="203" t="s">
        <v>184</v>
      </c>
      <c r="E190" s="38"/>
      <c r="F190" s="204" t="s">
        <v>372</v>
      </c>
      <c r="G190" s="38"/>
      <c r="H190" s="38"/>
      <c r="I190" s="111"/>
      <c r="J190" s="38"/>
      <c r="K190" s="38"/>
      <c r="L190" s="41"/>
      <c r="M190" s="205"/>
      <c r="N190" s="206"/>
      <c r="O190" s="67"/>
      <c r="P190" s="67"/>
      <c r="Q190" s="67"/>
      <c r="R190" s="67"/>
      <c r="S190" s="67"/>
      <c r="T190" s="68"/>
      <c r="U190" s="36"/>
      <c r="V190" s="36"/>
      <c r="W190" s="36"/>
      <c r="X190" s="36"/>
      <c r="Y190" s="36"/>
      <c r="Z190" s="36"/>
      <c r="AA190" s="36"/>
      <c r="AB190" s="36"/>
      <c r="AC190" s="36"/>
      <c r="AD190" s="36"/>
      <c r="AE190" s="36"/>
      <c r="AT190" s="19" t="s">
        <v>184</v>
      </c>
      <c r="AU190" s="19" t="s">
        <v>85</v>
      </c>
    </row>
    <row r="191" spans="1:65" s="2" customFormat="1" ht="21.75" customHeight="1">
      <c r="A191" s="36"/>
      <c r="B191" s="37"/>
      <c r="C191" s="190" t="s">
        <v>518</v>
      </c>
      <c r="D191" s="190" t="s">
        <v>177</v>
      </c>
      <c r="E191" s="191" t="s">
        <v>373</v>
      </c>
      <c r="F191" s="192" t="s">
        <v>374</v>
      </c>
      <c r="G191" s="193" t="s">
        <v>217</v>
      </c>
      <c r="H191" s="194">
        <v>4609.144</v>
      </c>
      <c r="I191" s="195"/>
      <c r="J191" s="196">
        <f>ROUND(I191*H191,2)</f>
        <v>0</v>
      </c>
      <c r="K191" s="192" t="s">
        <v>181</v>
      </c>
      <c r="L191" s="41"/>
      <c r="M191" s="197" t="s">
        <v>19</v>
      </c>
      <c r="N191" s="198" t="s">
        <v>48</v>
      </c>
      <c r="O191" s="67"/>
      <c r="P191" s="199">
        <f>O191*H191</f>
        <v>0</v>
      </c>
      <c r="Q191" s="199">
        <v>0</v>
      </c>
      <c r="R191" s="199">
        <f>Q191*H191</f>
        <v>0</v>
      </c>
      <c r="S191" s="199">
        <v>0</v>
      </c>
      <c r="T191" s="200">
        <f>S191*H191</f>
        <v>0</v>
      </c>
      <c r="U191" s="36"/>
      <c r="V191" s="36"/>
      <c r="W191" s="36"/>
      <c r="X191" s="36"/>
      <c r="Y191" s="36"/>
      <c r="Z191" s="36"/>
      <c r="AA191" s="36"/>
      <c r="AB191" s="36"/>
      <c r="AC191" s="36"/>
      <c r="AD191" s="36"/>
      <c r="AE191" s="36"/>
      <c r="AR191" s="201" t="s">
        <v>182</v>
      </c>
      <c r="AT191" s="201" t="s">
        <v>177</v>
      </c>
      <c r="AU191" s="201" t="s">
        <v>85</v>
      </c>
      <c r="AY191" s="19" t="s">
        <v>175</v>
      </c>
      <c r="BE191" s="202">
        <f>IF(N191="základní",J191,0)</f>
        <v>0</v>
      </c>
      <c r="BF191" s="202">
        <f>IF(N191="snížená",J191,0)</f>
        <v>0</v>
      </c>
      <c r="BG191" s="202">
        <f>IF(N191="zákl. přenesená",J191,0)</f>
        <v>0</v>
      </c>
      <c r="BH191" s="202">
        <f>IF(N191="sníž. přenesená",J191,0)</f>
        <v>0</v>
      </c>
      <c r="BI191" s="202">
        <f>IF(N191="nulová",J191,0)</f>
        <v>0</v>
      </c>
      <c r="BJ191" s="19" t="s">
        <v>182</v>
      </c>
      <c r="BK191" s="202">
        <f>ROUND(I191*H191,2)</f>
        <v>0</v>
      </c>
      <c r="BL191" s="19" t="s">
        <v>182</v>
      </c>
      <c r="BM191" s="201" t="s">
        <v>740</v>
      </c>
    </row>
    <row r="192" spans="1:47" s="2" customFormat="1" ht="29.25">
      <c r="A192" s="36"/>
      <c r="B192" s="37"/>
      <c r="C192" s="38"/>
      <c r="D192" s="203" t="s">
        <v>184</v>
      </c>
      <c r="E192" s="38"/>
      <c r="F192" s="204" t="s">
        <v>372</v>
      </c>
      <c r="G192" s="38"/>
      <c r="H192" s="38"/>
      <c r="I192" s="111"/>
      <c r="J192" s="38"/>
      <c r="K192" s="38"/>
      <c r="L192" s="41"/>
      <c r="M192" s="205"/>
      <c r="N192" s="206"/>
      <c r="O192" s="67"/>
      <c r="P192" s="67"/>
      <c r="Q192" s="67"/>
      <c r="R192" s="67"/>
      <c r="S192" s="67"/>
      <c r="T192" s="68"/>
      <c r="U192" s="36"/>
      <c r="V192" s="36"/>
      <c r="W192" s="36"/>
      <c r="X192" s="36"/>
      <c r="Y192" s="36"/>
      <c r="Z192" s="36"/>
      <c r="AA192" s="36"/>
      <c r="AB192" s="36"/>
      <c r="AC192" s="36"/>
      <c r="AD192" s="36"/>
      <c r="AE192" s="36"/>
      <c r="AT192" s="19" t="s">
        <v>184</v>
      </c>
      <c r="AU192" s="19" t="s">
        <v>85</v>
      </c>
    </row>
    <row r="193" spans="2:51" s="14" customFormat="1" ht="11.25">
      <c r="B193" s="217"/>
      <c r="C193" s="218"/>
      <c r="D193" s="203" t="s">
        <v>186</v>
      </c>
      <c r="E193" s="219" t="s">
        <v>19</v>
      </c>
      <c r="F193" s="220" t="s">
        <v>741</v>
      </c>
      <c r="G193" s="218"/>
      <c r="H193" s="221">
        <v>4609.144</v>
      </c>
      <c r="I193" s="222"/>
      <c r="J193" s="218"/>
      <c r="K193" s="218"/>
      <c r="L193" s="223"/>
      <c r="M193" s="224"/>
      <c r="N193" s="225"/>
      <c r="O193" s="225"/>
      <c r="P193" s="225"/>
      <c r="Q193" s="225"/>
      <c r="R193" s="225"/>
      <c r="S193" s="225"/>
      <c r="T193" s="226"/>
      <c r="AT193" s="227" t="s">
        <v>186</v>
      </c>
      <c r="AU193" s="227" t="s">
        <v>85</v>
      </c>
      <c r="AV193" s="14" t="s">
        <v>85</v>
      </c>
      <c r="AW193" s="14" t="s">
        <v>37</v>
      </c>
      <c r="AX193" s="14" t="s">
        <v>83</v>
      </c>
      <c r="AY193" s="227" t="s">
        <v>175</v>
      </c>
    </row>
    <row r="194" spans="1:65" s="2" customFormat="1" ht="21.75" customHeight="1">
      <c r="A194" s="36"/>
      <c r="B194" s="37"/>
      <c r="C194" s="190" t="s">
        <v>522</v>
      </c>
      <c r="D194" s="190" t="s">
        <v>177</v>
      </c>
      <c r="E194" s="191" t="s">
        <v>377</v>
      </c>
      <c r="F194" s="192" t="s">
        <v>378</v>
      </c>
      <c r="G194" s="193" t="s">
        <v>217</v>
      </c>
      <c r="H194" s="194">
        <v>33.772</v>
      </c>
      <c r="I194" s="195"/>
      <c r="J194" s="196">
        <f>ROUND(I194*H194,2)</f>
        <v>0</v>
      </c>
      <c r="K194" s="192" t="s">
        <v>181</v>
      </c>
      <c r="L194" s="41"/>
      <c r="M194" s="197" t="s">
        <v>19</v>
      </c>
      <c r="N194" s="198" t="s">
        <v>48</v>
      </c>
      <c r="O194" s="67"/>
      <c r="P194" s="199">
        <f>O194*H194</f>
        <v>0</v>
      </c>
      <c r="Q194" s="199">
        <v>0</v>
      </c>
      <c r="R194" s="199">
        <f>Q194*H194</f>
        <v>0</v>
      </c>
      <c r="S194" s="199">
        <v>0</v>
      </c>
      <c r="T194" s="200">
        <f>S194*H194</f>
        <v>0</v>
      </c>
      <c r="U194" s="36"/>
      <c r="V194" s="36"/>
      <c r="W194" s="36"/>
      <c r="X194" s="36"/>
      <c r="Y194" s="36"/>
      <c r="Z194" s="36"/>
      <c r="AA194" s="36"/>
      <c r="AB194" s="36"/>
      <c r="AC194" s="36"/>
      <c r="AD194" s="36"/>
      <c r="AE194" s="36"/>
      <c r="AR194" s="201" t="s">
        <v>182</v>
      </c>
      <c r="AT194" s="201" t="s">
        <v>177</v>
      </c>
      <c r="AU194" s="201" t="s">
        <v>85</v>
      </c>
      <c r="AY194" s="19" t="s">
        <v>175</v>
      </c>
      <c r="BE194" s="202">
        <f>IF(N194="základní",J194,0)</f>
        <v>0</v>
      </c>
      <c r="BF194" s="202">
        <f>IF(N194="snížená",J194,0)</f>
        <v>0</v>
      </c>
      <c r="BG194" s="202">
        <f>IF(N194="zákl. přenesená",J194,0)</f>
        <v>0</v>
      </c>
      <c r="BH194" s="202">
        <f>IF(N194="sníž. přenesená",J194,0)</f>
        <v>0</v>
      </c>
      <c r="BI194" s="202">
        <f>IF(N194="nulová",J194,0)</f>
        <v>0</v>
      </c>
      <c r="BJ194" s="19" t="s">
        <v>182</v>
      </c>
      <c r="BK194" s="202">
        <f>ROUND(I194*H194,2)</f>
        <v>0</v>
      </c>
      <c r="BL194" s="19" t="s">
        <v>182</v>
      </c>
      <c r="BM194" s="201" t="s">
        <v>742</v>
      </c>
    </row>
    <row r="195" spans="1:47" s="2" customFormat="1" ht="58.5">
      <c r="A195" s="36"/>
      <c r="B195" s="37"/>
      <c r="C195" s="38"/>
      <c r="D195" s="203" t="s">
        <v>184</v>
      </c>
      <c r="E195" s="38"/>
      <c r="F195" s="204" t="s">
        <v>380</v>
      </c>
      <c r="G195" s="38"/>
      <c r="H195" s="38"/>
      <c r="I195" s="111"/>
      <c r="J195" s="38"/>
      <c r="K195" s="38"/>
      <c r="L195" s="41"/>
      <c r="M195" s="205"/>
      <c r="N195" s="206"/>
      <c r="O195" s="67"/>
      <c r="P195" s="67"/>
      <c r="Q195" s="67"/>
      <c r="R195" s="67"/>
      <c r="S195" s="67"/>
      <c r="T195" s="68"/>
      <c r="U195" s="36"/>
      <c r="V195" s="36"/>
      <c r="W195" s="36"/>
      <c r="X195" s="36"/>
      <c r="Y195" s="36"/>
      <c r="Z195" s="36"/>
      <c r="AA195" s="36"/>
      <c r="AB195" s="36"/>
      <c r="AC195" s="36"/>
      <c r="AD195" s="36"/>
      <c r="AE195" s="36"/>
      <c r="AT195" s="19" t="s">
        <v>184</v>
      </c>
      <c r="AU195" s="19" t="s">
        <v>85</v>
      </c>
    </row>
    <row r="196" spans="2:63" s="12" customFormat="1" ht="22.9" customHeight="1">
      <c r="B196" s="174"/>
      <c r="C196" s="175"/>
      <c r="D196" s="176" t="s">
        <v>74</v>
      </c>
      <c r="E196" s="188" t="s">
        <v>302</v>
      </c>
      <c r="F196" s="188" t="s">
        <v>303</v>
      </c>
      <c r="G196" s="175"/>
      <c r="H196" s="175"/>
      <c r="I196" s="178"/>
      <c r="J196" s="189">
        <f>BK196</f>
        <v>0</v>
      </c>
      <c r="K196" s="175"/>
      <c r="L196" s="180"/>
      <c r="M196" s="181"/>
      <c r="N196" s="182"/>
      <c r="O196" s="182"/>
      <c r="P196" s="183">
        <f>P197</f>
        <v>0</v>
      </c>
      <c r="Q196" s="182"/>
      <c r="R196" s="183">
        <f>R197</f>
        <v>0</v>
      </c>
      <c r="S196" s="182"/>
      <c r="T196" s="184">
        <f>T197</f>
        <v>0</v>
      </c>
      <c r="AR196" s="185" t="s">
        <v>83</v>
      </c>
      <c r="AT196" s="186" t="s">
        <v>74</v>
      </c>
      <c r="AU196" s="186" t="s">
        <v>83</v>
      </c>
      <c r="AY196" s="185" t="s">
        <v>175</v>
      </c>
      <c r="BK196" s="187">
        <f>BK197</f>
        <v>0</v>
      </c>
    </row>
    <row r="197" spans="1:65" s="2" customFormat="1" ht="21.75" customHeight="1">
      <c r="A197" s="36"/>
      <c r="B197" s="37"/>
      <c r="C197" s="190" t="s">
        <v>527</v>
      </c>
      <c r="D197" s="190" t="s">
        <v>177</v>
      </c>
      <c r="E197" s="191" t="s">
        <v>591</v>
      </c>
      <c r="F197" s="192" t="s">
        <v>592</v>
      </c>
      <c r="G197" s="193" t="s">
        <v>217</v>
      </c>
      <c r="H197" s="194">
        <v>104.449</v>
      </c>
      <c r="I197" s="195"/>
      <c r="J197" s="196">
        <f>ROUND(I197*H197,2)</f>
        <v>0</v>
      </c>
      <c r="K197" s="192" t="s">
        <v>181</v>
      </c>
      <c r="L197" s="41"/>
      <c r="M197" s="267" t="s">
        <v>19</v>
      </c>
      <c r="N197" s="268" t="s">
        <v>48</v>
      </c>
      <c r="O197" s="251"/>
      <c r="P197" s="269">
        <f>O197*H197</f>
        <v>0</v>
      </c>
      <c r="Q197" s="269">
        <v>0</v>
      </c>
      <c r="R197" s="269">
        <f>Q197*H197</f>
        <v>0</v>
      </c>
      <c r="S197" s="269">
        <v>0</v>
      </c>
      <c r="T197" s="270">
        <f>S197*H197</f>
        <v>0</v>
      </c>
      <c r="U197" s="36"/>
      <c r="V197" s="36"/>
      <c r="W197" s="36"/>
      <c r="X197" s="36"/>
      <c r="Y197" s="36"/>
      <c r="Z197" s="36"/>
      <c r="AA197" s="36"/>
      <c r="AB197" s="36"/>
      <c r="AC197" s="36"/>
      <c r="AD197" s="36"/>
      <c r="AE197" s="36"/>
      <c r="AR197" s="201" t="s">
        <v>182</v>
      </c>
      <c r="AT197" s="201" t="s">
        <v>177</v>
      </c>
      <c r="AU197" s="201" t="s">
        <v>85</v>
      </c>
      <c r="AY197" s="19" t="s">
        <v>175</v>
      </c>
      <c r="BE197" s="202">
        <f>IF(N197="základní",J197,0)</f>
        <v>0</v>
      </c>
      <c r="BF197" s="202">
        <f>IF(N197="snížená",J197,0)</f>
        <v>0</v>
      </c>
      <c r="BG197" s="202">
        <f>IF(N197="zákl. přenesená",J197,0)</f>
        <v>0</v>
      </c>
      <c r="BH197" s="202">
        <f>IF(N197="sníž. přenesená",J197,0)</f>
        <v>0</v>
      </c>
      <c r="BI197" s="202">
        <f>IF(N197="nulová",J197,0)</f>
        <v>0</v>
      </c>
      <c r="BJ197" s="19" t="s">
        <v>182</v>
      </c>
      <c r="BK197" s="202">
        <f>ROUND(I197*H197,2)</f>
        <v>0</v>
      </c>
      <c r="BL197" s="19" t="s">
        <v>182</v>
      </c>
      <c r="BM197" s="201" t="s">
        <v>743</v>
      </c>
    </row>
    <row r="198" spans="1:31" s="2" customFormat="1" ht="6.95" customHeight="1">
      <c r="A198" s="36"/>
      <c r="B198" s="50"/>
      <c r="C198" s="51"/>
      <c r="D198" s="51"/>
      <c r="E198" s="51"/>
      <c r="F198" s="51"/>
      <c r="G198" s="51"/>
      <c r="H198" s="51"/>
      <c r="I198" s="139"/>
      <c r="J198" s="51"/>
      <c r="K198" s="51"/>
      <c r="L198" s="41"/>
      <c r="M198" s="36"/>
      <c r="O198" s="36"/>
      <c r="P198" s="36"/>
      <c r="Q198" s="36"/>
      <c r="R198" s="36"/>
      <c r="S198" s="36"/>
      <c r="T198" s="36"/>
      <c r="U198" s="36"/>
      <c r="V198" s="36"/>
      <c r="W198" s="36"/>
      <c r="X198" s="36"/>
      <c r="Y198" s="36"/>
      <c r="Z198" s="36"/>
      <c r="AA198" s="36"/>
      <c r="AB198" s="36"/>
      <c r="AC198" s="36"/>
      <c r="AD198" s="36"/>
      <c r="AE198" s="36"/>
    </row>
  </sheetData>
  <sheetProtection algorithmName="SHA-512" hashValue="haNxwympxqE78N/oYXy2r5jKGXLmjA7sJaZ5NmMVZRBqX4bulon6B8DrVnio6qKCPVabGhc3YHpPmzlK+QUCmg==" saltValue="YcNeyE0LRcGrN3NB7oWFbhHsevekfmBMYIVD2EioPXGEnaOomb4TGQ1d11m+nEVWv9L7SCJ/U9jkgFavnEHwuA==" spinCount="100000" sheet="1" objects="1" scenarios="1" formatColumns="0" formatRows="0" autoFilter="0"/>
  <autoFilter ref="C84:K19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103</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744</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ROUND(J88,2)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ROUND((SUM(BE88:BE182)),2)</f>
        <v>0</v>
      </c>
      <c r="G33" s="36"/>
      <c r="H33" s="36"/>
      <c r="I33" s="128">
        <v>0.21</v>
      </c>
      <c r="J33" s="127">
        <f>ROUND(((SUM(BE88:BE182))*I33),2)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ROUND((SUM(BF88:BF182)),2)</f>
        <v>0</v>
      </c>
      <c r="G34" s="36"/>
      <c r="H34" s="36"/>
      <c r="I34" s="128">
        <v>0.15</v>
      </c>
      <c r="J34" s="127">
        <f>ROUND(((SUM(BF88:BF182))*I34),2)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ROUND((SUM(BG88:BG182)),2)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ROUND((SUM(BH88:BH182)),2)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ROUND((SUM(BI88:BI182)),2)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SO 07 - Oprava přípojky kanalizace</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J88</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J89</f>
        <v>0</v>
      </c>
      <c r="K60" s="149"/>
      <c r="L60" s="154"/>
    </row>
    <row r="61" spans="2:12" s="10" customFormat="1" ht="19.9" customHeight="1">
      <c r="B61" s="155"/>
      <c r="C61" s="156"/>
      <c r="D61" s="157" t="s">
        <v>151</v>
      </c>
      <c r="E61" s="158"/>
      <c r="F61" s="158"/>
      <c r="G61" s="158"/>
      <c r="H61" s="158"/>
      <c r="I61" s="159"/>
      <c r="J61" s="160">
        <f>J90</f>
        <v>0</v>
      </c>
      <c r="K61" s="156"/>
      <c r="L61" s="161"/>
    </row>
    <row r="62" spans="2:12" s="10" customFormat="1" ht="19.9" customHeight="1">
      <c r="B62" s="155"/>
      <c r="C62" s="156"/>
      <c r="D62" s="157" t="s">
        <v>152</v>
      </c>
      <c r="E62" s="158"/>
      <c r="F62" s="158"/>
      <c r="G62" s="158"/>
      <c r="H62" s="158"/>
      <c r="I62" s="159"/>
      <c r="J62" s="160">
        <f>J127</f>
        <v>0</v>
      </c>
      <c r="K62" s="156"/>
      <c r="L62" s="161"/>
    </row>
    <row r="63" spans="2:12" s="10" customFormat="1" ht="19.9" customHeight="1">
      <c r="B63" s="155"/>
      <c r="C63" s="156"/>
      <c r="D63" s="157" t="s">
        <v>155</v>
      </c>
      <c r="E63" s="158"/>
      <c r="F63" s="158"/>
      <c r="G63" s="158"/>
      <c r="H63" s="158"/>
      <c r="I63" s="159"/>
      <c r="J63" s="160">
        <f>J133</f>
        <v>0</v>
      </c>
      <c r="K63" s="156"/>
      <c r="L63" s="161"/>
    </row>
    <row r="64" spans="2:12" s="10" customFormat="1" ht="19.9" customHeight="1">
      <c r="B64" s="155"/>
      <c r="C64" s="156"/>
      <c r="D64" s="157" t="s">
        <v>156</v>
      </c>
      <c r="E64" s="158"/>
      <c r="F64" s="158"/>
      <c r="G64" s="158"/>
      <c r="H64" s="158"/>
      <c r="I64" s="159"/>
      <c r="J64" s="160">
        <f>J137</f>
        <v>0</v>
      </c>
      <c r="K64" s="156"/>
      <c r="L64" s="161"/>
    </row>
    <row r="65" spans="2:12" s="10" customFormat="1" ht="19.9" customHeight="1">
      <c r="B65" s="155"/>
      <c r="C65" s="156"/>
      <c r="D65" s="157" t="s">
        <v>355</v>
      </c>
      <c r="E65" s="158"/>
      <c r="F65" s="158"/>
      <c r="G65" s="158"/>
      <c r="H65" s="158"/>
      <c r="I65" s="159"/>
      <c r="J65" s="160">
        <f>J160</f>
        <v>0</v>
      </c>
      <c r="K65" s="156"/>
      <c r="L65" s="161"/>
    </row>
    <row r="66" spans="2:12" s="10" customFormat="1" ht="19.9" customHeight="1">
      <c r="B66" s="155"/>
      <c r="C66" s="156"/>
      <c r="D66" s="157" t="s">
        <v>157</v>
      </c>
      <c r="E66" s="158"/>
      <c r="F66" s="158"/>
      <c r="G66" s="158"/>
      <c r="H66" s="158"/>
      <c r="I66" s="159"/>
      <c r="J66" s="160">
        <f>J172</f>
        <v>0</v>
      </c>
      <c r="K66" s="156"/>
      <c r="L66" s="161"/>
    </row>
    <row r="67" spans="2:12" s="9" customFormat="1" ht="24.95" customHeight="1">
      <c r="B67" s="148"/>
      <c r="C67" s="149"/>
      <c r="D67" s="150" t="s">
        <v>745</v>
      </c>
      <c r="E67" s="151"/>
      <c r="F67" s="151"/>
      <c r="G67" s="151"/>
      <c r="H67" s="151"/>
      <c r="I67" s="152"/>
      <c r="J67" s="153">
        <f>J175</f>
        <v>0</v>
      </c>
      <c r="K67" s="149"/>
      <c r="L67" s="154"/>
    </row>
    <row r="68" spans="2:12" s="10" customFormat="1" ht="19.9" customHeight="1">
      <c r="B68" s="155"/>
      <c r="C68" s="156"/>
      <c r="D68" s="157" t="s">
        <v>746</v>
      </c>
      <c r="E68" s="158"/>
      <c r="F68" s="158"/>
      <c r="G68" s="158"/>
      <c r="H68" s="158"/>
      <c r="I68" s="159"/>
      <c r="J68" s="160">
        <f>J176</f>
        <v>0</v>
      </c>
      <c r="K68" s="156"/>
      <c r="L68" s="161"/>
    </row>
    <row r="69" spans="1:31" s="2" customFormat="1" ht="21.75" customHeight="1">
      <c r="A69" s="36"/>
      <c r="B69" s="37"/>
      <c r="C69" s="38"/>
      <c r="D69" s="38"/>
      <c r="E69" s="38"/>
      <c r="F69" s="38"/>
      <c r="G69" s="38"/>
      <c r="H69" s="38"/>
      <c r="I69" s="111"/>
      <c r="J69" s="38"/>
      <c r="K69" s="38"/>
      <c r="L69" s="112"/>
      <c r="S69" s="36"/>
      <c r="T69" s="36"/>
      <c r="U69" s="36"/>
      <c r="V69" s="36"/>
      <c r="W69" s="36"/>
      <c r="X69" s="36"/>
      <c r="Y69" s="36"/>
      <c r="Z69" s="36"/>
      <c r="AA69" s="36"/>
      <c r="AB69" s="36"/>
      <c r="AC69" s="36"/>
      <c r="AD69" s="36"/>
      <c r="AE69" s="36"/>
    </row>
    <row r="70" spans="1:31" s="2" customFormat="1" ht="6.95" customHeight="1">
      <c r="A70" s="36"/>
      <c r="B70" s="50"/>
      <c r="C70" s="51"/>
      <c r="D70" s="51"/>
      <c r="E70" s="51"/>
      <c r="F70" s="51"/>
      <c r="G70" s="51"/>
      <c r="H70" s="51"/>
      <c r="I70" s="139"/>
      <c r="J70" s="51"/>
      <c r="K70" s="51"/>
      <c r="L70" s="112"/>
      <c r="S70" s="36"/>
      <c r="T70" s="36"/>
      <c r="U70" s="36"/>
      <c r="V70" s="36"/>
      <c r="W70" s="36"/>
      <c r="X70" s="36"/>
      <c r="Y70" s="36"/>
      <c r="Z70" s="36"/>
      <c r="AA70" s="36"/>
      <c r="AB70" s="36"/>
      <c r="AC70" s="36"/>
      <c r="AD70" s="36"/>
      <c r="AE70" s="36"/>
    </row>
    <row r="74" spans="1:31" s="2" customFormat="1" ht="6.95" customHeight="1">
      <c r="A74" s="36"/>
      <c r="B74" s="52"/>
      <c r="C74" s="53"/>
      <c r="D74" s="53"/>
      <c r="E74" s="53"/>
      <c r="F74" s="53"/>
      <c r="G74" s="53"/>
      <c r="H74" s="53"/>
      <c r="I74" s="142"/>
      <c r="J74" s="53"/>
      <c r="K74" s="53"/>
      <c r="L74" s="112"/>
      <c r="S74" s="36"/>
      <c r="T74" s="36"/>
      <c r="U74" s="36"/>
      <c r="V74" s="36"/>
      <c r="W74" s="36"/>
      <c r="X74" s="36"/>
      <c r="Y74" s="36"/>
      <c r="Z74" s="36"/>
      <c r="AA74" s="36"/>
      <c r="AB74" s="36"/>
      <c r="AC74" s="36"/>
      <c r="AD74" s="36"/>
      <c r="AE74" s="36"/>
    </row>
    <row r="75" spans="1:31" s="2" customFormat="1" ht="24.95" customHeight="1">
      <c r="A75" s="36"/>
      <c r="B75" s="37"/>
      <c r="C75" s="25" t="s">
        <v>160</v>
      </c>
      <c r="D75" s="38"/>
      <c r="E75" s="38"/>
      <c r="F75" s="38"/>
      <c r="G75" s="38"/>
      <c r="H75" s="38"/>
      <c r="I75" s="111"/>
      <c r="J75" s="38"/>
      <c r="K75" s="38"/>
      <c r="L75" s="112"/>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1"/>
      <c r="J76" s="38"/>
      <c r="K76" s="38"/>
      <c r="L76" s="112"/>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16.5" customHeight="1">
      <c r="A78" s="36"/>
      <c r="B78" s="37"/>
      <c r="C78" s="38"/>
      <c r="D78" s="38"/>
      <c r="E78" s="396" t="str">
        <f>E7</f>
        <v>Horažďovice ON - oprava výpravní budovy1</v>
      </c>
      <c r="F78" s="397"/>
      <c r="G78" s="397"/>
      <c r="H78" s="397"/>
      <c r="I78" s="111"/>
      <c r="J78" s="38"/>
      <c r="K78" s="38"/>
      <c r="L78" s="112"/>
      <c r="S78" s="36"/>
      <c r="T78" s="36"/>
      <c r="U78" s="36"/>
      <c r="V78" s="36"/>
      <c r="W78" s="36"/>
      <c r="X78" s="36"/>
      <c r="Y78" s="36"/>
      <c r="Z78" s="36"/>
      <c r="AA78" s="36"/>
      <c r="AB78" s="36"/>
      <c r="AC78" s="36"/>
      <c r="AD78" s="36"/>
      <c r="AE78" s="36"/>
    </row>
    <row r="79" spans="1:31" s="2" customFormat="1" ht="12" customHeight="1">
      <c r="A79" s="36"/>
      <c r="B79" s="37"/>
      <c r="C79" s="31" t="s">
        <v>144</v>
      </c>
      <c r="D79" s="38"/>
      <c r="E79" s="38"/>
      <c r="F79" s="38"/>
      <c r="G79" s="38"/>
      <c r="H79" s="38"/>
      <c r="I79" s="111"/>
      <c r="J79" s="38"/>
      <c r="K79" s="38"/>
      <c r="L79" s="112"/>
      <c r="S79" s="36"/>
      <c r="T79" s="36"/>
      <c r="U79" s="36"/>
      <c r="V79" s="36"/>
      <c r="W79" s="36"/>
      <c r="X79" s="36"/>
      <c r="Y79" s="36"/>
      <c r="Z79" s="36"/>
      <c r="AA79" s="36"/>
      <c r="AB79" s="36"/>
      <c r="AC79" s="36"/>
      <c r="AD79" s="36"/>
      <c r="AE79" s="36"/>
    </row>
    <row r="80" spans="1:31" s="2" customFormat="1" ht="16.5" customHeight="1">
      <c r="A80" s="36"/>
      <c r="B80" s="37"/>
      <c r="C80" s="38"/>
      <c r="D80" s="38"/>
      <c r="E80" s="353" t="str">
        <f>E9</f>
        <v>SO 07 - Oprava přípojky kanalizace</v>
      </c>
      <c r="F80" s="398"/>
      <c r="G80" s="398"/>
      <c r="H80" s="398"/>
      <c r="I80" s="111"/>
      <c r="J80" s="38"/>
      <c r="K80" s="38"/>
      <c r="L80" s="112"/>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1"/>
      <c r="J81" s="38"/>
      <c r="K81" s="38"/>
      <c r="L81" s="112"/>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 xml:space="preserve"> </v>
      </c>
      <c r="G82" s="38"/>
      <c r="H82" s="38"/>
      <c r="I82" s="114" t="s">
        <v>23</v>
      </c>
      <c r="J82" s="62" t="str">
        <f>IF(J12="","",J12)</f>
        <v>29. 3. 2020</v>
      </c>
      <c r="K82" s="38"/>
      <c r="L82" s="112"/>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1"/>
      <c r="J83" s="38"/>
      <c r="K83" s="38"/>
      <c r="L83" s="112"/>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E15</f>
        <v>Správa železnic, státní organizace</v>
      </c>
      <c r="G84" s="38"/>
      <c r="H84" s="38"/>
      <c r="I84" s="114" t="s">
        <v>33</v>
      </c>
      <c r="J84" s="34" t="str">
        <f>E21</f>
        <v>APREA s.r.o.</v>
      </c>
      <c r="K84" s="38"/>
      <c r="L84" s="112"/>
      <c r="S84" s="36"/>
      <c r="T84" s="36"/>
      <c r="U84" s="36"/>
      <c r="V84" s="36"/>
      <c r="W84" s="36"/>
      <c r="X84" s="36"/>
      <c r="Y84" s="36"/>
      <c r="Z84" s="36"/>
      <c r="AA84" s="36"/>
      <c r="AB84" s="36"/>
      <c r="AC84" s="36"/>
      <c r="AD84" s="36"/>
      <c r="AE84" s="36"/>
    </row>
    <row r="85" spans="1:31" s="2" customFormat="1" ht="15.2" customHeight="1">
      <c r="A85" s="36"/>
      <c r="B85" s="37"/>
      <c r="C85" s="31" t="s">
        <v>31</v>
      </c>
      <c r="D85" s="38"/>
      <c r="E85" s="38"/>
      <c r="F85" s="29" t="str">
        <f>IF(E18="","",E18)</f>
        <v>Vyplň údaj</v>
      </c>
      <c r="G85" s="38"/>
      <c r="H85" s="38"/>
      <c r="I85" s="114" t="s">
        <v>38</v>
      </c>
      <c r="J85" s="34" t="str">
        <f>E24</f>
        <v xml:space="preserve"> </v>
      </c>
      <c r="K85" s="38"/>
      <c r="L85" s="112"/>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111"/>
      <c r="J86" s="38"/>
      <c r="K86" s="38"/>
      <c r="L86" s="112"/>
      <c r="S86" s="36"/>
      <c r="T86" s="36"/>
      <c r="U86" s="36"/>
      <c r="V86" s="36"/>
      <c r="W86" s="36"/>
      <c r="X86" s="36"/>
      <c r="Y86" s="36"/>
      <c r="Z86" s="36"/>
      <c r="AA86" s="36"/>
      <c r="AB86" s="36"/>
      <c r="AC86" s="36"/>
      <c r="AD86" s="36"/>
      <c r="AE86" s="36"/>
    </row>
    <row r="87" spans="1:31" s="11" customFormat="1" ht="29.25" customHeight="1">
      <c r="A87" s="162"/>
      <c r="B87" s="163"/>
      <c r="C87" s="164" t="s">
        <v>161</v>
      </c>
      <c r="D87" s="165" t="s">
        <v>60</v>
      </c>
      <c r="E87" s="165" t="s">
        <v>56</v>
      </c>
      <c r="F87" s="165" t="s">
        <v>57</v>
      </c>
      <c r="G87" s="165" t="s">
        <v>162</v>
      </c>
      <c r="H87" s="165" t="s">
        <v>163</v>
      </c>
      <c r="I87" s="166" t="s">
        <v>164</v>
      </c>
      <c r="J87" s="165" t="s">
        <v>148</v>
      </c>
      <c r="K87" s="167" t="s">
        <v>165</v>
      </c>
      <c r="L87" s="168"/>
      <c r="M87" s="71" t="s">
        <v>19</v>
      </c>
      <c r="N87" s="72" t="s">
        <v>45</v>
      </c>
      <c r="O87" s="72" t="s">
        <v>166</v>
      </c>
      <c r="P87" s="72" t="s">
        <v>167</v>
      </c>
      <c r="Q87" s="72" t="s">
        <v>168</v>
      </c>
      <c r="R87" s="72" t="s">
        <v>169</v>
      </c>
      <c r="S87" s="72" t="s">
        <v>170</v>
      </c>
      <c r="T87" s="73" t="s">
        <v>171</v>
      </c>
      <c r="U87" s="162"/>
      <c r="V87" s="162"/>
      <c r="W87" s="162"/>
      <c r="X87" s="162"/>
      <c r="Y87" s="162"/>
      <c r="Z87" s="162"/>
      <c r="AA87" s="162"/>
      <c r="AB87" s="162"/>
      <c r="AC87" s="162"/>
      <c r="AD87" s="162"/>
      <c r="AE87" s="162"/>
    </row>
    <row r="88" spans="1:63" s="2" customFormat="1" ht="22.9" customHeight="1">
      <c r="A88" s="36"/>
      <c r="B88" s="37"/>
      <c r="C88" s="78" t="s">
        <v>172</v>
      </c>
      <c r="D88" s="38"/>
      <c r="E88" s="38"/>
      <c r="F88" s="38"/>
      <c r="G88" s="38"/>
      <c r="H88" s="38"/>
      <c r="I88" s="111"/>
      <c r="J88" s="169">
        <f>BK88</f>
        <v>0</v>
      </c>
      <c r="K88" s="38"/>
      <c r="L88" s="41"/>
      <c r="M88" s="74"/>
      <c r="N88" s="170"/>
      <c r="O88" s="75"/>
      <c r="P88" s="171">
        <f>P89+P175</f>
        <v>0</v>
      </c>
      <c r="Q88" s="75"/>
      <c r="R88" s="171">
        <f>R89+R175</f>
        <v>122.23812999999998</v>
      </c>
      <c r="S88" s="75"/>
      <c r="T88" s="172">
        <f>T89+T175</f>
        <v>20.53</v>
      </c>
      <c r="U88" s="36"/>
      <c r="V88" s="36"/>
      <c r="W88" s="36"/>
      <c r="X88" s="36"/>
      <c r="Y88" s="36"/>
      <c r="Z88" s="36"/>
      <c r="AA88" s="36"/>
      <c r="AB88" s="36"/>
      <c r="AC88" s="36"/>
      <c r="AD88" s="36"/>
      <c r="AE88" s="36"/>
      <c r="AT88" s="19" t="s">
        <v>74</v>
      </c>
      <c r="AU88" s="19" t="s">
        <v>149</v>
      </c>
      <c r="BK88" s="173">
        <f>BK89+BK175</f>
        <v>0</v>
      </c>
    </row>
    <row r="89" spans="2:63" s="12" customFormat="1" ht="25.9" customHeight="1">
      <c r="B89" s="174"/>
      <c r="C89" s="175"/>
      <c r="D89" s="176" t="s">
        <v>74</v>
      </c>
      <c r="E89" s="177" t="s">
        <v>173</v>
      </c>
      <c r="F89" s="177" t="s">
        <v>174</v>
      </c>
      <c r="G89" s="175"/>
      <c r="H89" s="175"/>
      <c r="I89" s="178"/>
      <c r="J89" s="179">
        <f>BK89</f>
        <v>0</v>
      </c>
      <c r="K89" s="175"/>
      <c r="L89" s="180"/>
      <c r="M89" s="181"/>
      <c r="N89" s="182"/>
      <c r="O89" s="182"/>
      <c r="P89" s="183">
        <f>P90+P127+P133+P137+P160+P172</f>
        <v>0</v>
      </c>
      <c r="Q89" s="182"/>
      <c r="R89" s="183">
        <f>R90+R127+R133+R137+R160+R172</f>
        <v>114.84276999999999</v>
      </c>
      <c r="S89" s="182"/>
      <c r="T89" s="184">
        <f>T90+T127+T133+T137+T160+T172</f>
        <v>20.53</v>
      </c>
      <c r="AR89" s="185" t="s">
        <v>83</v>
      </c>
      <c r="AT89" s="186" t="s">
        <v>74</v>
      </c>
      <c r="AU89" s="186" t="s">
        <v>75</v>
      </c>
      <c r="AY89" s="185" t="s">
        <v>175</v>
      </c>
      <c r="BK89" s="187">
        <f>BK90+BK127+BK133+BK137+BK160+BK172</f>
        <v>0</v>
      </c>
    </row>
    <row r="90" spans="2:63" s="12" customFormat="1" ht="22.9" customHeight="1">
      <c r="B90" s="174"/>
      <c r="C90" s="175"/>
      <c r="D90" s="176" t="s">
        <v>74</v>
      </c>
      <c r="E90" s="188" t="s">
        <v>83</v>
      </c>
      <c r="F90" s="188" t="s">
        <v>176</v>
      </c>
      <c r="G90" s="175"/>
      <c r="H90" s="175"/>
      <c r="I90" s="178"/>
      <c r="J90" s="189">
        <f>BK90</f>
        <v>0</v>
      </c>
      <c r="K90" s="175"/>
      <c r="L90" s="180"/>
      <c r="M90" s="181"/>
      <c r="N90" s="182"/>
      <c r="O90" s="182"/>
      <c r="P90" s="183">
        <f>SUM(P91:P126)</f>
        <v>0</v>
      </c>
      <c r="Q90" s="182"/>
      <c r="R90" s="183">
        <f>SUM(R91:R126)</f>
        <v>84.2955</v>
      </c>
      <c r="S90" s="182"/>
      <c r="T90" s="184">
        <f>SUM(T91:T126)</f>
        <v>20.53</v>
      </c>
      <c r="AR90" s="185" t="s">
        <v>83</v>
      </c>
      <c r="AT90" s="186" t="s">
        <v>74</v>
      </c>
      <c r="AU90" s="186" t="s">
        <v>83</v>
      </c>
      <c r="AY90" s="185" t="s">
        <v>175</v>
      </c>
      <c r="BK90" s="187">
        <f>SUM(BK91:BK126)</f>
        <v>0</v>
      </c>
    </row>
    <row r="91" spans="1:65" s="2" customFormat="1" ht="21.75" customHeight="1">
      <c r="A91" s="36"/>
      <c r="B91" s="37"/>
      <c r="C91" s="190" t="s">
        <v>83</v>
      </c>
      <c r="D91" s="190" t="s">
        <v>177</v>
      </c>
      <c r="E91" s="191" t="s">
        <v>747</v>
      </c>
      <c r="F91" s="192" t="s">
        <v>748</v>
      </c>
      <c r="G91" s="193" t="s">
        <v>180</v>
      </c>
      <c r="H91" s="194">
        <v>20</v>
      </c>
      <c r="I91" s="195"/>
      <c r="J91" s="196">
        <f>ROUND(I91*H91,2)</f>
        <v>0</v>
      </c>
      <c r="K91" s="192" t="s">
        <v>181</v>
      </c>
      <c r="L91" s="41"/>
      <c r="M91" s="197" t="s">
        <v>19</v>
      </c>
      <c r="N91" s="198" t="s">
        <v>48</v>
      </c>
      <c r="O91" s="67"/>
      <c r="P91" s="199">
        <f>O91*H91</f>
        <v>0</v>
      </c>
      <c r="Q91" s="199">
        <v>9E-05</v>
      </c>
      <c r="R91" s="199">
        <f>Q91*H91</f>
        <v>0.0018000000000000002</v>
      </c>
      <c r="S91" s="199">
        <v>0.256</v>
      </c>
      <c r="T91" s="200">
        <f>S91*H91</f>
        <v>5.12</v>
      </c>
      <c r="U91" s="36"/>
      <c r="V91" s="36"/>
      <c r="W91" s="36"/>
      <c r="X91" s="36"/>
      <c r="Y91" s="36"/>
      <c r="Z91" s="36"/>
      <c r="AA91" s="36"/>
      <c r="AB91" s="36"/>
      <c r="AC91" s="36"/>
      <c r="AD91" s="36"/>
      <c r="AE91" s="36"/>
      <c r="AR91" s="201" t="s">
        <v>182</v>
      </c>
      <c r="AT91" s="201" t="s">
        <v>177</v>
      </c>
      <c r="AU91" s="201" t="s">
        <v>85</v>
      </c>
      <c r="AY91" s="19" t="s">
        <v>175</v>
      </c>
      <c r="BE91" s="202">
        <f>IF(N91="základní",J91,0)</f>
        <v>0</v>
      </c>
      <c r="BF91" s="202">
        <f>IF(N91="snížená",J91,0)</f>
        <v>0</v>
      </c>
      <c r="BG91" s="202">
        <f>IF(N91="zákl. přenesená",J91,0)</f>
        <v>0</v>
      </c>
      <c r="BH91" s="202">
        <f>IF(N91="sníž. přenesená",J91,0)</f>
        <v>0</v>
      </c>
      <c r="BI91" s="202">
        <f>IF(N91="nulová",J91,0)</f>
        <v>0</v>
      </c>
      <c r="BJ91" s="19" t="s">
        <v>182</v>
      </c>
      <c r="BK91" s="202">
        <f>ROUND(I91*H91,2)</f>
        <v>0</v>
      </c>
      <c r="BL91" s="19" t="s">
        <v>182</v>
      </c>
      <c r="BM91" s="201" t="s">
        <v>749</v>
      </c>
    </row>
    <row r="92" spans="1:47" s="2" customFormat="1" ht="195">
      <c r="A92" s="36"/>
      <c r="B92" s="37"/>
      <c r="C92" s="38"/>
      <c r="D92" s="203" t="s">
        <v>184</v>
      </c>
      <c r="E92" s="38"/>
      <c r="F92" s="204" t="s">
        <v>750</v>
      </c>
      <c r="G92" s="38"/>
      <c r="H92" s="38"/>
      <c r="I92" s="111"/>
      <c r="J92" s="38"/>
      <c r="K92" s="38"/>
      <c r="L92" s="41"/>
      <c r="M92" s="205"/>
      <c r="N92" s="206"/>
      <c r="O92" s="67"/>
      <c r="P92" s="67"/>
      <c r="Q92" s="67"/>
      <c r="R92" s="67"/>
      <c r="S92" s="67"/>
      <c r="T92" s="68"/>
      <c r="U92" s="36"/>
      <c r="V92" s="36"/>
      <c r="W92" s="36"/>
      <c r="X92" s="36"/>
      <c r="Y92" s="36"/>
      <c r="Z92" s="36"/>
      <c r="AA92" s="36"/>
      <c r="AB92" s="36"/>
      <c r="AC92" s="36"/>
      <c r="AD92" s="36"/>
      <c r="AE92" s="36"/>
      <c r="AT92" s="19" t="s">
        <v>184</v>
      </c>
      <c r="AU92" s="19" t="s">
        <v>85</v>
      </c>
    </row>
    <row r="93" spans="1:65" s="2" customFormat="1" ht="21.75" customHeight="1">
      <c r="A93" s="36"/>
      <c r="B93" s="37"/>
      <c r="C93" s="190" t="s">
        <v>85</v>
      </c>
      <c r="D93" s="190" t="s">
        <v>177</v>
      </c>
      <c r="E93" s="191" t="s">
        <v>751</v>
      </c>
      <c r="F93" s="192" t="s">
        <v>752</v>
      </c>
      <c r="G93" s="193" t="s">
        <v>180</v>
      </c>
      <c r="H93" s="194">
        <v>20</v>
      </c>
      <c r="I93" s="195"/>
      <c r="J93" s="196">
        <f>ROUND(I93*H93,2)</f>
        <v>0</v>
      </c>
      <c r="K93" s="192" t="s">
        <v>181</v>
      </c>
      <c r="L93" s="41"/>
      <c r="M93" s="197" t="s">
        <v>19</v>
      </c>
      <c r="N93" s="198" t="s">
        <v>48</v>
      </c>
      <c r="O93" s="67"/>
      <c r="P93" s="199">
        <f>O93*H93</f>
        <v>0</v>
      </c>
      <c r="Q93" s="199">
        <v>0</v>
      </c>
      <c r="R93" s="199">
        <f>Q93*H93</f>
        <v>0</v>
      </c>
      <c r="S93" s="199">
        <v>0.75</v>
      </c>
      <c r="T93" s="200">
        <f>S93*H93</f>
        <v>15</v>
      </c>
      <c r="U93" s="36"/>
      <c r="V93" s="36"/>
      <c r="W93" s="36"/>
      <c r="X93" s="36"/>
      <c r="Y93" s="36"/>
      <c r="Z93" s="36"/>
      <c r="AA93" s="36"/>
      <c r="AB93" s="36"/>
      <c r="AC93" s="36"/>
      <c r="AD93" s="36"/>
      <c r="AE93" s="36"/>
      <c r="AR93" s="201" t="s">
        <v>182</v>
      </c>
      <c r="AT93" s="201" t="s">
        <v>177</v>
      </c>
      <c r="AU93" s="201" t="s">
        <v>85</v>
      </c>
      <c r="AY93" s="19" t="s">
        <v>175</v>
      </c>
      <c r="BE93" s="202">
        <f>IF(N93="základní",J93,0)</f>
        <v>0</v>
      </c>
      <c r="BF93" s="202">
        <f>IF(N93="snížená",J93,0)</f>
        <v>0</v>
      </c>
      <c r="BG93" s="202">
        <f>IF(N93="zákl. přenesená",J93,0)</f>
        <v>0</v>
      </c>
      <c r="BH93" s="202">
        <f>IF(N93="sníž. přenesená",J93,0)</f>
        <v>0</v>
      </c>
      <c r="BI93" s="202">
        <f>IF(N93="nulová",J93,0)</f>
        <v>0</v>
      </c>
      <c r="BJ93" s="19" t="s">
        <v>182</v>
      </c>
      <c r="BK93" s="202">
        <f>ROUND(I93*H93,2)</f>
        <v>0</v>
      </c>
      <c r="BL93" s="19" t="s">
        <v>182</v>
      </c>
      <c r="BM93" s="201" t="s">
        <v>753</v>
      </c>
    </row>
    <row r="94" spans="1:47" s="2" customFormat="1" ht="175.5">
      <c r="A94" s="36"/>
      <c r="B94" s="37"/>
      <c r="C94" s="38"/>
      <c r="D94" s="203" t="s">
        <v>184</v>
      </c>
      <c r="E94" s="38"/>
      <c r="F94" s="204" t="s">
        <v>667</v>
      </c>
      <c r="G94" s="38"/>
      <c r="H94" s="38"/>
      <c r="I94" s="111"/>
      <c r="J94" s="38"/>
      <c r="K94" s="38"/>
      <c r="L94" s="41"/>
      <c r="M94" s="205"/>
      <c r="N94" s="206"/>
      <c r="O94" s="67"/>
      <c r="P94" s="67"/>
      <c r="Q94" s="67"/>
      <c r="R94" s="67"/>
      <c r="S94" s="67"/>
      <c r="T94" s="68"/>
      <c r="U94" s="36"/>
      <c r="V94" s="36"/>
      <c r="W94" s="36"/>
      <c r="X94" s="36"/>
      <c r="Y94" s="36"/>
      <c r="Z94" s="36"/>
      <c r="AA94" s="36"/>
      <c r="AB94" s="36"/>
      <c r="AC94" s="36"/>
      <c r="AD94" s="36"/>
      <c r="AE94" s="36"/>
      <c r="AT94" s="19" t="s">
        <v>184</v>
      </c>
      <c r="AU94" s="19" t="s">
        <v>85</v>
      </c>
    </row>
    <row r="95" spans="1:65" s="2" customFormat="1" ht="21.75" customHeight="1">
      <c r="A95" s="36"/>
      <c r="B95" s="37"/>
      <c r="C95" s="190" t="s">
        <v>195</v>
      </c>
      <c r="D95" s="190" t="s">
        <v>177</v>
      </c>
      <c r="E95" s="191" t="s">
        <v>754</v>
      </c>
      <c r="F95" s="192" t="s">
        <v>755</v>
      </c>
      <c r="G95" s="193" t="s">
        <v>247</v>
      </c>
      <c r="H95" s="194">
        <v>2</v>
      </c>
      <c r="I95" s="195"/>
      <c r="J95" s="196">
        <f>ROUND(I95*H95,2)</f>
        <v>0</v>
      </c>
      <c r="K95" s="192" t="s">
        <v>181</v>
      </c>
      <c r="L95" s="41"/>
      <c r="M95" s="197" t="s">
        <v>19</v>
      </c>
      <c r="N95" s="198" t="s">
        <v>48</v>
      </c>
      <c r="O95" s="67"/>
      <c r="P95" s="199">
        <f>O95*H95</f>
        <v>0</v>
      </c>
      <c r="Q95" s="199">
        <v>0</v>
      </c>
      <c r="R95" s="199">
        <f>Q95*H95</f>
        <v>0</v>
      </c>
      <c r="S95" s="199">
        <v>0.205</v>
      </c>
      <c r="T95" s="200">
        <f>S95*H95</f>
        <v>0.41</v>
      </c>
      <c r="U95" s="36"/>
      <c r="V95" s="36"/>
      <c r="W95" s="36"/>
      <c r="X95" s="36"/>
      <c r="Y95" s="36"/>
      <c r="Z95" s="36"/>
      <c r="AA95" s="36"/>
      <c r="AB95" s="36"/>
      <c r="AC95" s="36"/>
      <c r="AD95" s="36"/>
      <c r="AE95" s="36"/>
      <c r="AR95" s="201" t="s">
        <v>182</v>
      </c>
      <c r="AT95" s="201" t="s">
        <v>177</v>
      </c>
      <c r="AU95" s="201" t="s">
        <v>85</v>
      </c>
      <c r="AY95" s="19" t="s">
        <v>175</v>
      </c>
      <c r="BE95" s="202">
        <f>IF(N95="základní",J95,0)</f>
        <v>0</v>
      </c>
      <c r="BF95" s="202">
        <f>IF(N95="snížená",J95,0)</f>
        <v>0</v>
      </c>
      <c r="BG95" s="202">
        <f>IF(N95="zákl. přenesená",J95,0)</f>
        <v>0</v>
      </c>
      <c r="BH95" s="202">
        <f>IF(N95="sníž. přenesená",J95,0)</f>
        <v>0</v>
      </c>
      <c r="BI95" s="202">
        <f>IF(N95="nulová",J95,0)</f>
        <v>0</v>
      </c>
      <c r="BJ95" s="19" t="s">
        <v>182</v>
      </c>
      <c r="BK95" s="202">
        <f>ROUND(I95*H95,2)</f>
        <v>0</v>
      </c>
      <c r="BL95" s="19" t="s">
        <v>182</v>
      </c>
      <c r="BM95" s="201" t="s">
        <v>756</v>
      </c>
    </row>
    <row r="96" spans="1:47" s="2" customFormat="1" ht="136.5">
      <c r="A96" s="36"/>
      <c r="B96" s="37"/>
      <c r="C96" s="38"/>
      <c r="D96" s="203" t="s">
        <v>184</v>
      </c>
      <c r="E96" s="38"/>
      <c r="F96" s="204" t="s">
        <v>671</v>
      </c>
      <c r="G96" s="38"/>
      <c r="H96" s="38"/>
      <c r="I96" s="111"/>
      <c r="J96" s="38"/>
      <c r="K96" s="38"/>
      <c r="L96" s="41"/>
      <c r="M96" s="205"/>
      <c r="N96" s="206"/>
      <c r="O96" s="67"/>
      <c r="P96" s="67"/>
      <c r="Q96" s="67"/>
      <c r="R96" s="67"/>
      <c r="S96" s="67"/>
      <c r="T96" s="68"/>
      <c r="U96" s="36"/>
      <c r="V96" s="36"/>
      <c r="W96" s="36"/>
      <c r="X96" s="36"/>
      <c r="Y96" s="36"/>
      <c r="Z96" s="36"/>
      <c r="AA96" s="36"/>
      <c r="AB96" s="36"/>
      <c r="AC96" s="36"/>
      <c r="AD96" s="36"/>
      <c r="AE96" s="36"/>
      <c r="AT96" s="19" t="s">
        <v>184</v>
      </c>
      <c r="AU96" s="19" t="s">
        <v>85</v>
      </c>
    </row>
    <row r="97" spans="1:65" s="2" customFormat="1" ht="21.75" customHeight="1">
      <c r="A97" s="36"/>
      <c r="B97" s="37"/>
      <c r="C97" s="190" t="s">
        <v>182</v>
      </c>
      <c r="D97" s="190" t="s">
        <v>177</v>
      </c>
      <c r="E97" s="191" t="s">
        <v>757</v>
      </c>
      <c r="F97" s="192" t="s">
        <v>758</v>
      </c>
      <c r="G97" s="193" t="s">
        <v>247</v>
      </c>
      <c r="H97" s="194">
        <v>2</v>
      </c>
      <c r="I97" s="195"/>
      <c r="J97" s="196">
        <f>ROUND(I97*H97,2)</f>
        <v>0</v>
      </c>
      <c r="K97" s="192" t="s">
        <v>181</v>
      </c>
      <c r="L97" s="41"/>
      <c r="M97" s="197" t="s">
        <v>19</v>
      </c>
      <c r="N97" s="198" t="s">
        <v>48</v>
      </c>
      <c r="O97" s="67"/>
      <c r="P97" s="199">
        <f>O97*H97</f>
        <v>0</v>
      </c>
      <c r="Q97" s="199">
        <v>0</v>
      </c>
      <c r="R97" s="199">
        <f>Q97*H97</f>
        <v>0</v>
      </c>
      <c r="S97" s="199">
        <v>0</v>
      </c>
      <c r="T97" s="200">
        <f>S97*H97</f>
        <v>0</v>
      </c>
      <c r="U97" s="36"/>
      <c r="V97" s="36"/>
      <c r="W97" s="36"/>
      <c r="X97" s="36"/>
      <c r="Y97" s="36"/>
      <c r="Z97" s="36"/>
      <c r="AA97" s="36"/>
      <c r="AB97" s="36"/>
      <c r="AC97" s="36"/>
      <c r="AD97" s="36"/>
      <c r="AE97" s="36"/>
      <c r="AR97" s="201" t="s">
        <v>182</v>
      </c>
      <c r="AT97" s="201" t="s">
        <v>177</v>
      </c>
      <c r="AU97" s="201" t="s">
        <v>85</v>
      </c>
      <c r="AY97" s="19" t="s">
        <v>175</v>
      </c>
      <c r="BE97" s="202">
        <f>IF(N97="základní",J97,0)</f>
        <v>0</v>
      </c>
      <c r="BF97" s="202">
        <f>IF(N97="snížená",J97,0)</f>
        <v>0</v>
      </c>
      <c r="BG97" s="202">
        <f>IF(N97="zákl. přenesená",J97,0)</f>
        <v>0</v>
      </c>
      <c r="BH97" s="202">
        <f>IF(N97="sníž. přenesená",J97,0)</f>
        <v>0</v>
      </c>
      <c r="BI97" s="202">
        <f>IF(N97="nulová",J97,0)</f>
        <v>0</v>
      </c>
      <c r="BJ97" s="19" t="s">
        <v>182</v>
      </c>
      <c r="BK97" s="202">
        <f>ROUND(I97*H97,2)</f>
        <v>0</v>
      </c>
      <c r="BL97" s="19" t="s">
        <v>182</v>
      </c>
      <c r="BM97" s="201" t="s">
        <v>759</v>
      </c>
    </row>
    <row r="98" spans="1:47" s="2" customFormat="1" ht="68.25">
      <c r="A98" s="36"/>
      <c r="B98" s="37"/>
      <c r="C98" s="38"/>
      <c r="D98" s="203" t="s">
        <v>184</v>
      </c>
      <c r="E98" s="38"/>
      <c r="F98" s="204" t="s">
        <v>760</v>
      </c>
      <c r="G98" s="38"/>
      <c r="H98" s="38"/>
      <c r="I98" s="111"/>
      <c r="J98" s="38"/>
      <c r="K98" s="38"/>
      <c r="L98" s="41"/>
      <c r="M98" s="205"/>
      <c r="N98" s="206"/>
      <c r="O98" s="67"/>
      <c r="P98" s="67"/>
      <c r="Q98" s="67"/>
      <c r="R98" s="67"/>
      <c r="S98" s="67"/>
      <c r="T98" s="68"/>
      <c r="U98" s="36"/>
      <c r="V98" s="36"/>
      <c r="W98" s="36"/>
      <c r="X98" s="36"/>
      <c r="Y98" s="36"/>
      <c r="Z98" s="36"/>
      <c r="AA98" s="36"/>
      <c r="AB98" s="36"/>
      <c r="AC98" s="36"/>
      <c r="AD98" s="36"/>
      <c r="AE98" s="36"/>
      <c r="AT98" s="19" t="s">
        <v>184</v>
      </c>
      <c r="AU98" s="19" t="s">
        <v>85</v>
      </c>
    </row>
    <row r="99" spans="1:65" s="2" customFormat="1" ht="16.5" customHeight="1">
      <c r="A99" s="36"/>
      <c r="B99" s="37"/>
      <c r="C99" s="190" t="s">
        <v>209</v>
      </c>
      <c r="D99" s="190" t="s">
        <v>177</v>
      </c>
      <c r="E99" s="191" t="s">
        <v>761</v>
      </c>
      <c r="F99" s="192" t="s">
        <v>762</v>
      </c>
      <c r="G99" s="193" t="s">
        <v>763</v>
      </c>
      <c r="H99" s="194">
        <v>10</v>
      </c>
      <c r="I99" s="195"/>
      <c r="J99" s="196">
        <f>ROUND(I99*H99,2)</f>
        <v>0</v>
      </c>
      <c r="K99" s="192" t="s">
        <v>181</v>
      </c>
      <c r="L99" s="41"/>
      <c r="M99" s="197" t="s">
        <v>19</v>
      </c>
      <c r="N99" s="198" t="s">
        <v>48</v>
      </c>
      <c r="O99" s="67"/>
      <c r="P99" s="199">
        <f>O99*H99</f>
        <v>0</v>
      </c>
      <c r="Q99" s="199">
        <v>0</v>
      </c>
      <c r="R99" s="199">
        <f>Q99*H99</f>
        <v>0</v>
      </c>
      <c r="S99" s="199">
        <v>0</v>
      </c>
      <c r="T99" s="200">
        <f>S99*H99</f>
        <v>0</v>
      </c>
      <c r="U99" s="36"/>
      <c r="V99" s="36"/>
      <c r="W99" s="36"/>
      <c r="X99" s="36"/>
      <c r="Y99" s="36"/>
      <c r="Z99" s="36"/>
      <c r="AA99" s="36"/>
      <c r="AB99" s="36"/>
      <c r="AC99" s="36"/>
      <c r="AD99" s="36"/>
      <c r="AE99" s="36"/>
      <c r="AR99" s="201" t="s">
        <v>182</v>
      </c>
      <c r="AT99" s="201" t="s">
        <v>177</v>
      </c>
      <c r="AU99" s="201" t="s">
        <v>85</v>
      </c>
      <c r="AY99" s="19" t="s">
        <v>175</v>
      </c>
      <c r="BE99" s="202">
        <f>IF(N99="základní",J99,0)</f>
        <v>0</v>
      </c>
      <c r="BF99" s="202">
        <f>IF(N99="snížená",J99,0)</f>
        <v>0</v>
      </c>
      <c r="BG99" s="202">
        <f>IF(N99="zákl. přenesená",J99,0)</f>
        <v>0</v>
      </c>
      <c r="BH99" s="202">
        <f>IF(N99="sníž. přenesená",J99,0)</f>
        <v>0</v>
      </c>
      <c r="BI99" s="202">
        <f>IF(N99="nulová",J99,0)</f>
        <v>0</v>
      </c>
      <c r="BJ99" s="19" t="s">
        <v>182</v>
      </c>
      <c r="BK99" s="202">
        <f>ROUND(I99*H99,2)</f>
        <v>0</v>
      </c>
      <c r="BL99" s="19" t="s">
        <v>182</v>
      </c>
      <c r="BM99" s="201" t="s">
        <v>764</v>
      </c>
    </row>
    <row r="100" spans="1:65" s="2" customFormat="1" ht="44.25" customHeight="1">
      <c r="A100" s="36"/>
      <c r="B100" s="37"/>
      <c r="C100" s="190" t="s">
        <v>214</v>
      </c>
      <c r="D100" s="190" t="s">
        <v>177</v>
      </c>
      <c r="E100" s="191" t="s">
        <v>765</v>
      </c>
      <c r="F100" s="192" t="s">
        <v>766</v>
      </c>
      <c r="G100" s="193" t="s">
        <v>247</v>
      </c>
      <c r="H100" s="194">
        <v>2</v>
      </c>
      <c r="I100" s="195"/>
      <c r="J100" s="196">
        <f>ROUND(I100*H100,2)</f>
        <v>0</v>
      </c>
      <c r="K100" s="192" t="s">
        <v>181</v>
      </c>
      <c r="L100" s="41"/>
      <c r="M100" s="197" t="s">
        <v>19</v>
      </c>
      <c r="N100" s="198" t="s">
        <v>48</v>
      </c>
      <c r="O100" s="67"/>
      <c r="P100" s="199">
        <f>O100*H100</f>
        <v>0</v>
      </c>
      <c r="Q100" s="199">
        <v>0.10775</v>
      </c>
      <c r="R100" s="199">
        <f>Q100*H100</f>
        <v>0.2155</v>
      </c>
      <c r="S100" s="199">
        <v>0</v>
      </c>
      <c r="T100" s="200">
        <f>S100*H100</f>
        <v>0</v>
      </c>
      <c r="U100" s="36"/>
      <c r="V100" s="36"/>
      <c r="W100" s="36"/>
      <c r="X100" s="36"/>
      <c r="Y100" s="36"/>
      <c r="Z100" s="36"/>
      <c r="AA100" s="36"/>
      <c r="AB100" s="36"/>
      <c r="AC100" s="36"/>
      <c r="AD100" s="36"/>
      <c r="AE100" s="36"/>
      <c r="AR100" s="201" t="s">
        <v>182</v>
      </c>
      <c r="AT100" s="201" t="s">
        <v>177</v>
      </c>
      <c r="AU100" s="201" t="s">
        <v>85</v>
      </c>
      <c r="AY100" s="19" t="s">
        <v>175</v>
      </c>
      <c r="BE100" s="202">
        <f>IF(N100="základní",J100,0)</f>
        <v>0</v>
      </c>
      <c r="BF100" s="202">
        <f>IF(N100="snížená",J100,0)</f>
        <v>0</v>
      </c>
      <c r="BG100" s="202">
        <f>IF(N100="zákl. přenesená",J100,0)</f>
        <v>0</v>
      </c>
      <c r="BH100" s="202">
        <f>IF(N100="sníž. přenesená",J100,0)</f>
        <v>0</v>
      </c>
      <c r="BI100" s="202">
        <f>IF(N100="nulová",J100,0)</f>
        <v>0</v>
      </c>
      <c r="BJ100" s="19" t="s">
        <v>182</v>
      </c>
      <c r="BK100" s="202">
        <f>ROUND(I100*H100,2)</f>
        <v>0</v>
      </c>
      <c r="BL100" s="19" t="s">
        <v>182</v>
      </c>
      <c r="BM100" s="201" t="s">
        <v>767</v>
      </c>
    </row>
    <row r="101" spans="1:47" s="2" customFormat="1" ht="58.5">
      <c r="A101" s="36"/>
      <c r="B101" s="37"/>
      <c r="C101" s="38"/>
      <c r="D101" s="203" t="s">
        <v>184</v>
      </c>
      <c r="E101" s="38"/>
      <c r="F101" s="204" t="s">
        <v>768</v>
      </c>
      <c r="G101" s="38"/>
      <c r="H101" s="38"/>
      <c r="I101" s="111"/>
      <c r="J101" s="38"/>
      <c r="K101" s="38"/>
      <c r="L101" s="41"/>
      <c r="M101" s="205"/>
      <c r="N101" s="206"/>
      <c r="O101" s="67"/>
      <c r="P101" s="67"/>
      <c r="Q101" s="67"/>
      <c r="R101" s="67"/>
      <c r="S101" s="67"/>
      <c r="T101" s="68"/>
      <c r="U101" s="36"/>
      <c r="V101" s="36"/>
      <c r="W101" s="36"/>
      <c r="X101" s="36"/>
      <c r="Y101" s="36"/>
      <c r="Z101" s="36"/>
      <c r="AA101" s="36"/>
      <c r="AB101" s="36"/>
      <c r="AC101" s="36"/>
      <c r="AD101" s="36"/>
      <c r="AE101" s="36"/>
      <c r="AT101" s="19" t="s">
        <v>184</v>
      </c>
      <c r="AU101" s="19" t="s">
        <v>85</v>
      </c>
    </row>
    <row r="102" spans="1:65" s="2" customFormat="1" ht="21.75" customHeight="1">
      <c r="A102" s="36"/>
      <c r="B102" s="37"/>
      <c r="C102" s="190" t="s">
        <v>220</v>
      </c>
      <c r="D102" s="190" t="s">
        <v>177</v>
      </c>
      <c r="E102" s="191" t="s">
        <v>769</v>
      </c>
      <c r="F102" s="192" t="s">
        <v>770</v>
      </c>
      <c r="G102" s="193" t="s">
        <v>191</v>
      </c>
      <c r="H102" s="194">
        <v>40</v>
      </c>
      <c r="I102" s="195"/>
      <c r="J102" s="196">
        <f>ROUND(I102*H102,2)</f>
        <v>0</v>
      </c>
      <c r="K102" s="192" t="s">
        <v>181</v>
      </c>
      <c r="L102" s="41"/>
      <c r="M102" s="197" t="s">
        <v>19</v>
      </c>
      <c r="N102" s="198" t="s">
        <v>48</v>
      </c>
      <c r="O102" s="67"/>
      <c r="P102" s="199">
        <f>O102*H102</f>
        <v>0</v>
      </c>
      <c r="Q102" s="199">
        <v>0</v>
      </c>
      <c r="R102" s="199">
        <f>Q102*H102</f>
        <v>0</v>
      </c>
      <c r="S102" s="199">
        <v>0</v>
      </c>
      <c r="T102" s="200">
        <f>S102*H102</f>
        <v>0</v>
      </c>
      <c r="U102" s="36"/>
      <c r="V102" s="36"/>
      <c r="W102" s="36"/>
      <c r="X102" s="36"/>
      <c r="Y102" s="36"/>
      <c r="Z102" s="36"/>
      <c r="AA102" s="36"/>
      <c r="AB102" s="36"/>
      <c r="AC102" s="36"/>
      <c r="AD102" s="36"/>
      <c r="AE102" s="36"/>
      <c r="AR102" s="201" t="s">
        <v>182</v>
      </c>
      <c r="AT102" s="201" t="s">
        <v>177</v>
      </c>
      <c r="AU102" s="201" t="s">
        <v>85</v>
      </c>
      <c r="AY102" s="19" t="s">
        <v>175</v>
      </c>
      <c r="BE102" s="202">
        <f>IF(N102="základní",J102,0)</f>
        <v>0</v>
      </c>
      <c r="BF102" s="202">
        <f>IF(N102="snížená",J102,0)</f>
        <v>0</v>
      </c>
      <c r="BG102" s="202">
        <f>IF(N102="zákl. přenesená",J102,0)</f>
        <v>0</v>
      </c>
      <c r="BH102" s="202">
        <f>IF(N102="sníž. přenesená",J102,0)</f>
        <v>0</v>
      </c>
      <c r="BI102" s="202">
        <f>IF(N102="nulová",J102,0)</f>
        <v>0</v>
      </c>
      <c r="BJ102" s="19" t="s">
        <v>182</v>
      </c>
      <c r="BK102" s="202">
        <f>ROUND(I102*H102,2)</f>
        <v>0</v>
      </c>
      <c r="BL102" s="19" t="s">
        <v>182</v>
      </c>
      <c r="BM102" s="201" t="s">
        <v>771</v>
      </c>
    </row>
    <row r="103" spans="1:47" s="2" customFormat="1" ht="39">
      <c r="A103" s="36"/>
      <c r="B103" s="37"/>
      <c r="C103" s="38"/>
      <c r="D103" s="203" t="s">
        <v>184</v>
      </c>
      <c r="E103" s="38"/>
      <c r="F103" s="204" t="s">
        <v>772</v>
      </c>
      <c r="G103" s="38"/>
      <c r="H103" s="38"/>
      <c r="I103" s="111"/>
      <c r="J103" s="38"/>
      <c r="K103" s="38"/>
      <c r="L103" s="41"/>
      <c r="M103" s="205"/>
      <c r="N103" s="206"/>
      <c r="O103" s="67"/>
      <c r="P103" s="67"/>
      <c r="Q103" s="67"/>
      <c r="R103" s="67"/>
      <c r="S103" s="67"/>
      <c r="T103" s="68"/>
      <c r="U103" s="36"/>
      <c r="V103" s="36"/>
      <c r="W103" s="36"/>
      <c r="X103" s="36"/>
      <c r="Y103" s="36"/>
      <c r="Z103" s="36"/>
      <c r="AA103" s="36"/>
      <c r="AB103" s="36"/>
      <c r="AC103" s="36"/>
      <c r="AD103" s="36"/>
      <c r="AE103" s="36"/>
      <c r="AT103" s="19" t="s">
        <v>184</v>
      </c>
      <c r="AU103" s="19" t="s">
        <v>85</v>
      </c>
    </row>
    <row r="104" spans="1:65" s="2" customFormat="1" ht="16.5" customHeight="1">
      <c r="A104" s="36"/>
      <c r="B104" s="37"/>
      <c r="C104" s="190" t="s">
        <v>230</v>
      </c>
      <c r="D104" s="190" t="s">
        <v>177</v>
      </c>
      <c r="E104" s="191" t="s">
        <v>773</v>
      </c>
      <c r="F104" s="192" t="s">
        <v>774</v>
      </c>
      <c r="G104" s="193" t="s">
        <v>191</v>
      </c>
      <c r="H104" s="194">
        <v>3.5</v>
      </c>
      <c r="I104" s="195"/>
      <c r="J104" s="196">
        <f>ROUND(I104*H104,2)</f>
        <v>0</v>
      </c>
      <c r="K104" s="192" t="s">
        <v>181</v>
      </c>
      <c r="L104" s="41"/>
      <c r="M104" s="197" t="s">
        <v>19</v>
      </c>
      <c r="N104" s="198" t="s">
        <v>48</v>
      </c>
      <c r="O104" s="67"/>
      <c r="P104" s="199">
        <f>O104*H104</f>
        <v>0</v>
      </c>
      <c r="Q104" s="199">
        <v>0</v>
      </c>
      <c r="R104" s="199">
        <f>Q104*H104</f>
        <v>0</v>
      </c>
      <c r="S104" s="199">
        <v>0</v>
      </c>
      <c r="T104" s="200">
        <f>S104*H104</f>
        <v>0</v>
      </c>
      <c r="U104" s="36"/>
      <c r="V104" s="36"/>
      <c r="W104" s="36"/>
      <c r="X104" s="36"/>
      <c r="Y104" s="36"/>
      <c r="Z104" s="36"/>
      <c r="AA104" s="36"/>
      <c r="AB104" s="36"/>
      <c r="AC104" s="36"/>
      <c r="AD104" s="36"/>
      <c r="AE104" s="36"/>
      <c r="AR104" s="201" t="s">
        <v>182</v>
      </c>
      <c r="AT104" s="201" t="s">
        <v>177</v>
      </c>
      <c r="AU104" s="201" t="s">
        <v>85</v>
      </c>
      <c r="AY104" s="19" t="s">
        <v>175</v>
      </c>
      <c r="BE104" s="202">
        <f>IF(N104="základní",J104,0)</f>
        <v>0</v>
      </c>
      <c r="BF104" s="202">
        <f>IF(N104="snížená",J104,0)</f>
        <v>0</v>
      </c>
      <c r="BG104" s="202">
        <f>IF(N104="zákl. přenesená",J104,0)</f>
        <v>0</v>
      </c>
      <c r="BH104" s="202">
        <f>IF(N104="sníž. přenesená",J104,0)</f>
        <v>0</v>
      </c>
      <c r="BI104" s="202">
        <f>IF(N104="nulová",J104,0)</f>
        <v>0</v>
      </c>
      <c r="BJ104" s="19" t="s">
        <v>182</v>
      </c>
      <c r="BK104" s="202">
        <f>ROUND(I104*H104,2)</f>
        <v>0</v>
      </c>
      <c r="BL104" s="19" t="s">
        <v>182</v>
      </c>
      <c r="BM104" s="201" t="s">
        <v>775</v>
      </c>
    </row>
    <row r="105" spans="1:47" s="2" customFormat="1" ht="68.25">
      <c r="A105" s="36"/>
      <c r="B105" s="37"/>
      <c r="C105" s="38"/>
      <c r="D105" s="203" t="s">
        <v>184</v>
      </c>
      <c r="E105" s="38"/>
      <c r="F105" s="204" t="s">
        <v>776</v>
      </c>
      <c r="G105" s="38"/>
      <c r="H105" s="38"/>
      <c r="I105" s="111"/>
      <c r="J105" s="38"/>
      <c r="K105" s="38"/>
      <c r="L105" s="41"/>
      <c r="M105" s="205"/>
      <c r="N105" s="206"/>
      <c r="O105" s="67"/>
      <c r="P105" s="67"/>
      <c r="Q105" s="67"/>
      <c r="R105" s="67"/>
      <c r="S105" s="67"/>
      <c r="T105" s="68"/>
      <c r="U105" s="36"/>
      <c r="V105" s="36"/>
      <c r="W105" s="36"/>
      <c r="X105" s="36"/>
      <c r="Y105" s="36"/>
      <c r="Z105" s="36"/>
      <c r="AA105" s="36"/>
      <c r="AB105" s="36"/>
      <c r="AC105" s="36"/>
      <c r="AD105" s="36"/>
      <c r="AE105" s="36"/>
      <c r="AT105" s="19" t="s">
        <v>184</v>
      </c>
      <c r="AU105" s="19" t="s">
        <v>85</v>
      </c>
    </row>
    <row r="106" spans="1:65" s="2" customFormat="1" ht="16.5" customHeight="1">
      <c r="A106" s="36"/>
      <c r="B106" s="37"/>
      <c r="C106" s="190" t="s">
        <v>237</v>
      </c>
      <c r="D106" s="190" t="s">
        <v>177</v>
      </c>
      <c r="E106" s="191" t="s">
        <v>777</v>
      </c>
      <c r="F106" s="192" t="s">
        <v>778</v>
      </c>
      <c r="G106" s="193" t="s">
        <v>180</v>
      </c>
      <c r="H106" s="194">
        <v>92</v>
      </c>
      <c r="I106" s="195"/>
      <c r="J106" s="196">
        <f>ROUND(I106*H106,2)</f>
        <v>0</v>
      </c>
      <c r="K106" s="192" t="s">
        <v>181</v>
      </c>
      <c r="L106" s="41"/>
      <c r="M106" s="197" t="s">
        <v>19</v>
      </c>
      <c r="N106" s="198" t="s">
        <v>48</v>
      </c>
      <c r="O106" s="67"/>
      <c r="P106" s="199">
        <f>O106*H106</f>
        <v>0</v>
      </c>
      <c r="Q106" s="199">
        <v>0.00085</v>
      </c>
      <c r="R106" s="199">
        <f>Q106*H106</f>
        <v>0.07819999999999999</v>
      </c>
      <c r="S106" s="199">
        <v>0</v>
      </c>
      <c r="T106" s="200">
        <f>S106*H106</f>
        <v>0</v>
      </c>
      <c r="U106" s="36"/>
      <c r="V106" s="36"/>
      <c r="W106" s="36"/>
      <c r="X106" s="36"/>
      <c r="Y106" s="36"/>
      <c r="Z106" s="36"/>
      <c r="AA106" s="36"/>
      <c r="AB106" s="36"/>
      <c r="AC106" s="36"/>
      <c r="AD106" s="36"/>
      <c r="AE106" s="36"/>
      <c r="AR106" s="201" t="s">
        <v>182</v>
      </c>
      <c r="AT106" s="201" t="s">
        <v>177</v>
      </c>
      <c r="AU106" s="201" t="s">
        <v>85</v>
      </c>
      <c r="AY106" s="19" t="s">
        <v>175</v>
      </c>
      <c r="BE106" s="202">
        <f>IF(N106="základní",J106,0)</f>
        <v>0</v>
      </c>
      <c r="BF106" s="202">
        <f>IF(N106="snížená",J106,0)</f>
        <v>0</v>
      </c>
      <c r="BG106" s="202">
        <f>IF(N106="zákl. přenesená",J106,0)</f>
        <v>0</v>
      </c>
      <c r="BH106" s="202">
        <f>IF(N106="sníž. přenesená",J106,0)</f>
        <v>0</v>
      </c>
      <c r="BI106" s="202">
        <f>IF(N106="nulová",J106,0)</f>
        <v>0</v>
      </c>
      <c r="BJ106" s="19" t="s">
        <v>182</v>
      </c>
      <c r="BK106" s="202">
        <f>ROUND(I106*H106,2)</f>
        <v>0</v>
      </c>
      <c r="BL106" s="19" t="s">
        <v>182</v>
      </c>
      <c r="BM106" s="201" t="s">
        <v>779</v>
      </c>
    </row>
    <row r="107" spans="1:47" s="2" customFormat="1" ht="117">
      <c r="A107" s="36"/>
      <c r="B107" s="37"/>
      <c r="C107" s="38"/>
      <c r="D107" s="203" t="s">
        <v>184</v>
      </c>
      <c r="E107" s="38"/>
      <c r="F107" s="204" t="s">
        <v>780</v>
      </c>
      <c r="G107" s="38"/>
      <c r="H107" s="38"/>
      <c r="I107" s="111"/>
      <c r="J107" s="38"/>
      <c r="K107" s="38"/>
      <c r="L107" s="41"/>
      <c r="M107" s="205"/>
      <c r="N107" s="206"/>
      <c r="O107" s="67"/>
      <c r="P107" s="67"/>
      <c r="Q107" s="67"/>
      <c r="R107" s="67"/>
      <c r="S107" s="67"/>
      <c r="T107" s="68"/>
      <c r="U107" s="36"/>
      <c r="V107" s="36"/>
      <c r="W107" s="36"/>
      <c r="X107" s="36"/>
      <c r="Y107" s="36"/>
      <c r="Z107" s="36"/>
      <c r="AA107" s="36"/>
      <c r="AB107" s="36"/>
      <c r="AC107" s="36"/>
      <c r="AD107" s="36"/>
      <c r="AE107" s="36"/>
      <c r="AT107" s="19" t="s">
        <v>184</v>
      </c>
      <c r="AU107" s="19" t="s">
        <v>85</v>
      </c>
    </row>
    <row r="108" spans="1:65" s="2" customFormat="1" ht="21.75" customHeight="1">
      <c r="A108" s="36"/>
      <c r="B108" s="37"/>
      <c r="C108" s="190" t="s">
        <v>244</v>
      </c>
      <c r="D108" s="190" t="s">
        <v>177</v>
      </c>
      <c r="E108" s="191" t="s">
        <v>781</v>
      </c>
      <c r="F108" s="192" t="s">
        <v>782</v>
      </c>
      <c r="G108" s="193" t="s">
        <v>180</v>
      </c>
      <c r="H108" s="194">
        <v>92</v>
      </c>
      <c r="I108" s="195"/>
      <c r="J108" s="196">
        <f>ROUND(I108*H108,2)</f>
        <v>0</v>
      </c>
      <c r="K108" s="192" t="s">
        <v>181</v>
      </c>
      <c r="L108" s="41"/>
      <c r="M108" s="197" t="s">
        <v>19</v>
      </c>
      <c r="N108" s="198" t="s">
        <v>48</v>
      </c>
      <c r="O108" s="67"/>
      <c r="P108" s="199">
        <f>O108*H108</f>
        <v>0</v>
      </c>
      <c r="Q108" s="199">
        <v>0</v>
      </c>
      <c r="R108" s="199">
        <f>Q108*H108</f>
        <v>0</v>
      </c>
      <c r="S108" s="199">
        <v>0</v>
      </c>
      <c r="T108" s="200">
        <f>S108*H108</f>
        <v>0</v>
      </c>
      <c r="U108" s="36"/>
      <c r="V108" s="36"/>
      <c r="W108" s="36"/>
      <c r="X108" s="36"/>
      <c r="Y108" s="36"/>
      <c r="Z108" s="36"/>
      <c r="AA108" s="36"/>
      <c r="AB108" s="36"/>
      <c r="AC108" s="36"/>
      <c r="AD108" s="36"/>
      <c r="AE108" s="36"/>
      <c r="AR108" s="201" t="s">
        <v>182</v>
      </c>
      <c r="AT108" s="201" t="s">
        <v>177</v>
      </c>
      <c r="AU108" s="201" t="s">
        <v>85</v>
      </c>
      <c r="AY108" s="19" t="s">
        <v>175</v>
      </c>
      <c r="BE108" s="202">
        <f>IF(N108="základní",J108,0)</f>
        <v>0</v>
      </c>
      <c r="BF108" s="202">
        <f>IF(N108="snížená",J108,0)</f>
        <v>0</v>
      </c>
      <c r="BG108" s="202">
        <f>IF(N108="zákl. přenesená",J108,0)</f>
        <v>0</v>
      </c>
      <c r="BH108" s="202">
        <f>IF(N108="sníž. přenesená",J108,0)</f>
        <v>0</v>
      </c>
      <c r="BI108" s="202">
        <f>IF(N108="nulová",J108,0)</f>
        <v>0</v>
      </c>
      <c r="BJ108" s="19" t="s">
        <v>182</v>
      </c>
      <c r="BK108" s="202">
        <f>ROUND(I108*H108,2)</f>
        <v>0</v>
      </c>
      <c r="BL108" s="19" t="s">
        <v>182</v>
      </c>
      <c r="BM108" s="201" t="s">
        <v>783</v>
      </c>
    </row>
    <row r="109" spans="1:65" s="2" customFormat="1" ht="33" customHeight="1">
      <c r="A109" s="36"/>
      <c r="B109" s="37"/>
      <c r="C109" s="190" t="s">
        <v>250</v>
      </c>
      <c r="D109" s="190" t="s">
        <v>177</v>
      </c>
      <c r="E109" s="191" t="s">
        <v>196</v>
      </c>
      <c r="F109" s="192" t="s">
        <v>197</v>
      </c>
      <c r="G109" s="193" t="s">
        <v>191</v>
      </c>
      <c r="H109" s="194">
        <v>20</v>
      </c>
      <c r="I109" s="195"/>
      <c r="J109" s="196">
        <f>ROUND(I109*H109,2)</f>
        <v>0</v>
      </c>
      <c r="K109" s="192" t="s">
        <v>181</v>
      </c>
      <c r="L109" s="41"/>
      <c r="M109" s="197" t="s">
        <v>19</v>
      </c>
      <c r="N109" s="198" t="s">
        <v>48</v>
      </c>
      <c r="O109" s="67"/>
      <c r="P109" s="199">
        <f>O109*H109</f>
        <v>0</v>
      </c>
      <c r="Q109" s="199">
        <v>0</v>
      </c>
      <c r="R109" s="199">
        <f>Q109*H109</f>
        <v>0</v>
      </c>
      <c r="S109" s="199">
        <v>0</v>
      </c>
      <c r="T109" s="200">
        <f>S109*H109</f>
        <v>0</v>
      </c>
      <c r="U109" s="36"/>
      <c r="V109" s="36"/>
      <c r="W109" s="36"/>
      <c r="X109" s="36"/>
      <c r="Y109" s="36"/>
      <c r="Z109" s="36"/>
      <c r="AA109" s="36"/>
      <c r="AB109" s="36"/>
      <c r="AC109" s="36"/>
      <c r="AD109" s="36"/>
      <c r="AE109" s="36"/>
      <c r="AR109" s="201" t="s">
        <v>182</v>
      </c>
      <c r="AT109" s="201" t="s">
        <v>177</v>
      </c>
      <c r="AU109" s="201" t="s">
        <v>85</v>
      </c>
      <c r="AY109" s="19" t="s">
        <v>175</v>
      </c>
      <c r="BE109" s="202">
        <f>IF(N109="základní",J109,0)</f>
        <v>0</v>
      </c>
      <c r="BF109" s="202">
        <f>IF(N109="snížená",J109,0)</f>
        <v>0</v>
      </c>
      <c r="BG109" s="202">
        <f>IF(N109="zákl. přenesená",J109,0)</f>
        <v>0</v>
      </c>
      <c r="BH109" s="202">
        <f>IF(N109="sníž. přenesená",J109,0)</f>
        <v>0</v>
      </c>
      <c r="BI109" s="202">
        <f>IF(N109="nulová",J109,0)</f>
        <v>0</v>
      </c>
      <c r="BJ109" s="19" t="s">
        <v>182</v>
      </c>
      <c r="BK109" s="202">
        <f>ROUND(I109*H109,2)</f>
        <v>0</v>
      </c>
      <c r="BL109" s="19" t="s">
        <v>182</v>
      </c>
      <c r="BM109" s="201" t="s">
        <v>784</v>
      </c>
    </row>
    <row r="110" spans="1:47" s="2" customFormat="1" ht="58.5">
      <c r="A110" s="36"/>
      <c r="B110" s="37"/>
      <c r="C110" s="38"/>
      <c r="D110" s="203" t="s">
        <v>184</v>
      </c>
      <c r="E110" s="38"/>
      <c r="F110" s="204" t="s">
        <v>199</v>
      </c>
      <c r="G110" s="38"/>
      <c r="H110" s="38"/>
      <c r="I110" s="111"/>
      <c r="J110" s="38"/>
      <c r="K110" s="38"/>
      <c r="L110" s="41"/>
      <c r="M110" s="205"/>
      <c r="N110" s="206"/>
      <c r="O110" s="67"/>
      <c r="P110" s="67"/>
      <c r="Q110" s="67"/>
      <c r="R110" s="67"/>
      <c r="S110" s="67"/>
      <c r="T110" s="68"/>
      <c r="U110" s="36"/>
      <c r="V110" s="36"/>
      <c r="W110" s="36"/>
      <c r="X110" s="36"/>
      <c r="Y110" s="36"/>
      <c r="Z110" s="36"/>
      <c r="AA110" s="36"/>
      <c r="AB110" s="36"/>
      <c r="AC110" s="36"/>
      <c r="AD110" s="36"/>
      <c r="AE110" s="36"/>
      <c r="AT110" s="19" t="s">
        <v>184</v>
      </c>
      <c r="AU110" s="19" t="s">
        <v>85</v>
      </c>
    </row>
    <row r="111" spans="1:65" s="2" customFormat="1" ht="21.75" customHeight="1">
      <c r="A111" s="36"/>
      <c r="B111" s="37"/>
      <c r="C111" s="190" t="s">
        <v>265</v>
      </c>
      <c r="D111" s="190" t="s">
        <v>177</v>
      </c>
      <c r="E111" s="191" t="s">
        <v>785</v>
      </c>
      <c r="F111" s="192" t="s">
        <v>786</v>
      </c>
      <c r="G111" s="193" t="s">
        <v>191</v>
      </c>
      <c r="H111" s="194">
        <v>20</v>
      </c>
      <c r="I111" s="195"/>
      <c r="J111" s="196">
        <f>ROUND(I111*H111,2)</f>
        <v>0</v>
      </c>
      <c r="K111" s="192" t="s">
        <v>181</v>
      </c>
      <c r="L111" s="41"/>
      <c r="M111" s="197" t="s">
        <v>19</v>
      </c>
      <c r="N111" s="198" t="s">
        <v>48</v>
      </c>
      <c r="O111" s="67"/>
      <c r="P111" s="199">
        <f>O111*H111</f>
        <v>0</v>
      </c>
      <c r="Q111" s="199">
        <v>0</v>
      </c>
      <c r="R111" s="199">
        <f>Q111*H111</f>
        <v>0</v>
      </c>
      <c r="S111" s="199">
        <v>0</v>
      </c>
      <c r="T111" s="200">
        <f>S111*H111</f>
        <v>0</v>
      </c>
      <c r="U111" s="36"/>
      <c r="V111" s="36"/>
      <c r="W111" s="36"/>
      <c r="X111" s="36"/>
      <c r="Y111" s="36"/>
      <c r="Z111" s="36"/>
      <c r="AA111" s="36"/>
      <c r="AB111" s="36"/>
      <c r="AC111" s="36"/>
      <c r="AD111" s="36"/>
      <c r="AE111" s="36"/>
      <c r="AR111" s="201" t="s">
        <v>182</v>
      </c>
      <c r="AT111" s="201" t="s">
        <v>177</v>
      </c>
      <c r="AU111" s="201" t="s">
        <v>85</v>
      </c>
      <c r="AY111" s="19" t="s">
        <v>175</v>
      </c>
      <c r="BE111" s="202">
        <f>IF(N111="základní",J111,0)</f>
        <v>0</v>
      </c>
      <c r="BF111" s="202">
        <f>IF(N111="snížená",J111,0)</f>
        <v>0</v>
      </c>
      <c r="BG111" s="202">
        <f>IF(N111="zákl. přenesená",J111,0)</f>
        <v>0</v>
      </c>
      <c r="BH111" s="202">
        <f>IF(N111="sníž. přenesená",J111,0)</f>
        <v>0</v>
      </c>
      <c r="BI111" s="202">
        <f>IF(N111="nulová",J111,0)</f>
        <v>0</v>
      </c>
      <c r="BJ111" s="19" t="s">
        <v>182</v>
      </c>
      <c r="BK111" s="202">
        <f>ROUND(I111*H111,2)</f>
        <v>0</v>
      </c>
      <c r="BL111" s="19" t="s">
        <v>182</v>
      </c>
      <c r="BM111" s="201" t="s">
        <v>787</v>
      </c>
    </row>
    <row r="112" spans="1:47" s="2" customFormat="1" ht="29.25">
      <c r="A112" s="36"/>
      <c r="B112" s="37"/>
      <c r="C112" s="38"/>
      <c r="D112" s="203" t="s">
        <v>184</v>
      </c>
      <c r="E112" s="38"/>
      <c r="F112" s="204" t="s">
        <v>788</v>
      </c>
      <c r="G112" s="38"/>
      <c r="H112" s="38"/>
      <c r="I112" s="111"/>
      <c r="J112" s="38"/>
      <c r="K112" s="38"/>
      <c r="L112" s="41"/>
      <c r="M112" s="205"/>
      <c r="N112" s="206"/>
      <c r="O112" s="67"/>
      <c r="P112" s="67"/>
      <c r="Q112" s="67"/>
      <c r="R112" s="67"/>
      <c r="S112" s="67"/>
      <c r="T112" s="68"/>
      <c r="U112" s="36"/>
      <c r="V112" s="36"/>
      <c r="W112" s="36"/>
      <c r="X112" s="36"/>
      <c r="Y112" s="36"/>
      <c r="Z112" s="36"/>
      <c r="AA112" s="36"/>
      <c r="AB112" s="36"/>
      <c r="AC112" s="36"/>
      <c r="AD112" s="36"/>
      <c r="AE112" s="36"/>
      <c r="AT112" s="19" t="s">
        <v>184</v>
      </c>
      <c r="AU112" s="19" t="s">
        <v>85</v>
      </c>
    </row>
    <row r="113" spans="1:65" s="2" customFormat="1" ht="21.75" customHeight="1">
      <c r="A113" s="36"/>
      <c r="B113" s="37"/>
      <c r="C113" s="190" t="s">
        <v>273</v>
      </c>
      <c r="D113" s="190" t="s">
        <v>177</v>
      </c>
      <c r="E113" s="191" t="s">
        <v>215</v>
      </c>
      <c r="F113" s="192" t="s">
        <v>216</v>
      </c>
      <c r="G113" s="193" t="s">
        <v>217</v>
      </c>
      <c r="H113" s="194">
        <v>32</v>
      </c>
      <c r="I113" s="195"/>
      <c r="J113" s="196">
        <f>ROUND(I113*H113,2)</f>
        <v>0</v>
      </c>
      <c r="K113" s="192" t="s">
        <v>181</v>
      </c>
      <c r="L113" s="41"/>
      <c r="M113" s="197" t="s">
        <v>19</v>
      </c>
      <c r="N113" s="198" t="s">
        <v>48</v>
      </c>
      <c r="O113" s="67"/>
      <c r="P113" s="199">
        <f>O113*H113</f>
        <v>0</v>
      </c>
      <c r="Q113" s="199">
        <v>0</v>
      </c>
      <c r="R113" s="199">
        <f>Q113*H113</f>
        <v>0</v>
      </c>
      <c r="S113" s="199">
        <v>0</v>
      </c>
      <c r="T113" s="200">
        <f>S113*H113</f>
        <v>0</v>
      </c>
      <c r="U113" s="36"/>
      <c r="V113" s="36"/>
      <c r="W113" s="36"/>
      <c r="X113" s="36"/>
      <c r="Y113" s="36"/>
      <c r="Z113" s="36"/>
      <c r="AA113" s="36"/>
      <c r="AB113" s="36"/>
      <c r="AC113" s="36"/>
      <c r="AD113" s="36"/>
      <c r="AE113" s="36"/>
      <c r="AR113" s="201" t="s">
        <v>182</v>
      </c>
      <c r="AT113" s="201" t="s">
        <v>177</v>
      </c>
      <c r="AU113" s="201" t="s">
        <v>85</v>
      </c>
      <c r="AY113" s="19" t="s">
        <v>175</v>
      </c>
      <c r="BE113" s="202">
        <f>IF(N113="základní",J113,0)</f>
        <v>0</v>
      </c>
      <c r="BF113" s="202">
        <f>IF(N113="snížená",J113,0)</f>
        <v>0</v>
      </c>
      <c r="BG113" s="202">
        <f>IF(N113="zákl. přenesená",J113,0)</f>
        <v>0</v>
      </c>
      <c r="BH113" s="202">
        <f>IF(N113="sníž. přenesená",J113,0)</f>
        <v>0</v>
      </c>
      <c r="BI113" s="202">
        <f>IF(N113="nulová",J113,0)</f>
        <v>0</v>
      </c>
      <c r="BJ113" s="19" t="s">
        <v>182</v>
      </c>
      <c r="BK113" s="202">
        <f>ROUND(I113*H113,2)</f>
        <v>0</v>
      </c>
      <c r="BL113" s="19" t="s">
        <v>182</v>
      </c>
      <c r="BM113" s="201" t="s">
        <v>789</v>
      </c>
    </row>
    <row r="114" spans="2:51" s="14" customFormat="1" ht="11.25">
      <c r="B114" s="217"/>
      <c r="C114" s="218"/>
      <c r="D114" s="203" t="s">
        <v>186</v>
      </c>
      <c r="E114" s="219" t="s">
        <v>19</v>
      </c>
      <c r="F114" s="220" t="s">
        <v>790</v>
      </c>
      <c r="G114" s="218"/>
      <c r="H114" s="221">
        <v>32</v>
      </c>
      <c r="I114" s="222"/>
      <c r="J114" s="218"/>
      <c r="K114" s="218"/>
      <c r="L114" s="223"/>
      <c r="M114" s="224"/>
      <c r="N114" s="225"/>
      <c r="O114" s="225"/>
      <c r="P114" s="225"/>
      <c r="Q114" s="225"/>
      <c r="R114" s="225"/>
      <c r="S114" s="225"/>
      <c r="T114" s="226"/>
      <c r="AT114" s="227" t="s">
        <v>186</v>
      </c>
      <c r="AU114" s="227" t="s">
        <v>85</v>
      </c>
      <c r="AV114" s="14" t="s">
        <v>85</v>
      </c>
      <c r="AW114" s="14" t="s">
        <v>37</v>
      </c>
      <c r="AX114" s="14" t="s">
        <v>83</v>
      </c>
      <c r="AY114" s="227" t="s">
        <v>175</v>
      </c>
    </row>
    <row r="115" spans="1:65" s="2" customFormat="1" ht="21.75" customHeight="1">
      <c r="A115" s="36"/>
      <c r="B115" s="37"/>
      <c r="C115" s="190" t="s">
        <v>281</v>
      </c>
      <c r="D115" s="190" t="s">
        <v>177</v>
      </c>
      <c r="E115" s="191" t="s">
        <v>221</v>
      </c>
      <c r="F115" s="192" t="s">
        <v>222</v>
      </c>
      <c r="G115" s="193" t="s">
        <v>191</v>
      </c>
      <c r="H115" s="194">
        <v>24.5</v>
      </c>
      <c r="I115" s="195"/>
      <c r="J115" s="196">
        <f>ROUND(I115*H115,2)</f>
        <v>0</v>
      </c>
      <c r="K115" s="192" t="s">
        <v>181</v>
      </c>
      <c r="L115" s="41"/>
      <c r="M115" s="197" t="s">
        <v>19</v>
      </c>
      <c r="N115" s="198" t="s">
        <v>48</v>
      </c>
      <c r="O115" s="67"/>
      <c r="P115" s="199">
        <f>O115*H115</f>
        <v>0</v>
      </c>
      <c r="Q115" s="199">
        <v>0</v>
      </c>
      <c r="R115" s="199">
        <f>Q115*H115</f>
        <v>0</v>
      </c>
      <c r="S115" s="199">
        <v>0</v>
      </c>
      <c r="T115" s="200">
        <f>S115*H115</f>
        <v>0</v>
      </c>
      <c r="U115" s="36"/>
      <c r="V115" s="36"/>
      <c r="W115" s="36"/>
      <c r="X115" s="36"/>
      <c r="Y115" s="36"/>
      <c r="Z115" s="36"/>
      <c r="AA115" s="36"/>
      <c r="AB115" s="36"/>
      <c r="AC115" s="36"/>
      <c r="AD115" s="36"/>
      <c r="AE115" s="36"/>
      <c r="AR115" s="201" t="s">
        <v>182</v>
      </c>
      <c r="AT115" s="201" t="s">
        <v>177</v>
      </c>
      <c r="AU115" s="201" t="s">
        <v>85</v>
      </c>
      <c r="AY115" s="19" t="s">
        <v>175</v>
      </c>
      <c r="BE115" s="202">
        <f>IF(N115="základní",J115,0)</f>
        <v>0</v>
      </c>
      <c r="BF115" s="202">
        <f>IF(N115="snížená",J115,0)</f>
        <v>0</v>
      </c>
      <c r="BG115" s="202">
        <f>IF(N115="zákl. přenesená",J115,0)</f>
        <v>0</v>
      </c>
      <c r="BH115" s="202">
        <f>IF(N115="sníž. přenesená",J115,0)</f>
        <v>0</v>
      </c>
      <c r="BI115" s="202">
        <f>IF(N115="nulová",J115,0)</f>
        <v>0</v>
      </c>
      <c r="BJ115" s="19" t="s">
        <v>182</v>
      </c>
      <c r="BK115" s="202">
        <f>ROUND(I115*H115,2)</f>
        <v>0</v>
      </c>
      <c r="BL115" s="19" t="s">
        <v>182</v>
      </c>
      <c r="BM115" s="201" t="s">
        <v>791</v>
      </c>
    </row>
    <row r="116" spans="1:47" s="2" customFormat="1" ht="117">
      <c r="A116" s="36"/>
      <c r="B116" s="37"/>
      <c r="C116" s="38"/>
      <c r="D116" s="203" t="s">
        <v>184</v>
      </c>
      <c r="E116" s="38"/>
      <c r="F116" s="204" t="s">
        <v>224</v>
      </c>
      <c r="G116" s="38"/>
      <c r="H116" s="38"/>
      <c r="I116" s="111"/>
      <c r="J116" s="38"/>
      <c r="K116" s="38"/>
      <c r="L116" s="41"/>
      <c r="M116" s="205"/>
      <c r="N116" s="206"/>
      <c r="O116" s="67"/>
      <c r="P116" s="67"/>
      <c r="Q116" s="67"/>
      <c r="R116" s="67"/>
      <c r="S116" s="67"/>
      <c r="T116" s="68"/>
      <c r="U116" s="36"/>
      <c r="V116" s="36"/>
      <c r="W116" s="36"/>
      <c r="X116" s="36"/>
      <c r="Y116" s="36"/>
      <c r="Z116" s="36"/>
      <c r="AA116" s="36"/>
      <c r="AB116" s="36"/>
      <c r="AC116" s="36"/>
      <c r="AD116" s="36"/>
      <c r="AE116" s="36"/>
      <c r="AT116" s="19" t="s">
        <v>184</v>
      </c>
      <c r="AU116" s="19" t="s">
        <v>85</v>
      </c>
    </row>
    <row r="117" spans="1:65" s="2" customFormat="1" ht="21.75" customHeight="1">
      <c r="A117" s="36"/>
      <c r="B117" s="37"/>
      <c r="C117" s="190" t="s">
        <v>8</v>
      </c>
      <c r="D117" s="190" t="s">
        <v>177</v>
      </c>
      <c r="E117" s="191" t="s">
        <v>221</v>
      </c>
      <c r="F117" s="192" t="s">
        <v>222</v>
      </c>
      <c r="G117" s="193" t="s">
        <v>191</v>
      </c>
      <c r="H117" s="194">
        <v>40</v>
      </c>
      <c r="I117" s="195"/>
      <c r="J117" s="196">
        <f>ROUND(I117*H117,2)</f>
        <v>0</v>
      </c>
      <c r="K117" s="192" t="s">
        <v>181</v>
      </c>
      <c r="L117" s="41"/>
      <c r="M117" s="197" t="s">
        <v>19</v>
      </c>
      <c r="N117" s="198" t="s">
        <v>48</v>
      </c>
      <c r="O117" s="67"/>
      <c r="P117" s="199">
        <f>O117*H117</f>
        <v>0</v>
      </c>
      <c r="Q117" s="199">
        <v>0</v>
      </c>
      <c r="R117" s="199">
        <f>Q117*H117</f>
        <v>0</v>
      </c>
      <c r="S117" s="199">
        <v>0</v>
      </c>
      <c r="T117" s="200">
        <f>S117*H117</f>
        <v>0</v>
      </c>
      <c r="U117" s="36"/>
      <c r="V117" s="36"/>
      <c r="W117" s="36"/>
      <c r="X117" s="36"/>
      <c r="Y117" s="36"/>
      <c r="Z117" s="36"/>
      <c r="AA117" s="36"/>
      <c r="AB117" s="36"/>
      <c r="AC117" s="36"/>
      <c r="AD117" s="36"/>
      <c r="AE117" s="36"/>
      <c r="AR117" s="201" t="s">
        <v>182</v>
      </c>
      <c r="AT117" s="201" t="s">
        <v>177</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182</v>
      </c>
      <c r="BM117" s="201" t="s">
        <v>792</v>
      </c>
    </row>
    <row r="118" spans="1:47" s="2" customFormat="1" ht="117">
      <c r="A118" s="36"/>
      <c r="B118" s="37"/>
      <c r="C118" s="38"/>
      <c r="D118" s="203" t="s">
        <v>184</v>
      </c>
      <c r="E118" s="38"/>
      <c r="F118" s="204" t="s">
        <v>224</v>
      </c>
      <c r="G118" s="38"/>
      <c r="H118" s="38"/>
      <c r="I118" s="111"/>
      <c r="J118" s="38"/>
      <c r="K118" s="38"/>
      <c r="L118" s="41"/>
      <c r="M118" s="205"/>
      <c r="N118" s="206"/>
      <c r="O118" s="67"/>
      <c r="P118" s="67"/>
      <c r="Q118" s="67"/>
      <c r="R118" s="67"/>
      <c r="S118" s="67"/>
      <c r="T118" s="68"/>
      <c r="U118" s="36"/>
      <c r="V118" s="36"/>
      <c r="W118" s="36"/>
      <c r="X118" s="36"/>
      <c r="Y118" s="36"/>
      <c r="Z118" s="36"/>
      <c r="AA118" s="36"/>
      <c r="AB118" s="36"/>
      <c r="AC118" s="36"/>
      <c r="AD118" s="36"/>
      <c r="AE118" s="36"/>
      <c r="AT118" s="19" t="s">
        <v>184</v>
      </c>
      <c r="AU118" s="19" t="s">
        <v>85</v>
      </c>
    </row>
    <row r="119" spans="1:65" s="2" customFormat="1" ht="21.75" customHeight="1">
      <c r="A119" s="36"/>
      <c r="B119" s="37"/>
      <c r="C119" s="190" t="s">
        <v>293</v>
      </c>
      <c r="D119" s="190" t="s">
        <v>177</v>
      </c>
      <c r="E119" s="191" t="s">
        <v>221</v>
      </c>
      <c r="F119" s="192" t="s">
        <v>222</v>
      </c>
      <c r="G119" s="193" t="s">
        <v>191</v>
      </c>
      <c r="H119" s="194">
        <v>2</v>
      </c>
      <c r="I119" s="195"/>
      <c r="J119" s="196">
        <f>ROUND(I119*H119,2)</f>
        <v>0</v>
      </c>
      <c r="K119" s="192" t="s">
        <v>181</v>
      </c>
      <c r="L119" s="41"/>
      <c r="M119" s="197" t="s">
        <v>19</v>
      </c>
      <c r="N119" s="198" t="s">
        <v>48</v>
      </c>
      <c r="O119" s="67"/>
      <c r="P119" s="199">
        <f>O119*H119</f>
        <v>0</v>
      </c>
      <c r="Q119" s="199">
        <v>0</v>
      </c>
      <c r="R119" s="199">
        <f>Q119*H119</f>
        <v>0</v>
      </c>
      <c r="S119" s="199">
        <v>0</v>
      </c>
      <c r="T119" s="200">
        <f>S119*H119</f>
        <v>0</v>
      </c>
      <c r="U119" s="36"/>
      <c r="V119" s="36"/>
      <c r="W119" s="36"/>
      <c r="X119" s="36"/>
      <c r="Y119" s="36"/>
      <c r="Z119" s="36"/>
      <c r="AA119" s="36"/>
      <c r="AB119" s="36"/>
      <c r="AC119" s="36"/>
      <c r="AD119" s="36"/>
      <c r="AE119" s="36"/>
      <c r="AR119" s="201" t="s">
        <v>182</v>
      </c>
      <c r="AT119" s="201" t="s">
        <v>177</v>
      </c>
      <c r="AU119" s="201" t="s">
        <v>85</v>
      </c>
      <c r="AY119" s="19" t="s">
        <v>175</v>
      </c>
      <c r="BE119" s="202">
        <f>IF(N119="základní",J119,0)</f>
        <v>0</v>
      </c>
      <c r="BF119" s="202">
        <f>IF(N119="snížená",J119,0)</f>
        <v>0</v>
      </c>
      <c r="BG119" s="202">
        <f>IF(N119="zákl. přenesená",J119,0)</f>
        <v>0</v>
      </c>
      <c r="BH119" s="202">
        <f>IF(N119="sníž. přenesená",J119,0)</f>
        <v>0</v>
      </c>
      <c r="BI119" s="202">
        <f>IF(N119="nulová",J119,0)</f>
        <v>0</v>
      </c>
      <c r="BJ119" s="19" t="s">
        <v>182</v>
      </c>
      <c r="BK119" s="202">
        <f>ROUND(I119*H119,2)</f>
        <v>0</v>
      </c>
      <c r="BL119" s="19" t="s">
        <v>182</v>
      </c>
      <c r="BM119" s="201" t="s">
        <v>793</v>
      </c>
    </row>
    <row r="120" spans="1:47" s="2" customFormat="1" ht="117">
      <c r="A120" s="36"/>
      <c r="B120" s="37"/>
      <c r="C120" s="38"/>
      <c r="D120" s="203" t="s">
        <v>184</v>
      </c>
      <c r="E120" s="38"/>
      <c r="F120" s="204" t="s">
        <v>224</v>
      </c>
      <c r="G120" s="38"/>
      <c r="H120" s="38"/>
      <c r="I120" s="111"/>
      <c r="J120" s="38"/>
      <c r="K120" s="38"/>
      <c r="L120" s="41"/>
      <c r="M120" s="205"/>
      <c r="N120" s="206"/>
      <c r="O120" s="67"/>
      <c r="P120" s="67"/>
      <c r="Q120" s="67"/>
      <c r="R120" s="67"/>
      <c r="S120" s="67"/>
      <c r="T120" s="68"/>
      <c r="U120" s="36"/>
      <c r="V120" s="36"/>
      <c r="W120" s="36"/>
      <c r="X120" s="36"/>
      <c r="Y120" s="36"/>
      <c r="Z120" s="36"/>
      <c r="AA120" s="36"/>
      <c r="AB120" s="36"/>
      <c r="AC120" s="36"/>
      <c r="AD120" s="36"/>
      <c r="AE120" s="36"/>
      <c r="AT120" s="19" t="s">
        <v>184</v>
      </c>
      <c r="AU120" s="19" t="s">
        <v>85</v>
      </c>
    </row>
    <row r="121" spans="1:65" s="2" customFormat="1" ht="16.5" customHeight="1">
      <c r="A121" s="36"/>
      <c r="B121" s="37"/>
      <c r="C121" s="239" t="s">
        <v>298</v>
      </c>
      <c r="D121" s="239" t="s">
        <v>238</v>
      </c>
      <c r="E121" s="240" t="s">
        <v>794</v>
      </c>
      <c r="F121" s="241" t="s">
        <v>795</v>
      </c>
      <c r="G121" s="242" t="s">
        <v>217</v>
      </c>
      <c r="H121" s="243">
        <v>4</v>
      </c>
      <c r="I121" s="244"/>
      <c r="J121" s="245">
        <f>ROUND(I121*H121,2)</f>
        <v>0</v>
      </c>
      <c r="K121" s="241" t="s">
        <v>181</v>
      </c>
      <c r="L121" s="246"/>
      <c r="M121" s="247" t="s">
        <v>19</v>
      </c>
      <c r="N121" s="248" t="s">
        <v>48</v>
      </c>
      <c r="O121" s="67"/>
      <c r="P121" s="199">
        <f>O121*H121</f>
        <v>0</v>
      </c>
      <c r="Q121" s="199">
        <v>1</v>
      </c>
      <c r="R121" s="199">
        <f>Q121*H121</f>
        <v>4</v>
      </c>
      <c r="S121" s="199">
        <v>0</v>
      </c>
      <c r="T121" s="200">
        <f>S121*H121</f>
        <v>0</v>
      </c>
      <c r="U121" s="36"/>
      <c r="V121" s="36"/>
      <c r="W121" s="36"/>
      <c r="X121" s="36"/>
      <c r="Y121" s="36"/>
      <c r="Z121" s="36"/>
      <c r="AA121" s="36"/>
      <c r="AB121" s="36"/>
      <c r="AC121" s="36"/>
      <c r="AD121" s="36"/>
      <c r="AE121" s="36"/>
      <c r="AR121" s="201" t="s">
        <v>230</v>
      </c>
      <c r="AT121" s="201" t="s">
        <v>238</v>
      </c>
      <c r="AU121" s="201" t="s">
        <v>85</v>
      </c>
      <c r="AY121" s="19" t="s">
        <v>175</v>
      </c>
      <c r="BE121" s="202">
        <f>IF(N121="základní",J121,0)</f>
        <v>0</v>
      </c>
      <c r="BF121" s="202">
        <f>IF(N121="snížená",J121,0)</f>
        <v>0</v>
      </c>
      <c r="BG121" s="202">
        <f>IF(N121="zákl. přenesená",J121,0)</f>
        <v>0</v>
      </c>
      <c r="BH121" s="202">
        <f>IF(N121="sníž. přenesená",J121,0)</f>
        <v>0</v>
      </c>
      <c r="BI121" s="202">
        <f>IF(N121="nulová",J121,0)</f>
        <v>0</v>
      </c>
      <c r="BJ121" s="19" t="s">
        <v>182</v>
      </c>
      <c r="BK121" s="202">
        <f>ROUND(I121*H121,2)</f>
        <v>0</v>
      </c>
      <c r="BL121" s="19" t="s">
        <v>182</v>
      </c>
      <c r="BM121" s="201" t="s">
        <v>796</v>
      </c>
    </row>
    <row r="122" spans="2:51" s="14" customFormat="1" ht="11.25">
      <c r="B122" s="217"/>
      <c r="C122" s="218"/>
      <c r="D122" s="203" t="s">
        <v>186</v>
      </c>
      <c r="E122" s="219" t="s">
        <v>19</v>
      </c>
      <c r="F122" s="220" t="s">
        <v>797</v>
      </c>
      <c r="G122" s="218"/>
      <c r="H122" s="221">
        <v>4</v>
      </c>
      <c r="I122" s="222"/>
      <c r="J122" s="218"/>
      <c r="K122" s="218"/>
      <c r="L122" s="223"/>
      <c r="M122" s="224"/>
      <c r="N122" s="225"/>
      <c r="O122" s="225"/>
      <c r="P122" s="225"/>
      <c r="Q122" s="225"/>
      <c r="R122" s="225"/>
      <c r="S122" s="225"/>
      <c r="T122" s="226"/>
      <c r="AT122" s="227" t="s">
        <v>186</v>
      </c>
      <c r="AU122" s="227" t="s">
        <v>85</v>
      </c>
      <c r="AV122" s="14" t="s">
        <v>85</v>
      </c>
      <c r="AW122" s="14" t="s">
        <v>37</v>
      </c>
      <c r="AX122" s="14" t="s">
        <v>83</v>
      </c>
      <c r="AY122" s="227" t="s">
        <v>175</v>
      </c>
    </row>
    <row r="123" spans="1:65" s="2" customFormat="1" ht="33" customHeight="1">
      <c r="A123" s="36"/>
      <c r="B123" s="37"/>
      <c r="C123" s="190" t="s">
        <v>304</v>
      </c>
      <c r="D123" s="190" t="s">
        <v>177</v>
      </c>
      <c r="E123" s="191" t="s">
        <v>231</v>
      </c>
      <c r="F123" s="192" t="s">
        <v>232</v>
      </c>
      <c r="G123" s="193" t="s">
        <v>191</v>
      </c>
      <c r="H123" s="194">
        <v>40</v>
      </c>
      <c r="I123" s="195"/>
      <c r="J123" s="196">
        <f>ROUND(I123*H123,2)</f>
        <v>0</v>
      </c>
      <c r="K123" s="192" t="s">
        <v>181</v>
      </c>
      <c r="L123" s="41"/>
      <c r="M123" s="197" t="s">
        <v>19</v>
      </c>
      <c r="N123" s="198" t="s">
        <v>48</v>
      </c>
      <c r="O123" s="67"/>
      <c r="P123" s="199">
        <f>O123*H123</f>
        <v>0</v>
      </c>
      <c r="Q123" s="199">
        <v>0</v>
      </c>
      <c r="R123" s="199">
        <f>Q123*H123</f>
        <v>0</v>
      </c>
      <c r="S123" s="199">
        <v>0</v>
      </c>
      <c r="T123" s="200">
        <f>S123*H123</f>
        <v>0</v>
      </c>
      <c r="U123" s="36"/>
      <c r="V123" s="36"/>
      <c r="W123" s="36"/>
      <c r="X123" s="36"/>
      <c r="Y123" s="36"/>
      <c r="Z123" s="36"/>
      <c r="AA123" s="36"/>
      <c r="AB123" s="36"/>
      <c r="AC123" s="36"/>
      <c r="AD123" s="36"/>
      <c r="AE123" s="36"/>
      <c r="AR123" s="201" t="s">
        <v>182</v>
      </c>
      <c r="AT123" s="201" t="s">
        <v>177</v>
      </c>
      <c r="AU123" s="201" t="s">
        <v>85</v>
      </c>
      <c r="AY123" s="19" t="s">
        <v>175</v>
      </c>
      <c r="BE123" s="202">
        <f>IF(N123="základní",J123,0)</f>
        <v>0</v>
      </c>
      <c r="BF123" s="202">
        <f>IF(N123="snížená",J123,0)</f>
        <v>0</v>
      </c>
      <c r="BG123" s="202">
        <f>IF(N123="zákl. přenesená",J123,0)</f>
        <v>0</v>
      </c>
      <c r="BH123" s="202">
        <f>IF(N123="sníž. přenesená",J123,0)</f>
        <v>0</v>
      </c>
      <c r="BI123" s="202">
        <f>IF(N123="nulová",J123,0)</f>
        <v>0</v>
      </c>
      <c r="BJ123" s="19" t="s">
        <v>182</v>
      </c>
      <c r="BK123" s="202">
        <f>ROUND(I123*H123,2)</f>
        <v>0</v>
      </c>
      <c r="BL123" s="19" t="s">
        <v>182</v>
      </c>
      <c r="BM123" s="201" t="s">
        <v>798</v>
      </c>
    </row>
    <row r="124" spans="1:47" s="2" customFormat="1" ht="58.5">
      <c r="A124" s="36"/>
      <c r="B124" s="37"/>
      <c r="C124" s="38"/>
      <c r="D124" s="203" t="s">
        <v>184</v>
      </c>
      <c r="E124" s="38"/>
      <c r="F124" s="204" t="s">
        <v>234</v>
      </c>
      <c r="G124" s="38"/>
      <c r="H124" s="38"/>
      <c r="I124" s="111"/>
      <c r="J124" s="38"/>
      <c r="K124" s="38"/>
      <c r="L124" s="41"/>
      <c r="M124" s="205"/>
      <c r="N124" s="206"/>
      <c r="O124" s="67"/>
      <c r="P124" s="67"/>
      <c r="Q124" s="67"/>
      <c r="R124" s="67"/>
      <c r="S124" s="67"/>
      <c r="T124" s="68"/>
      <c r="U124" s="36"/>
      <c r="V124" s="36"/>
      <c r="W124" s="36"/>
      <c r="X124" s="36"/>
      <c r="Y124" s="36"/>
      <c r="Z124" s="36"/>
      <c r="AA124" s="36"/>
      <c r="AB124" s="36"/>
      <c r="AC124" s="36"/>
      <c r="AD124" s="36"/>
      <c r="AE124" s="36"/>
      <c r="AT124" s="19" t="s">
        <v>184</v>
      </c>
      <c r="AU124" s="19" t="s">
        <v>85</v>
      </c>
    </row>
    <row r="125" spans="1:65" s="2" customFormat="1" ht="16.5" customHeight="1">
      <c r="A125" s="36"/>
      <c r="B125" s="37"/>
      <c r="C125" s="239" t="s">
        <v>313</v>
      </c>
      <c r="D125" s="239" t="s">
        <v>238</v>
      </c>
      <c r="E125" s="240" t="s">
        <v>799</v>
      </c>
      <c r="F125" s="241" t="s">
        <v>800</v>
      </c>
      <c r="G125" s="242" t="s">
        <v>217</v>
      </c>
      <c r="H125" s="243">
        <v>80</v>
      </c>
      <c r="I125" s="244"/>
      <c r="J125" s="245">
        <f>ROUND(I125*H125,2)</f>
        <v>0</v>
      </c>
      <c r="K125" s="241" t="s">
        <v>181</v>
      </c>
      <c r="L125" s="246"/>
      <c r="M125" s="247" t="s">
        <v>19</v>
      </c>
      <c r="N125" s="248" t="s">
        <v>48</v>
      </c>
      <c r="O125" s="67"/>
      <c r="P125" s="199">
        <f>O125*H125</f>
        <v>0</v>
      </c>
      <c r="Q125" s="199">
        <v>1</v>
      </c>
      <c r="R125" s="199">
        <f>Q125*H125</f>
        <v>80</v>
      </c>
      <c r="S125" s="199">
        <v>0</v>
      </c>
      <c r="T125" s="200">
        <f>S125*H125</f>
        <v>0</v>
      </c>
      <c r="U125" s="36"/>
      <c r="V125" s="36"/>
      <c r="W125" s="36"/>
      <c r="X125" s="36"/>
      <c r="Y125" s="36"/>
      <c r="Z125" s="36"/>
      <c r="AA125" s="36"/>
      <c r="AB125" s="36"/>
      <c r="AC125" s="36"/>
      <c r="AD125" s="36"/>
      <c r="AE125" s="36"/>
      <c r="AR125" s="201" t="s">
        <v>230</v>
      </c>
      <c r="AT125" s="201" t="s">
        <v>238</v>
      </c>
      <c r="AU125" s="201" t="s">
        <v>85</v>
      </c>
      <c r="AY125" s="19" t="s">
        <v>175</v>
      </c>
      <c r="BE125" s="202">
        <f>IF(N125="základní",J125,0)</f>
        <v>0</v>
      </c>
      <c r="BF125" s="202">
        <f>IF(N125="snížená",J125,0)</f>
        <v>0</v>
      </c>
      <c r="BG125" s="202">
        <f>IF(N125="zákl. přenesená",J125,0)</f>
        <v>0</v>
      </c>
      <c r="BH125" s="202">
        <f>IF(N125="sníž. přenesená",J125,0)</f>
        <v>0</v>
      </c>
      <c r="BI125" s="202">
        <f>IF(N125="nulová",J125,0)</f>
        <v>0</v>
      </c>
      <c r="BJ125" s="19" t="s">
        <v>182</v>
      </c>
      <c r="BK125" s="202">
        <f>ROUND(I125*H125,2)</f>
        <v>0</v>
      </c>
      <c r="BL125" s="19" t="s">
        <v>182</v>
      </c>
      <c r="BM125" s="201" t="s">
        <v>801</v>
      </c>
    </row>
    <row r="126" spans="2:51" s="14" customFormat="1" ht="11.25">
      <c r="B126" s="217"/>
      <c r="C126" s="218"/>
      <c r="D126" s="203" t="s">
        <v>186</v>
      </c>
      <c r="E126" s="219" t="s">
        <v>19</v>
      </c>
      <c r="F126" s="220" t="s">
        <v>802</v>
      </c>
      <c r="G126" s="218"/>
      <c r="H126" s="221">
        <v>80</v>
      </c>
      <c r="I126" s="222"/>
      <c r="J126" s="218"/>
      <c r="K126" s="218"/>
      <c r="L126" s="223"/>
      <c r="M126" s="224"/>
      <c r="N126" s="225"/>
      <c r="O126" s="225"/>
      <c r="P126" s="225"/>
      <c r="Q126" s="225"/>
      <c r="R126" s="225"/>
      <c r="S126" s="225"/>
      <c r="T126" s="226"/>
      <c r="AT126" s="227" t="s">
        <v>186</v>
      </c>
      <c r="AU126" s="227" t="s">
        <v>85</v>
      </c>
      <c r="AV126" s="14" t="s">
        <v>85</v>
      </c>
      <c r="AW126" s="14" t="s">
        <v>37</v>
      </c>
      <c r="AX126" s="14" t="s">
        <v>83</v>
      </c>
      <c r="AY126" s="227" t="s">
        <v>175</v>
      </c>
    </row>
    <row r="127" spans="2:63" s="12" customFormat="1" ht="22.9" customHeight="1">
      <c r="B127" s="174"/>
      <c r="C127" s="175"/>
      <c r="D127" s="176" t="s">
        <v>74</v>
      </c>
      <c r="E127" s="188" t="s">
        <v>85</v>
      </c>
      <c r="F127" s="188" t="s">
        <v>243</v>
      </c>
      <c r="G127" s="175"/>
      <c r="H127" s="175"/>
      <c r="I127" s="178"/>
      <c r="J127" s="189">
        <f>BK127</f>
        <v>0</v>
      </c>
      <c r="K127" s="175"/>
      <c r="L127" s="180"/>
      <c r="M127" s="181"/>
      <c r="N127" s="182"/>
      <c r="O127" s="182"/>
      <c r="P127" s="183">
        <f>SUM(P128:P132)</f>
        <v>0</v>
      </c>
      <c r="Q127" s="182"/>
      <c r="R127" s="183">
        <f>SUM(R128:R132)</f>
        <v>16</v>
      </c>
      <c r="S127" s="182"/>
      <c r="T127" s="184">
        <f>SUM(T128:T132)</f>
        <v>0</v>
      </c>
      <c r="AR127" s="185" t="s">
        <v>83</v>
      </c>
      <c r="AT127" s="186" t="s">
        <v>74</v>
      </c>
      <c r="AU127" s="186" t="s">
        <v>83</v>
      </c>
      <c r="AY127" s="185" t="s">
        <v>175</v>
      </c>
      <c r="BK127" s="187">
        <f>SUM(BK128:BK132)</f>
        <v>0</v>
      </c>
    </row>
    <row r="128" spans="1:65" s="2" customFormat="1" ht="21.75" customHeight="1">
      <c r="A128" s="36"/>
      <c r="B128" s="37"/>
      <c r="C128" s="190" t="s">
        <v>317</v>
      </c>
      <c r="D128" s="190" t="s">
        <v>177</v>
      </c>
      <c r="E128" s="191" t="s">
        <v>803</v>
      </c>
      <c r="F128" s="192" t="s">
        <v>804</v>
      </c>
      <c r="G128" s="193" t="s">
        <v>247</v>
      </c>
      <c r="H128" s="194">
        <v>16</v>
      </c>
      <c r="I128" s="195"/>
      <c r="J128" s="196">
        <f>ROUND(I128*H128,2)</f>
        <v>0</v>
      </c>
      <c r="K128" s="192" t="s">
        <v>181</v>
      </c>
      <c r="L128" s="41"/>
      <c r="M128" s="197" t="s">
        <v>19</v>
      </c>
      <c r="N128" s="198" t="s">
        <v>48</v>
      </c>
      <c r="O128" s="67"/>
      <c r="P128" s="199">
        <f>O128*H128</f>
        <v>0</v>
      </c>
      <c r="Q128" s="199">
        <v>0</v>
      </c>
      <c r="R128" s="199">
        <f>Q128*H128</f>
        <v>0</v>
      </c>
      <c r="S128" s="199">
        <v>0</v>
      </c>
      <c r="T128" s="200">
        <f>S128*H128</f>
        <v>0</v>
      </c>
      <c r="U128" s="36"/>
      <c r="V128" s="36"/>
      <c r="W128" s="36"/>
      <c r="X128" s="36"/>
      <c r="Y128" s="36"/>
      <c r="Z128" s="36"/>
      <c r="AA128" s="36"/>
      <c r="AB128" s="36"/>
      <c r="AC128" s="36"/>
      <c r="AD128" s="36"/>
      <c r="AE128" s="36"/>
      <c r="AR128" s="201" t="s">
        <v>182</v>
      </c>
      <c r="AT128" s="201" t="s">
        <v>177</v>
      </c>
      <c r="AU128" s="201" t="s">
        <v>85</v>
      </c>
      <c r="AY128" s="19" t="s">
        <v>175</v>
      </c>
      <c r="BE128" s="202">
        <f>IF(N128="základní",J128,0)</f>
        <v>0</v>
      </c>
      <c r="BF128" s="202">
        <f>IF(N128="snížená",J128,0)</f>
        <v>0</v>
      </c>
      <c r="BG128" s="202">
        <f>IF(N128="zákl. přenesená",J128,0)</f>
        <v>0</v>
      </c>
      <c r="BH128" s="202">
        <f>IF(N128="sníž. přenesená",J128,0)</f>
        <v>0</v>
      </c>
      <c r="BI128" s="202">
        <f>IF(N128="nulová",J128,0)</f>
        <v>0</v>
      </c>
      <c r="BJ128" s="19" t="s">
        <v>182</v>
      </c>
      <c r="BK128" s="202">
        <f>ROUND(I128*H128,2)</f>
        <v>0</v>
      </c>
      <c r="BL128" s="19" t="s">
        <v>182</v>
      </c>
      <c r="BM128" s="201" t="s">
        <v>805</v>
      </c>
    </row>
    <row r="129" spans="1:47" s="2" customFormat="1" ht="68.25">
      <c r="A129" s="36"/>
      <c r="B129" s="37"/>
      <c r="C129" s="38"/>
      <c r="D129" s="203" t="s">
        <v>184</v>
      </c>
      <c r="E129" s="38"/>
      <c r="F129" s="204" t="s">
        <v>806</v>
      </c>
      <c r="G129" s="38"/>
      <c r="H129" s="38"/>
      <c r="I129" s="111"/>
      <c r="J129" s="38"/>
      <c r="K129" s="38"/>
      <c r="L129" s="41"/>
      <c r="M129" s="205"/>
      <c r="N129" s="206"/>
      <c r="O129" s="67"/>
      <c r="P129" s="67"/>
      <c r="Q129" s="67"/>
      <c r="R129" s="67"/>
      <c r="S129" s="67"/>
      <c r="T129" s="68"/>
      <c r="U129" s="36"/>
      <c r="V129" s="36"/>
      <c r="W129" s="36"/>
      <c r="X129" s="36"/>
      <c r="Y129" s="36"/>
      <c r="Z129" s="36"/>
      <c r="AA129" s="36"/>
      <c r="AB129" s="36"/>
      <c r="AC129" s="36"/>
      <c r="AD129" s="36"/>
      <c r="AE129" s="36"/>
      <c r="AT129" s="19" t="s">
        <v>184</v>
      </c>
      <c r="AU129" s="19" t="s">
        <v>85</v>
      </c>
    </row>
    <row r="130" spans="1:65" s="2" customFormat="1" ht="16.5" customHeight="1">
      <c r="A130" s="36"/>
      <c r="B130" s="37"/>
      <c r="C130" s="239" t="s">
        <v>7</v>
      </c>
      <c r="D130" s="239" t="s">
        <v>238</v>
      </c>
      <c r="E130" s="240" t="s">
        <v>807</v>
      </c>
      <c r="F130" s="241" t="s">
        <v>808</v>
      </c>
      <c r="G130" s="242" t="s">
        <v>217</v>
      </c>
      <c r="H130" s="243">
        <v>16</v>
      </c>
      <c r="I130" s="244"/>
      <c r="J130" s="245">
        <f>ROUND(I130*H130,2)</f>
        <v>0</v>
      </c>
      <c r="K130" s="241" t="s">
        <v>181</v>
      </c>
      <c r="L130" s="246"/>
      <c r="M130" s="247" t="s">
        <v>19</v>
      </c>
      <c r="N130" s="248" t="s">
        <v>48</v>
      </c>
      <c r="O130" s="67"/>
      <c r="P130" s="199">
        <f>O130*H130</f>
        <v>0</v>
      </c>
      <c r="Q130" s="199">
        <v>1</v>
      </c>
      <c r="R130" s="199">
        <f>Q130*H130</f>
        <v>16</v>
      </c>
      <c r="S130" s="199">
        <v>0</v>
      </c>
      <c r="T130" s="200">
        <f>S130*H130</f>
        <v>0</v>
      </c>
      <c r="U130" s="36"/>
      <c r="V130" s="36"/>
      <c r="W130" s="36"/>
      <c r="X130" s="36"/>
      <c r="Y130" s="36"/>
      <c r="Z130" s="36"/>
      <c r="AA130" s="36"/>
      <c r="AB130" s="36"/>
      <c r="AC130" s="36"/>
      <c r="AD130" s="36"/>
      <c r="AE130" s="36"/>
      <c r="AR130" s="201" t="s">
        <v>230</v>
      </c>
      <c r="AT130" s="201" t="s">
        <v>238</v>
      </c>
      <c r="AU130" s="201" t="s">
        <v>85</v>
      </c>
      <c r="AY130" s="19" t="s">
        <v>175</v>
      </c>
      <c r="BE130" s="202">
        <f>IF(N130="základní",J130,0)</f>
        <v>0</v>
      </c>
      <c r="BF130" s="202">
        <f>IF(N130="snížená",J130,0)</f>
        <v>0</v>
      </c>
      <c r="BG130" s="202">
        <f>IF(N130="zákl. přenesená",J130,0)</f>
        <v>0</v>
      </c>
      <c r="BH130" s="202">
        <f>IF(N130="sníž. přenesená",J130,0)</f>
        <v>0</v>
      </c>
      <c r="BI130" s="202">
        <f>IF(N130="nulová",J130,0)</f>
        <v>0</v>
      </c>
      <c r="BJ130" s="19" t="s">
        <v>182</v>
      </c>
      <c r="BK130" s="202">
        <f>ROUND(I130*H130,2)</f>
        <v>0</v>
      </c>
      <c r="BL130" s="19" t="s">
        <v>182</v>
      </c>
      <c r="BM130" s="201" t="s">
        <v>809</v>
      </c>
    </row>
    <row r="131" spans="1:65" s="2" customFormat="1" ht="21.75" customHeight="1">
      <c r="A131" s="36"/>
      <c r="B131" s="37"/>
      <c r="C131" s="190" t="s">
        <v>327</v>
      </c>
      <c r="D131" s="190" t="s">
        <v>177</v>
      </c>
      <c r="E131" s="191" t="s">
        <v>810</v>
      </c>
      <c r="F131" s="192" t="s">
        <v>811</v>
      </c>
      <c r="G131" s="193" t="s">
        <v>180</v>
      </c>
      <c r="H131" s="194">
        <v>16</v>
      </c>
      <c r="I131" s="195"/>
      <c r="J131" s="196">
        <f>ROUND(I131*H131,2)</f>
        <v>0</v>
      </c>
      <c r="K131" s="192" t="s">
        <v>181</v>
      </c>
      <c r="L131" s="41"/>
      <c r="M131" s="197" t="s">
        <v>19</v>
      </c>
      <c r="N131" s="198" t="s">
        <v>48</v>
      </c>
      <c r="O131" s="67"/>
      <c r="P131" s="199">
        <f>O131*H131</f>
        <v>0</v>
      </c>
      <c r="Q131" s="199">
        <v>0</v>
      </c>
      <c r="R131" s="199">
        <f>Q131*H131</f>
        <v>0</v>
      </c>
      <c r="S131" s="199">
        <v>0</v>
      </c>
      <c r="T131" s="200">
        <f>S131*H131</f>
        <v>0</v>
      </c>
      <c r="U131" s="36"/>
      <c r="V131" s="36"/>
      <c r="W131" s="36"/>
      <c r="X131" s="36"/>
      <c r="Y131" s="36"/>
      <c r="Z131" s="36"/>
      <c r="AA131" s="36"/>
      <c r="AB131" s="36"/>
      <c r="AC131" s="36"/>
      <c r="AD131" s="36"/>
      <c r="AE131" s="36"/>
      <c r="AR131" s="201" t="s">
        <v>182</v>
      </c>
      <c r="AT131" s="201" t="s">
        <v>177</v>
      </c>
      <c r="AU131" s="201" t="s">
        <v>85</v>
      </c>
      <c r="AY131" s="19" t="s">
        <v>175</v>
      </c>
      <c r="BE131" s="202">
        <f>IF(N131="základní",J131,0)</f>
        <v>0</v>
      </c>
      <c r="BF131" s="202">
        <f>IF(N131="snížená",J131,0)</f>
        <v>0</v>
      </c>
      <c r="BG131" s="202">
        <f>IF(N131="zákl. přenesená",J131,0)</f>
        <v>0</v>
      </c>
      <c r="BH131" s="202">
        <f>IF(N131="sníž. přenesená",J131,0)</f>
        <v>0</v>
      </c>
      <c r="BI131" s="202">
        <f>IF(N131="nulová",J131,0)</f>
        <v>0</v>
      </c>
      <c r="BJ131" s="19" t="s">
        <v>182</v>
      </c>
      <c r="BK131" s="202">
        <f>ROUND(I131*H131,2)</f>
        <v>0</v>
      </c>
      <c r="BL131" s="19" t="s">
        <v>182</v>
      </c>
      <c r="BM131" s="201" t="s">
        <v>812</v>
      </c>
    </row>
    <row r="132" spans="1:47" s="2" customFormat="1" ht="48.75">
      <c r="A132" s="36"/>
      <c r="B132" s="37"/>
      <c r="C132" s="38"/>
      <c r="D132" s="203" t="s">
        <v>184</v>
      </c>
      <c r="E132" s="38"/>
      <c r="F132" s="204" t="s">
        <v>813</v>
      </c>
      <c r="G132" s="38"/>
      <c r="H132" s="38"/>
      <c r="I132" s="111"/>
      <c r="J132" s="38"/>
      <c r="K132" s="38"/>
      <c r="L132" s="41"/>
      <c r="M132" s="205"/>
      <c r="N132" s="206"/>
      <c r="O132" s="67"/>
      <c r="P132" s="67"/>
      <c r="Q132" s="67"/>
      <c r="R132" s="67"/>
      <c r="S132" s="67"/>
      <c r="T132" s="68"/>
      <c r="U132" s="36"/>
      <c r="V132" s="36"/>
      <c r="W132" s="36"/>
      <c r="X132" s="36"/>
      <c r="Y132" s="36"/>
      <c r="Z132" s="36"/>
      <c r="AA132" s="36"/>
      <c r="AB132" s="36"/>
      <c r="AC132" s="36"/>
      <c r="AD132" s="36"/>
      <c r="AE132" s="36"/>
      <c r="AT132" s="19" t="s">
        <v>184</v>
      </c>
      <c r="AU132" s="19" t="s">
        <v>85</v>
      </c>
    </row>
    <row r="133" spans="2:63" s="12" customFormat="1" ht="22.9" customHeight="1">
      <c r="B133" s="174"/>
      <c r="C133" s="175"/>
      <c r="D133" s="176" t="s">
        <v>74</v>
      </c>
      <c r="E133" s="188" t="s">
        <v>209</v>
      </c>
      <c r="F133" s="188" t="s">
        <v>280</v>
      </c>
      <c r="G133" s="175"/>
      <c r="H133" s="175"/>
      <c r="I133" s="178"/>
      <c r="J133" s="189">
        <f>BK133</f>
        <v>0</v>
      </c>
      <c r="K133" s="175"/>
      <c r="L133" s="180"/>
      <c r="M133" s="181"/>
      <c r="N133" s="182"/>
      <c r="O133" s="182"/>
      <c r="P133" s="183">
        <f>SUM(P134:P136)</f>
        <v>0</v>
      </c>
      <c r="Q133" s="182"/>
      <c r="R133" s="183">
        <f>SUM(R134:R136)</f>
        <v>1.6435600000000001</v>
      </c>
      <c r="S133" s="182"/>
      <c r="T133" s="184">
        <f>SUM(T134:T136)</f>
        <v>0</v>
      </c>
      <c r="AR133" s="185" t="s">
        <v>83</v>
      </c>
      <c r="AT133" s="186" t="s">
        <v>74</v>
      </c>
      <c r="AU133" s="186" t="s">
        <v>83</v>
      </c>
      <c r="AY133" s="185" t="s">
        <v>175</v>
      </c>
      <c r="BK133" s="187">
        <f>SUM(BK134:BK136)</f>
        <v>0</v>
      </c>
    </row>
    <row r="134" spans="1:65" s="2" customFormat="1" ht="21.75" customHeight="1">
      <c r="A134" s="36"/>
      <c r="B134" s="37"/>
      <c r="C134" s="190" t="s">
        <v>332</v>
      </c>
      <c r="D134" s="190" t="s">
        <v>177</v>
      </c>
      <c r="E134" s="191" t="s">
        <v>814</v>
      </c>
      <c r="F134" s="192" t="s">
        <v>815</v>
      </c>
      <c r="G134" s="193" t="s">
        <v>180</v>
      </c>
      <c r="H134" s="194">
        <v>17</v>
      </c>
      <c r="I134" s="195"/>
      <c r="J134" s="196">
        <f>ROUND(I134*H134,2)</f>
        <v>0</v>
      </c>
      <c r="K134" s="192" t="s">
        <v>181</v>
      </c>
      <c r="L134" s="41"/>
      <c r="M134" s="197" t="s">
        <v>19</v>
      </c>
      <c r="N134" s="198" t="s">
        <v>48</v>
      </c>
      <c r="O134" s="67"/>
      <c r="P134" s="199">
        <f>O134*H134</f>
        <v>0</v>
      </c>
      <c r="Q134" s="199">
        <v>0</v>
      </c>
      <c r="R134" s="199">
        <f>Q134*H134</f>
        <v>0</v>
      </c>
      <c r="S134" s="199">
        <v>0</v>
      </c>
      <c r="T134" s="200">
        <f>S134*H134</f>
        <v>0</v>
      </c>
      <c r="U134" s="36"/>
      <c r="V134" s="36"/>
      <c r="W134" s="36"/>
      <c r="X134" s="36"/>
      <c r="Y134" s="36"/>
      <c r="Z134" s="36"/>
      <c r="AA134" s="36"/>
      <c r="AB134" s="36"/>
      <c r="AC134" s="36"/>
      <c r="AD134" s="36"/>
      <c r="AE134" s="36"/>
      <c r="AR134" s="201" t="s">
        <v>182</v>
      </c>
      <c r="AT134" s="201" t="s">
        <v>177</v>
      </c>
      <c r="AU134" s="201" t="s">
        <v>85</v>
      </c>
      <c r="AY134" s="19" t="s">
        <v>175</v>
      </c>
      <c r="BE134" s="202">
        <f>IF(N134="základní",J134,0)</f>
        <v>0</v>
      </c>
      <c r="BF134" s="202">
        <f>IF(N134="snížená",J134,0)</f>
        <v>0</v>
      </c>
      <c r="BG134" s="202">
        <f>IF(N134="zákl. přenesená",J134,0)</f>
        <v>0</v>
      </c>
      <c r="BH134" s="202">
        <f>IF(N134="sníž. přenesená",J134,0)</f>
        <v>0</v>
      </c>
      <c r="BI134" s="202">
        <f>IF(N134="nulová",J134,0)</f>
        <v>0</v>
      </c>
      <c r="BJ134" s="19" t="s">
        <v>182</v>
      </c>
      <c r="BK134" s="202">
        <f>ROUND(I134*H134,2)</f>
        <v>0</v>
      </c>
      <c r="BL134" s="19" t="s">
        <v>182</v>
      </c>
      <c r="BM134" s="201" t="s">
        <v>816</v>
      </c>
    </row>
    <row r="135" spans="1:47" s="2" customFormat="1" ht="68.25">
      <c r="A135" s="36"/>
      <c r="B135" s="37"/>
      <c r="C135" s="38"/>
      <c r="D135" s="203" t="s">
        <v>184</v>
      </c>
      <c r="E135" s="38"/>
      <c r="F135" s="204" t="s">
        <v>817</v>
      </c>
      <c r="G135" s="38"/>
      <c r="H135" s="38"/>
      <c r="I135" s="111"/>
      <c r="J135" s="38"/>
      <c r="K135" s="38"/>
      <c r="L135" s="41"/>
      <c r="M135" s="205"/>
      <c r="N135" s="206"/>
      <c r="O135" s="67"/>
      <c r="P135" s="67"/>
      <c r="Q135" s="67"/>
      <c r="R135" s="67"/>
      <c r="S135" s="67"/>
      <c r="T135" s="68"/>
      <c r="U135" s="36"/>
      <c r="V135" s="36"/>
      <c r="W135" s="36"/>
      <c r="X135" s="36"/>
      <c r="Y135" s="36"/>
      <c r="Z135" s="36"/>
      <c r="AA135" s="36"/>
      <c r="AB135" s="36"/>
      <c r="AC135" s="36"/>
      <c r="AD135" s="36"/>
      <c r="AE135" s="36"/>
      <c r="AT135" s="19" t="s">
        <v>184</v>
      </c>
      <c r="AU135" s="19" t="s">
        <v>85</v>
      </c>
    </row>
    <row r="136" spans="1:65" s="2" customFormat="1" ht="21.75" customHeight="1">
      <c r="A136" s="36"/>
      <c r="B136" s="37"/>
      <c r="C136" s="190" t="s">
        <v>336</v>
      </c>
      <c r="D136" s="190" t="s">
        <v>177</v>
      </c>
      <c r="E136" s="191" t="s">
        <v>818</v>
      </c>
      <c r="F136" s="192" t="s">
        <v>819</v>
      </c>
      <c r="G136" s="193" t="s">
        <v>180</v>
      </c>
      <c r="H136" s="194">
        <v>17</v>
      </c>
      <c r="I136" s="195"/>
      <c r="J136" s="196">
        <f>ROUND(I136*H136,2)</f>
        <v>0</v>
      </c>
      <c r="K136" s="192" t="s">
        <v>181</v>
      </c>
      <c r="L136" s="41"/>
      <c r="M136" s="197" t="s">
        <v>19</v>
      </c>
      <c r="N136" s="198" t="s">
        <v>48</v>
      </c>
      <c r="O136" s="67"/>
      <c r="P136" s="199">
        <f>O136*H136</f>
        <v>0</v>
      </c>
      <c r="Q136" s="199">
        <v>0.09668</v>
      </c>
      <c r="R136" s="199">
        <f>Q136*H136</f>
        <v>1.6435600000000001</v>
      </c>
      <c r="S136" s="199">
        <v>0</v>
      </c>
      <c r="T136" s="200">
        <f>S136*H136</f>
        <v>0</v>
      </c>
      <c r="U136" s="36"/>
      <c r="V136" s="36"/>
      <c r="W136" s="36"/>
      <c r="X136" s="36"/>
      <c r="Y136" s="36"/>
      <c r="Z136" s="36"/>
      <c r="AA136" s="36"/>
      <c r="AB136" s="36"/>
      <c r="AC136" s="36"/>
      <c r="AD136" s="36"/>
      <c r="AE136" s="36"/>
      <c r="AR136" s="201" t="s">
        <v>182</v>
      </c>
      <c r="AT136" s="201" t="s">
        <v>177</v>
      </c>
      <c r="AU136" s="201" t="s">
        <v>85</v>
      </c>
      <c r="AY136" s="19" t="s">
        <v>175</v>
      </c>
      <c r="BE136" s="202">
        <f>IF(N136="základní",J136,0)</f>
        <v>0</v>
      </c>
      <c r="BF136" s="202">
        <f>IF(N136="snížená",J136,0)</f>
        <v>0</v>
      </c>
      <c r="BG136" s="202">
        <f>IF(N136="zákl. přenesená",J136,0)</f>
        <v>0</v>
      </c>
      <c r="BH136" s="202">
        <f>IF(N136="sníž. přenesená",J136,0)</f>
        <v>0</v>
      </c>
      <c r="BI136" s="202">
        <f>IF(N136="nulová",J136,0)</f>
        <v>0</v>
      </c>
      <c r="BJ136" s="19" t="s">
        <v>182</v>
      </c>
      <c r="BK136" s="202">
        <f>ROUND(I136*H136,2)</f>
        <v>0</v>
      </c>
      <c r="BL136" s="19" t="s">
        <v>182</v>
      </c>
      <c r="BM136" s="201" t="s">
        <v>820</v>
      </c>
    </row>
    <row r="137" spans="2:63" s="12" customFormat="1" ht="22.9" customHeight="1">
      <c r="B137" s="174"/>
      <c r="C137" s="175"/>
      <c r="D137" s="176" t="s">
        <v>74</v>
      </c>
      <c r="E137" s="188" t="s">
        <v>230</v>
      </c>
      <c r="F137" s="188" t="s">
        <v>292</v>
      </c>
      <c r="G137" s="175"/>
      <c r="H137" s="175"/>
      <c r="I137" s="178"/>
      <c r="J137" s="189">
        <f>BK137</f>
        <v>0</v>
      </c>
      <c r="K137" s="175"/>
      <c r="L137" s="180"/>
      <c r="M137" s="181"/>
      <c r="N137" s="182"/>
      <c r="O137" s="182"/>
      <c r="P137" s="183">
        <f>SUM(P138:P159)</f>
        <v>0</v>
      </c>
      <c r="Q137" s="182"/>
      <c r="R137" s="183">
        <f>SUM(R138:R159)</f>
        <v>12.376909999999999</v>
      </c>
      <c r="S137" s="182"/>
      <c r="T137" s="184">
        <f>SUM(T138:T159)</f>
        <v>0</v>
      </c>
      <c r="AR137" s="185" t="s">
        <v>83</v>
      </c>
      <c r="AT137" s="186" t="s">
        <v>74</v>
      </c>
      <c r="AU137" s="186" t="s">
        <v>83</v>
      </c>
      <c r="AY137" s="185" t="s">
        <v>175</v>
      </c>
      <c r="BK137" s="187">
        <f>SUM(BK138:BK159)</f>
        <v>0</v>
      </c>
    </row>
    <row r="138" spans="1:65" s="2" customFormat="1" ht="16.5" customHeight="1">
      <c r="A138" s="36"/>
      <c r="B138" s="37"/>
      <c r="C138" s="190" t="s">
        <v>341</v>
      </c>
      <c r="D138" s="190" t="s">
        <v>821</v>
      </c>
      <c r="E138" s="191" t="s">
        <v>822</v>
      </c>
      <c r="F138" s="192" t="s">
        <v>823</v>
      </c>
      <c r="G138" s="193" t="s">
        <v>400</v>
      </c>
      <c r="H138" s="194">
        <v>1</v>
      </c>
      <c r="I138" s="195"/>
      <c r="J138" s="196">
        <f>ROUND(I138*H138,2)</f>
        <v>0</v>
      </c>
      <c r="K138" s="192" t="s">
        <v>824</v>
      </c>
      <c r="L138" s="41"/>
      <c r="M138" s="197" t="s">
        <v>19</v>
      </c>
      <c r="N138" s="198" t="s">
        <v>48</v>
      </c>
      <c r="O138" s="67"/>
      <c r="P138" s="199">
        <f>O138*H138</f>
        <v>0</v>
      </c>
      <c r="Q138" s="199">
        <v>0</v>
      </c>
      <c r="R138" s="199">
        <f>Q138*H138</f>
        <v>0</v>
      </c>
      <c r="S138" s="199">
        <v>0</v>
      </c>
      <c r="T138" s="200">
        <f>S138*H138</f>
        <v>0</v>
      </c>
      <c r="U138" s="36"/>
      <c r="V138" s="36"/>
      <c r="W138" s="36"/>
      <c r="X138" s="36"/>
      <c r="Y138" s="36"/>
      <c r="Z138" s="36"/>
      <c r="AA138" s="36"/>
      <c r="AB138" s="36"/>
      <c r="AC138" s="36"/>
      <c r="AD138" s="36"/>
      <c r="AE138" s="36"/>
      <c r="AR138" s="201" t="s">
        <v>182</v>
      </c>
      <c r="AT138" s="201" t="s">
        <v>177</v>
      </c>
      <c r="AU138" s="201" t="s">
        <v>85</v>
      </c>
      <c r="AY138" s="19" t="s">
        <v>175</v>
      </c>
      <c r="BE138" s="202">
        <f>IF(N138="základní",J138,0)</f>
        <v>0</v>
      </c>
      <c r="BF138" s="202">
        <f>IF(N138="snížená",J138,0)</f>
        <v>0</v>
      </c>
      <c r="BG138" s="202">
        <f>IF(N138="zákl. přenesená",J138,0)</f>
        <v>0</v>
      </c>
      <c r="BH138" s="202">
        <f>IF(N138="sníž. přenesená",J138,0)</f>
        <v>0</v>
      </c>
      <c r="BI138" s="202">
        <f>IF(N138="nulová",J138,0)</f>
        <v>0</v>
      </c>
      <c r="BJ138" s="19" t="s">
        <v>182</v>
      </c>
      <c r="BK138" s="202">
        <f>ROUND(I138*H138,2)</f>
        <v>0</v>
      </c>
      <c r="BL138" s="19" t="s">
        <v>182</v>
      </c>
      <c r="BM138" s="201" t="s">
        <v>825</v>
      </c>
    </row>
    <row r="139" spans="1:47" s="2" customFormat="1" ht="29.25">
      <c r="A139" s="36"/>
      <c r="B139" s="37"/>
      <c r="C139" s="38"/>
      <c r="D139" s="203" t="s">
        <v>255</v>
      </c>
      <c r="E139" s="38"/>
      <c r="F139" s="204" t="s">
        <v>826</v>
      </c>
      <c r="G139" s="38"/>
      <c r="H139" s="38"/>
      <c r="I139" s="111"/>
      <c r="J139" s="38"/>
      <c r="K139" s="38"/>
      <c r="L139" s="41"/>
      <c r="M139" s="205"/>
      <c r="N139" s="206"/>
      <c r="O139" s="67"/>
      <c r="P139" s="67"/>
      <c r="Q139" s="67"/>
      <c r="R139" s="67"/>
      <c r="S139" s="67"/>
      <c r="T139" s="68"/>
      <c r="U139" s="36"/>
      <c r="V139" s="36"/>
      <c r="W139" s="36"/>
      <c r="X139" s="36"/>
      <c r="Y139" s="36"/>
      <c r="Z139" s="36"/>
      <c r="AA139" s="36"/>
      <c r="AB139" s="36"/>
      <c r="AC139" s="36"/>
      <c r="AD139" s="36"/>
      <c r="AE139" s="36"/>
      <c r="AT139" s="19" t="s">
        <v>255</v>
      </c>
      <c r="AU139" s="19" t="s">
        <v>85</v>
      </c>
    </row>
    <row r="140" spans="1:65" s="2" customFormat="1" ht="16.5" customHeight="1">
      <c r="A140" s="36"/>
      <c r="B140" s="37"/>
      <c r="C140" s="190" t="s">
        <v>345</v>
      </c>
      <c r="D140" s="190" t="s">
        <v>177</v>
      </c>
      <c r="E140" s="191" t="s">
        <v>827</v>
      </c>
      <c r="F140" s="192" t="s">
        <v>828</v>
      </c>
      <c r="G140" s="193" t="s">
        <v>400</v>
      </c>
      <c r="H140" s="194">
        <v>15</v>
      </c>
      <c r="I140" s="195"/>
      <c r="J140" s="196">
        <f>ROUND(I140*H140,2)</f>
        <v>0</v>
      </c>
      <c r="K140" s="192" t="s">
        <v>181</v>
      </c>
      <c r="L140" s="41"/>
      <c r="M140" s="197" t="s">
        <v>19</v>
      </c>
      <c r="N140" s="198" t="s">
        <v>48</v>
      </c>
      <c r="O140" s="67"/>
      <c r="P140" s="199">
        <f>O140*H140</f>
        <v>0</v>
      </c>
      <c r="Q140" s="199">
        <v>0.4208</v>
      </c>
      <c r="R140" s="199">
        <f>Q140*H140</f>
        <v>6.312</v>
      </c>
      <c r="S140" s="199">
        <v>0</v>
      </c>
      <c r="T140" s="200">
        <f>S140*H140</f>
        <v>0</v>
      </c>
      <c r="U140" s="36"/>
      <c r="V140" s="36"/>
      <c r="W140" s="36"/>
      <c r="X140" s="36"/>
      <c r="Y140" s="36"/>
      <c r="Z140" s="36"/>
      <c r="AA140" s="36"/>
      <c r="AB140" s="36"/>
      <c r="AC140" s="36"/>
      <c r="AD140" s="36"/>
      <c r="AE140" s="36"/>
      <c r="AR140" s="201" t="s">
        <v>182</v>
      </c>
      <c r="AT140" s="201" t="s">
        <v>177</v>
      </c>
      <c r="AU140" s="201" t="s">
        <v>85</v>
      </c>
      <c r="AY140" s="19" t="s">
        <v>175</v>
      </c>
      <c r="BE140" s="202">
        <f>IF(N140="základní",J140,0)</f>
        <v>0</v>
      </c>
      <c r="BF140" s="202">
        <f>IF(N140="snížená",J140,0)</f>
        <v>0</v>
      </c>
      <c r="BG140" s="202">
        <f>IF(N140="zákl. přenesená",J140,0)</f>
        <v>0</v>
      </c>
      <c r="BH140" s="202">
        <f>IF(N140="sníž. přenesená",J140,0)</f>
        <v>0</v>
      </c>
      <c r="BI140" s="202">
        <f>IF(N140="nulová",J140,0)</f>
        <v>0</v>
      </c>
      <c r="BJ140" s="19" t="s">
        <v>182</v>
      </c>
      <c r="BK140" s="202">
        <f>ROUND(I140*H140,2)</f>
        <v>0</v>
      </c>
      <c r="BL140" s="19" t="s">
        <v>182</v>
      </c>
      <c r="BM140" s="201" t="s">
        <v>829</v>
      </c>
    </row>
    <row r="141" spans="1:47" s="2" customFormat="1" ht="97.5">
      <c r="A141" s="36"/>
      <c r="B141" s="37"/>
      <c r="C141" s="38"/>
      <c r="D141" s="203" t="s">
        <v>184</v>
      </c>
      <c r="E141" s="38"/>
      <c r="F141" s="204" t="s">
        <v>830</v>
      </c>
      <c r="G141" s="38"/>
      <c r="H141" s="38"/>
      <c r="I141" s="111"/>
      <c r="J141" s="38"/>
      <c r="K141" s="38"/>
      <c r="L141" s="41"/>
      <c r="M141" s="205"/>
      <c r="N141" s="206"/>
      <c r="O141" s="67"/>
      <c r="P141" s="67"/>
      <c r="Q141" s="67"/>
      <c r="R141" s="67"/>
      <c r="S141" s="67"/>
      <c r="T141" s="68"/>
      <c r="U141" s="36"/>
      <c r="V141" s="36"/>
      <c r="W141" s="36"/>
      <c r="X141" s="36"/>
      <c r="Y141" s="36"/>
      <c r="Z141" s="36"/>
      <c r="AA141" s="36"/>
      <c r="AB141" s="36"/>
      <c r="AC141" s="36"/>
      <c r="AD141" s="36"/>
      <c r="AE141" s="36"/>
      <c r="AT141" s="19" t="s">
        <v>184</v>
      </c>
      <c r="AU141" s="19" t="s">
        <v>85</v>
      </c>
    </row>
    <row r="142" spans="1:65" s="2" customFormat="1" ht="21.75" customHeight="1">
      <c r="A142" s="36"/>
      <c r="B142" s="37"/>
      <c r="C142" s="190" t="s">
        <v>349</v>
      </c>
      <c r="D142" s="190" t="s">
        <v>177</v>
      </c>
      <c r="E142" s="191" t="s">
        <v>831</v>
      </c>
      <c r="F142" s="192" t="s">
        <v>832</v>
      </c>
      <c r="G142" s="193" t="s">
        <v>247</v>
      </c>
      <c r="H142" s="194">
        <v>16</v>
      </c>
      <c r="I142" s="195"/>
      <c r="J142" s="196">
        <f>ROUND(I142*H142,2)</f>
        <v>0</v>
      </c>
      <c r="K142" s="192" t="s">
        <v>181</v>
      </c>
      <c r="L142" s="41"/>
      <c r="M142" s="197" t="s">
        <v>19</v>
      </c>
      <c r="N142" s="198" t="s">
        <v>48</v>
      </c>
      <c r="O142" s="67"/>
      <c r="P142" s="199">
        <f>O142*H142</f>
        <v>0</v>
      </c>
      <c r="Q142" s="199">
        <v>4E-05</v>
      </c>
      <c r="R142" s="199">
        <f>Q142*H142</f>
        <v>0.00064</v>
      </c>
      <c r="S142" s="199">
        <v>0</v>
      </c>
      <c r="T142" s="200">
        <f>S142*H142</f>
        <v>0</v>
      </c>
      <c r="U142" s="36"/>
      <c r="V142" s="36"/>
      <c r="W142" s="36"/>
      <c r="X142" s="36"/>
      <c r="Y142" s="36"/>
      <c r="Z142" s="36"/>
      <c r="AA142" s="36"/>
      <c r="AB142" s="36"/>
      <c r="AC142" s="36"/>
      <c r="AD142" s="36"/>
      <c r="AE142" s="36"/>
      <c r="AR142" s="201" t="s">
        <v>182</v>
      </c>
      <c r="AT142" s="201" t="s">
        <v>177</v>
      </c>
      <c r="AU142" s="201" t="s">
        <v>85</v>
      </c>
      <c r="AY142" s="19" t="s">
        <v>175</v>
      </c>
      <c r="BE142" s="202">
        <f>IF(N142="základní",J142,0)</f>
        <v>0</v>
      </c>
      <c r="BF142" s="202">
        <f>IF(N142="snížená",J142,0)</f>
        <v>0</v>
      </c>
      <c r="BG142" s="202">
        <f>IF(N142="zákl. přenesená",J142,0)</f>
        <v>0</v>
      </c>
      <c r="BH142" s="202">
        <f>IF(N142="sníž. přenesená",J142,0)</f>
        <v>0</v>
      </c>
      <c r="BI142" s="202">
        <f>IF(N142="nulová",J142,0)</f>
        <v>0</v>
      </c>
      <c r="BJ142" s="19" t="s">
        <v>182</v>
      </c>
      <c r="BK142" s="202">
        <f>ROUND(I142*H142,2)</f>
        <v>0</v>
      </c>
      <c r="BL142" s="19" t="s">
        <v>182</v>
      </c>
      <c r="BM142" s="201" t="s">
        <v>833</v>
      </c>
    </row>
    <row r="143" spans="1:47" s="2" customFormat="1" ht="68.25">
      <c r="A143" s="36"/>
      <c r="B143" s="37"/>
      <c r="C143" s="38"/>
      <c r="D143" s="203" t="s">
        <v>184</v>
      </c>
      <c r="E143" s="38"/>
      <c r="F143" s="204" t="s">
        <v>834</v>
      </c>
      <c r="G143" s="38"/>
      <c r="H143" s="38"/>
      <c r="I143" s="111"/>
      <c r="J143" s="38"/>
      <c r="K143" s="38"/>
      <c r="L143" s="41"/>
      <c r="M143" s="205"/>
      <c r="N143" s="206"/>
      <c r="O143" s="67"/>
      <c r="P143" s="67"/>
      <c r="Q143" s="67"/>
      <c r="R143" s="67"/>
      <c r="S143" s="67"/>
      <c r="T143" s="68"/>
      <c r="U143" s="36"/>
      <c r="V143" s="36"/>
      <c r="W143" s="36"/>
      <c r="X143" s="36"/>
      <c r="Y143" s="36"/>
      <c r="Z143" s="36"/>
      <c r="AA143" s="36"/>
      <c r="AB143" s="36"/>
      <c r="AC143" s="36"/>
      <c r="AD143" s="36"/>
      <c r="AE143" s="36"/>
      <c r="AT143" s="19" t="s">
        <v>184</v>
      </c>
      <c r="AU143" s="19" t="s">
        <v>85</v>
      </c>
    </row>
    <row r="144" spans="1:65" s="2" customFormat="1" ht="16.5" customHeight="1">
      <c r="A144" s="36"/>
      <c r="B144" s="37"/>
      <c r="C144" s="239" t="s">
        <v>504</v>
      </c>
      <c r="D144" s="239" t="s">
        <v>238</v>
      </c>
      <c r="E144" s="240" t="s">
        <v>835</v>
      </c>
      <c r="F144" s="241" t="s">
        <v>836</v>
      </c>
      <c r="G144" s="242" t="s">
        <v>247</v>
      </c>
      <c r="H144" s="243">
        <v>16.24</v>
      </c>
      <c r="I144" s="244"/>
      <c r="J144" s="245">
        <f>ROUND(I144*H144,2)</f>
        <v>0</v>
      </c>
      <c r="K144" s="241" t="s">
        <v>181</v>
      </c>
      <c r="L144" s="246"/>
      <c r="M144" s="247" t="s">
        <v>19</v>
      </c>
      <c r="N144" s="248" t="s">
        <v>48</v>
      </c>
      <c r="O144" s="67"/>
      <c r="P144" s="199">
        <f>O144*H144</f>
        <v>0</v>
      </c>
      <c r="Q144" s="199">
        <v>0.043</v>
      </c>
      <c r="R144" s="199">
        <f>Q144*H144</f>
        <v>0.6983199999999998</v>
      </c>
      <c r="S144" s="199">
        <v>0</v>
      </c>
      <c r="T144" s="200">
        <f>S144*H144</f>
        <v>0</v>
      </c>
      <c r="U144" s="36"/>
      <c r="V144" s="36"/>
      <c r="W144" s="36"/>
      <c r="X144" s="36"/>
      <c r="Y144" s="36"/>
      <c r="Z144" s="36"/>
      <c r="AA144" s="36"/>
      <c r="AB144" s="36"/>
      <c r="AC144" s="36"/>
      <c r="AD144" s="36"/>
      <c r="AE144" s="36"/>
      <c r="AR144" s="201" t="s">
        <v>230</v>
      </c>
      <c r="AT144" s="201" t="s">
        <v>238</v>
      </c>
      <c r="AU144" s="201" t="s">
        <v>85</v>
      </c>
      <c r="AY144" s="19" t="s">
        <v>175</v>
      </c>
      <c r="BE144" s="202">
        <f>IF(N144="základní",J144,0)</f>
        <v>0</v>
      </c>
      <c r="BF144" s="202">
        <f>IF(N144="snížená",J144,0)</f>
        <v>0</v>
      </c>
      <c r="BG144" s="202">
        <f>IF(N144="zákl. přenesená",J144,0)</f>
        <v>0</v>
      </c>
      <c r="BH144" s="202">
        <f>IF(N144="sníž. přenesená",J144,0)</f>
        <v>0</v>
      </c>
      <c r="BI144" s="202">
        <f>IF(N144="nulová",J144,0)</f>
        <v>0</v>
      </c>
      <c r="BJ144" s="19" t="s">
        <v>182</v>
      </c>
      <c r="BK144" s="202">
        <f>ROUND(I144*H144,2)</f>
        <v>0</v>
      </c>
      <c r="BL144" s="19" t="s">
        <v>182</v>
      </c>
      <c r="BM144" s="201" t="s">
        <v>837</v>
      </c>
    </row>
    <row r="145" spans="2:51" s="14" customFormat="1" ht="11.25">
      <c r="B145" s="217"/>
      <c r="C145" s="218"/>
      <c r="D145" s="203" t="s">
        <v>186</v>
      </c>
      <c r="E145" s="219" t="s">
        <v>19</v>
      </c>
      <c r="F145" s="220" t="s">
        <v>838</v>
      </c>
      <c r="G145" s="218"/>
      <c r="H145" s="221">
        <v>16.24</v>
      </c>
      <c r="I145" s="222"/>
      <c r="J145" s="218"/>
      <c r="K145" s="218"/>
      <c r="L145" s="223"/>
      <c r="M145" s="224"/>
      <c r="N145" s="225"/>
      <c r="O145" s="225"/>
      <c r="P145" s="225"/>
      <c r="Q145" s="225"/>
      <c r="R145" s="225"/>
      <c r="S145" s="225"/>
      <c r="T145" s="226"/>
      <c r="AT145" s="227" t="s">
        <v>186</v>
      </c>
      <c r="AU145" s="227" t="s">
        <v>85</v>
      </c>
      <c r="AV145" s="14" t="s">
        <v>85</v>
      </c>
      <c r="AW145" s="14" t="s">
        <v>37</v>
      </c>
      <c r="AX145" s="14" t="s">
        <v>83</v>
      </c>
      <c r="AY145" s="227" t="s">
        <v>175</v>
      </c>
    </row>
    <row r="146" spans="1:65" s="2" customFormat="1" ht="16.5" customHeight="1">
      <c r="A146" s="36"/>
      <c r="B146" s="37"/>
      <c r="C146" s="190" t="s">
        <v>509</v>
      </c>
      <c r="D146" s="190" t="s">
        <v>177</v>
      </c>
      <c r="E146" s="191" t="s">
        <v>839</v>
      </c>
      <c r="F146" s="192" t="s">
        <v>840</v>
      </c>
      <c r="G146" s="193" t="s">
        <v>400</v>
      </c>
      <c r="H146" s="194">
        <v>1</v>
      </c>
      <c r="I146" s="195"/>
      <c r="J146" s="196">
        <f>ROUND(I146*H146,2)</f>
        <v>0</v>
      </c>
      <c r="K146" s="192" t="s">
        <v>181</v>
      </c>
      <c r="L146" s="41"/>
      <c r="M146" s="197" t="s">
        <v>19</v>
      </c>
      <c r="N146" s="198" t="s">
        <v>48</v>
      </c>
      <c r="O146" s="67"/>
      <c r="P146" s="199">
        <f>O146*H146</f>
        <v>0</v>
      </c>
      <c r="Q146" s="199">
        <v>0</v>
      </c>
      <c r="R146" s="199">
        <f>Q146*H146</f>
        <v>0</v>
      </c>
      <c r="S146" s="199">
        <v>0</v>
      </c>
      <c r="T146" s="200">
        <f>S146*H146</f>
        <v>0</v>
      </c>
      <c r="U146" s="36"/>
      <c r="V146" s="36"/>
      <c r="W146" s="36"/>
      <c r="X146" s="36"/>
      <c r="Y146" s="36"/>
      <c r="Z146" s="36"/>
      <c r="AA146" s="36"/>
      <c r="AB146" s="36"/>
      <c r="AC146" s="36"/>
      <c r="AD146" s="36"/>
      <c r="AE146" s="36"/>
      <c r="AR146" s="201" t="s">
        <v>182</v>
      </c>
      <c r="AT146" s="201" t="s">
        <v>177</v>
      </c>
      <c r="AU146" s="201" t="s">
        <v>85</v>
      </c>
      <c r="AY146" s="19" t="s">
        <v>175</v>
      </c>
      <c r="BE146" s="202">
        <f>IF(N146="základní",J146,0)</f>
        <v>0</v>
      </c>
      <c r="BF146" s="202">
        <f>IF(N146="snížená",J146,0)</f>
        <v>0</v>
      </c>
      <c r="BG146" s="202">
        <f>IF(N146="zákl. přenesená",J146,0)</f>
        <v>0</v>
      </c>
      <c r="BH146" s="202">
        <f>IF(N146="sníž. přenesená",J146,0)</f>
        <v>0</v>
      </c>
      <c r="BI146" s="202">
        <f>IF(N146="nulová",J146,0)</f>
        <v>0</v>
      </c>
      <c r="BJ146" s="19" t="s">
        <v>182</v>
      </c>
      <c r="BK146" s="202">
        <f>ROUND(I146*H146,2)</f>
        <v>0</v>
      </c>
      <c r="BL146" s="19" t="s">
        <v>182</v>
      </c>
      <c r="BM146" s="201" t="s">
        <v>841</v>
      </c>
    </row>
    <row r="147" spans="1:47" s="2" customFormat="1" ht="117">
      <c r="A147" s="36"/>
      <c r="B147" s="37"/>
      <c r="C147" s="38"/>
      <c r="D147" s="203" t="s">
        <v>184</v>
      </c>
      <c r="E147" s="38"/>
      <c r="F147" s="204" t="s">
        <v>842</v>
      </c>
      <c r="G147" s="38"/>
      <c r="H147" s="38"/>
      <c r="I147" s="111"/>
      <c r="J147" s="38"/>
      <c r="K147" s="38"/>
      <c r="L147" s="41"/>
      <c r="M147" s="205"/>
      <c r="N147" s="206"/>
      <c r="O147" s="67"/>
      <c r="P147" s="67"/>
      <c r="Q147" s="67"/>
      <c r="R147" s="67"/>
      <c r="S147" s="67"/>
      <c r="T147" s="68"/>
      <c r="U147" s="36"/>
      <c r="V147" s="36"/>
      <c r="W147" s="36"/>
      <c r="X147" s="36"/>
      <c r="Y147" s="36"/>
      <c r="Z147" s="36"/>
      <c r="AA147" s="36"/>
      <c r="AB147" s="36"/>
      <c r="AC147" s="36"/>
      <c r="AD147" s="36"/>
      <c r="AE147" s="36"/>
      <c r="AT147" s="19" t="s">
        <v>184</v>
      </c>
      <c r="AU147" s="19" t="s">
        <v>85</v>
      </c>
    </row>
    <row r="148" spans="1:65" s="2" customFormat="1" ht="21.75" customHeight="1">
      <c r="A148" s="36"/>
      <c r="B148" s="37"/>
      <c r="C148" s="190" t="s">
        <v>513</v>
      </c>
      <c r="D148" s="190" t="s">
        <v>177</v>
      </c>
      <c r="E148" s="191" t="s">
        <v>843</v>
      </c>
      <c r="F148" s="192" t="s">
        <v>844</v>
      </c>
      <c r="G148" s="193" t="s">
        <v>400</v>
      </c>
      <c r="H148" s="194">
        <v>2</v>
      </c>
      <c r="I148" s="195"/>
      <c r="J148" s="196">
        <f>ROUND(I148*H148,2)</f>
        <v>0</v>
      </c>
      <c r="K148" s="192" t="s">
        <v>181</v>
      </c>
      <c r="L148" s="41"/>
      <c r="M148" s="197" t="s">
        <v>19</v>
      </c>
      <c r="N148" s="198" t="s">
        <v>48</v>
      </c>
      <c r="O148" s="67"/>
      <c r="P148" s="199">
        <f>O148*H148</f>
        <v>0</v>
      </c>
      <c r="Q148" s="199">
        <v>0</v>
      </c>
      <c r="R148" s="199">
        <f>Q148*H148</f>
        <v>0</v>
      </c>
      <c r="S148" s="199">
        <v>0</v>
      </c>
      <c r="T148" s="200">
        <f>S148*H148</f>
        <v>0</v>
      </c>
      <c r="U148" s="36"/>
      <c r="V148" s="36"/>
      <c r="W148" s="36"/>
      <c r="X148" s="36"/>
      <c r="Y148" s="36"/>
      <c r="Z148" s="36"/>
      <c r="AA148" s="36"/>
      <c r="AB148" s="36"/>
      <c r="AC148" s="36"/>
      <c r="AD148" s="36"/>
      <c r="AE148" s="36"/>
      <c r="AR148" s="201" t="s">
        <v>182</v>
      </c>
      <c r="AT148" s="201" t="s">
        <v>177</v>
      </c>
      <c r="AU148" s="201" t="s">
        <v>85</v>
      </c>
      <c r="AY148" s="19" t="s">
        <v>175</v>
      </c>
      <c r="BE148" s="202">
        <f>IF(N148="základní",J148,0)</f>
        <v>0</v>
      </c>
      <c r="BF148" s="202">
        <f>IF(N148="snížená",J148,0)</f>
        <v>0</v>
      </c>
      <c r="BG148" s="202">
        <f>IF(N148="zákl. přenesená",J148,0)</f>
        <v>0</v>
      </c>
      <c r="BH148" s="202">
        <f>IF(N148="sníž. přenesená",J148,0)</f>
        <v>0</v>
      </c>
      <c r="BI148" s="202">
        <f>IF(N148="nulová",J148,0)</f>
        <v>0</v>
      </c>
      <c r="BJ148" s="19" t="s">
        <v>182</v>
      </c>
      <c r="BK148" s="202">
        <f>ROUND(I148*H148,2)</f>
        <v>0</v>
      </c>
      <c r="BL148" s="19" t="s">
        <v>182</v>
      </c>
      <c r="BM148" s="201" t="s">
        <v>845</v>
      </c>
    </row>
    <row r="149" spans="1:47" s="2" customFormat="1" ht="39">
      <c r="A149" s="36"/>
      <c r="B149" s="37"/>
      <c r="C149" s="38"/>
      <c r="D149" s="203" t="s">
        <v>184</v>
      </c>
      <c r="E149" s="38"/>
      <c r="F149" s="204" t="s">
        <v>846</v>
      </c>
      <c r="G149" s="38"/>
      <c r="H149" s="38"/>
      <c r="I149" s="111"/>
      <c r="J149" s="38"/>
      <c r="K149" s="38"/>
      <c r="L149" s="41"/>
      <c r="M149" s="205"/>
      <c r="N149" s="206"/>
      <c r="O149" s="67"/>
      <c r="P149" s="67"/>
      <c r="Q149" s="67"/>
      <c r="R149" s="67"/>
      <c r="S149" s="67"/>
      <c r="T149" s="68"/>
      <c r="U149" s="36"/>
      <c r="V149" s="36"/>
      <c r="W149" s="36"/>
      <c r="X149" s="36"/>
      <c r="Y149" s="36"/>
      <c r="Z149" s="36"/>
      <c r="AA149" s="36"/>
      <c r="AB149" s="36"/>
      <c r="AC149" s="36"/>
      <c r="AD149" s="36"/>
      <c r="AE149" s="36"/>
      <c r="AT149" s="19" t="s">
        <v>184</v>
      </c>
      <c r="AU149" s="19" t="s">
        <v>85</v>
      </c>
    </row>
    <row r="150" spans="1:65" s="2" customFormat="1" ht="16.5" customHeight="1">
      <c r="A150" s="36"/>
      <c r="B150" s="37"/>
      <c r="C150" s="190" t="s">
        <v>518</v>
      </c>
      <c r="D150" s="190" t="s">
        <v>177</v>
      </c>
      <c r="E150" s="191" t="s">
        <v>847</v>
      </c>
      <c r="F150" s="192" t="s">
        <v>848</v>
      </c>
      <c r="G150" s="193" t="s">
        <v>247</v>
      </c>
      <c r="H150" s="194">
        <v>16</v>
      </c>
      <c r="I150" s="195"/>
      <c r="J150" s="196">
        <f>ROUND(I150*H150,2)</f>
        <v>0</v>
      </c>
      <c r="K150" s="192" t="s">
        <v>181</v>
      </c>
      <c r="L150" s="41"/>
      <c r="M150" s="197" t="s">
        <v>19</v>
      </c>
      <c r="N150" s="198" t="s">
        <v>48</v>
      </c>
      <c r="O150" s="67"/>
      <c r="P150" s="199">
        <f>O150*H150</f>
        <v>0</v>
      </c>
      <c r="Q150" s="199">
        <v>0</v>
      </c>
      <c r="R150" s="199">
        <f>Q150*H150</f>
        <v>0</v>
      </c>
      <c r="S150" s="199">
        <v>0</v>
      </c>
      <c r="T150" s="200">
        <f>S150*H150</f>
        <v>0</v>
      </c>
      <c r="U150" s="36"/>
      <c r="V150" s="36"/>
      <c r="W150" s="36"/>
      <c r="X150" s="36"/>
      <c r="Y150" s="36"/>
      <c r="Z150" s="36"/>
      <c r="AA150" s="36"/>
      <c r="AB150" s="36"/>
      <c r="AC150" s="36"/>
      <c r="AD150" s="36"/>
      <c r="AE150" s="36"/>
      <c r="AR150" s="201" t="s">
        <v>182</v>
      </c>
      <c r="AT150" s="201" t="s">
        <v>177</v>
      </c>
      <c r="AU150" s="201" t="s">
        <v>85</v>
      </c>
      <c r="AY150" s="19" t="s">
        <v>175</v>
      </c>
      <c r="BE150" s="202">
        <f>IF(N150="základní",J150,0)</f>
        <v>0</v>
      </c>
      <c r="BF150" s="202">
        <f>IF(N150="snížená",J150,0)</f>
        <v>0</v>
      </c>
      <c r="BG150" s="202">
        <f>IF(N150="zákl. přenesená",J150,0)</f>
        <v>0</v>
      </c>
      <c r="BH150" s="202">
        <f>IF(N150="sníž. přenesená",J150,0)</f>
        <v>0</v>
      </c>
      <c r="BI150" s="202">
        <f>IF(N150="nulová",J150,0)</f>
        <v>0</v>
      </c>
      <c r="BJ150" s="19" t="s">
        <v>182</v>
      </c>
      <c r="BK150" s="202">
        <f>ROUND(I150*H150,2)</f>
        <v>0</v>
      </c>
      <c r="BL150" s="19" t="s">
        <v>182</v>
      </c>
      <c r="BM150" s="201" t="s">
        <v>849</v>
      </c>
    </row>
    <row r="151" spans="1:47" s="2" customFormat="1" ht="87.75">
      <c r="A151" s="36"/>
      <c r="B151" s="37"/>
      <c r="C151" s="38"/>
      <c r="D151" s="203" t="s">
        <v>184</v>
      </c>
      <c r="E151" s="38"/>
      <c r="F151" s="204" t="s">
        <v>850</v>
      </c>
      <c r="G151" s="38"/>
      <c r="H151" s="38"/>
      <c r="I151" s="111"/>
      <c r="J151" s="38"/>
      <c r="K151" s="38"/>
      <c r="L151" s="41"/>
      <c r="M151" s="205"/>
      <c r="N151" s="206"/>
      <c r="O151" s="67"/>
      <c r="P151" s="67"/>
      <c r="Q151" s="67"/>
      <c r="R151" s="67"/>
      <c r="S151" s="67"/>
      <c r="T151" s="68"/>
      <c r="U151" s="36"/>
      <c r="V151" s="36"/>
      <c r="W151" s="36"/>
      <c r="X151" s="36"/>
      <c r="Y151" s="36"/>
      <c r="Z151" s="36"/>
      <c r="AA151" s="36"/>
      <c r="AB151" s="36"/>
      <c r="AC151" s="36"/>
      <c r="AD151" s="36"/>
      <c r="AE151" s="36"/>
      <c r="AT151" s="19" t="s">
        <v>184</v>
      </c>
      <c r="AU151" s="19" t="s">
        <v>85</v>
      </c>
    </row>
    <row r="152" spans="1:65" s="2" customFormat="1" ht="16.5" customHeight="1">
      <c r="A152" s="36"/>
      <c r="B152" s="37"/>
      <c r="C152" s="190" t="s">
        <v>522</v>
      </c>
      <c r="D152" s="190" t="s">
        <v>177</v>
      </c>
      <c r="E152" s="191" t="s">
        <v>851</v>
      </c>
      <c r="F152" s="192" t="s">
        <v>852</v>
      </c>
      <c r="G152" s="193" t="s">
        <v>247</v>
      </c>
      <c r="H152" s="194">
        <v>16</v>
      </c>
      <c r="I152" s="195"/>
      <c r="J152" s="196">
        <f>ROUND(I152*H152,2)</f>
        <v>0</v>
      </c>
      <c r="K152" s="192" t="s">
        <v>181</v>
      </c>
      <c r="L152" s="41"/>
      <c r="M152" s="197" t="s">
        <v>19</v>
      </c>
      <c r="N152" s="198" t="s">
        <v>48</v>
      </c>
      <c r="O152" s="67"/>
      <c r="P152" s="199">
        <f>O152*H152</f>
        <v>0</v>
      </c>
      <c r="Q152" s="199">
        <v>0</v>
      </c>
      <c r="R152" s="199">
        <f>Q152*H152</f>
        <v>0</v>
      </c>
      <c r="S152" s="199">
        <v>0</v>
      </c>
      <c r="T152" s="200">
        <f>S152*H152</f>
        <v>0</v>
      </c>
      <c r="U152" s="36"/>
      <c r="V152" s="36"/>
      <c r="W152" s="36"/>
      <c r="X152" s="36"/>
      <c r="Y152" s="36"/>
      <c r="Z152" s="36"/>
      <c r="AA152" s="36"/>
      <c r="AB152" s="36"/>
      <c r="AC152" s="36"/>
      <c r="AD152" s="36"/>
      <c r="AE152" s="36"/>
      <c r="AR152" s="201" t="s">
        <v>182</v>
      </c>
      <c r="AT152" s="201" t="s">
        <v>177</v>
      </c>
      <c r="AU152" s="201" t="s">
        <v>85</v>
      </c>
      <c r="AY152" s="19" t="s">
        <v>175</v>
      </c>
      <c r="BE152" s="202">
        <f>IF(N152="základní",J152,0)</f>
        <v>0</v>
      </c>
      <c r="BF152" s="202">
        <f>IF(N152="snížená",J152,0)</f>
        <v>0</v>
      </c>
      <c r="BG152" s="202">
        <f>IF(N152="zákl. přenesená",J152,0)</f>
        <v>0</v>
      </c>
      <c r="BH152" s="202">
        <f>IF(N152="sníž. přenesená",J152,0)</f>
        <v>0</v>
      </c>
      <c r="BI152" s="202">
        <f>IF(N152="nulová",J152,0)</f>
        <v>0</v>
      </c>
      <c r="BJ152" s="19" t="s">
        <v>182</v>
      </c>
      <c r="BK152" s="202">
        <f>ROUND(I152*H152,2)</f>
        <v>0</v>
      </c>
      <c r="BL152" s="19" t="s">
        <v>182</v>
      </c>
      <c r="BM152" s="201" t="s">
        <v>853</v>
      </c>
    </row>
    <row r="153" spans="1:47" s="2" customFormat="1" ht="29.25">
      <c r="A153" s="36"/>
      <c r="B153" s="37"/>
      <c r="C153" s="38"/>
      <c r="D153" s="203" t="s">
        <v>184</v>
      </c>
      <c r="E153" s="38"/>
      <c r="F153" s="204" t="s">
        <v>854</v>
      </c>
      <c r="G153" s="38"/>
      <c r="H153" s="38"/>
      <c r="I153" s="111"/>
      <c r="J153" s="38"/>
      <c r="K153" s="38"/>
      <c r="L153" s="41"/>
      <c r="M153" s="205"/>
      <c r="N153" s="206"/>
      <c r="O153" s="67"/>
      <c r="P153" s="67"/>
      <c r="Q153" s="67"/>
      <c r="R153" s="67"/>
      <c r="S153" s="67"/>
      <c r="T153" s="68"/>
      <c r="U153" s="36"/>
      <c r="V153" s="36"/>
      <c r="W153" s="36"/>
      <c r="X153" s="36"/>
      <c r="Y153" s="36"/>
      <c r="Z153" s="36"/>
      <c r="AA153" s="36"/>
      <c r="AB153" s="36"/>
      <c r="AC153" s="36"/>
      <c r="AD153" s="36"/>
      <c r="AE153" s="36"/>
      <c r="AT153" s="19" t="s">
        <v>184</v>
      </c>
      <c r="AU153" s="19" t="s">
        <v>85</v>
      </c>
    </row>
    <row r="154" spans="1:65" s="2" customFormat="1" ht="16.5" customHeight="1">
      <c r="A154" s="36"/>
      <c r="B154" s="37"/>
      <c r="C154" s="190" t="s">
        <v>527</v>
      </c>
      <c r="D154" s="190" t="s">
        <v>177</v>
      </c>
      <c r="E154" s="191" t="s">
        <v>855</v>
      </c>
      <c r="F154" s="192" t="s">
        <v>856</v>
      </c>
      <c r="G154" s="193" t="s">
        <v>400</v>
      </c>
      <c r="H154" s="194">
        <v>1</v>
      </c>
      <c r="I154" s="195"/>
      <c r="J154" s="196">
        <f>ROUND(I154*H154,2)</f>
        <v>0</v>
      </c>
      <c r="K154" s="192" t="s">
        <v>181</v>
      </c>
      <c r="L154" s="41"/>
      <c r="M154" s="197" t="s">
        <v>19</v>
      </c>
      <c r="N154" s="198" t="s">
        <v>48</v>
      </c>
      <c r="O154" s="67"/>
      <c r="P154" s="199">
        <f>O154*H154</f>
        <v>0</v>
      </c>
      <c r="Q154" s="199">
        <v>0.45937</v>
      </c>
      <c r="R154" s="199">
        <f>Q154*H154</f>
        <v>0.45937</v>
      </c>
      <c r="S154" s="199">
        <v>0</v>
      </c>
      <c r="T154" s="200">
        <f>S154*H154</f>
        <v>0</v>
      </c>
      <c r="U154" s="36"/>
      <c r="V154" s="36"/>
      <c r="W154" s="36"/>
      <c r="X154" s="36"/>
      <c r="Y154" s="36"/>
      <c r="Z154" s="36"/>
      <c r="AA154" s="36"/>
      <c r="AB154" s="36"/>
      <c r="AC154" s="36"/>
      <c r="AD154" s="36"/>
      <c r="AE154" s="36"/>
      <c r="AR154" s="201" t="s">
        <v>182</v>
      </c>
      <c r="AT154" s="201" t="s">
        <v>177</v>
      </c>
      <c r="AU154" s="201" t="s">
        <v>85</v>
      </c>
      <c r="AY154" s="19" t="s">
        <v>175</v>
      </c>
      <c r="BE154" s="202">
        <f>IF(N154="základní",J154,0)</f>
        <v>0</v>
      </c>
      <c r="BF154" s="202">
        <f>IF(N154="snížená",J154,0)</f>
        <v>0</v>
      </c>
      <c r="BG154" s="202">
        <f>IF(N154="zákl. přenesená",J154,0)</f>
        <v>0</v>
      </c>
      <c r="BH154" s="202">
        <f>IF(N154="sníž. přenesená",J154,0)</f>
        <v>0</v>
      </c>
      <c r="BI154" s="202">
        <f>IF(N154="nulová",J154,0)</f>
        <v>0</v>
      </c>
      <c r="BJ154" s="19" t="s">
        <v>182</v>
      </c>
      <c r="BK154" s="202">
        <f>ROUND(I154*H154,2)</f>
        <v>0</v>
      </c>
      <c r="BL154" s="19" t="s">
        <v>182</v>
      </c>
      <c r="BM154" s="201" t="s">
        <v>857</v>
      </c>
    </row>
    <row r="155" spans="1:47" s="2" customFormat="1" ht="87.75">
      <c r="A155" s="36"/>
      <c r="B155" s="37"/>
      <c r="C155" s="38"/>
      <c r="D155" s="203" t="s">
        <v>184</v>
      </c>
      <c r="E155" s="38"/>
      <c r="F155" s="204" t="s">
        <v>850</v>
      </c>
      <c r="G155" s="38"/>
      <c r="H155" s="38"/>
      <c r="I155" s="111"/>
      <c r="J155" s="38"/>
      <c r="K155" s="38"/>
      <c r="L155" s="41"/>
      <c r="M155" s="205"/>
      <c r="N155" s="206"/>
      <c r="O155" s="67"/>
      <c r="P155" s="67"/>
      <c r="Q155" s="67"/>
      <c r="R155" s="67"/>
      <c r="S155" s="67"/>
      <c r="T155" s="68"/>
      <c r="U155" s="36"/>
      <c r="V155" s="36"/>
      <c r="W155" s="36"/>
      <c r="X155" s="36"/>
      <c r="Y155" s="36"/>
      <c r="Z155" s="36"/>
      <c r="AA155" s="36"/>
      <c r="AB155" s="36"/>
      <c r="AC155" s="36"/>
      <c r="AD155" s="36"/>
      <c r="AE155" s="36"/>
      <c r="AT155" s="19" t="s">
        <v>184</v>
      </c>
      <c r="AU155" s="19" t="s">
        <v>85</v>
      </c>
    </row>
    <row r="156" spans="1:65" s="2" customFormat="1" ht="16.5" customHeight="1">
      <c r="A156" s="36"/>
      <c r="B156" s="37"/>
      <c r="C156" s="190" t="s">
        <v>532</v>
      </c>
      <c r="D156" s="190" t="s">
        <v>177</v>
      </c>
      <c r="E156" s="191" t="s">
        <v>858</v>
      </c>
      <c r="F156" s="192" t="s">
        <v>859</v>
      </c>
      <c r="G156" s="193" t="s">
        <v>247</v>
      </c>
      <c r="H156" s="194">
        <v>15</v>
      </c>
      <c r="I156" s="195"/>
      <c r="J156" s="196">
        <f>ROUND(I156*H156,2)</f>
        <v>0</v>
      </c>
      <c r="K156" s="192" t="s">
        <v>181</v>
      </c>
      <c r="L156" s="41"/>
      <c r="M156" s="197" t="s">
        <v>19</v>
      </c>
      <c r="N156" s="198" t="s">
        <v>48</v>
      </c>
      <c r="O156" s="67"/>
      <c r="P156" s="199">
        <f>O156*H156</f>
        <v>0</v>
      </c>
      <c r="Q156" s="199">
        <v>0</v>
      </c>
      <c r="R156" s="199">
        <f>Q156*H156</f>
        <v>0</v>
      </c>
      <c r="S156" s="199">
        <v>0</v>
      </c>
      <c r="T156" s="200">
        <f>S156*H156</f>
        <v>0</v>
      </c>
      <c r="U156" s="36"/>
      <c r="V156" s="36"/>
      <c r="W156" s="36"/>
      <c r="X156" s="36"/>
      <c r="Y156" s="36"/>
      <c r="Z156" s="36"/>
      <c r="AA156" s="36"/>
      <c r="AB156" s="36"/>
      <c r="AC156" s="36"/>
      <c r="AD156" s="36"/>
      <c r="AE156" s="36"/>
      <c r="AR156" s="201" t="s">
        <v>182</v>
      </c>
      <c r="AT156" s="201" t="s">
        <v>177</v>
      </c>
      <c r="AU156" s="201" t="s">
        <v>85</v>
      </c>
      <c r="AY156" s="19" t="s">
        <v>175</v>
      </c>
      <c r="BE156" s="202">
        <f>IF(N156="základní",J156,0)</f>
        <v>0</v>
      </c>
      <c r="BF156" s="202">
        <f>IF(N156="snížená",J156,0)</f>
        <v>0</v>
      </c>
      <c r="BG156" s="202">
        <f>IF(N156="zákl. přenesená",J156,0)</f>
        <v>0</v>
      </c>
      <c r="BH156" s="202">
        <f>IF(N156="sníž. přenesená",J156,0)</f>
        <v>0</v>
      </c>
      <c r="BI156" s="202">
        <f>IF(N156="nulová",J156,0)</f>
        <v>0</v>
      </c>
      <c r="BJ156" s="19" t="s">
        <v>182</v>
      </c>
      <c r="BK156" s="202">
        <f>ROUND(I156*H156,2)</f>
        <v>0</v>
      </c>
      <c r="BL156" s="19" t="s">
        <v>182</v>
      </c>
      <c r="BM156" s="201" t="s">
        <v>860</v>
      </c>
    </row>
    <row r="157" spans="1:47" s="2" customFormat="1" ht="29.25">
      <c r="A157" s="36"/>
      <c r="B157" s="37"/>
      <c r="C157" s="38"/>
      <c r="D157" s="203" t="s">
        <v>184</v>
      </c>
      <c r="E157" s="38"/>
      <c r="F157" s="204" t="s">
        <v>861</v>
      </c>
      <c r="G157" s="38"/>
      <c r="H157" s="38"/>
      <c r="I157" s="111"/>
      <c r="J157" s="38"/>
      <c r="K157" s="38"/>
      <c r="L157" s="41"/>
      <c r="M157" s="205"/>
      <c r="N157" s="206"/>
      <c r="O157" s="67"/>
      <c r="P157" s="67"/>
      <c r="Q157" s="67"/>
      <c r="R157" s="67"/>
      <c r="S157" s="67"/>
      <c r="T157" s="68"/>
      <c r="U157" s="36"/>
      <c r="V157" s="36"/>
      <c r="W157" s="36"/>
      <c r="X157" s="36"/>
      <c r="Y157" s="36"/>
      <c r="Z157" s="36"/>
      <c r="AA157" s="36"/>
      <c r="AB157" s="36"/>
      <c r="AC157" s="36"/>
      <c r="AD157" s="36"/>
      <c r="AE157" s="36"/>
      <c r="AT157" s="19" t="s">
        <v>184</v>
      </c>
      <c r="AU157" s="19" t="s">
        <v>85</v>
      </c>
    </row>
    <row r="158" spans="1:65" s="2" customFormat="1" ht="16.5" customHeight="1">
      <c r="A158" s="36"/>
      <c r="B158" s="37"/>
      <c r="C158" s="190" t="s">
        <v>537</v>
      </c>
      <c r="D158" s="190" t="s">
        <v>177</v>
      </c>
      <c r="E158" s="191" t="s">
        <v>862</v>
      </c>
      <c r="F158" s="192" t="s">
        <v>863</v>
      </c>
      <c r="G158" s="193" t="s">
        <v>191</v>
      </c>
      <c r="H158" s="194">
        <v>2</v>
      </c>
      <c r="I158" s="195"/>
      <c r="J158" s="196">
        <f>ROUND(I158*H158,2)</f>
        <v>0</v>
      </c>
      <c r="K158" s="192" t="s">
        <v>181</v>
      </c>
      <c r="L158" s="41"/>
      <c r="M158" s="197" t="s">
        <v>19</v>
      </c>
      <c r="N158" s="198" t="s">
        <v>48</v>
      </c>
      <c r="O158" s="67"/>
      <c r="P158" s="199">
        <f>O158*H158</f>
        <v>0</v>
      </c>
      <c r="Q158" s="199">
        <v>2.45329</v>
      </c>
      <c r="R158" s="199">
        <f>Q158*H158</f>
        <v>4.90658</v>
      </c>
      <c r="S158" s="199">
        <v>0</v>
      </c>
      <c r="T158" s="200">
        <f>S158*H158</f>
        <v>0</v>
      </c>
      <c r="U158" s="36"/>
      <c r="V158" s="36"/>
      <c r="W158" s="36"/>
      <c r="X158" s="36"/>
      <c r="Y158" s="36"/>
      <c r="Z158" s="36"/>
      <c r="AA158" s="36"/>
      <c r="AB158" s="36"/>
      <c r="AC158" s="36"/>
      <c r="AD158" s="36"/>
      <c r="AE158" s="36"/>
      <c r="AR158" s="201" t="s">
        <v>182</v>
      </c>
      <c r="AT158" s="201" t="s">
        <v>177</v>
      </c>
      <c r="AU158" s="201" t="s">
        <v>85</v>
      </c>
      <c r="AY158" s="19" t="s">
        <v>175</v>
      </c>
      <c r="BE158" s="202">
        <f>IF(N158="základní",J158,0)</f>
        <v>0</v>
      </c>
      <c r="BF158" s="202">
        <f>IF(N158="snížená",J158,0)</f>
        <v>0</v>
      </c>
      <c r="BG158" s="202">
        <f>IF(N158="zákl. přenesená",J158,0)</f>
        <v>0</v>
      </c>
      <c r="BH158" s="202">
        <f>IF(N158="sníž. přenesená",J158,0)</f>
        <v>0</v>
      </c>
      <c r="BI158" s="202">
        <f>IF(N158="nulová",J158,0)</f>
        <v>0</v>
      </c>
      <c r="BJ158" s="19" t="s">
        <v>182</v>
      </c>
      <c r="BK158" s="202">
        <f>ROUND(I158*H158,2)</f>
        <v>0</v>
      </c>
      <c r="BL158" s="19" t="s">
        <v>182</v>
      </c>
      <c r="BM158" s="201" t="s">
        <v>864</v>
      </c>
    </row>
    <row r="159" spans="1:47" s="2" customFormat="1" ht="39">
      <c r="A159" s="36"/>
      <c r="B159" s="37"/>
      <c r="C159" s="38"/>
      <c r="D159" s="203" t="s">
        <v>184</v>
      </c>
      <c r="E159" s="38"/>
      <c r="F159" s="204" t="s">
        <v>865</v>
      </c>
      <c r="G159" s="38"/>
      <c r="H159" s="38"/>
      <c r="I159" s="111"/>
      <c r="J159" s="38"/>
      <c r="K159" s="38"/>
      <c r="L159" s="41"/>
      <c r="M159" s="205"/>
      <c r="N159" s="206"/>
      <c r="O159" s="67"/>
      <c r="P159" s="67"/>
      <c r="Q159" s="67"/>
      <c r="R159" s="67"/>
      <c r="S159" s="67"/>
      <c r="T159" s="68"/>
      <c r="U159" s="36"/>
      <c r="V159" s="36"/>
      <c r="W159" s="36"/>
      <c r="X159" s="36"/>
      <c r="Y159" s="36"/>
      <c r="Z159" s="36"/>
      <c r="AA159" s="36"/>
      <c r="AB159" s="36"/>
      <c r="AC159" s="36"/>
      <c r="AD159" s="36"/>
      <c r="AE159" s="36"/>
      <c r="AT159" s="19" t="s">
        <v>184</v>
      </c>
      <c r="AU159" s="19" t="s">
        <v>85</v>
      </c>
    </row>
    <row r="160" spans="2:63" s="12" customFormat="1" ht="22.9" customHeight="1">
      <c r="B160" s="174"/>
      <c r="C160" s="175"/>
      <c r="D160" s="176" t="s">
        <v>74</v>
      </c>
      <c r="E160" s="188" t="s">
        <v>237</v>
      </c>
      <c r="F160" s="188" t="s">
        <v>358</v>
      </c>
      <c r="G160" s="175"/>
      <c r="H160" s="175"/>
      <c r="I160" s="178"/>
      <c r="J160" s="189">
        <f>BK160</f>
        <v>0</v>
      </c>
      <c r="K160" s="175"/>
      <c r="L160" s="180"/>
      <c r="M160" s="181"/>
      <c r="N160" s="182"/>
      <c r="O160" s="182"/>
      <c r="P160" s="183">
        <f>SUM(P161:P171)</f>
        <v>0</v>
      </c>
      <c r="Q160" s="182"/>
      <c r="R160" s="183">
        <f>SUM(R161:R171)</f>
        <v>0.5268</v>
      </c>
      <c r="S160" s="182"/>
      <c r="T160" s="184">
        <f>SUM(T161:T171)</f>
        <v>0</v>
      </c>
      <c r="AR160" s="185" t="s">
        <v>83</v>
      </c>
      <c r="AT160" s="186" t="s">
        <v>74</v>
      </c>
      <c r="AU160" s="186" t="s">
        <v>83</v>
      </c>
      <c r="AY160" s="185" t="s">
        <v>175</v>
      </c>
      <c r="BK160" s="187">
        <f>SUM(BK161:BK171)</f>
        <v>0</v>
      </c>
    </row>
    <row r="161" spans="1:65" s="2" customFormat="1" ht="16.5" customHeight="1">
      <c r="A161" s="36"/>
      <c r="B161" s="37"/>
      <c r="C161" s="190" t="s">
        <v>542</v>
      </c>
      <c r="D161" s="190" t="s">
        <v>177</v>
      </c>
      <c r="E161" s="191" t="s">
        <v>866</v>
      </c>
      <c r="F161" s="192" t="s">
        <v>867</v>
      </c>
      <c r="G161" s="193" t="s">
        <v>400</v>
      </c>
      <c r="H161" s="194">
        <v>6</v>
      </c>
      <c r="I161" s="195"/>
      <c r="J161" s="196">
        <f>ROUND(I161*H161,2)</f>
        <v>0</v>
      </c>
      <c r="K161" s="192" t="s">
        <v>181</v>
      </c>
      <c r="L161" s="41"/>
      <c r="M161" s="197" t="s">
        <v>19</v>
      </c>
      <c r="N161" s="198" t="s">
        <v>48</v>
      </c>
      <c r="O161" s="67"/>
      <c r="P161" s="199">
        <f>O161*H161</f>
        <v>0</v>
      </c>
      <c r="Q161" s="199">
        <v>0</v>
      </c>
      <c r="R161" s="199">
        <f>Q161*H161</f>
        <v>0</v>
      </c>
      <c r="S161" s="199">
        <v>0</v>
      </c>
      <c r="T161" s="200">
        <f>S161*H161</f>
        <v>0</v>
      </c>
      <c r="U161" s="36"/>
      <c r="V161" s="36"/>
      <c r="W161" s="36"/>
      <c r="X161" s="36"/>
      <c r="Y161" s="36"/>
      <c r="Z161" s="36"/>
      <c r="AA161" s="36"/>
      <c r="AB161" s="36"/>
      <c r="AC161" s="36"/>
      <c r="AD161" s="36"/>
      <c r="AE161" s="36"/>
      <c r="AR161" s="201" t="s">
        <v>182</v>
      </c>
      <c r="AT161" s="201" t="s">
        <v>177</v>
      </c>
      <c r="AU161" s="201" t="s">
        <v>85</v>
      </c>
      <c r="AY161" s="19" t="s">
        <v>175</v>
      </c>
      <c r="BE161" s="202">
        <f>IF(N161="základní",J161,0)</f>
        <v>0</v>
      </c>
      <c r="BF161" s="202">
        <f>IF(N161="snížená",J161,0)</f>
        <v>0</v>
      </c>
      <c r="BG161" s="202">
        <f>IF(N161="zákl. přenesená",J161,0)</f>
        <v>0</v>
      </c>
      <c r="BH161" s="202">
        <f>IF(N161="sníž. přenesená",J161,0)</f>
        <v>0</v>
      </c>
      <c r="BI161" s="202">
        <f>IF(N161="nulová",J161,0)</f>
        <v>0</v>
      </c>
      <c r="BJ161" s="19" t="s">
        <v>182</v>
      </c>
      <c r="BK161" s="202">
        <f>ROUND(I161*H161,2)</f>
        <v>0</v>
      </c>
      <c r="BL161" s="19" t="s">
        <v>182</v>
      </c>
      <c r="BM161" s="201" t="s">
        <v>868</v>
      </c>
    </row>
    <row r="162" spans="1:47" s="2" customFormat="1" ht="29.25">
      <c r="A162" s="36"/>
      <c r="B162" s="37"/>
      <c r="C162" s="38"/>
      <c r="D162" s="203" t="s">
        <v>184</v>
      </c>
      <c r="E162" s="38"/>
      <c r="F162" s="204" t="s">
        <v>869</v>
      </c>
      <c r="G162" s="38"/>
      <c r="H162" s="38"/>
      <c r="I162" s="111"/>
      <c r="J162" s="38"/>
      <c r="K162" s="38"/>
      <c r="L162" s="41"/>
      <c r="M162" s="205"/>
      <c r="N162" s="206"/>
      <c r="O162" s="67"/>
      <c r="P162" s="67"/>
      <c r="Q162" s="67"/>
      <c r="R162" s="67"/>
      <c r="S162" s="67"/>
      <c r="T162" s="68"/>
      <c r="U162" s="36"/>
      <c r="V162" s="36"/>
      <c r="W162" s="36"/>
      <c r="X162" s="36"/>
      <c r="Y162" s="36"/>
      <c r="Z162" s="36"/>
      <c r="AA162" s="36"/>
      <c r="AB162" s="36"/>
      <c r="AC162" s="36"/>
      <c r="AD162" s="36"/>
      <c r="AE162" s="36"/>
      <c r="AT162" s="19" t="s">
        <v>184</v>
      </c>
      <c r="AU162" s="19" t="s">
        <v>85</v>
      </c>
    </row>
    <row r="163" spans="1:65" s="2" customFormat="1" ht="16.5" customHeight="1">
      <c r="A163" s="36"/>
      <c r="B163" s="37"/>
      <c r="C163" s="190" t="s">
        <v>547</v>
      </c>
      <c r="D163" s="190" t="s">
        <v>177</v>
      </c>
      <c r="E163" s="191" t="s">
        <v>870</v>
      </c>
      <c r="F163" s="192" t="s">
        <v>871</v>
      </c>
      <c r="G163" s="193" t="s">
        <v>400</v>
      </c>
      <c r="H163" s="194">
        <v>20</v>
      </c>
      <c r="I163" s="195"/>
      <c r="J163" s="196">
        <f>ROUND(I163*H163,2)</f>
        <v>0</v>
      </c>
      <c r="K163" s="192" t="s">
        <v>181</v>
      </c>
      <c r="L163" s="41"/>
      <c r="M163" s="197" t="s">
        <v>19</v>
      </c>
      <c r="N163" s="198" t="s">
        <v>48</v>
      </c>
      <c r="O163" s="67"/>
      <c r="P163" s="199">
        <f>O163*H163</f>
        <v>0</v>
      </c>
      <c r="Q163" s="199">
        <v>0</v>
      </c>
      <c r="R163" s="199">
        <f>Q163*H163</f>
        <v>0</v>
      </c>
      <c r="S163" s="199">
        <v>0</v>
      </c>
      <c r="T163" s="200">
        <f>S163*H163</f>
        <v>0</v>
      </c>
      <c r="U163" s="36"/>
      <c r="V163" s="36"/>
      <c r="W163" s="36"/>
      <c r="X163" s="36"/>
      <c r="Y163" s="36"/>
      <c r="Z163" s="36"/>
      <c r="AA163" s="36"/>
      <c r="AB163" s="36"/>
      <c r="AC163" s="36"/>
      <c r="AD163" s="36"/>
      <c r="AE163" s="36"/>
      <c r="AR163" s="201" t="s">
        <v>182</v>
      </c>
      <c r="AT163" s="201" t="s">
        <v>177</v>
      </c>
      <c r="AU163" s="201" t="s">
        <v>85</v>
      </c>
      <c r="AY163" s="19" t="s">
        <v>175</v>
      </c>
      <c r="BE163" s="202">
        <f>IF(N163="základní",J163,0)</f>
        <v>0</v>
      </c>
      <c r="BF163" s="202">
        <f>IF(N163="snížená",J163,0)</f>
        <v>0</v>
      </c>
      <c r="BG163" s="202">
        <f>IF(N163="zákl. přenesená",J163,0)</f>
        <v>0</v>
      </c>
      <c r="BH163" s="202">
        <f>IF(N163="sníž. přenesená",J163,0)</f>
        <v>0</v>
      </c>
      <c r="BI163" s="202">
        <f>IF(N163="nulová",J163,0)</f>
        <v>0</v>
      </c>
      <c r="BJ163" s="19" t="s">
        <v>182</v>
      </c>
      <c r="BK163" s="202">
        <f>ROUND(I163*H163,2)</f>
        <v>0</v>
      </c>
      <c r="BL163" s="19" t="s">
        <v>182</v>
      </c>
      <c r="BM163" s="201" t="s">
        <v>872</v>
      </c>
    </row>
    <row r="164" spans="1:47" s="2" customFormat="1" ht="48.75">
      <c r="A164" s="36"/>
      <c r="B164" s="37"/>
      <c r="C164" s="38"/>
      <c r="D164" s="203" t="s">
        <v>184</v>
      </c>
      <c r="E164" s="38"/>
      <c r="F164" s="204" t="s">
        <v>873</v>
      </c>
      <c r="G164" s="38"/>
      <c r="H164" s="38"/>
      <c r="I164" s="111"/>
      <c r="J164" s="38"/>
      <c r="K164" s="38"/>
      <c r="L164" s="41"/>
      <c r="M164" s="205"/>
      <c r="N164" s="206"/>
      <c r="O164" s="67"/>
      <c r="P164" s="67"/>
      <c r="Q164" s="67"/>
      <c r="R164" s="67"/>
      <c r="S164" s="67"/>
      <c r="T164" s="68"/>
      <c r="U164" s="36"/>
      <c r="V164" s="36"/>
      <c r="W164" s="36"/>
      <c r="X164" s="36"/>
      <c r="Y164" s="36"/>
      <c r="Z164" s="36"/>
      <c r="AA164" s="36"/>
      <c r="AB164" s="36"/>
      <c r="AC164" s="36"/>
      <c r="AD164" s="36"/>
      <c r="AE164" s="36"/>
      <c r="AT164" s="19" t="s">
        <v>184</v>
      </c>
      <c r="AU164" s="19" t="s">
        <v>85</v>
      </c>
    </row>
    <row r="165" spans="1:65" s="2" customFormat="1" ht="21.75" customHeight="1">
      <c r="A165" s="36"/>
      <c r="B165" s="37"/>
      <c r="C165" s="190" t="s">
        <v>552</v>
      </c>
      <c r="D165" s="190" t="s">
        <v>177</v>
      </c>
      <c r="E165" s="191" t="s">
        <v>874</v>
      </c>
      <c r="F165" s="192" t="s">
        <v>875</v>
      </c>
      <c r="G165" s="193" t="s">
        <v>400</v>
      </c>
      <c r="H165" s="194">
        <v>2</v>
      </c>
      <c r="I165" s="195"/>
      <c r="J165" s="196">
        <f>ROUND(I165*H165,2)</f>
        <v>0</v>
      </c>
      <c r="K165" s="192" t="s">
        <v>181</v>
      </c>
      <c r="L165" s="41"/>
      <c r="M165" s="197" t="s">
        <v>19</v>
      </c>
      <c r="N165" s="198" t="s">
        <v>48</v>
      </c>
      <c r="O165" s="67"/>
      <c r="P165" s="199">
        <f>O165*H165</f>
        <v>0</v>
      </c>
      <c r="Q165" s="199">
        <v>0</v>
      </c>
      <c r="R165" s="199">
        <f>Q165*H165</f>
        <v>0</v>
      </c>
      <c r="S165" s="199">
        <v>0</v>
      </c>
      <c r="T165" s="200">
        <f>S165*H165</f>
        <v>0</v>
      </c>
      <c r="U165" s="36"/>
      <c r="V165" s="36"/>
      <c r="W165" s="36"/>
      <c r="X165" s="36"/>
      <c r="Y165" s="36"/>
      <c r="Z165" s="36"/>
      <c r="AA165" s="36"/>
      <c r="AB165" s="36"/>
      <c r="AC165" s="36"/>
      <c r="AD165" s="36"/>
      <c r="AE165" s="36"/>
      <c r="AR165" s="201" t="s">
        <v>182</v>
      </c>
      <c r="AT165" s="201" t="s">
        <v>177</v>
      </c>
      <c r="AU165" s="201" t="s">
        <v>85</v>
      </c>
      <c r="AY165" s="19" t="s">
        <v>175</v>
      </c>
      <c r="BE165" s="202">
        <f>IF(N165="základní",J165,0)</f>
        <v>0</v>
      </c>
      <c r="BF165" s="202">
        <f>IF(N165="snížená",J165,0)</f>
        <v>0</v>
      </c>
      <c r="BG165" s="202">
        <f>IF(N165="zákl. přenesená",J165,0)</f>
        <v>0</v>
      </c>
      <c r="BH165" s="202">
        <f>IF(N165="sníž. přenesená",J165,0)</f>
        <v>0</v>
      </c>
      <c r="BI165" s="202">
        <f>IF(N165="nulová",J165,0)</f>
        <v>0</v>
      </c>
      <c r="BJ165" s="19" t="s">
        <v>182</v>
      </c>
      <c r="BK165" s="202">
        <f>ROUND(I165*H165,2)</f>
        <v>0</v>
      </c>
      <c r="BL165" s="19" t="s">
        <v>182</v>
      </c>
      <c r="BM165" s="201" t="s">
        <v>876</v>
      </c>
    </row>
    <row r="166" spans="1:47" s="2" customFormat="1" ht="48.75">
      <c r="A166" s="36"/>
      <c r="B166" s="37"/>
      <c r="C166" s="38"/>
      <c r="D166" s="203" t="s">
        <v>184</v>
      </c>
      <c r="E166" s="38"/>
      <c r="F166" s="204" t="s">
        <v>873</v>
      </c>
      <c r="G166" s="38"/>
      <c r="H166" s="38"/>
      <c r="I166" s="111"/>
      <c r="J166" s="38"/>
      <c r="K166" s="38"/>
      <c r="L166" s="41"/>
      <c r="M166" s="205"/>
      <c r="N166" s="206"/>
      <c r="O166" s="67"/>
      <c r="P166" s="67"/>
      <c r="Q166" s="67"/>
      <c r="R166" s="67"/>
      <c r="S166" s="67"/>
      <c r="T166" s="68"/>
      <c r="U166" s="36"/>
      <c r="V166" s="36"/>
      <c r="W166" s="36"/>
      <c r="X166" s="36"/>
      <c r="Y166" s="36"/>
      <c r="Z166" s="36"/>
      <c r="AA166" s="36"/>
      <c r="AB166" s="36"/>
      <c r="AC166" s="36"/>
      <c r="AD166" s="36"/>
      <c r="AE166" s="36"/>
      <c r="AT166" s="19" t="s">
        <v>184</v>
      </c>
      <c r="AU166" s="19" t="s">
        <v>85</v>
      </c>
    </row>
    <row r="167" spans="1:65" s="2" customFormat="1" ht="21.75" customHeight="1">
      <c r="A167" s="36"/>
      <c r="B167" s="37"/>
      <c r="C167" s="190" t="s">
        <v>554</v>
      </c>
      <c r="D167" s="190" t="s">
        <v>177</v>
      </c>
      <c r="E167" s="191" t="s">
        <v>543</v>
      </c>
      <c r="F167" s="192" t="s">
        <v>544</v>
      </c>
      <c r="G167" s="193" t="s">
        <v>247</v>
      </c>
      <c r="H167" s="194">
        <v>2</v>
      </c>
      <c r="I167" s="195"/>
      <c r="J167" s="196">
        <f>ROUND(I167*H167,2)</f>
        <v>0</v>
      </c>
      <c r="K167" s="192" t="s">
        <v>181</v>
      </c>
      <c r="L167" s="41"/>
      <c r="M167" s="197" t="s">
        <v>19</v>
      </c>
      <c r="N167" s="198" t="s">
        <v>48</v>
      </c>
      <c r="O167" s="67"/>
      <c r="P167" s="199">
        <f>O167*H167</f>
        <v>0</v>
      </c>
      <c r="Q167" s="199">
        <v>0.1554</v>
      </c>
      <c r="R167" s="199">
        <f>Q167*H167</f>
        <v>0.3108</v>
      </c>
      <c r="S167" s="199">
        <v>0</v>
      </c>
      <c r="T167" s="200">
        <f>S167*H167</f>
        <v>0</v>
      </c>
      <c r="U167" s="36"/>
      <c r="V167" s="36"/>
      <c r="W167" s="36"/>
      <c r="X167" s="36"/>
      <c r="Y167" s="36"/>
      <c r="Z167" s="36"/>
      <c r="AA167" s="36"/>
      <c r="AB167" s="36"/>
      <c r="AC167" s="36"/>
      <c r="AD167" s="36"/>
      <c r="AE167" s="36"/>
      <c r="AR167" s="201" t="s">
        <v>182</v>
      </c>
      <c r="AT167" s="201" t="s">
        <v>177</v>
      </c>
      <c r="AU167" s="201" t="s">
        <v>85</v>
      </c>
      <c r="AY167" s="19" t="s">
        <v>175</v>
      </c>
      <c r="BE167" s="202">
        <f>IF(N167="základní",J167,0)</f>
        <v>0</v>
      </c>
      <c r="BF167" s="202">
        <f>IF(N167="snížená",J167,0)</f>
        <v>0</v>
      </c>
      <c r="BG167" s="202">
        <f>IF(N167="zákl. přenesená",J167,0)</f>
        <v>0</v>
      </c>
      <c r="BH167" s="202">
        <f>IF(N167="sníž. přenesená",J167,0)</f>
        <v>0</v>
      </c>
      <c r="BI167" s="202">
        <f>IF(N167="nulová",J167,0)</f>
        <v>0</v>
      </c>
      <c r="BJ167" s="19" t="s">
        <v>182</v>
      </c>
      <c r="BK167" s="202">
        <f>ROUND(I167*H167,2)</f>
        <v>0</v>
      </c>
      <c r="BL167" s="19" t="s">
        <v>182</v>
      </c>
      <c r="BM167" s="201" t="s">
        <v>877</v>
      </c>
    </row>
    <row r="168" spans="1:47" s="2" customFormat="1" ht="87.75">
      <c r="A168" s="36"/>
      <c r="B168" s="37"/>
      <c r="C168" s="38"/>
      <c r="D168" s="203" t="s">
        <v>184</v>
      </c>
      <c r="E168" s="38"/>
      <c r="F168" s="204" t="s">
        <v>536</v>
      </c>
      <c r="G168" s="38"/>
      <c r="H168" s="38"/>
      <c r="I168" s="111"/>
      <c r="J168" s="38"/>
      <c r="K168" s="38"/>
      <c r="L168" s="41"/>
      <c r="M168" s="205"/>
      <c r="N168" s="206"/>
      <c r="O168" s="67"/>
      <c r="P168" s="67"/>
      <c r="Q168" s="67"/>
      <c r="R168" s="67"/>
      <c r="S168" s="67"/>
      <c r="T168" s="68"/>
      <c r="U168" s="36"/>
      <c r="V168" s="36"/>
      <c r="W168" s="36"/>
      <c r="X168" s="36"/>
      <c r="Y168" s="36"/>
      <c r="Z168" s="36"/>
      <c r="AA168" s="36"/>
      <c r="AB168" s="36"/>
      <c r="AC168" s="36"/>
      <c r="AD168" s="36"/>
      <c r="AE168" s="36"/>
      <c r="AT168" s="19" t="s">
        <v>184</v>
      </c>
      <c r="AU168" s="19" t="s">
        <v>85</v>
      </c>
    </row>
    <row r="169" spans="1:65" s="2" customFormat="1" ht="16.5" customHeight="1">
      <c r="A169" s="36"/>
      <c r="B169" s="37"/>
      <c r="C169" s="239" t="s">
        <v>559</v>
      </c>
      <c r="D169" s="239" t="s">
        <v>238</v>
      </c>
      <c r="E169" s="240" t="s">
        <v>878</v>
      </c>
      <c r="F169" s="241" t="s">
        <v>879</v>
      </c>
      <c r="G169" s="242" t="s">
        <v>247</v>
      </c>
      <c r="H169" s="243">
        <v>2</v>
      </c>
      <c r="I169" s="244"/>
      <c r="J169" s="245">
        <f>ROUND(I169*H169,2)</f>
        <v>0</v>
      </c>
      <c r="K169" s="241" t="s">
        <v>181</v>
      </c>
      <c r="L169" s="246"/>
      <c r="M169" s="247" t="s">
        <v>19</v>
      </c>
      <c r="N169" s="248" t="s">
        <v>48</v>
      </c>
      <c r="O169" s="67"/>
      <c r="P169" s="199">
        <f>O169*H169</f>
        <v>0</v>
      </c>
      <c r="Q169" s="199">
        <v>0.108</v>
      </c>
      <c r="R169" s="199">
        <f>Q169*H169</f>
        <v>0.216</v>
      </c>
      <c r="S169" s="199">
        <v>0</v>
      </c>
      <c r="T169" s="200">
        <f>S169*H169</f>
        <v>0</v>
      </c>
      <c r="U169" s="36"/>
      <c r="V169" s="36"/>
      <c r="W169" s="36"/>
      <c r="X169" s="36"/>
      <c r="Y169" s="36"/>
      <c r="Z169" s="36"/>
      <c r="AA169" s="36"/>
      <c r="AB169" s="36"/>
      <c r="AC169" s="36"/>
      <c r="AD169" s="36"/>
      <c r="AE169" s="36"/>
      <c r="AR169" s="201" t="s">
        <v>230</v>
      </c>
      <c r="AT169" s="201" t="s">
        <v>238</v>
      </c>
      <c r="AU169" s="201" t="s">
        <v>85</v>
      </c>
      <c r="AY169" s="19" t="s">
        <v>175</v>
      </c>
      <c r="BE169" s="202">
        <f>IF(N169="základní",J169,0)</f>
        <v>0</v>
      </c>
      <c r="BF169" s="202">
        <f>IF(N169="snížená",J169,0)</f>
        <v>0</v>
      </c>
      <c r="BG169" s="202">
        <f>IF(N169="zákl. přenesená",J169,0)</f>
        <v>0</v>
      </c>
      <c r="BH169" s="202">
        <f>IF(N169="sníž. přenesená",J169,0)</f>
        <v>0</v>
      </c>
      <c r="BI169" s="202">
        <f>IF(N169="nulová",J169,0)</f>
        <v>0</v>
      </c>
      <c r="BJ169" s="19" t="s">
        <v>182</v>
      </c>
      <c r="BK169" s="202">
        <f>ROUND(I169*H169,2)</f>
        <v>0</v>
      </c>
      <c r="BL169" s="19" t="s">
        <v>182</v>
      </c>
      <c r="BM169" s="201" t="s">
        <v>880</v>
      </c>
    </row>
    <row r="170" spans="1:65" s="2" customFormat="1" ht="16.5" customHeight="1">
      <c r="A170" s="36"/>
      <c r="B170" s="37"/>
      <c r="C170" s="190" t="s">
        <v>565</v>
      </c>
      <c r="D170" s="190" t="s">
        <v>177</v>
      </c>
      <c r="E170" s="191" t="s">
        <v>881</v>
      </c>
      <c r="F170" s="192" t="s">
        <v>882</v>
      </c>
      <c r="G170" s="193" t="s">
        <v>247</v>
      </c>
      <c r="H170" s="194">
        <v>35</v>
      </c>
      <c r="I170" s="195"/>
      <c r="J170" s="196">
        <f>ROUND(I170*H170,2)</f>
        <v>0</v>
      </c>
      <c r="K170" s="192" t="s">
        <v>181</v>
      </c>
      <c r="L170" s="41"/>
      <c r="M170" s="197" t="s">
        <v>19</v>
      </c>
      <c r="N170" s="198" t="s">
        <v>48</v>
      </c>
      <c r="O170" s="67"/>
      <c r="P170" s="199">
        <f>O170*H170</f>
        <v>0</v>
      </c>
      <c r="Q170" s="199">
        <v>0</v>
      </c>
      <c r="R170" s="199">
        <f>Q170*H170</f>
        <v>0</v>
      </c>
      <c r="S170" s="199">
        <v>0</v>
      </c>
      <c r="T170" s="200">
        <f>S170*H170</f>
        <v>0</v>
      </c>
      <c r="U170" s="36"/>
      <c r="V170" s="36"/>
      <c r="W170" s="36"/>
      <c r="X170" s="36"/>
      <c r="Y170" s="36"/>
      <c r="Z170" s="36"/>
      <c r="AA170" s="36"/>
      <c r="AB170" s="36"/>
      <c r="AC170" s="36"/>
      <c r="AD170" s="36"/>
      <c r="AE170" s="36"/>
      <c r="AR170" s="201" t="s">
        <v>182</v>
      </c>
      <c r="AT170" s="201" t="s">
        <v>177</v>
      </c>
      <c r="AU170" s="201" t="s">
        <v>85</v>
      </c>
      <c r="AY170" s="19" t="s">
        <v>175</v>
      </c>
      <c r="BE170" s="202">
        <f>IF(N170="základní",J170,0)</f>
        <v>0</v>
      </c>
      <c r="BF170" s="202">
        <f>IF(N170="snížená",J170,0)</f>
        <v>0</v>
      </c>
      <c r="BG170" s="202">
        <f>IF(N170="zákl. přenesená",J170,0)</f>
        <v>0</v>
      </c>
      <c r="BH170" s="202">
        <f>IF(N170="sníž. přenesená",J170,0)</f>
        <v>0</v>
      </c>
      <c r="BI170" s="202">
        <f>IF(N170="nulová",J170,0)</f>
        <v>0</v>
      </c>
      <c r="BJ170" s="19" t="s">
        <v>182</v>
      </c>
      <c r="BK170" s="202">
        <f>ROUND(I170*H170,2)</f>
        <v>0</v>
      </c>
      <c r="BL170" s="19" t="s">
        <v>182</v>
      </c>
      <c r="BM170" s="201" t="s">
        <v>883</v>
      </c>
    </row>
    <row r="171" spans="1:47" s="2" customFormat="1" ht="29.25">
      <c r="A171" s="36"/>
      <c r="B171" s="37"/>
      <c r="C171" s="38"/>
      <c r="D171" s="203" t="s">
        <v>184</v>
      </c>
      <c r="E171" s="38"/>
      <c r="F171" s="204" t="s">
        <v>884</v>
      </c>
      <c r="G171" s="38"/>
      <c r="H171" s="38"/>
      <c r="I171" s="111"/>
      <c r="J171" s="38"/>
      <c r="K171" s="38"/>
      <c r="L171" s="41"/>
      <c r="M171" s="205"/>
      <c r="N171" s="206"/>
      <c r="O171" s="67"/>
      <c r="P171" s="67"/>
      <c r="Q171" s="67"/>
      <c r="R171" s="67"/>
      <c r="S171" s="67"/>
      <c r="T171" s="68"/>
      <c r="U171" s="36"/>
      <c r="V171" s="36"/>
      <c r="W171" s="36"/>
      <c r="X171" s="36"/>
      <c r="Y171" s="36"/>
      <c r="Z171" s="36"/>
      <c r="AA171" s="36"/>
      <c r="AB171" s="36"/>
      <c r="AC171" s="36"/>
      <c r="AD171" s="36"/>
      <c r="AE171" s="36"/>
      <c r="AT171" s="19" t="s">
        <v>184</v>
      </c>
      <c r="AU171" s="19" t="s">
        <v>85</v>
      </c>
    </row>
    <row r="172" spans="2:63" s="12" customFormat="1" ht="22.9" customHeight="1">
      <c r="B172" s="174"/>
      <c r="C172" s="175"/>
      <c r="D172" s="176" t="s">
        <v>74</v>
      </c>
      <c r="E172" s="188" t="s">
        <v>302</v>
      </c>
      <c r="F172" s="188" t="s">
        <v>303</v>
      </c>
      <c r="G172" s="175"/>
      <c r="H172" s="175"/>
      <c r="I172" s="178"/>
      <c r="J172" s="189">
        <f>BK172</f>
        <v>0</v>
      </c>
      <c r="K172" s="175"/>
      <c r="L172" s="180"/>
      <c r="M172" s="181"/>
      <c r="N172" s="182"/>
      <c r="O172" s="182"/>
      <c r="P172" s="183">
        <f>SUM(P173:P174)</f>
        <v>0</v>
      </c>
      <c r="Q172" s="182"/>
      <c r="R172" s="183">
        <f>SUM(R173:R174)</f>
        <v>0</v>
      </c>
      <c r="S172" s="182"/>
      <c r="T172" s="184">
        <f>SUM(T173:T174)</f>
        <v>0</v>
      </c>
      <c r="AR172" s="185" t="s">
        <v>83</v>
      </c>
      <c r="AT172" s="186" t="s">
        <v>74</v>
      </c>
      <c r="AU172" s="186" t="s">
        <v>83</v>
      </c>
      <c r="AY172" s="185" t="s">
        <v>175</v>
      </c>
      <c r="BK172" s="187">
        <f>SUM(BK173:BK174)</f>
        <v>0</v>
      </c>
    </row>
    <row r="173" spans="1:65" s="2" customFormat="1" ht="21.75" customHeight="1">
      <c r="A173" s="36"/>
      <c r="B173" s="37"/>
      <c r="C173" s="190" t="s">
        <v>570</v>
      </c>
      <c r="D173" s="190" t="s">
        <v>177</v>
      </c>
      <c r="E173" s="191" t="s">
        <v>885</v>
      </c>
      <c r="F173" s="192" t="s">
        <v>886</v>
      </c>
      <c r="G173" s="193" t="s">
        <v>217</v>
      </c>
      <c r="H173" s="194">
        <v>108.293</v>
      </c>
      <c r="I173" s="195"/>
      <c r="J173" s="196">
        <f>ROUND(I173*H173,2)</f>
        <v>0</v>
      </c>
      <c r="K173" s="192" t="s">
        <v>181</v>
      </c>
      <c r="L173" s="41"/>
      <c r="M173" s="197" t="s">
        <v>19</v>
      </c>
      <c r="N173" s="198" t="s">
        <v>48</v>
      </c>
      <c r="O173" s="67"/>
      <c r="P173" s="199">
        <f>O173*H173</f>
        <v>0</v>
      </c>
      <c r="Q173" s="199">
        <v>0</v>
      </c>
      <c r="R173" s="199">
        <f>Q173*H173</f>
        <v>0</v>
      </c>
      <c r="S173" s="199">
        <v>0</v>
      </c>
      <c r="T173" s="200">
        <f>S173*H173</f>
        <v>0</v>
      </c>
      <c r="U173" s="36"/>
      <c r="V173" s="36"/>
      <c r="W173" s="36"/>
      <c r="X173" s="36"/>
      <c r="Y173" s="36"/>
      <c r="Z173" s="36"/>
      <c r="AA173" s="36"/>
      <c r="AB173" s="36"/>
      <c r="AC173" s="36"/>
      <c r="AD173" s="36"/>
      <c r="AE173" s="36"/>
      <c r="AR173" s="201" t="s">
        <v>182</v>
      </c>
      <c r="AT173" s="201" t="s">
        <v>177</v>
      </c>
      <c r="AU173" s="201" t="s">
        <v>85</v>
      </c>
      <c r="AY173" s="19" t="s">
        <v>175</v>
      </c>
      <c r="BE173" s="202">
        <f>IF(N173="základní",J173,0)</f>
        <v>0</v>
      </c>
      <c r="BF173" s="202">
        <f>IF(N173="snížená",J173,0)</f>
        <v>0</v>
      </c>
      <c r="BG173" s="202">
        <f>IF(N173="zákl. přenesená",J173,0)</f>
        <v>0</v>
      </c>
      <c r="BH173" s="202">
        <f>IF(N173="sníž. přenesená",J173,0)</f>
        <v>0</v>
      </c>
      <c r="BI173" s="202">
        <f>IF(N173="nulová",J173,0)</f>
        <v>0</v>
      </c>
      <c r="BJ173" s="19" t="s">
        <v>182</v>
      </c>
      <c r="BK173" s="202">
        <f>ROUND(I173*H173,2)</f>
        <v>0</v>
      </c>
      <c r="BL173" s="19" t="s">
        <v>182</v>
      </c>
      <c r="BM173" s="201" t="s">
        <v>887</v>
      </c>
    </row>
    <row r="174" spans="1:47" s="2" customFormat="1" ht="39">
      <c r="A174" s="36"/>
      <c r="B174" s="37"/>
      <c r="C174" s="38"/>
      <c r="D174" s="203" t="s">
        <v>184</v>
      </c>
      <c r="E174" s="38"/>
      <c r="F174" s="204" t="s">
        <v>888</v>
      </c>
      <c r="G174" s="38"/>
      <c r="H174" s="38"/>
      <c r="I174" s="111"/>
      <c r="J174" s="38"/>
      <c r="K174" s="38"/>
      <c r="L174" s="41"/>
      <c r="M174" s="205"/>
      <c r="N174" s="206"/>
      <c r="O174" s="67"/>
      <c r="P174" s="67"/>
      <c r="Q174" s="67"/>
      <c r="R174" s="67"/>
      <c r="S174" s="67"/>
      <c r="T174" s="68"/>
      <c r="U174" s="36"/>
      <c r="V174" s="36"/>
      <c r="W174" s="36"/>
      <c r="X174" s="36"/>
      <c r="Y174" s="36"/>
      <c r="Z174" s="36"/>
      <c r="AA174" s="36"/>
      <c r="AB174" s="36"/>
      <c r="AC174" s="36"/>
      <c r="AD174" s="36"/>
      <c r="AE174" s="36"/>
      <c r="AT174" s="19" t="s">
        <v>184</v>
      </c>
      <c r="AU174" s="19" t="s">
        <v>85</v>
      </c>
    </row>
    <row r="175" spans="2:63" s="12" customFormat="1" ht="25.9" customHeight="1">
      <c r="B175" s="174"/>
      <c r="C175" s="175"/>
      <c r="D175" s="176" t="s">
        <v>74</v>
      </c>
      <c r="E175" s="177" t="s">
        <v>238</v>
      </c>
      <c r="F175" s="177" t="s">
        <v>889</v>
      </c>
      <c r="G175" s="175"/>
      <c r="H175" s="175"/>
      <c r="I175" s="178"/>
      <c r="J175" s="179">
        <f>BK175</f>
        <v>0</v>
      </c>
      <c r="K175" s="175"/>
      <c r="L175" s="180"/>
      <c r="M175" s="181"/>
      <c r="N175" s="182"/>
      <c r="O175" s="182"/>
      <c r="P175" s="183">
        <f>P176</f>
        <v>0</v>
      </c>
      <c r="Q175" s="182"/>
      <c r="R175" s="183">
        <f>R176</f>
        <v>7.39536</v>
      </c>
      <c r="S175" s="182"/>
      <c r="T175" s="184">
        <f>T176</f>
        <v>0</v>
      </c>
      <c r="AR175" s="185" t="s">
        <v>195</v>
      </c>
      <c r="AT175" s="186" t="s">
        <v>74</v>
      </c>
      <c r="AU175" s="186" t="s">
        <v>75</v>
      </c>
      <c r="AY175" s="185" t="s">
        <v>175</v>
      </c>
      <c r="BK175" s="187">
        <f>BK176</f>
        <v>0</v>
      </c>
    </row>
    <row r="176" spans="2:63" s="12" customFormat="1" ht="22.9" customHeight="1">
      <c r="B176" s="174"/>
      <c r="C176" s="175"/>
      <c r="D176" s="176" t="s">
        <v>74</v>
      </c>
      <c r="E176" s="188" t="s">
        <v>890</v>
      </c>
      <c r="F176" s="188" t="s">
        <v>891</v>
      </c>
      <c r="G176" s="175"/>
      <c r="H176" s="175"/>
      <c r="I176" s="178"/>
      <c r="J176" s="189">
        <f>BK176</f>
        <v>0</v>
      </c>
      <c r="K176" s="175"/>
      <c r="L176" s="180"/>
      <c r="M176" s="181"/>
      <c r="N176" s="182"/>
      <c r="O176" s="182"/>
      <c r="P176" s="183">
        <f>SUM(P177:P182)</f>
        <v>0</v>
      </c>
      <c r="Q176" s="182"/>
      <c r="R176" s="183">
        <f>SUM(R177:R182)</f>
        <v>7.39536</v>
      </c>
      <c r="S176" s="182"/>
      <c r="T176" s="184">
        <f>SUM(T177:T182)</f>
        <v>0</v>
      </c>
      <c r="AR176" s="185" t="s">
        <v>195</v>
      </c>
      <c r="AT176" s="186" t="s">
        <v>74</v>
      </c>
      <c r="AU176" s="186" t="s">
        <v>83</v>
      </c>
      <c r="AY176" s="185" t="s">
        <v>175</v>
      </c>
      <c r="BK176" s="187">
        <f>SUM(BK177:BK182)</f>
        <v>0</v>
      </c>
    </row>
    <row r="177" spans="1:65" s="2" customFormat="1" ht="16.5" customHeight="1">
      <c r="A177" s="36"/>
      <c r="B177" s="37"/>
      <c r="C177" s="190" t="s">
        <v>575</v>
      </c>
      <c r="D177" s="190" t="s">
        <v>177</v>
      </c>
      <c r="E177" s="191" t="s">
        <v>892</v>
      </c>
      <c r="F177" s="192" t="s">
        <v>893</v>
      </c>
      <c r="G177" s="193" t="s">
        <v>894</v>
      </c>
      <c r="H177" s="194">
        <v>1</v>
      </c>
      <c r="I177" s="195"/>
      <c r="J177" s="196">
        <f>ROUND(I177*H177,2)</f>
        <v>0</v>
      </c>
      <c r="K177" s="192" t="s">
        <v>181</v>
      </c>
      <c r="L177" s="41"/>
      <c r="M177" s="197" t="s">
        <v>19</v>
      </c>
      <c r="N177" s="198" t="s">
        <v>48</v>
      </c>
      <c r="O177" s="67"/>
      <c r="P177" s="199">
        <f>O177*H177</f>
        <v>0</v>
      </c>
      <c r="Q177" s="199">
        <v>0.0088</v>
      </c>
      <c r="R177" s="199">
        <f>Q177*H177</f>
        <v>0.0088</v>
      </c>
      <c r="S177" s="199">
        <v>0</v>
      </c>
      <c r="T177" s="200">
        <f>S177*H177</f>
        <v>0</v>
      </c>
      <c r="U177" s="36"/>
      <c r="V177" s="36"/>
      <c r="W177" s="36"/>
      <c r="X177" s="36"/>
      <c r="Y177" s="36"/>
      <c r="Z177" s="36"/>
      <c r="AA177" s="36"/>
      <c r="AB177" s="36"/>
      <c r="AC177" s="36"/>
      <c r="AD177" s="36"/>
      <c r="AE177" s="36"/>
      <c r="AR177" s="201" t="s">
        <v>895</v>
      </c>
      <c r="AT177" s="201" t="s">
        <v>177</v>
      </c>
      <c r="AU177" s="201" t="s">
        <v>85</v>
      </c>
      <c r="AY177" s="19" t="s">
        <v>175</v>
      </c>
      <c r="BE177" s="202">
        <f>IF(N177="základní",J177,0)</f>
        <v>0</v>
      </c>
      <c r="BF177" s="202">
        <f>IF(N177="snížená",J177,0)</f>
        <v>0</v>
      </c>
      <c r="BG177" s="202">
        <f>IF(N177="zákl. přenesená",J177,0)</f>
        <v>0</v>
      </c>
      <c r="BH177" s="202">
        <f>IF(N177="sníž. přenesená",J177,0)</f>
        <v>0</v>
      </c>
      <c r="BI177" s="202">
        <f>IF(N177="nulová",J177,0)</f>
        <v>0</v>
      </c>
      <c r="BJ177" s="19" t="s">
        <v>182</v>
      </c>
      <c r="BK177" s="202">
        <f>ROUND(I177*H177,2)</f>
        <v>0</v>
      </c>
      <c r="BL177" s="19" t="s">
        <v>895</v>
      </c>
      <c r="BM177" s="201" t="s">
        <v>896</v>
      </c>
    </row>
    <row r="178" spans="1:47" s="2" customFormat="1" ht="68.25">
      <c r="A178" s="36"/>
      <c r="B178" s="37"/>
      <c r="C178" s="38"/>
      <c r="D178" s="203" t="s">
        <v>184</v>
      </c>
      <c r="E178" s="38"/>
      <c r="F178" s="204" t="s">
        <v>897</v>
      </c>
      <c r="G178" s="38"/>
      <c r="H178" s="38"/>
      <c r="I178" s="111"/>
      <c r="J178" s="38"/>
      <c r="K178" s="38"/>
      <c r="L178" s="41"/>
      <c r="M178" s="205"/>
      <c r="N178" s="206"/>
      <c r="O178" s="67"/>
      <c r="P178" s="67"/>
      <c r="Q178" s="67"/>
      <c r="R178" s="67"/>
      <c r="S178" s="67"/>
      <c r="T178" s="68"/>
      <c r="U178" s="36"/>
      <c r="V178" s="36"/>
      <c r="W178" s="36"/>
      <c r="X178" s="36"/>
      <c r="Y178" s="36"/>
      <c r="Z178" s="36"/>
      <c r="AA178" s="36"/>
      <c r="AB178" s="36"/>
      <c r="AC178" s="36"/>
      <c r="AD178" s="36"/>
      <c r="AE178" s="36"/>
      <c r="AT178" s="19" t="s">
        <v>184</v>
      </c>
      <c r="AU178" s="19" t="s">
        <v>85</v>
      </c>
    </row>
    <row r="179" spans="1:65" s="2" customFormat="1" ht="16.5" customHeight="1">
      <c r="A179" s="36"/>
      <c r="B179" s="37"/>
      <c r="C179" s="190" t="s">
        <v>580</v>
      </c>
      <c r="D179" s="190" t="s">
        <v>177</v>
      </c>
      <c r="E179" s="191" t="s">
        <v>898</v>
      </c>
      <c r="F179" s="192" t="s">
        <v>899</v>
      </c>
      <c r="G179" s="193" t="s">
        <v>191</v>
      </c>
      <c r="H179" s="194">
        <v>40</v>
      </c>
      <c r="I179" s="195"/>
      <c r="J179" s="196">
        <f>ROUND(I179*H179,2)</f>
        <v>0</v>
      </c>
      <c r="K179" s="192" t="s">
        <v>181</v>
      </c>
      <c r="L179" s="41"/>
      <c r="M179" s="197" t="s">
        <v>19</v>
      </c>
      <c r="N179" s="198" t="s">
        <v>48</v>
      </c>
      <c r="O179" s="67"/>
      <c r="P179" s="199">
        <f>O179*H179</f>
        <v>0</v>
      </c>
      <c r="Q179" s="199">
        <v>0</v>
      </c>
      <c r="R179" s="199">
        <f>Q179*H179</f>
        <v>0</v>
      </c>
      <c r="S179" s="199">
        <v>0</v>
      </c>
      <c r="T179" s="200">
        <f>S179*H179</f>
        <v>0</v>
      </c>
      <c r="U179" s="36"/>
      <c r="V179" s="36"/>
      <c r="W179" s="36"/>
      <c r="X179" s="36"/>
      <c r="Y179" s="36"/>
      <c r="Z179" s="36"/>
      <c r="AA179" s="36"/>
      <c r="AB179" s="36"/>
      <c r="AC179" s="36"/>
      <c r="AD179" s="36"/>
      <c r="AE179" s="36"/>
      <c r="AR179" s="201" t="s">
        <v>895</v>
      </c>
      <c r="AT179" s="201" t="s">
        <v>177</v>
      </c>
      <c r="AU179" s="201" t="s">
        <v>85</v>
      </c>
      <c r="AY179" s="19" t="s">
        <v>175</v>
      </c>
      <c r="BE179" s="202">
        <f>IF(N179="základní",J179,0)</f>
        <v>0</v>
      </c>
      <c r="BF179" s="202">
        <f>IF(N179="snížená",J179,0)</f>
        <v>0</v>
      </c>
      <c r="BG179" s="202">
        <f>IF(N179="zákl. přenesená",J179,0)</f>
        <v>0</v>
      </c>
      <c r="BH179" s="202">
        <f>IF(N179="sníž. přenesená",J179,0)</f>
        <v>0</v>
      </c>
      <c r="BI179" s="202">
        <f>IF(N179="nulová",J179,0)</f>
        <v>0</v>
      </c>
      <c r="BJ179" s="19" t="s">
        <v>182</v>
      </c>
      <c r="BK179" s="202">
        <f>ROUND(I179*H179,2)</f>
        <v>0</v>
      </c>
      <c r="BL179" s="19" t="s">
        <v>895</v>
      </c>
      <c r="BM179" s="201" t="s">
        <v>900</v>
      </c>
    </row>
    <row r="180" spans="1:47" s="2" customFormat="1" ht="87.75">
      <c r="A180" s="36"/>
      <c r="B180" s="37"/>
      <c r="C180" s="38"/>
      <c r="D180" s="203" t="s">
        <v>184</v>
      </c>
      <c r="E180" s="38"/>
      <c r="F180" s="204" t="s">
        <v>901</v>
      </c>
      <c r="G180" s="38"/>
      <c r="H180" s="38"/>
      <c r="I180" s="111"/>
      <c r="J180" s="38"/>
      <c r="K180" s="38"/>
      <c r="L180" s="41"/>
      <c r="M180" s="205"/>
      <c r="N180" s="206"/>
      <c r="O180" s="67"/>
      <c r="P180" s="67"/>
      <c r="Q180" s="67"/>
      <c r="R180" s="67"/>
      <c r="S180" s="67"/>
      <c r="T180" s="68"/>
      <c r="U180" s="36"/>
      <c r="V180" s="36"/>
      <c r="W180" s="36"/>
      <c r="X180" s="36"/>
      <c r="Y180" s="36"/>
      <c r="Z180" s="36"/>
      <c r="AA180" s="36"/>
      <c r="AB180" s="36"/>
      <c r="AC180" s="36"/>
      <c r="AD180" s="36"/>
      <c r="AE180" s="36"/>
      <c r="AT180" s="19" t="s">
        <v>184</v>
      </c>
      <c r="AU180" s="19" t="s">
        <v>85</v>
      </c>
    </row>
    <row r="181" spans="1:65" s="2" customFormat="1" ht="21.75" customHeight="1">
      <c r="A181" s="36"/>
      <c r="B181" s="37"/>
      <c r="C181" s="190" t="s">
        <v>585</v>
      </c>
      <c r="D181" s="190" t="s">
        <v>177</v>
      </c>
      <c r="E181" s="191" t="s">
        <v>902</v>
      </c>
      <c r="F181" s="192" t="s">
        <v>903</v>
      </c>
      <c r="G181" s="193" t="s">
        <v>180</v>
      </c>
      <c r="H181" s="194">
        <v>16</v>
      </c>
      <c r="I181" s="195"/>
      <c r="J181" s="196">
        <f>ROUND(I181*H181,2)</f>
        <v>0</v>
      </c>
      <c r="K181" s="192" t="s">
        <v>181</v>
      </c>
      <c r="L181" s="41"/>
      <c r="M181" s="197" t="s">
        <v>19</v>
      </c>
      <c r="N181" s="198" t="s">
        <v>48</v>
      </c>
      <c r="O181" s="67"/>
      <c r="P181" s="199">
        <f>O181*H181</f>
        <v>0</v>
      </c>
      <c r="Q181" s="199">
        <v>0.46166</v>
      </c>
      <c r="R181" s="199">
        <f>Q181*H181</f>
        <v>7.38656</v>
      </c>
      <c r="S181" s="199">
        <v>0</v>
      </c>
      <c r="T181" s="200">
        <f>S181*H181</f>
        <v>0</v>
      </c>
      <c r="U181" s="36"/>
      <c r="V181" s="36"/>
      <c r="W181" s="36"/>
      <c r="X181" s="36"/>
      <c r="Y181" s="36"/>
      <c r="Z181" s="36"/>
      <c r="AA181" s="36"/>
      <c r="AB181" s="36"/>
      <c r="AC181" s="36"/>
      <c r="AD181" s="36"/>
      <c r="AE181" s="36"/>
      <c r="AR181" s="201" t="s">
        <v>895</v>
      </c>
      <c r="AT181" s="201" t="s">
        <v>177</v>
      </c>
      <c r="AU181" s="201" t="s">
        <v>85</v>
      </c>
      <c r="AY181" s="19" t="s">
        <v>175</v>
      </c>
      <c r="BE181" s="202">
        <f>IF(N181="základní",J181,0)</f>
        <v>0</v>
      </c>
      <c r="BF181" s="202">
        <f>IF(N181="snížená",J181,0)</f>
        <v>0</v>
      </c>
      <c r="BG181" s="202">
        <f>IF(N181="zákl. přenesená",J181,0)</f>
        <v>0</v>
      </c>
      <c r="BH181" s="202">
        <f>IF(N181="sníž. přenesená",J181,0)</f>
        <v>0</v>
      </c>
      <c r="BI181" s="202">
        <f>IF(N181="nulová",J181,0)</f>
        <v>0</v>
      </c>
      <c r="BJ181" s="19" t="s">
        <v>182</v>
      </c>
      <c r="BK181" s="202">
        <f>ROUND(I181*H181,2)</f>
        <v>0</v>
      </c>
      <c r="BL181" s="19" t="s">
        <v>895</v>
      </c>
      <c r="BM181" s="201" t="s">
        <v>904</v>
      </c>
    </row>
    <row r="182" spans="1:47" s="2" customFormat="1" ht="68.25">
      <c r="A182" s="36"/>
      <c r="B182" s="37"/>
      <c r="C182" s="38"/>
      <c r="D182" s="203" t="s">
        <v>184</v>
      </c>
      <c r="E182" s="38"/>
      <c r="F182" s="204" t="s">
        <v>905</v>
      </c>
      <c r="G182" s="38"/>
      <c r="H182" s="38"/>
      <c r="I182" s="111"/>
      <c r="J182" s="38"/>
      <c r="K182" s="38"/>
      <c r="L182" s="41"/>
      <c r="M182" s="249"/>
      <c r="N182" s="250"/>
      <c r="O182" s="251"/>
      <c r="P182" s="251"/>
      <c r="Q182" s="251"/>
      <c r="R182" s="251"/>
      <c r="S182" s="251"/>
      <c r="T182" s="252"/>
      <c r="U182" s="36"/>
      <c r="V182" s="36"/>
      <c r="W182" s="36"/>
      <c r="X182" s="36"/>
      <c r="Y182" s="36"/>
      <c r="Z182" s="36"/>
      <c r="AA182" s="36"/>
      <c r="AB182" s="36"/>
      <c r="AC182" s="36"/>
      <c r="AD182" s="36"/>
      <c r="AE182" s="36"/>
      <c r="AT182" s="19" t="s">
        <v>184</v>
      </c>
      <c r="AU182" s="19" t="s">
        <v>85</v>
      </c>
    </row>
    <row r="183" spans="1:31" s="2" customFormat="1" ht="6.95" customHeight="1">
      <c r="A183" s="36"/>
      <c r="B183" s="50"/>
      <c r="C183" s="51"/>
      <c r="D183" s="51"/>
      <c r="E183" s="51"/>
      <c r="F183" s="51"/>
      <c r="G183" s="51"/>
      <c r="H183" s="51"/>
      <c r="I183" s="139"/>
      <c r="J183" s="51"/>
      <c r="K183" s="51"/>
      <c r="L183" s="41"/>
      <c r="M183" s="36"/>
      <c r="O183" s="36"/>
      <c r="P183" s="36"/>
      <c r="Q183" s="36"/>
      <c r="R183" s="36"/>
      <c r="S183" s="36"/>
      <c r="T183" s="36"/>
      <c r="U183" s="36"/>
      <c r="V183" s="36"/>
      <c r="W183" s="36"/>
      <c r="X183" s="36"/>
      <c r="Y183" s="36"/>
      <c r="Z183" s="36"/>
      <c r="AA183" s="36"/>
      <c r="AB183" s="36"/>
      <c r="AC183" s="36"/>
      <c r="AD183" s="36"/>
      <c r="AE183" s="36"/>
    </row>
  </sheetData>
  <sheetProtection algorithmName="SHA-512" hashValue="+CjBnpV20XCs43cRndG6aFTKA4Ppo/DhF4WtCGVzl4o/VwQBeJgqjPZWfBSO/S6t5YADOzgB6iJEd5alAdBmhg==" saltValue="QXN4uim46smjxce3hp57D+YpEy0cxoAlSu2r6Lzq3TIwGtbLvzXO6f/QbLLu7XnPTQMKKCL5o2yq4QYfHEV7bg==" spinCount="100000" sheet="1" objects="1" scenarios="1" formatColumns="0" formatRows="0" autoFilter="0"/>
  <autoFilter ref="C87:K182"/>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375"/>
      <c r="M2" s="375"/>
      <c r="N2" s="375"/>
      <c r="O2" s="375"/>
      <c r="P2" s="375"/>
      <c r="Q2" s="375"/>
      <c r="R2" s="375"/>
      <c r="S2" s="375"/>
      <c r="T2" s="375"/>
      <c r="U2" s="375"/>
      <c r="V2" s="375"/>
      <c r="AT2" s="19" t="s">
        <v>106</v>
      </c>
    </row>
    <row r="3" spans="2:46" s="1" customFormat="1" ht="6.95" customHeight="1">
      <c r="B3" s="105"/>
      <c r="C3" s="106"/>
      <c r="D3" s="106"/>
      <c r="E3" s="106"/>
      <c r="F3" s="106"/>
      <c r="G3" s="106"/>
      <c r="H3" s="106"/>
      <c r="I3" s="107"/>
      <c r="J3" s="106"/>
      <c r="K3" s="106"/>
      <c r="L3" s="22"/>
      <c r="AT3" s="19" t="s">
        <v>85</v>
      </c>
    </row>
    <row r="4" spans="2:46" s="1" customFormat="1" ht="24.95" customHeight="1">
      <c r="B4" s="22"/>
      <c r="D4" s="108" t="s">
        <v>143</v>
      </c>
      <c r="I4" s="104"/>
      <c r="L4" s="22"/>
      <c r="M4" s="109" t="s">
        <v>10</v>
      </c>
      <c r="AT4" s="19" t="s">
        <v>37</v>
      </c>
    </row>
    <row r="5" spans="2:12" s="1" customFormat="1" ht="6.95" customHeight="1">
      <c r="B5" s="22"/>
      <c r="I5" s="104"/>
      <c r="L5" s="22"/>
    </row>
    <row r="6" spans="2:12" s="1" customFormat="1" ht="12" customHeight="1">
      <c r="B6" s="22"/>
      <c r="D6" s="110" t="s">
        <v>16</v>
      </c>
      <c r="I6" s="104"/>
      <c r="L6" s="22"/>
    </row>
    <row r="7" spans="2:12" s="1" customFormat="1" ht="16.5" customHeight="1">
      <c r="B7" s="22"/>
      <c r="E7" s="389" t="str">
        <f>'Rekapitulace stavby'!K6</f>
        <v>Horažďovice ON - oprava výpravní budovy1</v>
      </c>
      <c r="F7" s="390"/>
      <c r="G7" s="390"/>
      <c r="H7" s="390"/>
      <c r="I7" s="104"/>
      <c r="L7" s="22"/>
    </row>
    <row r="8" spans="1:31" s="2" customFormat="1" ht="12" customHeight="1">
      <c r="A8" s="36"/>
      <c r="B8" s="41"/>
      <c r="C8" s="36"/>
      <c r="D8" s="110" t="s">
        <v>144</v>
      </c>
      <c r="E8" s="36"/>
      <c r="F8" s="36"/>
      <c r="G8" s="36"/>
      <c r="H8" s="36"/>
      <c r="I8" s="111"/>
      <c r="J8" s="36"/>
      <c r="K8" s="36"/>
      <c r="L8" s="112"/>
      <c r="S8" s="36"/>
      <c r="T8" s="36"/>
      <c r="U8" s="36"/>
      <c r="V8" s="36"/>
      <c r="W8" s="36"/>
      <c r="X8" s="36"/>
      <c r="Y8" s="36"/>
      <c r="Z8" s="36"/>
      <c r="AA8" s="36"/>
      <c r="AB8" s="36"/>
      <c r="AC8" s="36"/>
      <c r="AD8" s="36"/>
      <c r="AE8" s="36"/>
    </row>
    <row r="9" spans="1:31" s="2" customFormat="1" ht="16.5" customHeight="1">
      <c r="A9" s="36"/>
      <c r="B9" s="41"/>
      <c r="C9" s="36"/>
      <c r="D9" s="36"/>
      <c r="E9" s="391" t="s">
        <v>906</v>
      </c>
      <c r="F9" s="392"/>
      <c r="G9" s="392"/>
      <c r="H9" s="392"/>
      <c r="I9" s="111"/>
      <c r="J9" s="36"/>
      <c r="K9" s="36"/>
      <c r="L9" s="112"/>
      <c r="S9" s="36"/>
      <c r="T9" s="36"/>
      <c r="U9" s="36"/>
      <c r="V9" s="36"/>
      <c r="W9" s="36"/>
      <c r="X9" s="36"/>
      <c r="Y9" s="36"/>
      <c r="Z9" s="36"/>
      <c r="AA9" s="36"/>
      <c r="AB9" s="36"/>
      <c r="AC9" s="36"/>
      <c r="AD9" s="36"/>
      <c r="AE9" s="36"/>
    </row>
    <row r="10" spans="1:31" s="2" customFormat="1" ht="11.25">
      <c r="A10" s="36"/>
      <c r="B10" s="41"/>
      <c r="C10" s="36"/>
      <c r="D10" s="36"/>
      <c r="E10" s="36"/>
      <c r="F10" s="36"/>
      <c r="G10" s="36"/>
      <c r="H10" s="36"/>
      <c r="I10" s="111"/>
      <c r="J10" s="36"/>
      <c r="K10" s="36"/>
      <c r="L10" s="112"/>
      <c r="S10" s="36"/>
      <c r="T10" s="36"/>
      <c r="U10" s="36"/>
      <c r="V10" s="36"/>
      <c r="W10" s="36"/>
      <c r="X10" s="36"/>
      <c r="Y10" s="36"/>
      <c r="Z10" s="36"/>
      <c r="AA10" s="36"/>
      <c r="AB10" s="36"/>
      <c r="AC10" s="36"/>
      <c r="AD10" s="36"/>
      <c r="AE10" s="36"/>
    </row>
    <row r="11" spans="1:31" s="2" customFormat="1" ht="12" customHeight="1">
      <c r="A11" s="36"/>
      <c r="B11" s="41"/>
      <c r="C11" s="36"/>
      <c r="D11" s="110" t="s">
        <v>18</v>
      </c>
      <c r="E11" s="36"/>
      <c r="F11" s="113" t="s">
        <v>19</v>
      </c>
      <c r="G11" s="36"/>
      <c r="H11" s="36"/>
      <c r="I11" s="114" t="s">
        <v>20</v>
      </c>
      <c r="J11" s="113" t="s">
        <v>19</v>
      </c>
      <c r="K11" s="36"/>
      <c r="L11" s="112"/>
      <c r="S11" s="36"/>
      <c r="T11" s="36"/>
      <c r="U11" s="36"/>
      <c r="V11" s="36"/>
      <c r="W11" s="36"/>
      <c r="X11" s="36"/>
      <c r="Y11" s="36"/>
      <c r="Z11" s="36"/>
      <c r="AA11" s="36"/>
      <c r="AB11" s="36"/>
      <c r="AC11" s="36"/>
      <c r="AD11" s="36"/>
      <c r="AE11" s="36"/>
    </row>
    <row r="12" spans="1:31" s="2" customFormat="1" ht="12" customHeight="1">
      <c r="A12" s="36"/>
      <c r="B12" s="41"/>
      <c r="C12" s="36"/>
      <c r="D12" s="110" t="s">
        <v>21</v>
      </c>
      <c r="E12" s="36"/>
      <c r="F12" s="113" t="s">
        <v>22</v>
      </c>
      <c r="G12" s="36"/>
      <c r="H12" s="36"/>
      <c r="I12" s="114" t="s">
        <v>23</v>
      </c>
      <c r="J12" s="115" t="str">
        <f>'Rekapitulace stavby'!AN8</f>
        <v>29. 3. 2020</v>
      </c>
      <c r="K12" s="36"/>
      <c r="L12" s="112"/>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1"/>
      <c r="J13" s="36"/>
      <c r="K13" s="36"/>
      <c r="L13" s="112"/>
      <c r="S13" s="36"/>
      <c r="T13" s="36"/>
      <c r="U13" s="36"/>
      <c r="V13" s="36"/>
      <c r="W13" s="36"/>
      <c r="X13" s="36"/>
      <c r="Y13" s="36"/>
      <c r="Z13" s="36"/>
      <c r="AA13" s="36"/>
      <c r="AB13" s="36"/>
      <c r="AC13" s="36"/>
      <c r="AD13" s="36"/>
      <c r="AE13" s="36"/>
    </row>
    <row r="14" spans="1:31" s="2" customFormat="1" ht="12" customHeight="1">
      <c r="A14" s="36"/>
      <c r="B14" s="41"/>
      <c r="C14" s="36"/>
      <c r="D14" s="110" t="s">
        <v>25</v>
      </c>
      <c r="E14" s="36"/>
      <c r="F14" s="36"/>
      <c r="G14" s="36"/>
      <c r="H14" s="36"/>
      <c r="I14" s="114" t="s">
        <v>26</v>
      </c>
      <c r="J14" s="113" t="s">
        <v>27</v>
      </c>
      <c r="K14" s="36"/>
      <c r="L14" s="112"/>
      <c r="S14" s="36"/>
      <c r="T14" s="36"/>
      <c r="U14" s="36"/>
      <c r="V14" s="36"/>
      <c r="W14" s="36"/>
      <c r="X14" s="36"/>
      <c r="Y14" s="36"/>
      <c r="Z14" s="36"/>
      <c r="AA14" s="36"/>
      <c r="AB14" s="36"/>
      <c r="AC14" s="36"/>
      <c r="AD14" s="36"/>
      <c r="AE14" s="36"/>
    </row>
    <row r="15" spans="1:31" s="2" customFormat="1" ht="18" customHeight="1">
      <c r="A15" s="36"/>
      <c r="B15" s="41"/>
      <c r="C15" s="36"/>
      <c r="D15" s="36"/>
      <c r="E15" s="113" t="s">
        <v>28</v>
      </c>
      <c r="F15" s="36"/>
      <c r="G15" s="36"/>
      <c r="H15" s="36"/>
      <c r="I15" s="114" t="s">
        <v>29</v>
      </c>
      <c r="J15" s="113" t="s">
        <v>30</v>
      </c>
      <c r="K15" s="36"/>
      <c r="L15" s="112"/>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1"/>
      <c r="J16" s="36"/>
      <c r="K16" s="36"/>
      <c r="L16" s="112"/>
      <c r="S16" s="36"/>
      <c r="T16" s="36"/>
      <c r="U16" s="36"/>
      <c r="V16" s="36"/>
      <c r="W16" s="36"/>
      <c r="X16" s="36"/>
      <c r="Y16" s="36"/>
      <c r="Z16" s="36"/>
      <c r="AA16" s="36"/>
      <c r="AB16" s="36"/>
      <c r="AC16" s="36"/>
      <c r="AD16" s="36"/>
      <c r="AE16" s="36"/>
    </row>
    <row r="17" spans="1:31" s="2" customFormat="1" ht="12" customHeight="1">
      <c r="A17" s="36"/>
      <c r="B17" s="41"/>
      <c r="C17" s="36"/>
      <c r="D17" s="110" t="s">
        <v>31</v>
      </c>
      <c r="E17" s="36"/>
      <c r="F17" s="36"/>
      <c r="G17" s="36"/>
      <c r="H17" s="36"/>
      <c r="I17" s="114" t="s">
        <v>26</v>
      </c>
      <c r="J17" s="32" t="str">
        <f>'Rekapitulace stavby'!AN13</f>
        <v>Vyplň údaj</v>
      </c>
      <c r="K17" s="36"/>
      <c r="L17" s="112"/>
      <c r="S17" s="36"/>
      <c r="T17" s="36"/>
      <c r="U17" s="36"/>
      <c r="V17" s="36"/>
      <c r="W17" s="36"/>
      <c r="X17" s="36"/>
      <c r="Y17" s="36"/>
      <c r="Z17" s="36"/>
      <c r="AA17" s="36"/>
      <c r="AB17" s="36"/>
      <c r="AC17" s="36"/>
      <c r="AD17" s="36"/>
      <c r="AE17" s="36"/>
    </row>
    <row r="18" spans="1:31" s="2" customFormat="1" ht="18" customHeight="1">
      <c r="A18" s="36"/>
      <c r="B18" s="41"/>
      <c r="C18" s="36"/>
      <c r="D18" s="36"/>
      <c r="E18" s="393" t="str">
        <f>'Rekapitulace stavby'!E14</f>
        <v>Vyplň údaj</v>
      </c>
      <c r="F18" s="394"/>
      <c r="G18" s="394"/>
      <c r="H18" s="394"/>
      <c r="I18" s="114" t="s">
        <v>29</v>
      </c>
      <c r="J18" s="32" t="str">
        <f>'Rekapitulace stavby'!AN14</f>
        <v>Vyplň údaj</v>
      </c>
      <c r="K18" s="36"/>
      <c r="L18" s="112"/>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1"/>
      <c r="J19" s="36"/>
      <c r="K19" s="36"/>
      <c r="L19" s="112"/>
      <c r="S19" s="36"/>
      <c r="T19" s="36"/>
      <c r="U19" s="36"/>
      <c r="V19" s="36"/>
      <c r="W19" s="36"/>
      <c r="X19" s="36"/>
      <c r="Y19" s="36"/>
      <c r="Z19" s="36"/>
      <c r="AA19" s="36"/>
      <c r="AB19" s="36"/>
      <c r="AC19" s="36"/>
      <c r="AD19" s="36"/>
      <c r="AE19" s="36"/>
    </row>
    <row r="20" spans="1:31" s="2" customFormat="1" ht="12" customHeight="1">
      <c r="A20" s="36"/>
      <c r="B20" s="41"/>
      <c r="C20" s="36"/>
      <c r="D20" s="110" t="s">
        <v>33</v>
      </c>
      <c r="E20" s="36"/>
      <c r="F20" s="36"/>
      <c r="G20" s="36"/>
      <c r="H20" s="36"/>
      <c r="I20" s="114" t="s">
        <v>26</v>
      </c>
      <c r="J20" s="113" t="s">
        <v>34</v>
      </c>
      <c r="K20" s="36"/>
      <c r="L20" s="112"/>
      <c r="S20" s="36"/>
      <c r="T20" s="36"/>
      <c r="U20" s="36"/>
      <c r="V20" s="36"/>
      <c r="W20" s="36"/>
      <c r="X20" s="36"/>
      <c r="Y20" s="36"/>
      <c r="Z20" s="36"/>
      <c r="AA20" s="36"/>
      <c r="AB20" s="36"/>
      <c r="AC20" s="36"/>
      <c r="AD20" s="36"/>
      <c r="AE20" s="36"/>
    </row>
    <row r="21" spans="1:31" s="2" customFormat="1" ht="18" customHeight="1">
      <c r="A21" s="36"/>
      <c r="B21" s="41"/>
      <c r="C21" s="36"/>
      <c r="D21" s="36"/>
      <c r="E21" s="113" t="s">
        <v>35</v>
      </c>
      <c r="F21" s="36"/>
      <c r="G21" s="36"/>
      <c r="H21" s="36"/>
      <c r="I21" s="114" t="s">
        <v>29</v>
      </c>
      <c r="J21" s="113" t="s">
        <v>36</v>
      </c>
      <c r="K21" s="36"/>
      <c r="L21" s="112"/>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1"/>
      <c r="J22" s="36"/>
      <c r="K22" s="36"/>
      <c r="L22" s="112"/>
      <c r="S22" s="36"/>
      <c r="T22" s="36"/>
      <c r="U22" s="36"/>
      <c r="V22" s="36"/>
      <c r="W22" s="36"/>
      <c r="X22" s="36"/>
      <c r="Y22" s="36"/>
      <c r="Z22" s="36"/>
      <c r="AA22" s="36"/>
      <c r="AB22" s="36"/>
      <c r="AC22" s="36"/>
      <c r="AD22" s="36"/>
      <c r="AE22" s="36"/>
    </row>
    <row r="23" spans="1:31" s="2" customFormat="1" ht="12" customHeight="1">
      <c r="A23" s="36"/>
      <c r="B23" s="41"/>
      <c r="C23" s="36"/>
      <c r="D23" s="110" t="s">
        <v>38</v>
      </c>
      <c r="E23" s="36"/>
      <c r="F23" s="36"/>
      <c r="G23" s="36"/>
      <c r="H23" s="36"/>
      <c r="I23" s="114" t="s">
        <v>26</v>
      </c>
      <c r="J23" s="113" t="s">
        <v>19</v>
      </c>
      <c r="K23" s="36"/>
      <c r="L23" s="112"/>
      <c r="S23" s="36"/>
      <c r="T23" s="36"/>
      <c r="U23" s="36"/>
      <c r="V23" s="36"/>
      <c r="W23" s="36"/>
      <c r="X23" s="36"/>
      <c r="Y23" s="36"/>
      <c r="Z23" s="36"/>
      <c r="AA23" s="36"/>
      <c r="AB23" s="36"/>
      <c r="AC23" s="36"/>
      <c r="AD23" s="36"/>
      <c r="AE23" s="36"/>
    </row>
    <row r="24" spans="1:31" s="2" customFormat="1" ht="18" customHeight="1">
      <c r="A24" s="36"/>
      <c r="B24" s="41"/>
      <c r="C24" s="36"/>
      <c r="D24" s="36"/>
      <c r="E24" s="113" t="s">
        <v>22</v>
      </c>
      <c r="F24" s="36"/>
      <c r="G24" s="36"/>
      <c r="H24" s="36"/>
      <c r="I24" s="114" t="s">
        <v>29</v>
      </c>
      <c r="J24" s="113" t="s">
        <v>19</v>
      </c>
      <c r="K24" s="36"/>
      <c r="L24" s="112"/>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1"/>
      <c r="J25" s="36"/>
      <c r="K25" s="36"/>
      <c r="L25" s="112"/>
      <c r="S25" s="36"/>
      <c r="T25" s="36"/>
      <c r="U25" s="36"/>
      <c r="V25" s="36"/>
      <c r="W25" s="36"/>
      <c r="X25" s="36"/>
      <c r="Y25" s="36"/>
      <c r="Z25" s="36"/>
      <c r="AA25" s="36"/>
      <c r="AB25" s="36"/>
      <c r="AC25" s="36"/>
      <c r="AD25" s="36"/>
      <c r="AE25" s="36"/>
    </row>
    <row r="26" spans="1:31" s="2" customFormat="1" ht="12" customHeight="1">
      <c r="A26" s="36"/>
      <c r="B26" s="41"/>
      <c r="C26" s="36"/>
      <c r="D26" s="110" t="s">
        <v>39</v>
      </c>
      <c r="E26" s="36"/>
      <c r="F26" s="36"/>
      <c r="G26" s="36"/>
      <c r="H26" s="36"/>
      <c r="I26" s="111"/>
      <c r="J26" s="36"/>
      <c r="K26" s="36"/>
      <c r="L26" s="112"/>
      <c r="S26" s="36"/>
      <c r="T26" s="36"/>
      <c r="U26" s="36"/>
      <c r="V26" s="36"/>
      <c r="W26" s="36"/>
      <c r="X26" s="36"/>
      <c r="Y26" s="36"/>
      <c r="Z26" s="36"/>
      <c r="AA26" s="36"/>
      <c r="AB26" s="36"/>
      <c r="AC26" s="36"/>
      <c r="AD26" s="36"/>
      <c r="AE26" s="36"/>
    </row>
    <row r="27" spans="1:31" s="8" customFormat="1" ht="16.5" customHeight="1">
      <c r="A27" s="116"/>
      <c r="B27" s="117"/>
      <c r="C27" s="116"/>
      <c r="D27" s="116"/>
      <c r="E27" s="395" t="s">
        <v>19</v>
      </c>
      <c r="F27" s="395"/>
      <c r="G27" s="395"/>
      <c r="H27" s="395"/>
      <c r="I27" s="118"/>
      <c r="J27" s="116"/>
      <c r="K27" s="116"/>
      <c r="L27" s="119"/>
      <c r="S27" s="116"/>
      <c r="T27" s="116"/>
      <c r="U27" s="116"/>
      <c r="V27" s="116"/>
      <c r="W27" s="116"/>
      <c r="X27" s="116"/>
      <c r="Y27" s="116"/>
      <c r="Z27" s="116"/>
      <c r="AA27" s="116"/>
      <c r="AB27" s="116"/>
      <c r="AC27" s="116"/>
      <c r="AD27" s="116"/>
      <c r="AE27" s="116"/>
    </row>
    <row r="28" spans="1:31" s="2" customFormat="1" ht="6.95" customHeight="1">
      <c r="A28" s="36"/>
      <c r="B28" s="41"/>
      <c r="C28" s="36"/>
      <c r="D28" s="36"/>
      <c r="E28" s="36"/>
      <c r="F28" s="36"/>
      <c r="G28" s="36"/>
      <c r="H28" s="36"/>
      <c r="I28" s="111"/>
      <c r="J28" s="36"/>
      <c r="K28" s="36"/>
      <c r="L28" s="112"/>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1"/>
      <c r="J29" s="120"/>
      <c r="K29" s="120"/>
      <c r="L29" s="112"/>
      <c r="S29" s="36"/>
      <c r="T29" s="36"/>
      <c r="U29" s="36"/>
      <c r="V29" s="36"/>
      <c r="W29" s="36"/>
      <c r="X29" s="36"/>
      <c r="Y29" s="36"/>
      <c r="Z29" s="36"/>
      <c r="AA29" s="36"/>
      <c r="AB29" s="36"/>
      <c r="AC29" s="36"/>
      <c r="AD29" s="36"/>
      <c r="AE29" s="36"/>
    </row>
    <row r="30" spans="1:31" s="2" customFormat="1" ht="25.35" customHeight="1">
      <c r="A30" s="36"/>
      <c r="B30" s="41"/>
      <c r="C30" s="36"/>
      <c r="D30" s="122" t="s">
        <v>41</v>
      </c>
      <c r="E30" s="36"/>
      <c r="F30" s="36"/>
      <c r="G30" s="36"/>
      <c r="H30" s="36"/>
      <c r="I30" s="111"/>
      <c r="J30" s="123">
        <f>ROUND(J90,2)</f>
        <v>0</v>
      </c>
      <c r="K30" s="36"/>
      <c r="L30" s="112"/>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1"/>
      <c r="J31" s="120"/>
      <c r="K31" s="120"/>
      <c r="L31" s="112"/>
      <c r="S31" s="36"/>
      <c r="T31" s="36"/>
      <c r="U31" s="36"/>
      <c r="V31" s="36"/>
      <c r="W31" s="36"/>
      <c r="X31" s="36"/>
      <c r="Y31" s="36"/>
      <c r="Z31" s="36"/>
      <c r="AA31" s="36"/>
      <c r="AB31" s="36"/>
      <c r="AC31" s="36"/>
      <c r="AD31" s="36"/>
      <c r="AE31" s="36"/>
    </row>
    <row r="32" spans="1:31" s="2" customFormat="1" ht="14.45" customHeight="1">
      <c r="A32" s="36"/>
      <c r="B32" s="41"/>
      <c r="C32" s="36"/>
      <c r="D32" s="36"/>
      <c r="E32" s="36"/>
      <c r="F32" s="124" t="s">
        <v>43</v>
      </c>
      <c r="G32" s="36"/>
      <c r="H32" s="36"/>
      <c r="I32" s="125" t="s">
        <v>42</v>
      </c>
      <c r="J32" s="124" t="s">
        <v>44</v>
      </c>
      <c r="K32" s="36"/>
      <c r="L32" s="112"/>
      <c r="S32" s="36"/>
      <c r="T32" s="36"/>
      <c r="U32" s="36"/>
      <c r="V32" s="36"/>
      <c r="W32" s="36"/>
      <c r="X32" s="36"/>
      <c r="Y32" s="36"/>
      <c r="Z32" s="36"/>
      <c r="AA32" s="36"/>
      <c r="AB32" s="36"/>
      <c r="AC32" s="36"/>
      <c r="AD32" s="36"/>
      <c r="AE32" s="36"/>
    </row>
    <row r="33" spans="1:31" s="2" customFormat="1" ht="14.45" customHeight="1" hidden="1">
      <c r="A33" s="36"/>
      <c r="B33" s="41"/>
      <c r="C33" s="36"/>
      <c r="D33" s="126" t="s">
        <v>45</v>
      </c>
      <c r="E33" s="110" t="s">
        <v>46</v>
      </c>
      <c r="F33" s="127">
        <f>ROUND((SUM(BE90:BE168)),2)</f>
        <v>0</v>
      </c>
      <c r="G33" s="36"/>
      <c r="H33" s="36"/>
      <c r="I33" s="128">
        <v>0.21</v>
      </c>
      <c r="J33" s="127">
        <f>ROUND(((SUM(BE90:BE168))*I33),2)</f>
        <v>0</v>
      </c>
      <c r="K33" s="36"/>
      <c r="L33" s="112"/>
      <c r="S33" s="36"/>
      <c r="T33" s="36"/>
      <c r="U33" s="36"/>
      <c r="V33" s="36"/>
      <c r="W33" s="36"/>
      <c r="X33" s="36"/>
      <c r="Y33" s="36"/>
      <c r="Z33" s="36"/>
      <c r="AA33" s="36"/>
      <c r="AB33" s="36"/>
      <c r="AC33" s="36"/>
      <c r="AD33" s="36"/>
      <c r="AE33" s="36"/>
    </row>
    <row r="34" spans="1:31" s="2" customFormat="1" ht="14.45" customHeight="1" hidden="1">
      <c r="A34" s="36"/>
      <c r="B34" s="41"/>
      <c r="C34" s="36"/>
      <c r="D34" s="36"/>
      <c r="E34" s="110" t="s">
        <v>47</v>
      </c>
      <c r="F34" s="127">
        <f>ROUND((SUM(BF90:BF168)),2)</f>
        <v>0</v>
      </c>
      <c r="G34" s="36"/>
      <c r="H34" s="36"/>
      <c r="I34" s="128">
        <v>0.15</v>
      </c>
      <c r="J34" s="127">
        <f>ROUND(((SUM(BF90:BF168))*I34),2)</f>
        <v>0</v>
      </c>
      <c r="K34" s="36"/>
      <c r="L34" s="112"/>
      <c r="S34" s="36"/>
      <c r="T34" s="36"/>
      <c r="U34" s="36"/>
      <c r="V34" s="36"/>
      <c r="W34" s="36"/>
      <c r="X34" s="36"/>
      <c r="Y34" s="36"/>
      <c r="Z34" s="36"/>
      <c r="AA34" s="36"/>
      <c r="AB34" s="36"/>
      <c r="AC34" s="36"/>
      <c r="AD34" s="36"/>
      <c r="AE34" s="36"/>
    </row>
    <row r="35" spans="1:31" s="2" customFormat="1" ht="14.45" customHeight="1">
      <c r="A35" s="36"/>
      <c r="B35" s="41"/>
      <c r="C35" s="36"/>
      <c r="D35" s="110" t="s">
        <v>45</v>
      </c>
      <c r="E35" s="110" t="s">
        <v>48</v>
      </c>
      <c r="F35" s="127">
        <f>ROUND((SUM(BG90:BG168)),2)</f>
        <v>0</v>
      </c>
      <c r="G35" s="36"/>
      <c r="H35" s="36"/>
      <c r="I35" s="128">
        <v>0.21</v>
      </c>
      <c r="J35" s="127">
        <f>0</f>
        <v>0</v>
      </c>
      <c r="K35" s="36"/>
      <c r="L35" s="112"/>
      <c r="S35" s="36"/>
      <c r="T35" s="36"/>
      <c r="U35" s="36"/>
      <c r="V35" s="36"/>
      <c r="W35" s="36"/>
      <c r="X35" s="36"/>
      <c r="Y35" s="36"/>
      <c r="Z35" s="36"/>
      <c r="AA35" s="36"/>
      <c r="AB35" s="36"/>
      <c r="AC35" s="36"/>
      <c r="AD35" s="36"/>
      <c r="AE35" s="36"/>
    </row>
    <row r="36" spans="1:31" s="2" customFormat="1" ht="14.45" customHeight="1">
      <c r="A36" s="36"/>
      <c r="B36" s="41"/>
      <c r="C36" s="36"/>
      <c r="D36" s="36"/>
      <c r="E36" s="110" t="s">
        <v>49</v>
      </c>
      <c r="F36" s="127">
        <f>ROUND((SUM(BH90:BH168)),2)</f>
        <v>0</v>
      </c>
      <c r="G36" s="36"/>
      <c r="H36" s="36"/>
      <c r="I36" s="128">
        <v>0.15</v>
      </c>
      <c r="J36" s="127">
        <f>0</f>
        <v>0</v>
      </c>
      <c r="K36" s="36"/>
      <c r="L36" s="112"/>
      <c r="S36" s="36"/>
      <c r="T36" s="36"/>
      <c r="U36" s="36"/>
      <c r="V36" s="36"/>
      <c r="W36" s="36"/>
      <c r="X36" s="36"/>
      <c r="Y36" s="36"/>
      <c r="Z36" s="36"/>
      <c r="AA36" s="36"/>
      <c r="AB36" s="36"/>
      <c r="AC36" s="36"/>
      <c r="AD36" s="36"/>
      <c r="AE36" s="36"/>
    </row>
    <row r="37" spans="1:31" s="2" customFormat="1" ht="14.45" customHeight="1" hidden="1">
      <c r="A37" s="36"/>
      <c r="B37" s="41"/>
      <c r="C37" s="36"/>
      <c r="D37" s="36"/>
      <c r="E37" s="110" t="s">
        <v>50</v>
      </c>
      <c r="F37" s="127">
        <f>ROUND((SUM(BI90:BI168)),2)</f>
        <v>0</v>
      </c>
      <c r="G37" s="36"/>
      <c r="H37" s="36"/>
      <c r="I37" s="128">
        <v>0</v>
      </c>
      <c r="J37" s="127">
        <f>0</f>
        <v>0</v>
      </c>
      <c r="K37" s="36"/>
      <c r="L37" s="112"/>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1"/>
      <c r="J38" s="36"/>
      <c r="K38" s="36"/>
      <c r="L38" s="112"/>
      <c r="S38" s="36"/>
      <c r="T38" s="36"/>
      <c r="U38" s="36"/>
      <c r="V38" s="36"/>
      <c r="W38" s="36"/>
      <c r="X38" s="36"/>
      <c r="Y38" s="36"/>
      <c r="Z38" s="36"/>
      <c r="AA38" s="36"/>
      <c r="AB38" s="36"/>
      <c r="AC38" s="36"/>
      <c r="AD38" s="36"/>
      <c r="AE38" s="36"/>
    </row>
    <row r="39" spans="1:31" s="2" customFormat="1" ht="25.35" customHeight="1">
      <c r="A39" s="36"/>
      <c r="B39" s="41"/>
      <c r="C39" s="129"/>
      <c r="D39" s="130" t="s">
        <v>51</v>
      </c>
      <c r="E39" s="131"/>
      <c r="F39" s="131"/>
      <c r="G39" s="132" t="s">
        <v>52</v>
      </c>
      <c r="H39" s="133" t="s">
        <v>53</v>
      </c>
      <c r="I39" s="134"/>
      <c r="J39" s="135">
        <f>SUM(J30:J37)</f>
        <v>0</v>
      </c>
      <c r="K39" s="136"/>
      <c r="L39" s="112"/>
      <c r="S39" s="36"/>
      <c r="T39" s="36"/>
      <c r="U39" s="36"/>
      <c r="V39" s="36"/>
      <c r="W39" s="36"/>
      <c r="X39" s="36"/>
      <c r="Y39" s="36"/>
      <c r="Z39" s="36"/>
      <c r="AA39" s="36"/>
      <c r="AB39" s="36"/>
      <c r="AC39" s="36"/>
      <c r="AD39" s="36"/>
      <c r="AE39" s="36"/>
    </row>
    <row r="40" spans="1:31" s="2" customFormat="1" ht="14.45" customHeight="1">
      <c r="A40" s="36"/>
      <c r="B40" s="137"/>
      <c r="C40" s="138"/>
      <c r="D40" s="138"/>
      <c r="E40" s="138"/>
      <c r="F40" s="138"/>
      <c r="G40" s="138"/>
      <c r="H40" s="138"/>
      <c r="I40" s="139"/>
      <c r="J40" s="138"/>
      <c r="K40" s="138"/>
      <c r="L40" s="112"/>
      <c r="S40" s="36"/>
      <c r="T40" s="36"/>
      <c r="U40" s="36"/>
      <c r="V40" s="36"/>
      <c r="W40" s="36"/>
      <c r="X40" s="36"/>
      <c r="Y40" s="36"/>
      <c r="Z40" s="36"/>
      <c r="AA40" s="36"/>
      <c r="AB40" s="36"/>
      <c r="AC40" s="36"/>
      <c r="AD40" s="36"/>
      <c r="AE40" s="36"/>
    </row>
    <row r="44" spans="1:31" s="2" customFormat="1" ht="6.95" customHeight="1">
      <c r="A44" s="36"/>
      <c r="B44" s="140"/>
      <c r="C44" s="141"/>
      <c r="D44" s="141"/>
      <c r="E44" s="141"/>
      <c r="F44" s="141"/>
      <c r="G44" s="141"/>
      <c r="H44" s="141"/>
      <c r="I44" s="142"/>
      <c r="J44" s="141"/>
      <c r="K44" s="141"/>
      <c r="L44" s="112"/>
      <c r="S44" s="36"/>
      <c r="T44" s="36"/>
      <c r="U44" s="36"/>
      <c r="V44" s="36"/>
      <c r="W44" s="36"/>
      <c r="X44" s="36"/>
      <c r="Y44" s="36"/>
      <c r="Z44" s="36"/>
      <c r="AA44" s="36"/>
      <c r="AB44" s="36"/>
      <c r="AC44" s="36"/>
      <c r="AD44" s="36"/>
      <c r="AE44" s="36"/>
    </row>
    <row r="45" spans="1:31" s="2" customFormat="1" ht="24.95" customHeight="1">
      <c r="A45" s="36"/>
      <c r="B45" s="37"/>
      <c r="C45" s="25" t="s">
        <v>146</v>
      </c>
      <c r="D45" s="38"/>
      <c r="E45" s="38"/>
      <c r="F45" s="38"/>
      <c r="G45" s="38"/>
      <c r="H45" s="38"/>
      <c r="I45" s="111"/>
      <c r="J45" s="38"/>
      <c r="K45" s="38"/>
      <c r="L45" s="112"/>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1"/>
      <c r="J46" s="38"/>
      <c r="K46" s="38"/>
      <c r="L46" s="112"/>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1"/>
      <c r="J47" s="38"/>
      <c r="K47" s="38"/>
      <c r="L47" s="112"/>
      <c r="S47" s="36"/>
      <c r="T47" s="36"/>
      <c r="U47" s="36"/>
      <c r="V47" s="36"/>
      <c r="W47" s="36"/>
      <c r="X47" s="36"/>
      <c r="Y47" s="36"/>
      <c r="Z47" s="36"/>
      <c r="AA47" s="36"/>
      <c r="AB47" s="36"/>
      <c r="AC47" s="36"/>
      <c r="AD47" s="36"/>
      <c r="AE47" s="36"/>
    </row>
    <row r="48" spans="1:31" s="2" customFormat="1" ht="16.5" customHeight="1">
      <c r="A48" s="36"/>
      <c r="B48" s="37"/>
      <c r="C48" s="38"/>
      <c r="D48" s="38"/>
      <c r="E48" s="396" t="str">
        <f>E7</f>
        <v>Horažďovice ON - oprava výpravní budovy1</v>
      </c>
      <c r="F48" s="397"/>
      <c r="G48" s="397"/>
      <c r="H48" s="397"/>
      <c r="I48" s="111"/>
      <c r="J48" s="38"/>
      <c r="K48" s="38"/>
      <c r="L48" s="112"/>
      <c r="S48" s="36"/>
      <c r="T48" s="36"/>
      <c r="U48" s="36"/>
      <c r="V48" s="36"/>
      <c r="W48" s="36"/>
      <c r="X48" s="36"/>
      <c r="Y48" s="36"/>
      <c r="Z48" s="36"/>
      <c r="AA48" s="36"/>
      <c r="AB48" s="36"/>
      <c r="AC48" s="36"/>
      <c r="AD48" s="36"/>
      <c r="AE48" s="36"/>
    </row>
    <row r="49" spans="1:31" s="2" customFormat="1" ht="12" customHeight="1">
      <c r="A49" s="36"/>
      <c r="B49" s="37"/>
      <c r="C49" s="31" t="s">
        <v>144</v>
      </c>
      <c r="D49" s="38"/>
      <c r="E49" s="38"/>
      <c r="F49" s="38"/>
      <c r="G49" s="38"/>
      <c r="H49" s="38"/>
      <c r="I49" s="111"/>
      <c r="J49" s="38"/>
      <c r="K49" s="38"/>
      <c r="L49" s="112"/>
      <c r="S49" s="36"/>
      <c r="T49" s="36"/>
      <c r="U49" s="36"/>
      <c r="V49" s="36"/>
      <c r="W49" s="36"/>
      <c r="X49" s="36"/>
      <c r="Y49" s="36"/>
      <c r="Z49" s="36"/>
      <c r="AA49" s="36"/>
      <c r="AB49" s="36"/>
      <c r="AC49" s="36"/>
      <c r="AD49" s="36"/>
      <c r="AE49" s="36"/>
    </row>
    <row r="50" spans="1:31" s="2" customFormat="1" ht="16.5" customHeight="1">
      <c r="A50" s="36"/>
      <c r="B50" s="37"/>
      <c r="C50" s="38"/>
      <c r="D50" s="38"/>
      <c r="E50" s="353" t="str">
        <f>E9</f>
        <v xml:space="preserve">SO 08 - Oprava přípojky plynu </v>
      </c>
      <c r="F50" s="398"/>
      <c r="G50" s="398"/>
      <c r="H50" s="398"/>
      <c r="I50" s="111"/>
      <c r="J50" s="38"/>
      <c r="K50" s="38"/>
      <c r="L50" s="112"/>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1"/>
      <c r="J51" s="38"/>
      <c r="K51" s="38"/>
      <c r="L51" s="112"/>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4" t="s">
        <v>23</v>
      </c>
      <c r="J52" s="62" t="str">
        <f>IF(J12="","",J12)</f>
        <v>29. 3. 2020</v>
      </c>
      <c r="K52" s="38"/>
      <c r="L52" s="112"/>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1"/>
      <c r="J53" s="38"/>
      <c r="K53" s="38"/>
      <c r="L53" s="112"/>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Správa železnic, státní organizace</v>
      </c>
      <c r="G54" s="38"/>
      <c r="H54" s="38"/>
      <c r="I54" s="114" t="s">
        <v>33</v>
      </c>
      <c r="J54" s="34" t="str">
        <f>E21</f>
        <v>APREA s.r.o.</v>
      </c>
      <c r="K54" s="38"/>
      <c r="L54" s="112"/>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4" t="s">
        <v>38</v>
      </c>
      <c r="J55" s="34" t="str">
        <f>E24</f>
        <v xml:space="preserve"> </v>
      </c>
      <c r="K55" s="38"/>
      <c r="L55" s="112"/>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1"/>
      <c r="J56" s="38"/>
      <c r="K56" s="38"/>
      <c r="L56" s="112"/>
      <c r="S56" s="36"/>
      <c r="T56" s="36"/>
      <c r="U56" s="36"/>
      <c r="V56" s="36"/>
      <c r="W56" s="36"/>
      <c r="X56" s="36"/>
      <c r="Y56" s="36"/>
      <c r="Z56" s="36"/>
      <c r="AA56" s="36"/>
      <c r="AB56" s="36"/>
      <c r="AC56" s="36"/>
      <c r="AD56" s="36"/>
      <c r="AE56" s="36"/>
    </row>
    <row r="57" spans="1:31" s="2" customFormat="1" ht="29.25" customHeight="1">
      <c r="A57" s="36"/>
      <c r="B57" s="37"/>
      <c r="C57" s="143" t="s">
        <v>147</v>
      </c>
      <c r="D57" s="144"/>
      <c r="E57" s="144"/>
      <c r="F57" s="144"/>
      <c r="G57" s="144"/>
      <c r="H57" s="144"/>
      <c r="I57" s="145"/>
      <c r="J57" s="146" t="s">
        <v>148</v>
      </c>
      <c r="K57" s="144"/>
      <c r="L57" s="112"/>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1"/>
      <c r="J58" s="38"/>
      <c r="K58" s="38"/>
      <c r="L58" s="112"/>
      <c r="S58" s="36"/>
      <c r="T58" s="36"/>
      <c r="U58" s="36"/>
      <c r="V58" s="36"/>
      <c r="W58" s="36"/>
      <c r="X58" s="36"/>
      <c r="Y58" s="36"/>
      <c r="Z58" s="36"/>
      <c r="AA58" s="36"/>
      <c r="AB58" s="36"/>
      <c r="AC58" s="36"/>
      <c r="AD58" s="36"/>
      <c r="AE58" s="36"/>
    </row>
    <row r="59" spans="1:47" s="2" customFormat="1" ht="22.9" customHeight="1">
      <c r="A59" s="36"/>
      <c r="B59" s="37"/>
      <c r="C59" s="147" t="s">
        <v>73</v>
      </c>
      <c r="D59" s="38"/>
      <c r="E59" s="38"/>
      <c r="F59" s="38"/>
      <c r="G59" s="38"/>
      <c r="H59" s="38"/>
      <c r="I59" s="111"/>
      <c r="J59" s="80">
        <f>J90</f>
        <v>0</v>
      </c>
      <c r="K59" s="38"/>
      <c r="L59" s="112"/>
      <c r="S59" s="36"/>
      <c r="T59" s="36"/>
      <c r="U59" s="36"/>
      <c r="V59" s="36"/>
      <c r="W59" s="36"/>
      <c r="X59" s="36"/>
      <c r="Y59" s="36"/>
      <c r="Z59" s="36"/>
      <c r="AA59" s="36"/>
      <c r="AB59" s="36"/>
      <c r="AC59" s="36"/>
      <c r="AD59" s="36"/>
      <c r="AE59" s="36"/>
      <c r="AU59" s="19" t="s">
        <v>149</v>
      </c>
    </row>
    <row r="60" spans="2:12" s="9" customFormat="1" ht="24.95" customHeight="1">
      <c r="B60" s="148"/>
      <c r="C60" s="149"/>
      <c r="D60" s="150" t="s">
        <v>150</v>
      </c>
      <c r="E60" s="151"/>
      <c r="F60" s="151"/>
      <c r="G60" s="151"/>
      <c r="H60" s="151"/>
      <c r="I60" s="152"/>
      <c r="J60" s="153">
        <f>J91</f>
        <v>0</v>
      </c>
      <c r="K60" s="149"/>
      <c r="L60" s="154"/>
    </row>
    <row r="61" spans="2:12" s="10" customFormat="1" ht="19.9" customHeight="1">
      <c r="B61" s="155"/>
      <c r="C61" s="156"/>
      <c r="D61" s="157" t="s">
        <v>151</v>
      </c>
      <c r="E61" s="158"/>
      <c r="F61" s="158"/>
      <c r="G61" s="158"/>
      <c r="H61" s="158"/>
      <c r="I61" s="159"/>
      <c r="J61" s="160">
        <f>J92</f>
        <v>0</v>
      </c>
      <c r="K61" s="156"/>
      <c r="L61" s="161"/>
    </row>
    <row r="62" spans="2:12" s="10" customFormat="1" ht="19.9" customHeight="1">
      <c r="B62" s="155"/>
      <c r="C62" s="156"/>
      <c r="D62" s="157" t="s">
        <v>595</v>
      </c>
      <c r="E62" s="158"/>
      <c r="F62" s="158"/>
      <c r="G62" s="158"/>
      <c r="H62" s="158"/>
      <c r="I62" s="159"/>
      <c r="J62" s="160">
        <f>J116</f>
        <v>0</v>
      </c>
      <c r="K62" s="156"/>
      <c r="L62" s="161"/>
    </row>
    <row r="63" spans="2:12" s="10" customFormat="1" ht="19.9" customHeight="1">
      <c r="B63" s="155"/>
      <c r="C63" s="156"/>
      <c r="D63" s="157" t="s">
        <v>355</v>
      </c>
      <c r="E63" s="158"/>
      <c r="F63" s="158"/>
      <c r="G63" s="158"/>
      <c r="H63" s="158"/>
      <c r="I63" s="159"/>
      <c r="J63" s="160">
        <f>J120</f>
        <v>0</v>
      </c>
      <c r="K63" s="156"/>
      <c r="L63" s="161"/>
    </row>
    <row r="64" spans="2:12" s="10" customFormat="1" ht="19.9" customHeight="1">
      <c r="B64" s="155"/>
      <c r="C64" s="156"/>
      <c r="D64" s="157" t="s">
        <v>157</v>
      </c>
      <c r="E64" s="158"/>
      <c r="F64" s="158"/>
      <c r="G64" s="158"/>
      <c r="H64" s="158"/>
      <c r="I64" s="159"/>
      <c r="J64" s="160">
        <f>J126</f>
        <v>0</v>
      </c>
      <c r="K64" s="156"/>
      <c r="L64" s="161"/>
    </row>
    <row r="65" spans="2:12" s="9" customFormat="1" ht="24.95" customHeight="1">
      <c r="B65" s="148"/>
      <c r="C65" s="149"/>
      <c r="D65" s="150" t="s">
        <v>158</v>
      </c>
      <c r="E65" s="151"/>
      <c r="F65" s="151"/>
      <c r="G65" s="151"/>
      <c r="H65" s="151"/>
      <c r="I65" s="152"/>
      <c r="J65" s="153">
        <f>J129</f>
        <v>0</v>
      </c>
      <c r="K65" s="149"/>
      <c r="L65" s="154"/>
    </row>
    <row r="66" spans="2:12" s="10" customFormat="1" ht="19.9" customHeight="1">
      <c r="B66" s="155"/>
      <c r="C66" s="156"/>
      <c r="D66" s="157" t="s">
        <v>907</v>
      </c>
      <c r="E66" s="158"/>
      <c r="F66" s="158"/>
      <c r="G66" s="158"/>
      <c r="H66" s="158"/>
      <c r="I66" s="159"/>
      <c r="J66" s="160">
        <f>J130</f>
        <v>0</v>
      </c>
      <c r="K66" s="156"/>
      <c r="L66" s="161"/>
    </row>
    <row r="67" spans="2:12" s="10" customFormat="1" ht="19.9" customHeight="1">
      <c r="B67" s="155"/>
      <c r="C67" s="156"/>
      <c r="D67" s="157" t="s">
        <v>908</v>
      </c>
      <c r="E67" s="158"/>
      <c r="F67" s="158"/>
      <c r="G67" s="158"/>
      <c r="H67" s="158"/>
      <c r="I67" s="159"/>
      <c r="J67" s="160">
        <f>J159</f>
        <v>0</v>
      </c>
      <c r="K67" s="156"/>
      <c r="L67" s="161"/>
    </row>
    <row r="68" spans="2:12" s="9" customFormat="1" ht="24.95" customHeight="1">
      <c r="B68" s="148"/>
      <c r="C68" s="149"/>
      <c r="D68" s="150" t="s">
        <v>745</v>
      </c>
      <c r="E68" s="151"/>
      <c r="F68" s="151"/>
      <c r="G68" s="151"/>
      <c r="H68" s="151"/>
      <c r="I68" s="152"/>
      <c r="J68" s="153">
        <f>J163</f>
        <v>0</v>
      </c>
      <c r="K68" s="149"/>
      <c r="L68" s="154"/>
    </row>
    <row r="69" spans="2:12" s="10" customFormat="1" ht="19.9" customHeight="1">
      <c r="B69" s="155"/>
      <c r="C69" s="156"/>
      <c r="D69" s="157" t="s">
        <v>909</v>
      </c>
      <c r="E69" s="158"/>
      <c r="F69" s="158"/>
      <c r="G69" s="158"/>
      <c r="H69" s="158"/>
      <c r="I69" s="159"/>
      <c r="J69" s="160">
        <f>J164</f>
        <v>0</v>
      </c>
      <c r="K69" s="156"/>
      <c r="L69" s="161"/>
    </row>
    <row r="70" spans="2:12" s="9" customFormat="1" ht="24.95" customHeight="1">
      <c r="B70" s="148"/>
      <c r="C70" s="149"/>
      <c r="D70" s="150" t="s">
        <v>910</v>
      </c>
      <c r="E70" s="151"/>
      <c r="F70" s="151"/>
      <c r="G70" s="151"/>
      <c r="H70" s="151"/>
      <c r="I70" s="152"/>
      <c r="J70" s="153">
        <f>J167</f>
        <v>0</v>
      </c>
      <c r="K70" s="149"/>
      <c r="L70" s="154"/>
    </row>
    <row r="71" spans="1:31" s="2" customFormat="1" ht="21.75" customHeight="1">
      <c r="A71" s="36"/>
      <c r="B71" s="37"/>
      <c r="C71" s="38"/>
      <c r="D71" s="38"/>
      <c r="E71" s="38"/>
      <c r="F71" s="38"/>
      <c r="G71" s="38"/>
      <c r="H71" s="38"/>
      <c r="I71" s="111"/>
      <c r="J71" s="38"/>
      <c r="K71" s="38"/>
      <c r="L71" s="112"/>
      <c r="S71" s="36"/>
      <c r="T71" s="36"/>
      <c r="U71" s="36"/>
      <c r="V71" s="36"/>
      <c r="W71" s="36"/>
      <c r="X71" s="36"/>
      <c r="Y71" s="36"/>
      <c r="Z71" s="36"/>
      <c r="AA71" s="36"/>
      <c r="AB71" s="36"/>
      <c r="AC71" s="36"/>
      <c r="AD71" s="36"/>
      <c r="AE71" s="36"/>
    </row>
    <row r="72" spans="1:31" s="2" customFormat="1" ht="6.95" customHeight="1">
      <c r="A72" s="36"/>
      <c r="B72" s="50"/>
      <c r="C72" s="51"/>
      <c r="D72" s="51"/>
      <c r="E72" s="51"/>
      <c r="F72" s="51"/>
      <c r="G72" s="51"/>
      <c r="H72" s="51"/>
      <c r="I72" s="139"/>
      <c r="J72" s="51"/>
      <c r="K72" s="51"/>
      <c r="L72" s="112"/>
      <c r="S72" s="36"/>
      <c r="T72" s="36"/>
      <c r="U72" s="36"/>
      <c r="V72" s="36"/>
      <c r="W72" s="36"/>
      <c r="X72" s="36"/>
      <c r="Y72" s="36"/>
      <c r="Z72" s="36"/>
      <c r="AA72" s="36"/>
      <c r="AB72" s="36"/>
      <c r="AC72" s="36"/>
      <c r="AD72" s="36"/>
      <c r="AE72" s="36"/>
    </row>
    <row r="76" spans="1:31" s="2" customFormat="1" ht="6.95" customHeight="1">
      <c r="A76" s="36"/>
      <c r="B76" s="52"/>
      <c r="C76" s="53"/>
      <c r="D76" s="53"/>
      <c r="E76" s="53"/>
      <c r="F76" s="53"/>
      <c r="G76" s="53"/>
      <c r="H76" s="53"/>
      <c r="I76" s="142"/>
      <c r="J76" s="53"/>
      <c r="K76" s="53"/>
      <c r="L76" s="112"/>
      <c r="S76" s="36"/>
      <c r="T76" s="36"/>
      <c r="U76" s="36"/>
      <c r="V76" s="36"/>
      <c r="W76" s="36"/>
      <c r="X76" s="36"/>
      <c r="Y76" s="36"/>
      <c r="Z76" s="36"/>
      <c r="AA76" s="36"/>
      <c r="AB76" s="36"/>
      <c r="AC76" s="36"/>
      <c r="AD76" s="36"/>
      <c r="AE76" s="36"/>
    </row>
    <row r="77" spans="1:31" s="2" customFormat="1" ht="24.95" customHeight="1">
      <c r="A77" s="36"/>
      <c r="B77" s="37"/>
      <c r="C77" s="25" t="s">
        <v>160</v>
      </c>
      <c r="D77" s="38"/>
      <c r="E77" s="38"/>
      <c r="F77" s="38"/>
      <c r="G77" s="38"/>
      <c r="H77" s="38"/>
      <c r="I77" s="111"/>
      <c r="J77" s="38"/>
      <c r="K77" s="38"/>
      <c r="L77" s="112"/>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1"/>
      <c r="J78" s="38"/>
      <c r="K78" s="38"/>
      <c r="L78" s="112"/>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1"/>
      <c r="J79" s="38"/>
      <c r="K79" s="38"/>
      <c r="L79" s="112"/>
      <c r="S79" s="36"/>
      <c r="T79" s="36"/>
      <c r="U79" s="36"/>
      <c r="V79" s="36"/>
      <c r="W79" s="36"/>
      <c r="X79" s="36"/>
      <c r="Y79" s="36"/>
      <c r="Z79" s="36"/>
      <c r="AA79" s="36"/>
      <c r="AB79" s="36"/>
      <c r="AC79" s="36"/>
      <c r="AD79" s="36"/>
      <c r="AE79" s="36"/>
    </row>
    <row r="80" spans="1:31" s="2" customFormat="1" ht="16.5" customHeight="1">
      <c r="A80" s="36"/>
      <c r="B80" s="37"/>
      <c r="C80" s="38"/>
      <c r="D80" s="38"/>
      <c r="E80" s="396" t="str">
        <f>E7</f>
        <v>Horažďovice ON - oprava výpravní budovy1</v>
      </c>
      <c r="F80" s="397"/>
      <c r="G80" s="397"/>
      <c r="H80" s="397"/>
      <c r="I80" s="111"/>
      <c r="J80" s="38"/>
      <c r="K80" s="38"/>
      <c r="L80" s="112"/>
      <c r="S80" s="36"/>
      <c r="T80" s="36"/>
      <c r="U80" s="36"/>
      <c r="V80" s="36"/>
      <c r="W80" s="36"/>
      <c r="X80" s="36"/>
      <c r="Y80" s="36"/>
      <c r="Z80" s="36"/>
      <c r="AA80" s="36"/>
      <c r="AB80" s="36"/>
      <c r="AC80" s="36"/>
      <c r="AD80" s="36"/>
      <c r="AE80" s="36"/>
    </row>
    <row r="81" spans="1:31" s="2" customFormat="1" ht="12" customHeight="1">
      <c r="A81" s="36"/>
      <c r="B81" s="37"/>
      <c r="C81" s="31" t="s">
        <v>144</v>
      </c>
      <c r="D81" s="38"/>
      <c r="E81" s="38"/>
      <c r="F81" s="38"/>
      <c r="G81" s="38"/>
      <c r="H81" s="38"/>
      <c r="I81" s="111"/>
      <c r="J81" s="38"/>
      <c r="K81" s="38"/>
      <c r="L81" s="112"/>
      <c r="S81" s="36"/>
      <c r="T81" s="36"/>
      <c r="U81" s="36"/>
      <c r="V81" s="36"/>
      <c r="W81" s="36"/>
      <c r="X81" s="36"/>
      <c r="Y81" s="36"/>
      <c r="Z81" s="36"/>
      <c r="AA81" s="36"/>
      <c r="AB81" s="36"/>
      <c r="AC81" s="36"/>
      <c r="AD81" s="36"/>
      <c r="AE81" s="36"/>
    </row>
    <row r="82" spans="1:31" s="2" customFormat="1" ht="16.5" customHeight="1">
      <c r="A82" s="36"/>
      <c r="B82" s="37"/>
      <c r="C82" s="38"/>
      <c r="D82" s="38"/>
      <c r="E82" s="353" t="str">
        <f>E9</f>
        <v xml:space="preserve">SO 08 - Oprava přípojky plynu </v>
      </c>
      <c r="F82" s="398"/>
      <c r="G82" s="398"/>
      <c r="H82" s="398"/>
      <c r="I82" s="111"/>
      <c r="J82" s="38"/>
      <c r="K82" s="38"/>
      <c r="L82" s="112"/>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1"/>
      <c r="J83" s="38"/>
      <c r="K83" s="38"/>
      <c r="L83" s="112"/>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F12</f>
        <v xml:space="preserve"> </v>
      </c>
      <c r="G84" s="38"/>
      <c r="H84" s="38"/>
      <c r="I84" s="114" t="s">
        <v>23</v>
      </c>
      <c r="J84" s="62" t="str">
        <f>IF(J12="","",J12)</f>
        <v>29. 3. 2020</v>
      </c>
      <c r="K84" s="38"/>
      <c r="L84" s="112"/>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1"/>
      <c r="J85" s="38"/>
      <c r="K85" s="38"/>
      <c r="L85" s="112"/>
      <c r="S85" s="36"/>
      <c r="T85" s="36"/>
      <c r="U85" s="36"/>
      <c r="V85" s="36"/>
      <c r="W85" s="36"/>
      <c r="X85" s="36"/>
      <c r="Y85" s="36"/>
      <c r="Z85" s="36"/>
      <c r="AA85" s="36"/>
      <c r="AB85" s="36"/>
      <c r="AC85" s="36"/>
      <c r="AD85" s="36"/>
      <c r="AE85" s="36"/>
    </row>
    <row r="86" spans="1:31" s="2" customFormat="1" ht="15.2" customHeight="1">
      <c r="A86" s="36"/>
      <c r="B86" s="37"/>
      <c r="C86" s="31" t="s">
        <v>25</v>
      </c>
      <c r="D86" s="38"/>
      <c r="E86" s="38"/>
      <c r="F86" s="29" t="str">
        <f>E15</f>
        <v>Správa železnic, státní organizace</v>
      </c>
      <c r="G86" s="38"/>
      <c r="H86" s="38"/>
      <c r="I86" s="114" t="s">
        <v>33</v>
      </c>
      <c r="J86" s="34" t="str">
        <f>E21</f>
        <v>APREA s.r.o.</v>
      </c>
      <c r="K86" s="38"/>
      <c r="L86" s="112"/>
      <c r="S86" s="36"/>
      <c r="T86" s="36"/>
      <c r="U86" s="36"/>
      <c r="V86" s="36"/>
      <c r="W86" s="36"/>
      <c r="X86" s="36"/>
      <c r="Y86" s="36"/>
      <c r="Z86" s="36"/>
      <c r="AA86" s="36"/>
      <c r="AB86" s="36"/>
      <c r="AC86" s="36"/>
      <c r="AD86" s="36"/>
      <c r="AE86" s="36"/>
    </row>
    <row r="87" spans="1:31" s="2" customFormat="1" ht="15.2" customHeight="1">
      <c r="A87" s="36"/>
      <c r="B87" s="37"/>
      <c r="C87" s="31" t="s">
        <v>31</v>
      </c>
      <c r="D87" s="38"/>
      <c r="E87" s="38"/>
      <c r="F87" s="29" t="str">
        <f>IF(E18="","",E18)</f>
        <v>Vyplň údaj</v>
      </c>
      <c r="G87" s="38"/>
      <c r="H87" s="38"/>
      <c r="I87" s="114" t="s">
        <v>38</v>
      </c>
      <c r="J87" s="34" t="str">
        <f>E24</f>
        <v xml:space="preserve"> </v>
      </c>
      <c r="K87" s="38"/>
      <c r="L87" s="112"/>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111"/>
      <c r="J88" s="38"/>
      <c r="K88" s="38"/>
      <c r="L88" s="112"/>
      <c r="S88" s="36"/>
      <c r="T88" s="36"/>
      <c r="U88" s="36"/>
      <c r="V88" s="36"/>
      <c r="W88" s="36"/>
      <c r="X88" s="36"/>
      <c r="Y88" s="36"/>
      <c r="Z88" s="36"/>
      <c r="AA88" s="36"/>
      <c r="AB88" s="36"/>
      <c r="AC88" s="36"/>
      <c r="AD88" s="36"/>
      <c r="AE88" s="36"/>
    </row>
    <row r="89" spans="1:31" s="11" customFormat="1" ht="29.25" customHeight="1">
      <c r="A89" s="162"/>
      <c r="B89" s="163"/>
      <c r="C89" s="164" t="s">
        <v>161</v>
      </c>
      <c r="D89" s="165" t="s">
        <v>60</v>
      </c>
      <c r="E89" s="165" t="s">
        <v>56</v>
      </c>
      <c r="F89" s="165" t="s">
        <v>57</v>
      </c>
      <c r="G89" s="165" t="s">
        <v>162</v>
      </c>
      <c r="H89" s="165" t="s">
        <v>163</v>
      </c>
      <c r="I89" s="166" t="s">
        <v>164</v>
      </c>
      <c r="J89" s="165" t="s">
        <v>148</v>
      </c>
      <c r="K89" s="167" t="s">
        <v>165</v>
      </c>
      <c r="L89" s="168"/>
      <c r="M89" s="71" t="s">
        <v>19</v>
      </c>
      <c r="N89" s="72" t="s">
        <v>45</v>
      </c>
      <c r="O89" s="72" t="s">
        <v>166</v>
      </c>
      <c r="P89" s="72" t="s">
        <v>167</v>
      </c>
      <c r="Q89" s="72" t="s">
        <v>168</v>
      </c>
      <c r="R89" s="72" t="s">
        <v>169</v>
      </c>
      <c r="S89" s="72" t="s">
        <v>170</v>
      </c>
      <c r="T89" s="73" t="s">
        <v>171</v>
      </c>
      <c r="U89" s="162"/>
      <c r="V89" s="162"/>
      <c r="W89" s="162"/>
      <c r="X89" s="162"/>
      <c r="Y89" s="162"/>
      <c r="Z89" s="162"/>
      <c r="AA89" s="162"/>
      <c r="AB89" s="162"/>
      <c r="AC89" s="162"/>
      <c r="AD89" s="162"/>
      <c r="AE89" s="162"/>
    </row>
    <row r="90" spans="1:63" s="2" customFormat="1" ht="22.9" customHeight="1">
      <c r="A90" s="36"/>
      <c r="B90" s="37"/>
      <c r="C90" s="78" t="s">
        <v>172</v>
      </c>
      <c r="D90" s="38"/>
      <c r="E90" s="38"/>
      <c r="F90" s="38"/>
      <c r="G90" s="38"/>
      <c r="H90" s="38"/>
      <c r="I90" s="111"/>
      <c r="J90" s="169">
        <f>BK90</f>
        <v>0</v>
      </c>
      <c r="K90" s="38"/>
      <c r="L90" s="41"/>
      <c r="M90" s="74"/>
      <c r="N90" s="170"/>
      <c r="O90" s="75"/>
      <c r="P90" s="171">
        <f>P91+P129+P163+P167</f>
        <v>0</v>
      </c>
      <c r="Q90" s="75"/>
      <c r="R90" s="171">
        <f>R91+R129+R163+R167</f>
        <v>1.610895</v>
      </c>
      <c r="S90" s="75"/>
      <c r="T90" s="172">
        <f>T91+T129+T163+T167</f>
        <v>0</v>
      </c>
      <c r="U90" s="36"/>
      <c r="V90" s="36"/>
      <c r="W90" s="36"/>
      <c r="X90" s="36"/>
      <c r="Y90" s="36"/>
      <c r="Z90" s="36"/>
      <c r="AA90" s="36"/>
      <c r="AB90" s="36"/>
      <c r="AC90" s="36"/>
      <c r="AD90" s="36"/>
      <c r="AE90" s="36"/>
      <c r="AT90" s="19" t="s">
        <v>74</v>
      </c>
      <c r="AU90" s="19" t="s">
        <v>149</v>
      </c>
      <c r="BK90" s="173">
        <f>BK91+BK129+BK163+BK167</f>
        <v>0</v>
      </c>
    </row>
    <row r="91" spans="2:63" s="12" customFormat="1" ht="25.9" customHeight="1">
      <c r="B91" s="174"/>
      <c r="C91" s="175"/>
      <c r="D91" s="176" t="s">
        <v>74</v>
      </c>
      <c r="E91" s="177" t="s">
        <v>173</v>
      </c>
      <c r="F91" s="177" t="s">
        <v>174</v>
      </c>
      <c r="G91" s="175"/>
      <c r="H91" s="175"/>
      <c r="I91" s="178"/>
      <c r="J91" s="179">
        <f>BK91</f>
        <v>0</v>
      </c>
      <c r="K91" s="175"/>
      <c r="L91" s="180"/>
      <c r="M91" s="181"/>
      <c r="N91" s="182"/>
      <c r="O91" s="182"/>
      <c r="P91" s="183">
        <f>P92+P116+P120+P126</f>
        <v>0</v>
      </c>
      <c r="Q91" s="182"/>
      <c r="R91" s="183">
        <f>R92+R116+R120+R126</f>
        <v>1.359555</v>
      </c>
      <c r="S91" s="182"/>
      <c r="T91" s="184">
        <f>T92+T116+T120+T126</f>
        <v>0</v>
      </c>
      <c r="AR91" s="185" t="s">
        <v>83</v>
      </c>
      <c r="AT91" s="186" t="s">
        <v>74</v>
      </c>
      <c r="AU91" s="186" t="s">
        <v>75</v>
      </c>
      <c r="AY91" s="185" t="s">
        <v>175</v>
      </c>
      <c r="BK91" s="187">
        <f>BK92+BK116+BK120+BK126</f>
        <v>0</v>
      </c>
    </row>
    <row r="92" spans="2:63" s="12" customFormat="1" ht="22.9" customHeight="1">
      <c r="B92" s="174"/>
      <c r="C92" s="175"/>
      <c r="D92" s="176" t="s">
        <v>74</v>
      </c>
      <c r="E92" s="188" t="s">
        <v>83</v>
      </c>
      <c r="F92" s="188" t="s">
        <v>176</v>
      </c>
      <c r="G92" s="175"/>
      <c r="H92" s="175"/>
      <c r="I92" s="178"/>
      <c r="J92" s="189">
        <f>BK92</f>
        <v>0</v>
      </c>
      <c r="K92" s="175"/>
      <c r="L92" s="180"/>
      <c r="M92" s="181"/>
      <c r="N92" s="182"/>
      <c r="O92" s="182"/>
      <c r="P92" s="183">
        <f>SUM(P93:P115)</f>
        <v>0</v>
      </c>
      <c r="Q92" s="182"/>
      <c r="R92" s="183">
        <f>SUM(R93:R115)</f>
        <v>1.23286</v>
      </c>
      <c r="S92" s="182"/>
      <c r="T92" s="184">
        <f>SUM(T93:T115)</f>
        <v>0</v>
      </c>
      <c r="AR92" s="185" t="s">
        <v>83</v>
      </c>
      <c r="AT92" s="186" t="s">
        <v>74</v>
      </c>
      <c r="AU92" s="186" t="s">
        <v>83</v>
      </c>
      <c r="AY92" s="185" t="s">
        <v>175</v>
      </c>
      <c r="BK92" s="187">
        <f>SUM(BK93:BK115)</f>
        <v>0</v>
      </c>
    </row>
    <row r="93" spans="1:65" s="2" customFormat="1" ht="44.25" customHeight="1">
      <c r="A93" s="36"/>
      <c r="B93" s="37"/>
      <c r="C93" s="190" t="s">
        <v>83</v>
      </c>
      <c r="D93" s="190" t="s">
        <v>177</v>
      </c>
      <c r="E93" s="191" t="s">
        <v>765</v>
      </c>
      <c r="F93" s="192" t="s">
        <v>766</v>
      </c>
      <c r="G93" s="193" t="s">
        <v>247</v>
      </c>
      <c r="H93" s="194">
        <v>2</v>
      </c>
      <c r="I93" s="195"/>
      <c r="J93" s="196">
        <f>ROUND(I93*H93,2)</f>
        <v>0</v>
      </c>
      <c r="K93" s="192" t="s">
        <v>181</v>
      </c>
      <c r="L93" s="41"/>
      <c r="M93" s="197" t="s">
        <v>19</v>
      </c>
      <c r="N93" s="198" t="s">
        <v>48</v>
      </c>
      <c r="O93" s="67"/>
      <c r="P93" s="199">
        <f>O93*H93</f>
        <v>0</v>
      </c>
      <c r="Q93" s="199">
        <v>0.10775</v>
      </c>
      <c r="R93" s="199">
        <f>Q93*H93</f>
        <v>0.2155</v>
      </c>
      <c r="S93" s="199">
        <v>0</v>
      </c>
      <c r="T93" s="200">
        <f>S93*H93</f>
        <v>0</v>
      </c>
      <c r="U93" s="36"/>
      <c r="V93" s="36"/>
      <c r="W93" s="36"/>
      <c r="X93" s="36"/>
      <c r="Y93" s="36"/>
      <c r="Z93" s="36"/>
      <c r="AA93" s="36"/>
      <c r="AB93" s="36"/>
      <c r="AC93" s="36"/>
      <c r="AD93" s="36"/>
      <c r="AE93" s="36"/>
      <c r="AR93" s="201" t="s">
        <v>182</v>
      </c>
      <c r="AT93" s="201" t="s">
        <v>177</v>
      </c>
      <c r="AU93" s="201" t="s">
        <v>85</v>
      </c>
      <c r="AY93" s="19" t="s">
        <v>175</v>
      </c>
      <c r="BE93" s="202">
        <f>IF(N93="základní",J93,0)</f>
        <v>0</v>
      </c>
      <c r="BF93" s="202">
        <f>IF(N93="snížená",J93,0)</f>
        <v>0</v>
      </c>
      <c r="BG93" s="202">
        <f>IF(N93="zákl. přenesená",J93,0)</f>
        <v>0</v>
      </c>
      <c r="BH93" s="202">
        <f>IF(N93="sníž. přenesená",J93,0)</f>
        <v>0</v>
      </c>
      <c r="BI93" s="202">
        <f>IF(N93="nulová",J93,0)</f>
        <v>0</v>
      </c>
      <c r="BJ93" s="19" t="s">
        <v>182</v>
      </c>
      <c r="BK93" s="202">
        <f>ROUND(I93*H93,2)</f>
        <v>0</v>
      </c>
      <c r="BL93" s="19" t="s">
        <v>182</v>
      </c>
      <c r="BM93" s="201" t="s">
        <v>911</v>
      </c>
    </row>
    <row r="94" spans="1:47" s="2" customFormat="1" ht="58.5">
      <c r="A94" s="36"/>
      <c r="B94" s="37"/>
      <c r="C94" s="38"/>
      <c r="D94" s="203" t="s">
        <v>184</v>
      </c>
      <c r="E94" s="38"/>
      <c r="F94" s="204" t="s">
        <v>768</v>
      </c>
      <c r="G94" s="38"/>
      <c r="H94" s="38"/>
      <c r="I94" s="111"/>
      <c r="J94" s="38"/>
      <c r="K94" s="38"/>
      <c r="L94" s="41"/>
      <c r="M94" s="205"/>
      <c r="N94" s="206"/>
      <c r="O94" s="67"/>
      <c r="P94" s="67"/>
      <c r="Q94" s="67"/>
      <c r="R94" s="67"/>
      <c r="S94" s="67"/>
      <c r="T94" s="68"/>
      <c r="U94" s="36"/>
      <c r="V94" s="36"/>
      <c r="W94" s="36"/>
      <c r="X94" s="36"/>
      <c r="Y94" s="36"/>
      <c r="Z94" s="36"/>
      <c r="AA94" s="36"/>
      <c r="AB94" s="36"/>
      <c r="AC94" s="36"/>
      <c r="AD94" s="36"/>
      <c r="AE94" s="36"/>
      <c r="AT94" s="19" t="s">
        <v>184</v>
      </c>
      <c r="AU94" s="19" t="s">
        <v>85</v>
      </c>
    </row>
    <row r="95" spans="1:65" s="2" customFormat="1" ht="44.25" customHeight="1">
      <c r="A95" s="36"/>
      <c r="B95" s="37"/>
      <c r="C95" s="190" t="s">
        <v>85</v>
      </c>
      <c r="D95" s="190" t="s">
        <v>177</v>
      </c>
      <c r="E95" s="191" t="s">
        <v>912</v>
      </c>
      <c r="F95" s="192" t="s">
        <v>913</v>
      </c>
      <c r="G95" s="193" t="s">
        <v>247</v>
      </c>
      <c r="H95" s="194">
        <v>2</v>
      </c>
      <c r="I95" s="195"/>
      <c r="J95" s="196">
        <f>ROUND(I95*H95,2)</f>
        <v>0</v>
      </c>
      <c r="K95" s="192" t="s">
        <v>181</v>
      </c>
      <c r="L95" s="41"/>
      <c r="M95" s="197" t="s">
        <v>19</v>
      </c>
      <c r="N95" s="198" t="s">
        <v>48</v>
      </c>
      <c r="O95" s="67"/>
      <c r="P95" s="199">
        <f>O95*H95</f>
        <v>0</v>
      </c>
      <c r="Q95" s="199">
        <v>0.00868</v>
      </c>
      <c r="R95" s="199">
        <f>Q95*H95</f>
        <v>0.01736</v>
      </c>
      <c r="S95" s="199">
        <v>0</v>
      </c>
      <c r="T95" s="200">
        <f>S95*H95</f>
        <v>0</v>
      </c>
      <c r="U95" s="36"/>
      <c r="V95" s="36"/>
      <c r="W95" s="36"/>
      <c r="X95" s="36"/>
      <c r="Y95" s="36"/>
      <c r="Z95" s="36"/>
      <c r="AA95" s="36"/>
      <c r="AB95" s="36"/>
      <c r="AC95" s="36"/>
      <c r="AD95" s="36"/>
      <c r="AE95" s="36"/>
      <c r="AR95" s="201" t="s">
        <v>182</v>
      </c>
      <c r="AT95" s="201" t="s">
        <v>177</v>
      </c>
      <c r="AU95" s="201" t="s">
        <v>85</v>
      </c>
      <c r="AY95" s="19" t="s">
        <v>175</v>
      </c>
      <c r="BE95" s="202">
        <f>IF(N95="základní",J95,0)</f>
        <v>0</v>
      </c>
      <c r="BF95" s="202">
        <f>IF(N95="snížená",J95,0)</f>
        <v>0</v>
      </c>
      <c r="BG95" s="202">
        <f>IF(N95="zákl. přenesená",J95,0)</f>
        <v>0</v>
      </c>
      <c r="BH95" s="202">
        <f>IF(N95="sníž. přenesená",J95,0)</f>
        <v>0</v>
      </c>
      <c r="BI95" s="202">
        <f>IF(N95="nulová",J95,0)</f>
        <v>0</v>
      </c>
      <c r="BJ95" s="19" t="s">
        <v>182</v>
      </c>
      <c r="BK95" s="202">
        <f>ROUND(I95*H95,2)</f>
        <v>0</v>
      </c>
      <c r="BL95" s="19" t="s">
        <v>182</v>
      </c>
      <c r="BM95" s="201" t="s">
        <v>914</v>
      </c>
    </row>
    <row r="96" spans="1:47" s="2" customFormat="1" ht="58.5">
      <c r="A96" s="36"/>
      <c r="B96" s="37"/>
      <c r="C96" s="38"/>
      <c r="D96" s="203" t="s">
        <v>184</v>
      </c>
      <c r="E96" s="38"/>
      <c r="F96" s="204" t="s">
        <v>768</v>
      </c>
      <c r="G96" s="38"/>
      <c r="H96" s="38"/>
      <c r="I96" s="111"/>
      <c r="J96" s="38"/>
      <c r="K96" s="38"/>
      <c r="L96" s="41"/>
      <c r="M96" s="205"/>
      <c r="N96" s="206"/>
      <c r="O96" s="67"/>
      <c r="P96" s="67"/>
      <c r="Q96" s="67"/>
      <c r="R96" s="67"/>
      <c r="S96" s="67"/>
      <c r="T96" s="68"/>
      <c r="U96" s="36"/>
      <c r="V96" s="36"/>
      <c r="W96" s="36"/>
      <c r="X96" s="36"/>
      <c r="Y96" s="36"/>
      <c r="Z96" s="36"/>
      <c r="AA96" s="36"/>
      <c r="AB96" s="36"/>
      <c r="AC96" s="36"/>
      <c r="AD96" s="36"/>
      <c r="AE96" s="36"/>
      <c r="AT96" s="19" t="s">
        <v>184</v>
      </c>
      <c r="AU96" s="19" t="s">
        <v>85</v>
      </c>
    </row>
    <row r="97" spans="1:65" s="2" customFormat="1" ht="21.75" customHeight="1">
      <c r="A97" s="36"/>
      <c r="B97" s="37"/>
      <c r="C97" s="190" t="s">
        <v>195</v>
      </c>
      <c r="D97" s="190" t="s">
        <v>177</v>
      </c>
      <c r="E97" s="191" t="s">
        <v>915</v>
      </c>
      <c r="F97" s="192" t="s">
        <v>916</v>
      </c>
      <c r="G97" s="193" t="s">
        <v>191</v>
      </c>
      <c r="H97" s="194">
        <v>1</v>
      </c>
      <c r="I97" s="195"/>
      <c r="J97" s="196">
        <f>ROUND(I97*H97,2)</f>
        <v>0</v>
      </c>
      <c r="K97" s="192" t="s">
        <v>181</v>
      </c>
      <c r="L97" s="41"/>
      <c r="M97" s="197" t="s">
        <v>19</v>
      </c>
      <c r="N97" s="198" t="s">
        <v>48</v>
      </c>
      <c r="O97" s="67"/>
      <c r="P97" s="199">
        <f>O97*H97</f>
        <v>0</v>
      </c>
      <c r="Q97" s="199">
        <v>0</v>
      </c>
      <c r="R97" s="199">
        <f>Q97*H97</f>
        <v>0</v>
      </c>
      <c r="S97" s="199">
        <v>0</v>
      </c>
      <c r="T97" s="200">
        <f>S97*H97</f>
        <v>0</v>
      </c>
      <c r="U97" s="36"/>
      <c r="V97" s="36"/>
      <c r="W97" s="36"/>
      <c r="X97" s="36"/>
      <c r="Y97" s="36"/>
      <c r="Z97" s="36"/>
      <c r="AA97" s="36"/>
      <c r="AB97" s="36"/>
      <c r="AC97" s="36"/>
      <c r="AD97" s="36"/>
      <c r="AE97" s="36"/>
      <c r="AR97" s="201" t="s">
        <v>182</v>
      </c>
      <c r="AT97" s="201" t="s">
        <v>177</v>
      </c>
      <c r="AU97" s="201" t="s">
        <v>85</v>
      </c>
      <c r="AY97" s="19" t="s">
        <v>175</v>
      </c>
      <c r="BE97" s="202">
        <f>IF(N97="základní",J97,0)</f>
        <v>0</v>
      </c>
      <c r="BF97" s="202">
        <f>IF(N97="snížená",J97,0)</f>
        <v>0</v>
      </c>
      <c r="BG97" s="202">
        <f>IF(N97="zákl. přenesená",J97,0)</f>
        <v>0</v>
      </c>
      <c r="BH97" s="202">
        <f>IF(N97="sníž. přenesená",J97,0)</f>
        <v>0</v>
      </c>
      <c r="BI97" s="202">
        <f>IF(N97="nulová",J97,0)</f>
        <v>0</v>
      </c>
      <c r="BJ97" s="19" t="s">
        <v>182</v>
      </c>
      <c r="BK97" s="202">
        <f>ROUND(I97*H97,2)</f>
        <v>0</v>
      </c>
      <c r="BL97" s="19" t="s">
        <v>182</v>
      </c>
      <c r="BM97" s="201" t="s">
        <v>917</v>
      </c>
    </row>
    <row r="98" spans="1:47" s="2" customFormat="1" ht="39">
      <c r="A98" s="36"/>
      <c r="B98" s="37"/>
      <c r="C98" s="38"/>
      <c r="D98" s="203" t="s">
        <v>184</v>
      </c>
      <c r="E98" s="38"/>
      <c r="F98" s="204" t="s">
        <v>193</v>
      </c>
      <c r="G98" s="38"/>
      <c r="H98" s="38"/>
      <c r="I98" s="111"/>
      <c r="J98" s="38"/>
      <c r="K98" s="38"/>
      <c r="L98" s="41"/>
      <c r="M98" s="205"/>
      <c r="N98" s="206"/>
      <c r="O98" s="67"/>
      <c r="P98" s="67"/>
      <c r="Q98" s="67"/>
      <c r="R98" s="67"/>
      <c r="S98" s="67"/>
      <c r="T98" s="68"/>
      <c r="U98" s="36"/>
      <c r="V98" s="36"/>
      <c r="W98" s="36"/>
      <c r="X98" s="36"/>
      <c r="Y98" s="36"/>
      <c r="Z98" s="36"/>
      <c r="AA98" s="36"/>
      <c r="AB98" s="36"/>
      <c r="AC98" s="36"/>
      <c r="AD98" s="36"/>
      <c r="AE98" s="36"/>
      <c r="AT98" s="19" t="s">
        <v>184</v>
      </c>
      <c r="AU98" s="19" t="s">
        <v>85</v>
      </c>
    </row>
    <row r="99" spans="1:65" s="2" customFormat="1" ht="21.75" customHeight="1">
      <c r="A99" s="36"/>
      <c r="B99" s="37"/>
      <c r="C99" s="190" t="s">
        <v>182</v>
      </c>
      <c r="D99" s="190" t="s">
        <v>177</v>
      </c>
      <c r="E99" s="191" t="s">
        <v>918</v>
      </c>
      <c r="F99" s="192" t="s">
        <v>919</v>
      </c>
      <c r="G99" s="193" t="s">
        <v>191</v>
      </c>
      <c r="H99" s="194">
        <v>1</v>
      </c>
      <c r="I99" s="195"/>
      <c r="J99" s="196">
        <f>ROUND(I99*H99,2)</f>
        <v>0</v>
      </c>
      <c r="K99" s="192" t="s">
        <v>181</v>
      </c>
      <c r="L99" s="41"/>
      <c r="M99" s="197" t="s">
        <v>19</v>
      </c>
      <c r="N99" s="198" t="s">
        <v>48</v>
      </c>
      <c r="O99" s="67"/>
      <c r="P99" s="199">
        <f>O99*H99</f>
        <v>0</v>
      </c>
      <c r="Q99" s="199">
        <v>0</v>
      </c>
      <c r="R99" s="199">
        <f>Q99*H99</f>
        <v>0</v>
      </c>
      <c r="S99" s="199">
        <v>0</v>
      </c>
      <c r="T99" s="200">
        <f>S99*H99</f>
        <v>0</v>
      </c>
      <c r="U99" s="36"/>
      <c r="V99" s="36"/>
      <c r="W99" s="36"/>
      <c r="X99" s="36"/>
      <c r="Y99" s="36"/>
      <c r="Z99" s="36"/>
      <c r="AA99" s="36"/>
      <c r="AB99" s="36"/>
      <c r="AC99" s="36"/>
      <c r="AD99" s="36"/>
      <c r="AE99" s="36"/>
      <c r="AR99" s="201" t="s">
        <v>182</v>
      </c>
      <c r="AT99" s="201" t="s">
        <v>177</v>
      </c>
      <c r="AU99" s="201" t="s">
        <v>85</v>
      </c>
      <c r="AY99" s="19" t="s">
        <v>175</v>
      </c>
      <c r="BE99" s="202">
        <f>IF(N99="základní",J99,0)</f>
        <v>0</v>
      </c>
      <c r="BF99" s="202">
        <f>IF(N99="snížená",J99,0)</f>
        <v>0</v>
      </c>
      <c r="BG99" s="202">
        <f>IF(N99="zákl. přenesená",J99,0)</f>
        <v>0</v>
      </c>
      <c r="BH99" s="202">
        <f>IF(N99="sníž. přenesená",J99,0)</f>
        <v>0</v>
      </c>
      <c r="BI99" s="202">
        <f>IF(N99="nulová",J99,0)</f>
        <v>0</v>
      </c>
      <c r="BJ99" s="19" t="s">
        <v>182</v>
      </c>
      <c r="BK99" s="202">
        <f>ROUND(I99*H99,2)</f>
        <v>0</v>
      </c>
      <c r="BL99" s="19" t="s">
        <v>182</v>
      </c>
      <c r="BM99" s="201" t="s">
        <v>920</v>
      </c>
    </row>
    <row r="100" spans="1:47" s="2" customFormat="1" ht="126.75">
      <c r="A100" s="36"/>
      <c r="B100" s="37"/>
      <c r="C100" s="38"/>
      <c r="D100" s="203" t="s">
        <v>184</v>
      </c>
      <c r="E100" s="38"/>
      <c r="F100" s="204" t="s">
        <v>921</v>
      </c>
      <c r="G100" s="38"/>
      <c r="H100" s="38"/>
      <c r="I100" s="111"/>
      <c r="J100" s="38"/>
      <c r="K100" s="38"/>
      <c r="L100" s="41"/>
      <c r="M100" s="205"/>
      <c r="N100" s="206"/>
      <c r="O100" s="67"/>
      <c r="P100" s="67"/>
      <c r="Q100" s="67"/>
      <c r="R100" s="67"/>
      <c r="S100" s="67"/>
      <c r="T100" s="68"/>
      <c r="U100" s="36"/>
      <c r="V100" s="36"/>
      <c r="W100" s="36"/>
      <c r="X100" s="36"/>
      <c r="Y100" s="36"/>
      <c r="Z100" s="36"/>
      <c r="AA100" s="36"/>
      <c r="AB100" s="36"/>
      <c r="AC100" s="36"/>
      <c r="AD100" s="36"/>
      <c r="AE100" s="36"/>
      <c r="AT100" s="19" t="s">
        <v>184</v>
      </c>
      <c r="AU100" s="19" t="s">
        <v>85</v>
      </c>
    </row>
    <row r="101" spans="1:65" s="2" customFormat="1" ht="33" customHeight="1">
      <c r="A101" s="36"/>
      <c r="B101" s="37"/>
      <c r="C101" s="190" t="s">
        <v>209</v>
      </c>
      <c r="D101" s="190" t="s">
        <v>177</v>
      </c>
      <c r="E101" s="191" t="s">
        <v>196</v>
      </c>
      <c r="F101" s="192" t="s">
        <v>197</v>
      </c>
      <c r="G101" s="193" t="s">
        <v>191</v>
      </c>
      <c r="H101" s="194">
        <v>0.5</v>
      </c>
      <c r="I101" s="195"/>
      <c r="J101" s="196">
        <f>ROUND(I101*H101,2)</f>
        <v>0</v>
      </c>
      <c r="K101" s="192" t="s">
        <v>181</v>
      </c>
      <c r="L101" s="41"/>
      <c r="M101" s="197" t="s">
        <v>19</v>
      </c>
      <c r="N101" s="198" t="s">
        <v>48</v>
      </c>
      <c r="O101" s="67"/>
      <c r="P101" s="199">
        <f>O101*H101</f>
        <v>0</v>
      </c>
      <c r="Q101" s="199">
        <v>0</v>
      </c>
      <c r="R101" s="199">
        <f>Q101*H101</f>
        <v>0</v>
      </c>
      <c r="S101" s="199">
        <v>0</v>
      </c>
      <c r="T101" s="200">
        <f>S101*H101</f>
        <v>0</v>
      </c>
      <c r="U101" s="36"/>
      <c r="V101" s="36"/>
      <c r="W101" s="36"/>
      <c r="X101" s="36"/>
      <c r="Y101" s="36"/>
      <c r="Z101" s="36"/>
      <c r="AA101" s="36"/>
      <c r="AB101" s="36"/>
      <c r="AC101" s="36"/>
      <c r="AD101" s="36"/>
      <c r="AE101" s="36"/>
      <c r="AR101" s="201" t="s">
        <v>182</v>
      </c>
      <c r="AT101" s="201" t="s">
        <v>177</v>
      </c>
      <c r="AU101" s="201" t="s">
        <v>85</v>
      </c>
      <c r="AY101" s="19" t="s">
        <v>175</v>
      </c>
      <c r="BE101" s="202">
        <f>IF(N101="základní",J101,0)</f>
        <v>0</v>
      </c>
      <c r="BF101" s="202">
        <f>IF(N101="snížená",J101,0)</f>
        <v>0</v>
      </c>
      <c r="BG101" s="202">
        <f>IF(N101="zákl. přenesená",J101,0)</f>
        <v>0</v>
      </c>
      <c r="BH101" s="202">
        <f>IF(N101="sníž. přenesená",J101,0)</f>
        <v>0</v>
      </c>
      <c r="BI101" s="202">
        <f>IF(N101="nulová",J101,0)</f>
        <v>0</v>
      </c>
      <c r="BJ101" s="19" t="s">
        <v>182</v>
      </c>
      <c r="BK101" s="202">
        <f>ROUND(I101*H101,2)</f>
        <v>0</v>
      </c>
      <c r="BL101" s="19" t="s">
        <v>182</v>
      </c>
      <c r="BM101" s="201" t="s">
        <v>922</v>
      </c>
    </row>
    <row r="102" spans="1:47" s="2" customFormat="1" ht="58.5">
      <c r="A102" s="36"/>
      <c r="B102" s="37"/>
      <c r="C102" s="38"/>
      <c r="D102" s="203" t="s">
        <v>184</v>
      </c>
      <c r="E102" s="38"/>
      <c r="F102" s="204" t="s">
        <v>199</v>
      </c>
      <c r="G102" s="38"/>
      <c r="H102" s="38"/>
      <c r="I102" s="111"/>
      <c r="J102" s="38"/>
      <c r="K102" s="38"/>
      <c r="L102" s="41"/>
      <c r="M102" s="205"/>
      <c r="N102" s="206"/>
      <c r="O102" s="67"/>
      <c r="P102" s="67"/>
      <c r="Q102" s="67"/>
      <c r="R102" s="67"/>
      <c r="S102" s="67"/>
      <c r="T102" s="68"/>
      <c r="U102" s="36"/>
      <c r="V102" s="36"/>
      <c r="W102" s="36"/>
      <c r="X102" s="36"/>
      <c r="Y102" s="36"/>
      <c r="Z102" s="36"/>
      <c r="AA102" s="36"/>
      <c r="AB102" s="36"/>
      <c r="AC102" s="36"/>
      <c r="AD102" s="36"/>
      <c r="AE102" s="36"/>
      <c r="AT102" s="19" t="s">
        <v>184</v>
      </c>
      <c r="AU102" s="19" t="s">
        <v>85</v>
      </c>
    </row>
    <row r="103" spans="1:65" s="2" customFormat="1" ht="33" customHeight="1">
      <c r="A103" s="36"/>
      <c r="B103" s="37"/>
      <c r="C103" s="190" t="s">
        <v>214</v>
      </c>
      <c r="D103" s="190" t="s">
        <v>177</v>
      </c>
      <c r="E103" s="191" t="s">
        <v>205</v>
      </c>
      <c r="F103" s="192" t="s">
        <v>206</v>
      </c>
      <c r="G103" s="193" t="s">
        <v>191</v>
      </c>
      <c r="H103" s="194">
        <v>2.5</v>
      </c>
      <c r="I103" s="195"/>
      <c r="J103" s="196">
        <f>ROUND(I103*H103,2)</f>
        <v>0</v>
      </c>
      <c r="K103" s="192" t="s">
        <v>181</v>
      </c>
      <c r="L103" s="41"/>
      <c r="M103" s="197" t="s">
        <v>19</v>
      </c>
      <c r="N103" s="198" t="s">
        <v>48</v>
      </c>
      <c r="O103" s="67"/>
      <c r="P103" s="199">
        <f>O103*H103</f>
        <v>0</v>
      </c>
      <c r="Q103" s="199">
        <v>0</v>
      </c>
      <c r="R103" s="199">
        <f>Q103*H103</f>
        <v>0</v>
      </c>
      <c r="S103" s="199">
        <v>0</v>
      </c>
      <c r="T103" s="200">
        <f>S103*H103</f>
        <v>0</v>
      </c>
      <c r="U103" s="36"/>
      <c r="V103" s="36"/>
      <c r="W103" s="36"/>
      <c r="X103" s="36"/>
      <c r="Y103" s="36"/>
      <c r="Z103" s="36"/>
      <c r="AA103" s="36"/>
      <c r="AB103" s="36"/>
      <c r="AC103" s="36"/>
      <c r="AD103" s="36"/>
      <c r="AE103" s="36"/>
      <c r="AR103" s="201" t="s">
        <v>182</v>
      </c>
      <c r="AT103" s="201" t="s">
        <v>177</v>
      </c>
      <c r="AU103" s="201" t="s">
        <v>85</v>
      </c>
      <c r="AY103" s="19" t="s">
        <v>175</v>
      </c>
      <c r="BE103" s="202">
        <f>IF(N103="základní",J103,0)</f>
        <v>0</v>
      </c>
      <c r="BF103" s="202">
        <f>IF(N103="snížená",J103,0)</f>
        <v>0</v>
      </c>
      <c r="BG103" s="202">
        <f>IF(N103="zákl. přenesená",J103,0)</f>
        <v>0</v>
      </c>
      <c r="BH103" s="202">
        <f>IF(N103="sníž. přenesená",J103,0)</f>
        <v>0</v>
      </c>
      <c r="BI103" s="202">
        <f>IF(N103="nulová",J103,0)</f>
        <v>0</v>
      </c>
      <c r="BJ103" s="19" t="s">
        <v>182</v>
      </c>
      <c r="BK103" s="202">
        <f>ROUND(I103*H103,2)</f>
        <v>0</v>
      </c>
      <c r="BL103" s="19" t="s">
        <v>182</v>
      </c>
      <c r="BM103" s="201" t="s">
        <v>923</v>
      </c>
    </row>
    <row r="104" spans="1:47" s="2" customFormat="1" ht="58.5">
      <c r="A104" s="36"/>
      <c r="B104" s="37"/>
      <c r="C104" s="38"/>
      <c r="D104" s="203" t="s">
        <v>184</v>
      </c>
      <c r="E104" s="38"/>
      <c r="F104" s="204" t="s">
        <v>199</v>
      </c>
      <c r="G104" s="38"/>
      <c r="H104" s="38"/>
      <c r="I104" s="111"/>
      <c r="J104" s="38"/>
      <c r="K104" s="38"/>
      <c r="L104" s="41"/>
      <c r="M104" s="205"/>
      <c r="N104" s="206"/>
      <c r="O104" s="67"/>
      <c r="P104" s="67"/>
      <c r="Q104" s="67"/>
      <c r="R104" s="67"/>
      <c r="S104" s="67"/>
      <c r="T104" s="68"/>
      <c r="U104" s="36"/>
      <c r="V104" s="36"/>
      <c r="W104" s="36"/>
      <c r="X104" s="36"/>
      <c r="Y104" s="36"/>
      <c r="Z104" s="36"/>
      <c r="AA104" s="36"/>
      <c r="AB104" s="36"/>
      <c r="AC104" s="36"/>
      <c r="AD104" s="36"/>
      <c r="AE104" s="36"/>
      <c r="AT104" s="19" t="s">
        <v>184</v>
      </c>
      <c r="AU104" s="19" t="s">
        <v>85</v>
      </c>
    </row>
    <row r="105" spans="2:51" s="14" customFormat="1" ht="11.25">
      <c r="B105" s="217"/>
      <c r="C105" s="218"/>
      <c r="D105" s="203" t="s">
        <v>186</v>
      </c>
      <c r="E105" s="219" t="s">
        <v>19</v>
      </c>
      <c r="F105" s="220" t="s">
        <v>924</v>
      </c>
      <c r="G105" s="218"/>
      <c r="H105" s="221">
        <v>2.5</v>
      </c>
      <c r="I105" s="222"/>
      <c r="J105" s="218"/>
      <c r="K105" s="218"/>
      <c r="L105" s="223"/>
      <c r="M105" s="224"/>
      <c r="N105" s="225"/>
      <c r="O105" s="225"/>
      <c r="P105" s="225"/>
      <c r="Q105" s="225"/>
      <c r="R105" s="225"/>
      <c r="S105" s="225"/>
      <c r="T105" s="226"/>
      <c r="AT105" s="227" t="s">
        <v>186</v>
      </c>
      <c r="AU105" s="227" t="s">
        <v>85</v>
      </c>
      <c r="AV105" s="14" t="s">
        <v>85</v>
      </c>
      <c r="AW105" s="14" t="s">
        <v>37</v>
      </c>
      <c r="AX105" s="14" t="s">
        <v>83</v>
      </c>
      <c r="AY105" s="227" t="s">
        <v>175</v>
      </c>
    </row>
    <row r="106" spans="1:65" s="2" customFormat="1" ht="21.75" customHeight="1">
      <c r="A106" s="36"/>
      <c r="B106" s="37"/>
      <c r="C106" s="190" t="s">
        <v>220</v>
      </c>
      <c r="D106" s="190" t="s">
        <v>177</v>
      </c>
      <c r="E106" s="191" t="s">
        <v>810</v>
      </c>
      <c r="F106" s="192" t="s">
        <v>811</v>
      </c>
      <c r="G106" s="193" t="s">
        <v>180</v>
      </c>
      <c r="H106" s="194">
        <v>5</v>
      </c>
      <c r="I106" s="195"/>
      <c r="J106" s="196">
        <f>ROUND(I106*H106,2)</f>
        <v>0</v>
      </c>
      <c r="K106" s="192" t="s">
        <v>181</v>
      </c>
      <c r="L106" s="41"/>
      <c r="M106" s="197" t="s">
        <v>19</v>
      </c>
      <c r="N106" s="198" t="s">
        <v>48</v>
      </c>
      <c r="O106" s="67"/>
      <c r="P106" s="199">
        <f>O106*H106</f>
        <v>0</v>
      </c>
      <c r="Q106" s="199">
        <v>0</v>
      </c>
      <c r="R106" s="199">
        <f>Q106*H106</f>
        <v>0</v>
      </c>
      <c r="S106" s="199">
        <v>0</v>
      </c>
      <c r="T106" s="200">
        <f>S106*H106</f>
        <v>0</v>
      </c>
      <c r="U106" s="36"/>
      <c r="V106" s="36"/>
      <c r="W106" s="36"/>
      <c r="X106" s="36"/>
      <c r="Y106" s="36"/>
      <c r="Z106" s="36"/>
      <c r="AA106" s="36"/>
      <c r="AB106" s="36"/>
      <c r="AC106" s="36"/>
      <c r="AD106" s="36"/>
      <c r="AE106" s="36"/>
      <c r="AR106" s="201" t="s">
        <v>182</v>
      </c>
      <c r="AT106" s="201" t="s">
        <v>177</v>
      </c>
      <c r="AU106" s="201" t="s">
        <v>85</v>
      </c>
      <c r="AY106" s="19" t="s">
        <v>175</v>
      </c>
      <c r="BE106" s="202">
        <f>IF(N106="základní",J106,0)</f>
        <v>0</v>
      </c>
      <c r="BF106" s="202">
        <f>IF(N106="snížená",J106,0)</f>
        <v>0</v>
      </c>
      <c r="BG106" s="202">
        <f>IF(N106="zákl. přenesená",J106,0)</f>
        <v>0</v>
      </c>
      <c r="BH106" s="202">
        <f>IF(N106="sníž. přenesená",J106,0)</f>
        <v>0</v>
      </c>
      <c r="BI106" s="202">
        <f>IF(N106="nulová",J106,0)</f>
        <v>0</v>
      </c>
      <c r="BJ106" s="19" t="s">
        <v>182</v>
      </c>
      <c r="BK106" s="202">
        <f>ROUND(I106*H106,2)</f>
        <v>0</v>
      </c>
      <c r="BL106" s="19" t="s">
        <v>182</v>
      </c>
      <c r="BM106" s="201" t="s">
        <v>925</v>
      </c>
    </row>
    <row r="107" spans="1:47" s="2" customFormat="1" ht="48.75">
      <c r="A107" s="36"/>
      <c r="B107" s="37"/>
      <c r="C107" s="38"/>
      <c r="D107" s="203" t="s">
        <v>184</v>
      </c>
      <c r="E107" s="38"/>
      <c r="F107" s="204" t="s">
        <v>813</v>
      </c>
      <c r="G107" s="38"/>
      <c r="H107" s="38"/>
      <c r="I107" s="111"/>
      <c r="J107" s="38"/>
      <c r="K107" s="38"/>
      <c r="L107" s="41"/>
      <c r="M107" s="205"/>
      <c r="N107" s="206"/>
      <c r="O107" s="67"/>
      <c r="P107" s="67"/>
      <c r="Q107" s="67"/>
      <c r="R107" s="67"/>
      <c r="S107" s="67"/>
      <c r="T107" s="68"/>
      <c r="U107" s="36"/>
      <c r="V107" s="36"/>
      <c r="W107" s="36"/>
      <c r="X107" s="36"/>
      <c r="Y107" s="36"/>
      <c r="Z107" s="36"/>
      <c r="AA107" s="36"/>
      <c r="AB107" s="36"/>
      <c r="AC107" s="36"/>
      <c r="AD107" s="36"/>
      <c r="AE107" s="36"/>
      <c r="AT107" s="19" t="s">
        <v>184</v>
      </c>
      <c r="AU107" s="19" t="s">
        <v>85</v>
      </c>
    </row>
    <row r="108" spans="1:65" s="2" customFormat="1" ht="21.75" customHeight="1">
      <c r="A108" s="36"/>
      <c r="B108" s="37"/>
      <c r="C108" s="190" t="s">
        <v>230</v>
      </c>
      <c r="D108" s="190" t="s">
        <v>177</v>
      </c>
      <c r="E108" s="191" t="s">
        <v>215</v>
      </c>
      <c r="F108" s="192" t="s">
        <v>216</v>
      </c>
      <c r="G108" s="193" t="s">
        <v>217</v>
      </c>
      <c r="H108" s="194">
        <v>0.8</v>
      </c>
      <c r="I108" s="195"/>
      <c r="J108" s="196">
        <f>ROUND(I108*H108,2)</f>
        <v>0</v>
      </c>
      <c r="K108" s="192" t="s">
        <v>181</v>
      </c>
      <c r="L108" s="41"/>
      <c r="M108" s="197" t="s">
        <v>19</v>
      </c>
      <c r="N108" s="198" t="s">
        <v>48</v>
      </c>
      <c r="O108" s="67"/>
      <c r="P108" s="199">
        <f>O108*H108</f>
        <v>0</v>
      </c>
      <c r="Q108" s="199">
        <v>0</v>
      </c>
      <c r="R108" s="199">
        <f>Q108*H108</f>
        <v>0</v>
      </c>
      <c r="S108" s="199">
        <v>0</v>
      </c>
      <c r="T108" s="200">
        <f>S108*H108</f>
        <v>0</v>
      </c>
      <c r="U108" s="36"/>
      <c r="V108" s="36"/>
      <c r="W108" s="36"/>
      <c r="X108" s="36"/>
      <c r="Y108" s="36"/>
      <c r="Z108" s="36"/>
      <c r="AA108" s="36"/>
      <c r="AB108" s="36"/>
      <c r="AC108" s="36"/>
      <c r="AD108" s="36"/>
      <c r="AE108" s="36"/>
      <c r="AR108" s="201" t="s">
        <v>182</v>
      </c>
      <c r="AT108" s="201" t="s">
        <v>177</v>
      </c>
      <c r="AU108" s="201" t="s">
        <v>85</v>
      </c>
      <c r="AY108" s="19" t="s">
        <v>175</v>
      </c>
      <c r="BE108" s="202">
        <f>IF(N108="základní",J108,0)</f>
        <v>0</v>
      </c>
      <c r="BF108" s="202">
        <f>IF(N108="snížená",J108,0)</f>
        <v>0</v>
      </c>
      <c r="BG108" s="202">
        <f>IF(N108="zákl. přenesená",J108,0)</f>
        <v>0</v>
      </c>
      <c r="BH108" s="202">
        <f>IF(N108="sníž. přenesená",J108,0)</f>
        <v>0</v>
      </c>
      <c r="BI108" s="202">
        <f>IF(N108="nulová",J108,0)</f>
        <v>0</v>
      </c>
      <c r="BJ108" s="19" t="s">
        <v>182</v>
      </c>
      <c r="BK108" s="202">
        <f>ROUND(I108*H108,2)</f>
        <v>0</v>
      </c>
      <c r="BL108" s="19" t="s">
        <v>182</v>
      </c>
      <c r="BM108" s="201" t="s">
        <v>926</v>
      </c>
    </row>
    <row r="109" spans="2:51" s="14" customFormat="1" ht="11.25">
      <c r="B109" s="217"/>
      <c r="C109" s="218"/>
      <c r="D109" s="203" t="s">
        <v>186</v>
      </c>
      <c r="E109" s="219" t="s">
        <v>19</v>
      </c>
      <c r="F109" s="220" t="s">
        <v>927</v>
      </c>
      <c r="G109" s="218"/>
      <c r="H109" s="221">
        <v>0.8</v>
      </c>
      <c r="I109" s="222"/>
      <c r="J109" s="218"/>
      <c r="K109" s="218"/>
      <c r="L109" s="223"/>
      <c r="M109" s="224"/>
      <c r="N109" s="225"/>
      <c r="O109" s="225"/>
      <c r="P109" s="225"/>
      <c r="Q109" s="225"/>
      <c r="R109" s="225"/>
      <c r="S109" s="225"/>
      <c r="T109" s="226"/>
      <c r="AT109" s="227" t="s">
        <v>186</v>
      </c>
      <c r="AU109" s="227" t="s">
        <v>85</v>
      </c>
      <c r="AV109" s="14" t="s">
        <v>85</v>
      </c>
      <c r="AW109" s="14" t="s">
        <v>37</v>
      </c>
      <c r="AX109" s="14" t="s">
        <v>83</v>
      </c>
      <c r="AY109" s="227" t="s">
        <v>175</v>
      </c>
    </row>
    <row r="110" spans="1:65" s="2" customFormat="1" ht="21.75" customHeight="1">
      <c r="A110" s="36"/>
      <c r="B110" s="37"/>
      <c r="C110" s="190" t="s">
        <v>237</v>
      </c>
      <c r="D110" s="190" t="s">
        <v>177</v>
      </c>
      <c r="E110" s="191" t="s">
        <v>221</v>
      </c>
      <c r="F110" s="192" t="s">
        <v>222</v>
      </c>
      <c r="G110" s="193" t="s">
        <v>191</v>
      </c>
      <c r="H110" s="194">
        <v>0.5</v>
      </c>
      <c r="I110" s="195"/>
      <c r="J110" s="196">
        <f>ROUND(I110*H110,2)</f>
        <v>0</v>
      </c>
      <c r="K110" s="192" t="s">
        <v>181</v>
      </c>
      <c r="L110" s="41"/>
      <c r="M110" s="197" t="s">
        <v>19</v>
      </c>
      <c r="N110" s="198" t="s">
        <v>48</v>
      </c>
      <c r="O110" s="67"/>
      <c r="P110" s="199">
        <f>O110*H110</f>
        <v>0</v>
      </c>
      <c r="Q110" s="199">
        <v>0</v>
      </c>
      <c r="R110" s="199">
        <f>Q110*H110</f>
        <v>0</v>
      </c>
      <c r="S110" s="199">
        <v>0</v>
      </c>
      <c r="T110" s="200">
        <f>S110*H110</f>
        <v>0</v>
      </c>
      <c r="U110" s="36"/>
      <c r="V110" s="36"/>
      <c r="W110" s="36"/>
      <c r="X110" s="36"/>
      <c r="Y110" s="36"/>
      <c r="Z110" s="36"/>
      <c r="AA110" s="36"/>
      <c r="AB110" s="36"/>
      <c r="AC110" s="36"/>
      <c r="AD110" s="36"/>
      <c r="AE110" s="36"/>
      <c r="AR110" s="201" t="s">
        <v>182</v>
      </c>
      <c r="AT110" s="201" t="s">
        <v>177</v>
      </c>
      <c r="AU110" s="201" t="s">
        <v>85</v>
      </c>
      <c r="AY110" s="19" t="s">
        <v>175</v>
      </c>
      <c r="BE110" s="202">
        <f>IF(N110="základní",J110,0)</f>
        <v>0</v>
      </c>
      <c r="BF110" s="202">
        <f>IF(N110="snížená",J110,0)</f>
        <v>0</v>
      </c>
      <c r="BG110" s="202">
        <f>IF(N110="zákl. přenesená",J110,0)</f>
        <v>0</v>
      </c>
      <c r="BH110" s="202">
        <f>IF(N110="sníž. přenesená",J110,0)</f>
        <v>0</v>
      </c>
      <c r="BI110" s="202">
        <f>IF(N110="nulová",J110,0)</f>
        <v>0</v>
      </c>
      <c r="BJ110" s="19" t="s">
        <v>182</v>
      </c>
      <c r="BK110" s="202">
        <f>ROUND(I110*H110,2)</f>
        <v>0</v>
      </c>
      <c r="BL110" s="19" t="s">
        <v>182</v>
      </c>
      <c r="BM110" s="201" t="s">
        <v>928</v>
      </c>
    </row>
    <row r="111" spans="1:47" s="2" customFormat="1" ht="117">
      <c r="A111" s="36"/>
      <c r="B111" s="37"/>
      <c r="C111" s="38"/>
      <c r="D111" s="203" t="s">
        <v>184</v>
      </c>
      <c r="E111" s="38"/>
      <c r="F111" s="204" t="s">
        <v>224</v>
      </c>
      <c r="G111" s="38"/>
      <c r="H111" s="38"/>
      <c r="I111" s="111"/>
      <c r="J111" s="38"/>
      <c r="K111" s="38"/>
      <c r="L111" s="41"/>
      <c r="M111" s="205"/>
      <c r="N111" s="206"/>
      <c r="O111" s="67"/>
      <c r="P111" s="67"/>
      <c r="Q111" s="67"/>
      <c r="R111" s="67"/>
      <c r="S111" s="67"/>
      <c r="T111" s="68"/>
      <c r="U111" s="36"/>
      <c r="V111" s="36"/>
      <c r="W111" s="36"/>
      <c r="X111" s="36"/>
      <c r="Y111" s="36"/>
      <c r="Z111" s="36"/>
      <c r="AA111" s="36"/>
      <c r="AB111" s="36"/>
      <c r="AC111" s="36"/>
      <c r="AD111" s="36"/>
      <c r="AE111" s="36"/>
      <c r="AT111" s="19" t="s">
        <v>184</v>
      </c>
      <c r="AU111" s="19" t="s">
        <v>85</v>
      </c>
    </row>
    <row r="112" spans="1:65" s="2" customFormat="1" ht="33" customHeight="1">
      <c r="A112" s="36"/>
      <c r="B112" s="37"/>
      <c r="C112" s="190" t="s">
        <v>244</v>
      </c>
      <c r="D112" s="190" t="s">
        <v>177</v>
      </c>
      <c r="E112" s="191" t="s">
        <v>231</v>
      </c>
      <c r="F112" s="192" t="s">
        <v>232</v>
      </c>
      <c r="G112" s="193" t="s">
        <v>191</v>
      </c>
      <c r="H112" s="194">
        <v>0.5</v>
      </c>
      <c r="I112" s="195"/>
      <c r="J112" s="196">
        <f>ROUND(I112*H112,2)</f>
        <v>0</v>
      </c>
      <c r="K112" s="192" t="s">
        <v>181</v>
      </c>
      <c r="L112" s="41"/>
      <c r="M112" s="197" t="s">
        <v>19</v>
      </c>
      <c r="N112" s="198" t="s">
        <v>48</v>
      </c>
      <c r="O112" s="67"/>
      <c r="P112" s="199">
        <f>O112*H112</f>
        <v>0</v>
      </c>
      <c r="Q112" s="199">
        <v>0</v>
      </c>
      <c r="R112" s="199">
        <f>Q112*H112</f>
        <v>0</v>
      </c>
      <c r="S112" s="199">
        <v>0</v>
      </c>
      <c r="T112" s="200">
        <f>S112*H112</f>
        <v>0</v>
      </c>
      <c r="U112" s="36"/>
      <c r="V112" s="36"/>
      <c r="W112" s="36"/>
      <c r="X112" s="36"/>
      <c r="Y112" s="36"/>
      <c r="Z112" s="36"/>
      <c r="AA112" s="36"/>
      <c r="AB112" s="36"/>
      <c r="AC112" s="36"/>
      <c r="AD112" s="36"/>
      <c r="AE112" s="36"/>
      <c r="AR112" s="201" t="s">
        <v>182</v>
      </c>
      <c r="AT112" s="201" t="s">
        <v>177</v>
      </c>
      <c r="AU112" s="201" t="s">
        <v>85</v>
      </c>
      <c r="AY112" s="19" t="s">
        <v>175</v>
      </c>
      <c r="BE112" s="202">
        <f>IF(N112="základní",J112,0)</f>
        <v>0</v>
      </c>
      <c r="BF112" s="202">
        <f>IF(N112="snížená",J112,0)</f>
        <v>0</v>
      </c>
      <c r="BG112" s="202">
        <f>IF(N112="zákl. přenesená",J112,0)</f>
        <v>0</v>
      </c>
      <c r="BH112" s="202">
        <f>IF(N112="sníž. přenesená",J112,0)</f>
        <v>0</v>
      </c>
      <c r="BI112" s="202">
        <f>IF(N112="nulová",J112,0)</f>
        <v>0</v>
      </c>
      <c r="BJ112" s="19" t="s">
        <v>182</v>
      </c>
      <c r="BK112" s="202">
        <f>ROUND(I112*H112,2)</f>
        <v>0</v>
      </c>
      <c r="BL112" s="19" t="s">
        <v>182</v>
      </c>
      <c r="BM112" s="201" t="s">
        <v>929</v>
      </c>
    </row>
    <row r="113" spans="1:47" s="2" customFormat="1" ht="58.5">
      <c r="A113" s="36"/>
      <c r="B113" s="37"/>
      <c r="C113" s="38"/>
      <c r="D113" s="203" t="s">
        <v>184</v>
      </c>
      <c r="E113" s="38"/>
      <c r="F113" s="204" t="s">
        <v>234</v>
      </c>
      <c r="G113" s="38"/>
      <c r="H113" s="38"/>
      <c r="I113" s="111"/>
      <c r="J113" s="38"/>
      <c r="K113" s="38"/>
      <c r="L113" s="41"/>
      <c r="M113" s="205"/>
      <c r="N113" s="206"/>
      <c r="O113" s="67"/>
      <c r="P113" s="67"/>
      <c r="Q113" s="67"/>
      <c r="R113" s="67"/>
      <c r="S113" s="67"/>
      <c r="T113" s="68"/>
      <c r="U113" s="36"/>
      <c r="V113" s="36"/>
      <c r="W113" s="36"/>
      <c r="X113" s="36"/>
      <c r="Y113" s="36"/>
      <c r="Z113" s="36"/>
      <c r="AA113" s="36"/>
      <c r="AB113" s="36"/>
      <c r="AC113" s="36"/>
      <c r="AD113" s="36"/>
      <c r="AE113" s="36"/>
      <c r="AT113" s="19" t="s">
        <v>184</v>
      </c>
      <c r="AU113" s="19" t="s">
        <v>85</v>
      </c>
    </row>
    <row r="114" spans="1:65" s="2" customFormat="1" ht="16.5" customHeight="1">
      <c r="A114" s="36"/>
      <c r="B114" s="37"/>
      <c r="C114" s="239" t="s">
        <v>250</v>
      </c>
      <c r="D114" s="239" t="s">
        <v>238</v>
      </c>
      <c r="E114" s="240" t="s">
        <v>799</v>
      </c>
      <c r="F114" s="241" t="s">
        <v>800</v>
      </c>
      <c r="G114" s="242" t="s">
        <v>217</v>
      </c>
      <c r="H114" s="243">
        <v>1</v>
      </c>
      <c r="I114" s="244"/>
      <c r="J114" s="245">
        <f>ROUND(I114*H114,2)</f>
        <v>0</v>
      </c>
      <c r="K114" s="241" t="s">
        <v>181</v>
      </c>
      <c r="L114" s="246"/>
      <c r="M114" s="247" t="s">
        <v>19</v>
      </c>
      <c r="N114" s="248" t="s">
        <v>48</v>
      </c>
      <c r="O114" s="67"/>
      <c r="P114" s="199">
        <f>O114*H114</f>
        <v>0</v>
      </c>
      <c r="Q114" s="199">
        <v>1</v>
      </c>
      <c r="R114" s="199">
        <f>Q114*H114</f>
        <v>1</v>
      </c>
      <c r="S114" s="199">
        <v>0</v>
      </c>
      <c r="T114" s="200">
        <f>S114*H114</f>
        <v>0</v>
      </c>
      <c r="U114" s="36"/>
      <c r="V114" s="36"/>
      <c r="W114" s="36"/>
      <c r="X114" s="36"/>
      <c r="Y114" s="36"/>
      <c r="Z114" s="36"/>
      <c r="AA114" s="36"/>
      <c r="AB114" s="36"/>
      <c r="AC114" s="36"/>
      <c r="AD114" s="36"/>
      <c r="AE114" s="36"/>
      <c r="AR114" s="201" t="s">
        <v>230</v>
      </c>
      <c r="AT114" s="201" t="s">
        <v>238</v>
      </c>
      <c r="AU114" s="201" t="s">
        <v>85</v>
      </c>
      <c r="AY114" s="19" t="s">
        <v>175</v>
      </c>
      <c r="BE114" s="202">
        <f>IF(N114="základní",J114,0)</f>
        <v>0</v>
      </c>
      <c r="BF114" s="202">
        <f>IF(N114="snížená",J114,0)</f>
        <v>0</v>
      </c>
      <c r="BG114" s="202">
        <f>IF(N114="zákl. přenesená",J114,0)</f>
        <v>0</v>
      </c>
      <c r="BH114" s="202">
        <f>IF(N114="sníž. přenesená",J114,0)</f>
        <v>0</v>
      </c>
      <c r="BI114" s="202">
        <f>IF(N114="nulová",J114,0)</f>
        <v>0</v>
      </c>
      <c r="BJ114" s="19" t="s">
        <v>182</v>
      </c>
      <c r="BK114" s="202">
        <f>ROUND(I114*H114,2)</f>
        <v>0</v>
      </c>
      <c r="BL114" s="19" t="s">
        <v>182</v>
      </c>
      <c r="BM114" s="201" t="s">
        <v>930</v>
      </c>
    </row>
    <row r="115" spans="2:51" s="14" customFormat="1" ht="11.25">
      <c r="B115" s="217"/>
      <c r="C115" s="218"/>
      <c r="D115" s="203" t="s">
        <v>186</v>
      </c>
      <c r="E115" s="219" t="s">
        <v>19</v>
      </c>
      <c r="F115" s="220" t="s">
        <v>931</v>
      </c>
      <c r="G115" s="218"/>
      <c r="H115" s="221">
        <v>1</v>
      </c>
      <c r="I115" s="222"/>
      <c r="J115" s="218"/>
      <c r="K115" s="218"/>
      <c r="L115" s="223"/>
      <c r="M115" s="224"/>
      <c r="N115" s="225"/>
      <c r="O115" s="225"/>
      <c r="P115" s="225"/>
      <c r="Q115" s="225"/>
      <c r="R115" s="225"/>
      <c r="S115" s="225"/>
      <c r="T115" s="226"/>
      <c r="AT115" s="227" t="s">
        <v>186</v>
      </c>
      <c r="AU115" s="227" t="s">
        <v>85</v>
      </c>
      <c r="AV115" s="14" t="s">
        <v>85</v>
      </c>
      <c r="AW115" s="14" t="s">
        <v>37</v>
      </c>
      <c r="AX115" s="14" t="s">
        <v>83</v>
      </c>
      <c r="AY115" s="227" t="s">
        <v>175</v>
      </c>
    </row>
    <row r="116" spans="2:63" s="12" customFormat="1" ht="22.9" customHeight="1">
      <c r="B116" s="174"/>
      <c r="C116" s="175"/>
      <c r="D116" s="176" t="s">
        <v>74</v>
      </c>
      <c r="E116" s="188" t="s">
        <v>214</v>
      </c>
      <c r="F116" s="188" t="s">
        <v>596</v>
      </c>
      <c r="G116" s="175"/>
      <c r="H116" s="175"/>
      <c r="I116" s="178"/>
      <c r="J116" s="189">
        <f>BK116</f>
        <v>0</v>
      </c>
      <c r="K116" s="175"/>
      <c r="L116" s="180"/>
      <c r="M116" s="181"/>
      <c r="N116" s="182"/>
      <c r="O116" s="182"/>
      <c r="P116" s="183">
        <f>SUM(P117:P119)</f>
        <v>0</v>
      </c>
      <c r="Q116" s="182"/>
      <c r="R116" s="183">
        <f>SUM(R117:R119)</f>
        <v>0.046435</v>
      </c>
      <c r="S116" s="182"/>
      <c r="T116" s="184">
        <f>SUM(T117:T119)</f>
        <v>0</v>
      </c>
      <c r="AR116" s="185" t="s">
        <v>83</v>
      </c>
      <c r="AT116" s="186" t="s">
        <v>74</v>
      </c>
      <c r="AU116" s="186" t="s">
        <v>83</v>
      </c>
      <c r="AY116" s="185" t="s">
        <v>175</v>
      </c>
      <c r="BK116" s="187">
        <f>SUM(BK117:BK119)</f>
        <v>0</v>
      </c>
    </row>
    <row r="117" spans="1:65" s="2" customFormat="1" ht="16.5" customHeight="1">
      <c r="A117" s="36"/>
      <c r="B117" s="37"/>
      <c r="C117" s="190" t="s">
        <v>265</v>
      </c>
      <c r="D117" s="190" t="s">
        <v>177</v>
      </c>
      <c r="E117" s="191" t="s">
        <v>932</v>
      </c>
      <c r="F117" s="192" t="s">
        <v>933</v>
      </c>
      <c r="G117" s="193" t="s">
        <v>400</v>
      </c>
      <c r="H117" s="194">
        <v>1</v>
      </c>
      <c r="I117" s="195"/>
      <c r="J117" s="196">
        <f>ROUND(I117*H117,2)</f>
        <v>0</v>
      </c>
      <c r="K117" s="192" t="s">
        <v>181</v>
      </c>
      <c r="L117" s="41"/>
      <c r="M117" s="197" t="s">
        <v>19</v>
      </c>
      <c r="N117" s="198" t="s">
        <v>48</v>
      </c>
      <c r="O117" s="67"/>
      <c r="P117" s="199">
        <f>O117*H117</f>
        <v>0</v>
      </c>
      <c r="Q117" s="199">
        <v>0.0406</v>
      </c>
      <c r="R117" s="199">
        <f>Q117*H117</f>
        <v>0.0406</v>
      </c>
      <c r="S117" s="199">
        <v>0</v>
      </c>
      <c r="T117" s="200">
        <f>S117*H117</f>
        <v>0</v>
      </c>
      <c r="U117" s="36"/>
      <c r="V117" s="36"/>
      <c r="W117" s="36"/>
      <c r="X117" s="36"/>
      <c r="Y117" s="36"/>
      <c r="Z117" s="36"/>
      <c r="AA117" s="36"/>
      <c r="AB117" s="36"/>
      <c r="AC117" s="36"/>
      <c r="AD117" s="36"/>
      <c r="AE117" s="36"/>
      <c r="AR117" s="201" t="s">
        <v>182</v>
      </c>
      <c r="AT117" s="201" t="s">
        <v>177</v>
      </c>
      <c r="AU117" s="201" t="s">
        <v>85</v>
      </c>
      <c r="AY117" s="19" t="s">
        <v>175</v>
      </c>
      <c r="BE117" s="202">
        <f>IF(N117="základní",J117,0)</f>
        <v>0</v>
      </c>
      <c r="BF117" s="202">
        <f>IF(N117="snížená",J117,0)</f>
        <v>0</v>
      </c>
      <c r="BG117" s="202">
        <f>IF(N117="zákl. přenesená",J117,0)</f>
        <v>0</v>
      </c>
      <c r="BH117" s="202">
        <f>IF(N117="sníž. přenesená",J117,0)</f>
        <v>0</v>
      </c>
      <c r="BI117" s="202">
        <f>IF(N117="nulová",J117,0)</f>
        <v>0</v>
      </c>
      <c r="BJ117" s="19" t="s">
        <v>182</v>
      </c>
      <c r="BK117" s="202">
        <f>ROUND(I117*H117,2)</f>
        <v>0</v>
      </c>
      <c r="BL117" s="19" t="s">
        <v>182</v>
      </c>
      <c r="BM117" s="201" t="s">
        <v>934</v>
      </c>
    </row>
    <row r="118" spans="1:65" s="2" customFormat="1" ht="16.5" customHeight="1">
      <c r="A118" s="36"/>
      <c r="B118" s="37"/>
      <c r="C118" s="190" t="s">
        <v>273</v>
      </c>
      <c r="D118" s="190" t="s">
        <v>177</v>
      </c>
      <c r="E118" s="191" t="s">
        <v>935</v>
      </c>
      <c r="F118" s="192" t="s">
        <v>936</v>
      </c>
      <c r="G118" s="193" t="s">
        <v>180</v>
      </c>
      <c r="H118" s="194">
        <v>0.15</v>
      </c>
      <c r="I118" s="195"/>
      <c r="J118" s="196">
        <f>ROUND(I118*H118,2)</f>
        <v>0</v>
      </c>
      <c r="K118" s="192" t="s">
        <v>181</v>
      </c>
      <c r="L118" s="41"/>
      <c r="M118" s="197" t="s">
        <v>19</v>
      </c>
      <c r="N118" s="198" t="s">
        <v>48</v>
      </c>
      <c r="O118" s="67"/>
      <c r="P118" s="199">
        <f>O118*H118</f>
        <v>0</v>
      </c>
      <c r="Q118" s="199">
        <v>0.0389</v>
      </c>
      <c r="R118" s="199">
        <f>Q118*H118</f>
        <v>0.005834999999999999</v>
      </c>
      <c r="S118" s="199">
        <v>0</v>
      </c>
      <c r="T118" s="200">
        <f>S118*H118</f>
        <v>0</v>
      </c>
      <c r="U118" s="36"/>
      <c r="V118" s="36"/>
      <c r="W118" s="36"/>
      <c r="X118" s="36"/>
      <c r="Y118" s="36"/>
      <c r="Z118" s="36"/>
      <c r="AA118" s="36"/>
      <c r="AB118" s="36"/>
      <c r="AC118" s="36"/>
      <c r="AD118" s="36"/>
      <c r="AE118" s="36"/>
      <c r="AR118" s="201" t="s">
        <v>182</v>
      </c>
      <c r="AT118" s="201" t="s">
        <v>177</v>
      </c>
      <c r="AU118" s="201" t="s">
        <v>85</v>
      </c>
      <c r="AY118" s="19" t="s">
        <v>175</v>
      </c>
      <c r="BE118" s="202">
        <f>IF(N118="základní",J118,0)</f>
        <v>0</v>
      </c>
      <c r="BF118" s="202">
        <f>IF(N118="snížená",J118,0)</f>
        <v>0</v>
      </c>
      <c r="BG118" s="202">
        <f>IF(N118="zákl. přenesená",J118,0)</f>
        <v>0</v>
      </c>
      <c r="BH118" s="202">
        <f>IF(N118="sníž. přenesená",J118,0)</f>
        <v>0</v>
      </c>
      <c r="BI118" s="202">
        <f>IF(N118="nulová",J118,0)</f>
        <v>0</v>
      </c>
      <c r="BJ118" s="19" t="s">
        <v>182</v>
      </c>
      <c r="BK118" s="202">
        <f>ROUND(I118*H118,2)</f>
        <v>0</v>
      </c>
      <c r="BL118" s="19" t="s">
        <v>182</v>
      </c>
      <c r="BM118" s="201" t="s">
        <v>937</v>
      </c>
    </row>
    <row r="119" spans="2:51" s="14" customFormat="1" ht="11.25">
      <c r="B119" s="217"/>
      <c r="C119" s="218"/>
      <c r="D119" s="203" t="s">
        <v>186</v>
      </c>
      <c r="E119" s="219" t="s">
        <v>19</v>
      </c>
      <c r="F119" s="220" t="s">
        <v>938</v>
      </c>
      <c r="G119" s="218"/>
      <c r="H119" s="221">
        <v>0.15</v>
      </c>
      <c r="I119" s="222"/>
      <c r="J119" s="218"/>
      <c r="K119" s="218"/>
      <c r="L119" s="223"/>
      <c r="M119" s="224"/>
      <c r="N119" s="225"/>
      <c r="O119" s="225"/>
      <c r="P119" s="225"/>
      <c r="Q119" s="225"/>
      <c r="R119" s="225"/>
      <c r="S119" s="225"/>
      <c r="T119" s="226"/>
      <c r="AT119" s="227" t="s">
        <v>186</v>
      </c>
      <c r="AU119" s="227" t="s">
        <v>85</v>
      </c>
      <c r="AV119" s="14" t="s">
        <v>85</v>
      </c>
      <c r="AW119" s="14" t="s">
        <v>37</v>
      </c>
      <c r="AX119" s="14" t="s">
        <v>83</v>
      </c>
      <c r="AY119" s="227" t="s">
        <v>175</v>
      </c>
    </row>
    <row r="120" spans="2:63" s="12" customFormat="1" ht="22.9" customHeight="1">
      <c r="B120" s="174"/>
      <c r="C120" s="175"/>
      <c r="D120" s="176" t="s">
        <v>74</v>
      </c>
      <c r="E120" s="188" t="s">
        <v>237</v>
      </c>
      <c r="F120" s="188" t="s">
        <v>358</v>
      </c>
      <c r="G120" s="175"/>
      <c r="H120" s="175"/>
      <c r="I120" s="178"/>
      <c r="J120" s="189">
        <f>BK120</f>
        <v>0</v>
      </c>
      <c r="K120" s="175"/>
      <c r="L120" s="180"/>
      <c r="M120" s="181"/>
      <c r="N120" s="182"/>
      <c r="O120" s="182"/>
      <c r="P120" s="183">
        <f>SUM(P121:P125)</f>
        <v>0</v>
      </c>
      <c r="Q120" s="182"/>
      <c r="R120" s="183">
        <f>SUM(R121:R125)</f>
        <v>0.08026</v>
      </c>
      <c r="S120" s="182"/>
      <c r="T120" s="184">
        <f>SUM(T121:T125)</f>
        <v>0</v>
      </c>
      <c r="AR120" s="185" t="s">
        <v>83</v>
      </c>
      <c r="AT120" s="186" t="s">
        <v>74</v>
      </c>
      <c r="AU120" s="186" t="s">
        <v>83</v>
      </c>
      <c r="AY120" s="185" t="s">
        <v>175</v>
      </c>
      <c r="BK120" s="187">
        <f>SUM(BK121:BK125)</f>
        <v>0</v>
      </c>
    </row>
    <row r="121" spans="1:65" s="2" customFormat="1" ht="21.75" customHeight="1">
      <c r="A121" s="36"/>
      <c r="B121" s="37"/>
      <c r="C121" s="190" t="s">
        <v>281</v>
      </c>
      <c r="D121" s="190" t="s">
        <v>177</v>
      </c>
      <c r="E121" s="191" t="s">
        <v>939</v>
      </c>
      <c r="F121" s="192" t="s">
        <v>940</v>
      </c>
      <c r="G121" s="193" t="s">
        <v>180</v>
      </c>
      <c r="H121" s="194">
        <v>2</v>
      </c>
      <c r="I121" s="195"/>
      <c r="J121" s="196">
        <f>ROUND(I121*H121,2)</f>
        <v>0</v>
      </c>
      <c r="K121" s="192" t="s">
        <v>181</v>
      </c>
      <c r="L121" s="41"/>
      <c r="M121" s="197" t="s">
        <v>19</v>
      </c>
      <c r="N121" s="198" t="s">
        <v>48</v>
      </c>
      <c r="O121" s="67"/>
      <c r="P121" s="199">
        <f>O121*H121</f>
        <v>0</v>
      </c>
      <c r="Q121" s="199">
        <v>0.00013</v>
      </c>
      <c r="R121" s="199">
        <f>Q121*H121</f>
        <v>0.00026</v>
      </c>
      <c r="S121" s="199">
        <v>0</v>
      </c>
      <c r="T121" s="200">
        <f>S121*H121</f>
        <v>0</v>
      </c>
      <c r="U121" s="36"/>
      <c r="V121" s="36"/>
      <c r="W121" s="36"/>
      <c r="X121" s="36"/>
      <c r="Y121" s="36"/>
      <c r="Z121" s="36"/>
      <c r="AA121" s="36"/>
      <c r="AB121" s="36"/>
      <c r="AC121" s="36"/>
      <c r="AD121" s="36"/>
      <c r="AE121" s="36"/>
      <c r="AR121" s="201" t="s">
        <v>182</v>
      </c>
      <c r="AT121" s="201" t="s">
        <v>177</v>
      </c>
      <c r="AU121" s="201" t="s">
        <v>85</v>
      </c>
      <c r="AY121" s="19" t="s">
        <v>175</v>
      </c>
      <c r="BE121" s="202">
        <f>IF(N121="základní",J121,0)</f>
        <v>0</v>
      </c>
      <c r="BF121" s="202">
        <f>IF(N121="snížená",J121,0)</f>
        <v>0</v>
      </c>
      <c r="BG121" s="202">
        <f>IF(N121="zákl. přenesená",J121,0)</f>
        <v>0</v>
      </c>
      <c r="BH121" s="202">
        <f>IF(N121="sníž. přenesená",J121,0)</f>
        <v>0</v>
      </c>
      <c r="BI121" s="202">
        <f>IF(N121="nulová",J121,0)</f>
        <v>0</v>
      </c>
      <c r="BJ121" s="19" t="s">
        <v>182</v>
      </c>
      <c r="BK121" s="202">
        <f>ROUND(I121*H121,2)</f>
        <v>0</v>
      </c>
      <c r="BL121" s="19" t="s">
        <v>182</v>
      </c>
      <c r="BM121" s="201" t="s">
        <v>941</v>
      </c>
    </row>
    <row r="122" spans="1:47" s="2" customFormat="1" ht="48.75">
      <c r="A122" s="36"/>
      <c r="B122" s="37"/>
      <c r="C122" s="38"/>
      <c r="D122" s="203" t="s">
        <v>184</v>
      </c>
      <c r="E122" s="38"/>
      <c r="F122" s="204" t="s">
        <v>942</v>
      </c>
      <c r="G122" s="38"/>
      <c r="H122" s="38"/>
      <c r="I122" s="111"/>
      <c r="J122" s="38"/>
      <c r="K122" s="38"/>
      <c r="L122" s="41"/>
      <c r="M122" s="205"/>
      <c r="N122" s="206"/>
      <c r="O122" s="67"/>
      <c r="P122" s="67"/>
      <c r="Q122" s="67"/>
      <c r="R122" s="67"/>
      <c r="S122" s="67"/>
      <c r="T122" s="68"/>
      <c r="U122" s="36"/>
      <c r="V122" s="36"/>
      <c r="W122" s="36"/>
      <c r="X122" s="36"/>
      <c r="Y122" s="36"/>
      <c r="Z122" s="36"/>
      <c r="AA122" s="36"/>
      <c r="AB122" s="36"/>
      <c r="AC122" s="36"/>
      <c r="AD122" s="36"/>
      <c r="AE122" s="36"/>
      <c r="AT122" s="19" t="s">
        <v>184</v>
      </c>
      <c r="AU122" s="19" t="s">
        <v>85</v>
      </c>
    </row>
    <row r="123" spans="1:65" s="2" customFormat="1" ht="21.75" customHeight="1">
      <c r="A123" s="36"/>
      <c r="B123" s="37"/>
      <c r="C123" s="190" t="s">
        <v>8</v>
      </c>
      <c r="D123" s="190" t="s">
        <v>177</v>
      </c>
      <c r="E123" s="191" t="s">
        <v>943</v>
      </c>
      <c r="F123" s="192" t="s">
        <v>944</v>
      </c>
      <c r="G123" s="193" t="s">
        <v>400</v>
      </c>
      <c r="H123" s="194">
        <v>16</v>
      </c>
      <c r="I123" s="195"/>
      <c r="J123" s="196">
        <f>ROUND(I123*H123,2)</f>
        <v>0</v>
      </c>
      <c r="K123" s="192" t="s">
        <v>181</v>
      </c>
      <c r="L123" s="41"/>
      <c r="M123" s="197" t="s">
        <v>19</v>
      </c>
      <c r="N123" s="198" t="s">
        <v>48</v>
      </c>
      <c r="O123" s="67"/>
      <c r="P123" s="199">
        <f>O123*H123</f>
        <v>0</v>
      </c>
      <c r="Q123" s="199">
        <v>0.00442</v>
      </c>
      <c r="R123" s="199">
        <f>Q123*H123</f>
        <v>0.07072</v>
      </c>
      <c r="S123" s="199">
        <v>0</v>
      </c>
      <c r="T123" s="200">
        <f>S123*H123</f>
        <v>0</v>
      </c>
      <c r="U123" s="36"/>
      <c r="V123" s="36"/>
      <c r="W123" s="36"/>
      <c r="X123" s="36"/>
      <c r="Y123" s="36"/>
      <c r="Z123" s="36"/>
      <c r="AA123" s="36"/>
      <c r="AB123" s="36"/>
      <c r="AC123" s="36"/>
      <c r="AD123" s="36"/>
      <c r="AE123" s="36"/>
      <c r="AR123" s="201" t="s">
        <v>182</v>
      </c>
      <c r="AT123" s="201" t="s">
        <v>177</v>
      </c>
      <c r="AU123" s="201" t="s">
        <v>85</v>
      </c>
      <c r="AY123" s="19" t="s">
        <v>175</v>
      </c>
      <c r="BE123" s="202">
        <f>IF(N123="základní",J123,0)</f>
        <v>0</v>
      </c>
      <c r="BF123" s="202">
        <f>IF(N123="snížená",J123,0)</f>
        <v>0</v>
      </c>
      <c r="BG123" s="202">
        <f>IF(N123="zákl. přenesená",J123,0)</f>
        <v>0</v>
      </c>
      <c r="BH123" s="202">
        <f>IF(N123="sníž. přenesená",J123,0)</f>
        <v>0</v>
      </c>
      <c r="BI123" s="202">
        <f>IF(N123="nulová",J123,0)</f>
        <v>0</v>
      </c>
      <c r="BJ123" s="19" t="s">
        <v>182</v>
      </c>
      <c r="BK123" s="202">
        <f>ROUND(I123*H123,2)</f>
        <v>0</v>
      </c>
      <c r="BL123" s="19" t="s">
        <v>182</v>
      </c>
      <c r="BM123" s="201" t="s">
        <v>945</v>
      </c>
    </row>
    <row r="124" spans="1:47" s="2" customFormat="1" ht="29.25">
      <c r="A124" s="36"/>
      <c r="B124" s="37"/>
      <c r="C124" s="38"/>
      <c r="D124" s="203" t="s">
        <v>184</v>
      </c>
      <c r="E124" s="38"/>
      <c r="F124" s="204" t="s">
        <v>946</v>
      </c>
      <c r="G124" s="38"/>
      <c r="H124" s="38"/>
      <c r="I124" s="111"/>
      <c r="J124" s="38"/>
      <c r="K124" s="38"/>
      <c r="L124" s="41"/>
      <c r="M124" s="205"/>
      <c r="N124" s="206"/>
      <c r="O124" s="67"/>
      <c r="P124" s="67"/>
      <c r="Q124" s="67"/>
      <c r="R124" s="67"/>
      <c r="S124" s="67"/>
      <c r="T124" s="68"/>
      <c r="U124" s="36"/>
      <c r="V124" s="36"/>
      <c r="W124" s="36"/>
      <c r="X124" s="36"/>
      <c r="Y124" s="36"/>
      <c r="Z124" s="36"/>
      <c r="AA124" s="36"/>
      <c r="AB124" s="36"/>
      <c r="AC124" s="36"/>
      <c r="AD124" s="36"/>
      <c r="AE124" s="36"/>
      <c r="AT124" s="19" t="s">
        <v>184</v>
      </c>
      <c r="AU124" s="19" t="s">
        <v>85</v>
      </c>
    </row>
    <row r="125" spans="1:65" s="2" customFormat="1" ht="16.5" customHeight="1">
      <c r="A125" s="36"/>
      <c r="B125" s="37"/>
      <c r="C125" s="239" t="s">
        <v>293</v>
      </c>
      <c r="D125" s="239" t="s">
        <v>238</v>
      </c>
      <c r="E125" s="240" t="s">
        <v>947</v>
      </c>
      <c r="F125" s="241" t="s">
        <v>948</v>
      </c>
      <c r="G125" s="242" t="s">
        <v>400</v>
      </c>
      <c r="H125" s="243">
        <v>16</v>
      </c>
      <c r="I125" s="244"/>
      <c r="J125" s="245">
        <f>ROUND(I125*H125,2)</f>
        <v>0</v>
      </c>
      <c r="K125" s="241" t="s">
        <v>181</v>
      </c>
      <c r="L125" s="246"/>
      <c r="M125" s="247" t="s">
        <v>19</v>
      </c>
      <c r="N125" s="248" t="s">
        <v>48</v>
      </c>
      <c r="O125" s="67"/>
      <c r="P125" s="199">
        <f>O125*H125</f>
        <v>0</v>
      </c>
      <c r="Q125" s="199">
        <v>0.00058</v>
      </c>
      <c r="R125" s="199">
        <f>Q125*H125</f>
        <v>0.00928</v>
      </c>
      <c r="S125" s="199">
        <v>0</v>
      </c>
      <c r="T125" s="200">
        <f>S125*H125</f>
        <v>0</v>
      </c>
      <c r="U125" s="36"/>
      <c r="V125" s="36"/>
      <c r="W125" s="36"/>
      <c r="X125" s="36"/>
      <c r="Y125" s="36"/>
      <c r="Z125" s="36"/>
      <c r="AA125" s="36"/>
      <c r="AB125" s="36"/>
      <c r="AC125" s="36"/>
      <c r="AD125" s="36"/>
      <c r="AE125" s="36"/>
      <c r="AR125" s="201" t="s">
        <v>230</v>
      </c>
      <c r="AT125" s="201" t="s">
        <v>238</v>
      </c>
      <c r="AU125" s="201" t="s">
        <v>85</v>
      </c>
      <c r="AY125" s="19" t="s">
        <v>175</v>
      </c>
      <c r="BE125" s="202">
        <f>IF(N125="základní",J125,0)</f>
        <v>0</v>
      </c>
      <c r="BF125" s="202">
        <f>IF(N125="snížená",J125,0)</f>
        <v>0</v>
      </c>
      <c r="BG125" s="202">
        <f>IF(N125="zákl. přenesená",J125,0)</f>
        <v>0</v>
      </c>
      <c r="BH125" s="202">
        <f>IF(N125="sníž. přenesená",J125,0)</f>
        <v>0</v>
      </c>
      <c r="BI125" s="202">
        <f>IF(N125="nulová",J125,0)</f>
        <v>0</v>
      </c>
      <c r="BJ125" s="19" t="s">
        <v>182</v>
      </c>
      <c r="BK125" s="202">
        <f>ROUND(I125*H125,2)</f>
        <v>0</v>
      </c>
      <c r="BL125" s="19" t="s">
        <v>182</v>
      </c>
      <c r="BM125" s="201" t="s">
        <v>949</v>
      </c>
    </row>
    <row r="126" spans="2:63" s="12" customFormat="1" ht="22.9" customHeight="1">
      <c r="B126" s="174"/>
      <c r="C126" s="175"/>
      <c r="D126" s="176" t="s">
        <v>74</v>
      </c>
      <c r="E126" s="188" t="s">
        <v>302</v>
      </c>
      <c r="F126" s="188" t="s">
        <v>303</v>
      </c>
      <c r="G126" s="175"/>
      <c r="H126" s="175"/>
      <c r="I126" s="178"/>
      <c r="J126" s="189">
        <f>BK126</f>
        <v>0</v>
      </c>
      <c r="K126" s="175"/>
      <c r="L126" s="180"/>
      <c r="M126" s="181"/>
      <c r="N126" s="182"/>
      <c r="O126" s="182"/>
      <c r="P126" s="183">
        <f>SUM(P127:P128)</f>
        <v>0</v>
      </c>
      <c r="Q126" s="182"/>
      <c r="R126" s="183">
        <f>SUM(R127:R128)</f>
        <v>0</v>
      </c>
      <c r="S126" s="182"/>
      <c r="T126" s="184">
        <f>SUM(T127:T128)</f>
        <v>0</v>
      </c>
      <c r="AR126" s="185" t="s">
        <v>83</v>
      </c>
      <c r="AT126" s="186" t="s">
        <v>74</v>
      </c>
      <c r="AU126" s="186" t="s">
        <v>83</v>
      </c>
      <c r="AY126" s="185" t="s">
        <v>175</v>
      </c>
      <c r="BK126" s="187">
        <f>SUM(BK127:BK128)</f>
        <v>0</v>
      </c>
    </row>
    <row r="127" spans="1:65" s="2" customFormat="1" ht="21.75" customHeight="1">
      <c r="A127" s="36"/>
      <c r="B127" s="37"/>
      <c r="C127" s="190" t="s">
        <v>298</v>
      </c>
      <c r="D127" s="190" t="s">
        <v>177</v>
      </c>
      <c r="E127" s="191" t="s">
        <v>305</v>
      </c>
      <c r="F127" s="192" t="s">
        <v>306</v>
      </c>
      <c r="G127" s="193" t="s">
        <v>217</v>
      </c>
      <c r="H127" s="194">
        <v>1.36</v>
      </c>
      <c r="I127" s="195"/>
      <c r="J127" s="196">
        <f>ROUND(I127*H127,2)</f>
        <v>0</v>
      </c>
      <c r="K127" s="192" t="s">
        <v>181</v>
      </c>
      <c r="L127" s="41"/>
      <c r="M127" s="197" t="s">
        <v>19</v>
      </c>
      <c r="N127" s="198" t="s">
        <v>48</v>
      </c>
      <c r="O127" s="67"/>
      <c r="P127" s="199">
        <f>O127*H127</f>
        <v>0</v>
      </c>
      <c r="Q127" s="199">
        <v>0</v>
      </c>
      <c r="R127" s="199">
        <f>Q127*H127</f>
        <v>0</v>
      </c>
      <c r="S127" s="199">
        <v>0</v>
      </c>
      <c r="T127" s="200">
        <f>S127*H127</f>
        <v>0</v>
      </c>
      <c r="U127" s="36"/>
      <c r="V127" s="36"/>
      <c r="W127" s="36"/>
      <c r="X127" s="36"/>
      <c r="Y127" s="36"/>
      <c r="Z127" s="36"/>
      <c r="AA127" s="36"/>
      <c r="AB127" s="36"/>
      <c r="AC127" s="36"/>
      <c r="AD127" s="36"/>
      <c r="AE127" s="36"/>
      <c r="AR127" s="201" t="s">
        <v>182</v>
      </c>
      <c r="AT127" s="201" t="s">
        <v>177</v>
      </c>
      <c r="AU127" s="201" t="s">
        <v>85</v>
      </c>
      <c r="AY127" s="19" t="s">
        <v>175</v>
      </c>
      <c r="BE127" s="202">
        <f>IF(N127="základní",J127,0)</f>
        <v>0</v>
      </c>
      <c r="BF127" s="202">
        <f>IF(N127="snížená",J127,0)</f>
        <v>0</v>
      </c>
      <c r="BG127" s="202">
        <f>IF(N127="zákl. přenesená",J127,0)</f>
        <v>0</v>
      </c>
      <c r="BH127" s="202">
        <f>IF(N127="sníž. přenesená",J127,0)</f>
        <v>0</v>
      </c>
      <c r="BI127" s="202">
        <f>IF(N127="nulová",J127,0)</f>
        <v>0</v>
      </c>
      <c r="BJ127" s="19" t="s">
        <v>182</v>
      </c>
      <c r="BK127" s="202">
        <f>ROUND(I127*H127,2)</f>
        <v>0</v>
      </c>
      <c r="BL127" s="19" t="s">
        <v>182</v>
      </c>
      <c r="BM127" s="201" t="s">
        <v>950</v>
      </c>
    </row>
    <row r="128" spans="1:47" s="2" customFormat="1" ht="58.5">
      <c r="A128" s="36"/>
      <c r="B128" s="37"/>
      <c r="C128" s="38"/>
      <c r="D128" s="203" t="s">
        <v>184</v>
      </c>
      <c r="E128" s="38"/>
      <c r="F128" s="204" t="s">
        <v>308</v>
      </c>
      <c r="G128" s="38"/>
      <c r="H128" s="38"/>
      <c r="I128" s="111"/>
      <c r="J128" s="38"/>
      <c r="K128" s="38"/>
      <c r="L128" s="41"/>
      <c r="M128" s="205"/>
      <c r="N128" s="206"/>
      <c r="O128" s="67"/>
      <c r="P128" s="67"/>
      <c r="Q128" s="67"/>
      <c r="R128" s="67"/>
      <c r="S128" s="67"/>
      <c r="T128" s="68"/>
      <c r="U128" s="36"/>
      <c r="V128" s="36"/>
      <c r="W128" s="36"/>
      <c r="X128" s="36"/>
      <c r="Y128" s="36"/>
      <c r="Z128" s="36"/>
      <c r="AA128" s="36"/>
      <c r="AB128" s="36"/>
      <c r="AC128" s="36"/>
      <c r="AD128" s="36"/>
      <c r="AE128" s="36"/>
      <c r="AT128" s="19" t="s">
        <v>184</v>
      </c>
      <c r="AU128" s="19" t="s">
        <v>85</v>
      </c>
    </row>
    <row r="129" spans="2:63" s="12" customFormat="1" ht="25.9" customHeight="1">
      <c r="B129" s="174"/>
      <c r="C129" s="175"/>
      <c r="D129" s="176" t="s">
        <v>74</v>
      </c>
      <c r="E129" s="177" t="s">
        <v>309</v>
      </c>
      <c r="F129" s="177" t="s">
        <v>310</v>
      </c>
      <c r="G129" s="175"/>
      <c r="H129" s="175"/>
      <c r="I129" s="178"/>
      <c r="J129" s="179">
        <f>BK129</f>
        <v>0</v>
      </c>
      <c r="K129" s="175"/>
      <c r="L129" s="180"/>
      <c r="M129" s="181"/>
      <c r="N129" s="182"/>
      <c r="O129" s="182"/>
      <c r="P129" s="183">
        <f>P130+P159</f>
        <v>0</v>
      </c>
      <c r="Q129" s="182"/>
      <c r="R129" s="183">
        <f>R130+R159</f>
        <v>0.25133999999999995</v>
      </c>
      <c r="S129" s="182"/>
      <c r="T129" s="184">
        <f>T130+T159</f>
        <v>0</v>
      </c>
      <c r="AR129" s="185" t="s">
        <v>85</v>
      </c>
      <c r="AT129" s="186" t="s">
        <v>74</v>
      </c>
      <c r="AU129" s="186" t="s">
        <v>75</v>
      </c>
      <c r="AY129" s="185" t="s">
        <v>175</v>
      </c>
      <c r="BK129" s="187">
        <f>BK130+BK159</f>
        <v>0</v>
      </c>
    </row>
    <row r="130" spans="2:63" s="12" customFormat="1" ht="22.9" customHeight="1">
      <c r="B130" s="174"/>
      <c r="C130" s="175"/>
      <c r="D130" s="176" t="s">
        <v>74</v>
      </c>
      <c r="E130" s="188" t="s">
        <v>951</v>
      </c>
      <c r="F130" s="188" t="s">
        <v>952</v>
      </c>
      <c r="G130" s="175"/>
      <c r="H130" s="175"/>
      <c r="I130" s="178"/>
      <c r="J130" s="189">
        <f>BK130</f>
        <v>0</v>
      </c>
      <c r="K130" s="175"/>
      <c r="L130" s="180"/>
      <c r="M130" s="181"/>
      <c r="N130" s="182"/>
      <c r="O130" s="182"/>
      <c r="P130" s="183">
        <f>SUM(P131:P158)</f>
        <v>0</v>
      </c>
      <c r="Q130" s="182"/>
      <c r="R130" s="183">
        <f>SUM(R131:R158)</f>
        <v>0.24893999999999994</v>
      </c>
      <c r="S130" s="182"/>
      <c r="T130" s="184">
        <f>SUM(T131:T158)</f>
        <v>0</v>
      </c>
      <c r="AR130" s="185" t="s">
        <v>85</v>
      </c>
      <c r="AT130" s="186" t="s">
        <v>74</v>
      </c>
      <c r="AU130" s="186" t="s">
        <v>83</v>
      </c>
      <c r="AY130" s="185" t="s">
        <v>175</v>
      </c>
      <c r="BK130" s="187">
        <f>SUM(BK131:BK158)</f>
        <v>0</v>
      </c>
    </row>
    <row r="131" spans="1:65" s="2" customFormat="1" ht="16.5" customHeight="1">
      <c r="A131" s="36"/>
      <c r="B131" s="37"/>
      <c r="C131" s="190" t="s">
        <v>304</v>
      </c>
      <c r="D131" s="190" t="s">
        <v>177</v>
      </c>
      <c r="E131" s="191" t="s">
        <v>953</v>
      </c>
      <c r="F131" s="192" t="s">
        <v>954</v>
      </c>
      <c r="G131" s="193" t="s">
        <v>247</v>
      </c>
      <c r="H131" s="194">
        <v>12</v>
      </c>
      <c r="I131" s="195"/>
      <c r="J131" s="196">
        <f aca="true" t="shared" si="0" ref="J131:J137">ROUND(I131*H131,2)</f>
        <v>0</v>
      </c>
      <c r="K131" s="192" t="s">
        <v>181</v>
      </c>
      <c r="L131" s="41"/>
      <c r="M131" s="197" t="s">
        <v>19</v>
      </c>
      <c r="N131" s="198" t="s">
        <v>48</v>
      </c>
      <c r="O131" s="67"/>
      <c r="P131" s="199">
        <f aca="true" t="shared" si="1" ref="P131:P137">O131*H131</f>
        <v>0</v>
      </c>
      <c r="Q131" s="199">
        <v>0.00264</v>
      </c>
      <c r="R131" s="199">
        <f aca="true" t="shared" si="2" ref="R131:R137">Q131*H131</f>
        <v>0.03168</v>
      </c>
      <c r="S131" s="199">
        <v>0</v>
      </c>
      <c r="T131" s="200">
        <f aca="true" t="shared" si="3" ref="T131:T137">S131*H131</f>
        <v>0</v>
      </c>
      <c r="U131" s="36"/>
      <c r="V131" s="36"/>
      <c r="W131" s="36"/>
      <c r="X131" s="36"/>
      <c r="Y131" s="36"/>
      <c r="Z131" s="36"/>
      <c r="AA131" s="36"/>
      <c r="AB131" s="36"/>
      <c r="AC131" s="36"/>
      <c r="AD131" s="36"/>
      <c r="AE131" s="36"/>
      <c r="AR131" s="201" t="s">
        <v>293</v>
      </c>
      <c r="AT131" s="201" t="s">
        <v>177</v>
      </c>
      <c r="AU131" s="201" t="s">
        <v>85</v>
      </c>
      <c r="AY131" s="19" t="s">
        <v>175</v>
      </c>
      <c r="BE131" s="202">
        <f aca="true" t="shared" si="4" ref="BE131:BE137">IF(N131="základní",J131,0)</f>
        <v>0</v>
      </c>
      <c r="BF131" s="202">
        <f aca="true" t="shared" si="5" ref="BF131:BF137">IF(N131="snížená",J131,0)</f>
        <v>0</v>
      </c>
      <c r="BG131" s="202">
        <f aca="true" t="shared" si="6" ref="BG131:BG137">IF(N131="zákl. přenesená",J131,0)</f>
        <v>0</v>
      </c>
      <c r="BH131" s="202">
        <f aca="true" t="shared" si="7" ref="BH131:BH137">IF(N131="sníž. přenesená",J131,0)</f>
        <v>0</v>
      </c>
      <c r="BI131" s="202">
        <f aca="true" t="shared" si="8" ref="BI131:BI137">IF(N131="nulová",J131,0)</f>
        <v>0</v>
      </c>
      <c r="BJ131" s="19" t="s">
        <v>182</v>
      </c>
      <c r="BK131" s="202">
        <f aca="true" t="shared" si="9" ref="BK131:BK137">ROUND(I131*H131,2)</f>
        <v>0</v>
      </c>
      <c r="BL131" s="19" t="s">
        <v>293</v>
      </c>
      <c r="BM131" s="201" t="s">
        <v>955</v>
      </c>
    </row>
    <row r="132" spans="1:65" s="2" customFormat="1" ht="16.5" customHeight="1">
      <c r="A132" s="36"/>
      <c r="B132" s="37"/>
      <c r="C132" s="190" t="s">
        <v>313</v>
      </c>
      <c r="D132" s="190" t="s">
        <v>177</v>
      </c>
      <c r="E132" s="191" t="s">
        <v>956</v>
      </c>
      <c r="F132" s="192" t="s">
        <v>957</v>
      </c>
      <c r="G132" s="193" t="s">
        <v>247</v>
      </c>
      <c r="H132" s="194">
        <v>10</v>
      </c>
      <c r="I132" s="195"/>
      <c r="J132" s="196">
        <f t="shared" si="0"/>
        <v>0</v>
      </c>
      <c r="K132" s="192" t="s">
        <v>181</v>
      </c>
      <c r="L132" s="41"/>
      <c r="M132" s="197" t="s">
        <v>19</v>
      </c>
      <c r="N132" s="198" t="s">
        <v>48</v>
      </c>
      <c r="O132" s="67"/>
      <c r="P132" s="199">
        <f t="shared" si="1"/>
        <v>0</v>
      </c>
      <c r="Q132" s="199">
        <v>0.0022</v>
      </c>
      <c r="R132" s="199">
        <f t="shared" si="2"/>
        <v>0.022000000000000002</v>
      </c>
      <c r="S132" s="199">
        <v>0</v>
      </c>
      <c r="T132" s="200">
        <f t="shared" si="3"/>
        <v>0</v>
      </c>
      <c r="U132" s="36"/>
      <c r="V132" s="36"/>
      <c r="W132" s="36"/>
      <c r="X132" s="36"/>
      <c r="Y132" s="36"/>
      <c r="Z132" s="36"/>
      <c r="AA132" s="36"/>
      <c r="AB132" s="36"/>
      <c r="AC132" s="36"/>
      <c r="AD132" s="36"/>
      <c r="AE132" s="36"/>
      <c r="AR132" s="201" t="s">
        <v>293</v>
      </c>
      <c r="AT132" s="201" t="s">
        <v>177</v>
      </c>
      <c r="AU132" s="201" t="s">
        <v>85</v>
      </c>
      <c r="AY132" s="19" t="s">
        <v>175</v>
      </c>
      <c r="BE132" s="202">
        <f t="shared" si="4"/>
        <v>0</v>
      </c>
      <c r="BF132" s="202">
        <f t="shared" si="5"/>
        <v>0</v>
      </c>
      <c r="BG132" s="202">
        <f t="shared" si="6"/>
        <v>0</v>
      </c>
      <c r="BH132" s="202">
        <f t="shared" si="7"/>
        <v>0</v>
      </c>
      <c r="BI132" s="202">
        <f t="shared" si="8"/>
        <v>0</v>
      </c>
      <c r="BJ132" s="19" t="s">
        <v>182</v>
      </c>
      <c r="BK132" s="202">
        <f t="shared" si="9"/>
        <v>0</v>
      </c>
      <c r="BL132" s="19" t="s">
        <v>293</v>
      </c>
      <c r="BM132" s="201" t="s">
        <v>958</v>
      </c>
    </row>
    <row r="133" spans="1:65" s="2" customFormat="1" ht="16.5" customHeight="1">
      <c r="A133" s="36"/>
      <c r="B133" s="37"/>
      <c r="C133" s="190" t="s">
        <v>317</v>
      </c>
      <c r="D133" s="190" t="s">
        <v>177</v>
      </c>
      <c r="E133" s="191" t="s">
        <v>959</v>
      </c>
      <c r="F133" s="192" t="s">
        <v>960</v>
      </c>
      <c r="G133" s="193" t="s">
        <v>247</v>
      </c>
      <c r="H133" s="194">
        <v>4</v>
      </c>
      <c r="I133" s="195"/>
      <c r="J133" s="196">
        <f t="shared" si="0"/>
        <v>0</v>
      </c>
      <c r="K133" s="192" t="s">
        <v>181</v>
      </c>
      <c r="L133" s="41"/>
      <c r="M133" s="197" t="s">
        <v>19</v>
      </c>
      <c r="N133" s="198" t="s">
        <v>48</v>
      </c>
      <c r="O133" s="67"/>
      <c r="P133" s="199">
        <f t="shared" si="1"/>
        <v>0</v>
      </c>
      <c r="Q133" s="199">
        <v>0.00405</v>
      </c>
      <c r="R133" s="199">
        <f t="shared" si="2"/>
        <v>0.0162</v>
      </c>
      <c r="S133" s="199">
        <v>0</v>
      </c>
      <c r="T133" s="200">
        <f t="shared" si="3"/>
        <v>0</v>
      </c>
      <c r="U133" s="36"/>
      <c r="V133" s="36"/>
      <c r="W133" s="36"/>
      <c r="X133" s="36"/>
      <c r="Y133" s="36"/>
      <c r="Z133" s="36"/>
      <c r="AA133" s="36"/>
      <c r="AB133" s="36"/>
      <c r="AC133" s="36"/>
      <c r="AD133" s="36"/>
      <c r="AE133" s="36"/>
      <c r="AR133" s="201" t="s">
        <v>293</v>
      </c>
      <c r="AT133" s="201" t="s">
        <v>177</v>
      </c>
      <c r="AU133" s="201" t="s">
        <v>85</v>
      </c>
      <c r="AY133" s="19" t="s">
        <v>175</v>
      </c>
      <c r="BE133" s="202">
        <f t="shared" si="4"/>
        <v>0</v>
      </c>
      <c r="BF133" s="202">
        <f t="shared" si="5"/>
        <v>0</v>
      </c>
      <c r="BG133" s="202">
        <f t="shared" si="6"/>
        <v>0</v>
      </c>
      <c r="BH133" s="202">
        <f t="shared" si="7"/>
        <v>0</v>
      </c>
      <c r="BI133" s="202">
        <f t="shared" si="8"/>
        <v>0</v>
      </c>
      <c r="BJ133" s="19" t="s">
        <v>182</v>
      </c>
      <c r="BK133" s="202">
        <f t="shared" si="9"/>
        <v>0</v>
      </c>
      <c r="BL133" s="19" t="s">
        <v>293</v>
      </c>
      <c r="BM133" s="201" t="s">
        <v>961</v>
      </c>
    </row>
    <row r="134" spans="1:65" s="2" customFormat="1" ht="16.5" customHeight="1">
      <c r="A134" s="36"/>
      <c r="B134" s="37"/>
      <c r="C134" s="190" t="s">
        <v>7</v>
      </c>
      <c r="D134" s="190" t="s">
        <v>177</v>
      </c>
      <c r="E134" s="191" t="s">
        <v>962</v>
      </c>
      <c r="F134" s="192" t="s">
        <v>963</v>
      </c>
      <c r="G134" s="193" t="s">
        <v>247</v>
      </c>
      <c r="H134" s="194">
        <v>11</v>
      </c>
      <c r="I134" s="195"/>
      <c r="J134" s="196">
        <f t="shared" si="0"/>
        <v>0</v>
      </c>
      <c r="K134" s="192" t="s">
        <v>181</v>
      </c>
      <c r="L134" s="41"/>
      <c r="M134" s="197" t="s">
        <v>19</v>
      </c>
      <c r="N134" s="198" t="s">
        <v>48</v>
      </c>
      <c r="O134" s="67"/>
      <c r="P134" s="199">
        <f t="shared" si="1"/>
        <v>0</v>
      </c>
      <c r="Q134" s="199">
        <v>0.00493</v>
      </c>
      <c r="R134" s="199">
        <f t="shared" si="2"/>
        <v>0.05423</v>
      </c>
      <c r="S134" s="199">
        <v>0</v>
      </c>
      <c r="T134" s="200">
        <f t="shared" si="3"/>
        <v>0</v>
      </c>
      <c r="U134" s="36"/>
      <c r="V134" s="36"/>
      <c r="W134" s="36"/>
      <c r="X134" s="36"/>
      <c r="Y134" s="36"/>
      <c r="Z134" s="36"/>
      <c r="AA134" s="36"/>
      <c r="AB134" s="36"/>
      <c r="AC134" s="36"/>
      <c r="AD134" s="36"/>
      <c r="AE134" s="36"/>
      <c r="AR134" s="201" t="s">
        <v>293</v>
      </c>
      <c r="AT134" s="201" t="s">
        <v>177</v>
      </c>
      <c r="AU134" s="201" t="s">
        <v>85</v>
      </c>
      <c r="AY134" s="19" t="s">
        <v>175</v>
      </c>
      <c r="BE134" s="202">
        <f t="shared" si="4"/>
        <v>0</v>
      </c>
      <c r="BF134" s="202">
        <f t="shared" si="5"/>
        <v>0</v>
      </c>
      <c r="BG134" s="202">
        <f t="shared" si="6"/>
        <v>0</v>
      </c>
      <c r="BH134" s="202">
        <f t="shared" si="7"/>
        <v>0</v>
      </c>
      <c r="BI134" s="202">
        <f t="shared" si="8"/>
        <v>0</v>
      </c>
      <c r="BJ134" s="19" t="s">
        <v>182</v>
      </c>
      <c r="BK134" s="202">
        <f t="shared" si="9"/>
        <v>0</v>
      </c>
      <c r="BL134" s="19" t="s">
        <v>293</v>
      </c>
      <c r="BM134" s="201" t="s">
        <v>964</v>
      </c>
    </row>
    <row r="135" spans="1:65" s="2" customFormat="1" ht="16.5" customHeight="1">
      <c r="A135" s="36"/>
      <c r="B135" s="37"/>
      <c r="C135" s="190" t="s">
        <v>327</v>
      </c>
      <c r="D135" s="190" t="s">
        <v>177</v>
      </c>
      <c r="E135" s="191" t="s">
        <v>965</v>
      </c>
      <c r="F135" s="192" t="s">
        <v>966</v>
      </c>
      <c r="G135" s="193" t="s">
        <v>247</v>
      </c>
      <c r="H135" s="194">
        <v>11</v>
      </c>
      <c r="I135" s="195"/>
      <c r="J135" s="196">
        <f t="shared" si="0"/>
        <v>0</v>
      </c>
      <c r="K135" s="192" t="s">
        <v>181</v>
      </c>
      <c r="L135" s="41"/>
      <c r="M135" s="197" t="s">
        <v>19</v>
      </c>
      <c r="N135" s="198" t="s">
        <v>48</v>
      </c>
      <c r="O135" s="67"/>
      <c r="P135" s="199">
        <f t="shared" si="1"/>
        <v>0</v>
      </c>
      <c r="Q135" s="199">
        <v>0.0068</v>
      </c>
      <c r="R135" s="199">
        <f t="shared" si="2"/>
        <v>0.07479999999999999</v>
      </c>
      <c r="S135" s="199">
        <v>0</v>
      </c>
      <c r="T135" s="200">
        <f t="shared" si="3"/>
        <v>0</v>
      </c>
      <c r="U135" s="36"/>
      <c r="V135" s="36"/>
      <c r="W135" s="36"/>
      <c r="X135" s="36"/>
      <c r="Y135" s="36"/>
      <c r="Z135" s="36"/>
      <c r="AA135" s="36"/>
      <c r="AB135" s="36"/>
      <c r="AC135" s="36"/>
      <c r="AD135" s="36"/>
      <c r="AE135" s="36"/>
      <c r="AR135" s="201" t="s">
        <v>293</v>
      </c>
      <c r="AT135" s="201" t="s">
        <v>177</v>
      </c>
      <c r="AU135" s="201" t="s">
        <v>85</v>
      </c>
      <c r="AY135" s="19" t="s">
        <v>175</v>
      </c>
      <c r="BE135" s="202">
        <f t="shared" si="4"/>
        <v>0</v>
      </c>
      <c r="BF135" s="202">
        <f t="shared" si="5"/>
        <v>0</v>
      </c>
      <c r="BG135" s="202">
        <f t="shared" si="6"/>
        <v>0</v>
      </c>
      <c r="BH135" s="202">
        <f t="shared" si="7"/>
        <v>0</v>
      </c>
      <c r="BI135" s="202">
        <f t="shared" si="8"/>
        <v>0</v>
      </c>
      <c r="BJ135" s="19" t="s">
        <v>182</v>
      </c>
      <c r="BK135" s="202">
        <f t="shared" si="9"/>
        <v>0</v>
      </c>
      <c r="BL135" s="19" t="s">
        <v>293</v>
      </c>
      <c r="BM135" s="201" t="s">
        <v>967</v>
      </c>
    </row>
    <row r="136" spans="1:65" s="2" customFormat="1" ht="16.5" customHeight="1">
      <c r="A136" s="36"/>
      <c r="B136" s="37"/>
      <c r="C136" s="190" t="s">
        <v>332</v>
      </c>
      <c r="D136" s="190" t="s">
        <v>177</v>
      </c>
      <c r="E136" s="191" t="s">
        <v>968</v>
      </c>
      <c r="F136" s="192" t="s">
        <v>969</v>
      </c>
      <c r="G136" s="193" t="s">
        <v>247</v>
      </c>
      <c r="H136" s="194">
        <v>2</v>
      </c>
      <c r="I136" s="195"/>
      <c r="J136" s="196">
        <f t="shared" si="0"/>
        <v>0</v>
      </c>
      <c r="K136" s="192" t="s">
        <v>181</v>
      </c>
      <c r="L136" s="41"/>
      <c r="M136" s="197" t="s">
        <v>19</v>
      </c>
      <c r="N136" s="198" t="s">
        <v>48</v>
      </c>
      <c r="O136" s="67"/>
      <c r="P136" s="199">
        <f t="shared" si="1"/>
        <v>0</v>
      </c>
      <c r="Q136" s="199">
        <v>0.00653</v>
      </c>
      <c r="R136" s="199">
        <f t="shared" si="2"/>
        <v>0.01306</v>
      </c>
      <c r="S136" s="199">
        <v>0</v>
      </c>
      <c r="T136" s="200">
        <f t="shared" si="3"/>
        <v>0</v>
      </c>
      <c r="U136" s="36"/>
      <c r="V136" s="36"/>
      <c r="W136" s="36"/>
      <c r="X136" s="36"/>
      <c r="Y136" s="36"/>
      <c r="Z136" s="36"/>
      <c r="AA136" s="36"/>
      <c r="AB136" s="36"/>
      <c r="AC136" s="36"/>
      <c r="AD136" s="36"/>
      <c r="AE136" s="36"/>
      <c r="AR136" s="201" t="s">
        <v>293</v>
      </c>
      <c r="AT136" s="201" t="s">
        <v>177</v>
      </c>
      <c r="AU136" s="201" t="s">
        <v>85</v>
      </c>
      <c r="AY136" s="19" t="s">
        <v>175</v>
      </c>
      <c r="BE136" s="202">
        <f t="shared" si="4"/>
        <v>0</v>
      </c>
      <c r="BF136" s="202">
        <f t="shared" si="5"/>
        <v>0</v>
      </c>
      <c r="BG136" s="202">
        <f t="shared" si="6"/>
        <v>0</v>
      </c>
      <c r="BH136" s="202">
        <f t="shared" si="7"/>
        <v>0</v>
      </c>
      <c r="BI136" s="202">
        <f t="shared" si="8"/>
        <v>0</v>
      </c>
      <c r="BJ136" s="19" t="s">
        <v>182</v>
      </c>
      <c r="BK136" s="202">
        <f t="shared" si="9"/>
        <v>0</v>
      </c>
      <c r="BL136" s="19" t="s">
        <v>293</v>
      </c>
      <c r="BM136" s="201" t="s">
        <v>970</v>
      </c>
    </row>
    <row r="137" spans="1:65" s="2" customFormat="1" ht="16.5" customHeight="1">
      <c r="A137" s="36"/>
      <c r="B137" s="37"/>
      <c r="C137" s="190" t="s">
        <v>336</v>
      </c>
      <c r="D137" s="190" t="s">
        <v>177</v>
      </c>
      <c r="E137" s="191" t="s">
        <v>971</v>
      </c>
      <c r="F137" s="192" t="s">
        <v>972</v>
      </c>
      <c r="G137" s="193" t="s">
        <v>973</v>
      </c>
      <c r="H137" s="194">
        <v>5</v>
      </c>
      <c r="I137" s="195"/>
      <c r="J137" s="196">
        <f t="shared" si="0"/>
        <v>0</v>
      </c>
      <c r="K137" s="192" t="s">
        <v>181</v>
      </c>
      <c r="L137" s="41"/>
      <c r="M137" s="197" t="s">
        <v>19</v>
      </c>
      <c r="N137" s="198" t="s">
        <v>48</v>
      </c>
      <c r="O137" s="67"/>
      <c r="P137" s="199">
        <f t="shared" si="1"/>
        <v>0</v>
      </c>
      <c r="Q137" s="199">
        <v>0.00338</v>
      </c>
      <c r="R137" s="199">
        <f t="shared" si="2"/>
        <v>0.016900000000000002</v>
      </c>
      <c r="S137" s="199">
        <v>0</v>
      </c>
      <c r="T137" s="200">
        <f t="shared" si="3"/>
        <v>0</v>
      </c>
      <c r="U137" s="36"/>
      <c r="V137" s="36"/>
      <c r="W137" s="36"/>
      <c r="X137" s="36"/>
      <c r="Y137" s="36"/>
      <c r="Z137" s="36"/>
      <c r="AA137" s="36"/>
      <c r="AB137" s="36"/>
      <c r="AC137" s="36"/>
      <c r="AD137" s="36"/>
      <c r="AE137" s="36"/>
      <c r="AR137" s="201" t="s">
        <v>293</v>
      </c>
      <c r="AT137" s="201" t="s">
        <v>177</v>
      </c>
      <c r="AU137" s="201" t="s">
        <v>85</v>
      </c>
      <c r="AY137" s="19" t="s">
        <v>175</v>
      </c>
      <c r="BE137" s="202">
        <f t="shared" si="4"/>
        <v>0</v>
      </c>
      <c r="BF137" s="202">
        <f t="shared" si="5"/>
        <v>0</v>
      </c>
      <c r="BG137" s="202">
        <f t="shared" si="6"/>
        <v>0</v>
      </c>
      <c r="BH137" s="202">
        <f t="shared" si="7"/>
        <v>0</v>
      </c>
      <c r="BI137" s="202">
        <f t="shared" si="8"/>
        <v>0</v>
      </c>
      <c r="BJ137" s="19" t="s">
        <v>182</v>
      </c>
      <c r="BK137" s="202">
        <f t="shared" si="9"/>
        <v>0</v>
      </c>
      <c r="BL137" s="19" t="s">
        <v>293</v>
      </c>
      <c r="BM137" s="201" t="s">
        <v>974</v>
      </c>
    </row>
    <row r="138" spans="1:47" s="2" customFormat="1" ht="29.25">
      <c r="A138" s="36"/>
      <c r="B138" s="37"/>
      <c r="C138" s="38"/>
      <c r="D138" s="203" t="s">
        <v>184</v>
      </c>
      <c r="E138" s="38"/>
      <c r="F138" s="204" t="s">
        <v>975</v>
      </c>
      <c r="G138" s="38"/>
      <c r="H138" s="38"/>
      <c r="I138" s="111"/>
      <c r="J138" s="38"/>
      <c r="K138" s="38"/>
      <c r="L138" s="41"/>
      <c r="M138" s="205"/>
      <c r="N138" s="206"/>
      <c r="O138" s="67"/>
      <c r="P138" s="67"/>
      <c r="Q138" s="67"/>
      <c r="R138" s="67"/>
      <c r="S138" s="67"/>
      <c r="T138" s="68"/>
      <c r="U138" s="36"/>
      <c r="V138" s="36"/>
      <c r="W138" s="36"/>
      <c r="X138" s="36"/>
      <c r="Y138" s="36"/>
      <c r="Z138" s="36"/>
      <c r="AA138" s="36"/>
      <c r="AB138" s="36"/>
      <c r="AC138" s="36"/>
      <c r="AD138" s="36"/>
      <c r="AE138" s="36"/>
      <c r="AT138" s="19" t="s">
        <v>184</v>
      </c>
      <c r="AU138" s="19" t="s">
        <v>85</v>
      </c>
    </row>
    <row r="139" spans="1:65" s="2" customFormat="1" ht="16.5" customHeight="1">
      <c r="A139" s="36"/>
      <c r="B139" s="37"/>
      <c r="C139" s="190" t="s">
        <v>341</v>
      </c>
      <c r="D139" s="190" t="s">
        <v>177</v>
      </c>
      <c r="E139" s="191" t="s">
        <v>976</v>
      </c>
      <c r="F139" s="192" t="s">
        <v>977</v>
      </c>
      <c r="G139" s="193" t="s">
        <v>973</v>
      </c>
      <c r="H139" s="194">
        <v>5</v>
      </c>
      <c r="I139" s="195"/>
      <c r="J139" s="196">
        <f>ROUND(I139*H139,2)</f>
        <v>0</v>
      </c>
      <c r="K139" s="192" t="s">
        <v>181</v>
      </c>
      <c r="L139" s="41"/>
      <c r="M139" s="197" t="s">
        <v>19</v>
      </c>
      <c r="N139" s="198" t="s">
        <v>48</v>
      </c>
      <c r="O139" s="67"/>
      <c r="P139" s="199">
        <f>O139*H139</f>
        <v>0</v>
      </c>
      <c r="Q139" s="199">
        <v>0.00022</v>
      </c>
      <c r="R139" s="199">
        <f>Q139*H139</f>
        <v>0.0011</v>
      </c>
      <c r="S139" s="199">
        <v>0</v>
      </c>
      <c r="T139" s="200">
        <f>S139*H139</f>
        <v>0</v>
      </c>
      <c r="U139" s="36"/>
      <c r="V139" s="36"/>
      <c r="W139" s="36"/>
      <c r="X139" s="36"/>
      <c r="Y139" s="36"/>
      <c r="Z139" s="36"/>
      <c r="AA139" s="36"/>
      <c r="AB139" s="36"/>
      <c r="AC139" s="36"/>
      <c r="AD139" s="36"/>
      <c r="AE139" s="36"/>
      <c r="AR139" s="201" t="s">
        <v>293</v>
      </c>
      <c r="AT139" s="201" t="s">
        <v>177</v>
      </c>
      <c r="AU139" s="201" t="s">
        <v>85</v>
      </c>
      <c r="AY139" s="19" t="s">
        <v>175</v>
      </c>
      <c r="BE139" s="202">
        <f>IF(N139="základní",J139,0)</f>
        <v>0</v>
      </c>
      <c r="BF139" s="202">
        <f>IF(N139="snížená",J139,0)</f>
        <v>0</v>
      </c>
      <c r="BG139" s="202">
        <f>IF(N139="zákl. přenesená",J139,0)</f>
        <v>0</v>
      </c>
      <c r="BH139" s="202">
        <f>IF(N139="sníž. přenesená",J139,0)</f>
        <v>0</v>
      </c>
      <c r="BI139" s="202">
        <f>IF(N139="nulová",J139,0)</f>
        <v>0</v>
      </c>
      <c r="BJ139" s="19" t="s">
        <v>182</v>
      </c>
      <c r="BK139" s="202">
        <f>ROUND(I139*H139,2)</f>
        <v>0</v>
      </c>
      <c r="BL139" s="19" t="s">
        <v>293</v>
      </c>
      <c r="BM139" s="201" t="s">
        <v>978</v>
      </c>
    </row>
    <row r="140" spans="1:47" s="2" customFormat="1" ht="29.25">
      <c r="A140" s="36"/>
      <c r="B140" s="37"/>
      <c r="C140" s="38"/>
      <c r="D140" s="203" t="s">
        <v>184</v>
      </c>
      <c r="E140" s="38"/>
      <c r="F140" s="204" t="s">
        <v>975</v>
      </c>
      <c r="G140" s="38"/>
      <c r="H140" s="38"/>
      <c r="I140" s="111"/>
      <c r="J140" s="38"/>
      <c r="K140" s="38"/>
      <c r="L140" s="41"/>
      <c r="M140" s="205"/>
      <c r="N140" s="206"/>
      <c r="O140" s="67"/>
      <c r="P140" s="67"/>
      <c r="Q140" s="67"/>
      <c r="R140" s="67"/>
      <c r="S140" s="67"/>
      <c r="T140" s="68"/>
      <c r="U140" s="36"/>
      <c r="V140" s="36"/>
      <c r="W140" s="36"/>
      <c r="X140" s="36"/>
      <c r="Y140" s="36"/>
      <c r="Z140" s="36"/>
      <c r="AA140" s="36"/>
      <c r="AB140" s="36"/>
      <c r="AC140" s="36"/>
      <c r="AD140" s="36"/>
      <c r="AE140" s="36"/>
      <c r="AT140" s="19" t="s">
        <v>184</v>
      </c>
      <c r="AU140" s="19" t="s">
        <v>85</v>
      </c>
    </row>
    <row r="141" spans="1:65" s="2" customFormat="1" ht="16.5" customHeight="1">
      <c r="A141" s="36"/>
      <c r="B141" s="37"/>
      <c r="C141" s="190" t="s">
        <v>345</v>
      </c>
      <c r="D141" s="190" t="s">
        <v>177</v>
      </c>
      <c r="E141" s="191" t="s">
        <v>979</v>
      </c>
      <c r="F141" s="192" t="s">
        <v>980</v>
      </c>
      <c r="G141" s="193" t="s">
        <v>247</v>
      </c>
      <c r="H141" s="194">
        <v>3</v>
      </c>
      <c r="I141" s="195"/>
      <c r="J141" s="196">
        <f>ROUND(I141*H141,2)</f>
        <v>0</v>
      </c>
      <c r="K141" s="192" t="s">
        <v>181</v>
      </c>
      <c r="L141" s="41"/>
      <c r="M141" s="197" t="s">
        <v>19</v>
      </c>
      <c r="N141" s="198" t="s">
        <v>48</v>
      </c>
      <c r="O141" s="67"/>
      <c r="P141" s="199">
        <f>O141*H141</f>
        <v>0</v>
      </c>
      <c r="Q141" s="199">
        <v>0.00037</v>
      </c>
      <c r="R141" s="199">
        <f>Q141*H141</f>
        <v>0.0011099999999999999</v>
      </c>
      <c r="S141" s="199">
        <v>0</v>
      </c>
      <c r="T141" s="200">
        <f>S141*H141</f>
        <v>0</v>
      </c>
      <c r="U141" s="36"/>
      <c r="V141" s="36"/>
      <c r="W141" s="36"/>
      <c r="X141" s="36"/>
      <c r="Y141" s="36"/>
      <c r="Z141" s="36"/>
      <c r="AA141" s="36"/>
      <c r="AB141" s="36"/>
      <c r="AC141" s="36"/>
      <c r="AD141" s="36"/>
      <c r="AE141" s="36"/>
      <c r="AR141" s="201" t="s">
        <v>293</v>
      </c>
      <c r="AT141" s="201" t="s">
        <v>177</v>
      </c>
      <c r="AU141" s="201" t="s">
        <v>85</v>
      </c>
      <c r="AY141" s="19" t="s">
        <v>175</v>
      </c>
      <c r="BE141" s="202">
        <f>IF(N141="základní",J141,0)</f>
        <v>0</v>
      </c>
      <c r="BF141" s="202">
        <f>IF(N141="snížená",J141,0)</f>
        <v>0</v>
      </c>
      <c r="BG141" s="202">
        <f>IF(N141="zákl. přenesená",J141,0)</f>
        <v>0</v>
      </c>
      <c r="BH141" s="202">
        <f>IF(N141="sníž. přenesená",J141,0)</f>
        <v>0</v>
      </c>
      <c r="BI141" s="202">
        <f>IF(N141="nulová",J141,0)</f>
        <v>0</v>
      </c>
      <c r="BJ141" s="19" t="s">
        <v>182</v>
      </c>
      <c r="BK141" s="202">
        <f>ROUND(I141*H141,2)</f>
        <v>0</v>
      </c>
      <c r="BL141" s="19" t="s">
        <v>293</v>
      </c>
      <c r="BM141" s="201" t="s">
        <v>981</v>
      </c>
    </row>
    <row r="142" spans="1:47" s="2" customFormat="1" ht="29.25">
      <c r="A142" s="36"/>
      <c r="B142" s="37"/>
      <c r="C142" s="38"/>
      <c r="D142" s="203" t="s">
        <v>184</v>
      </c>
      <c r="E142" s="38"/>
      <c r="F142" s="204" t="s">
        <v>982</v>
      </c>
      <c r="G142" s="38"/>
      <c r="H142" s="38"/>
      <c r="I142" s="111"/>
      <c r="J142" s="38"/>
      <c r="K142" s="38"/>
      <c r="L142" s="41"/>
      <c r="M142" s="205"/>
      <c r="N142" s="206"/>
      <c r="O142" s="67"/>
      <c r="P142" s="67"/>
      <c r="Q142" s="67"/>
      <c r="R142" s="67"/>
      <c r="S142" s="67"/>
      <c r="T142" s="68"/>
      <c r="U142" s="36"/>
      <c r="V142" s="36"/>
      <c r="W142" s="36"/>
      <c r="X142" s="36"/>
      <c r="Y142" s="36"/>
      <c r="Z142" s="36"/>
      <c r="AA142" s="36"/>
      <c r="AB142" s="36"/>
      <c r="AC142" s="36"/>
      <c r="AD142" s="36"/>
      <c r="AE142" s="36"/>
      <c r="AT142" s="19" t="s">
        <v>184</v>
      </c>
      <c r="AU142" s="19" t="s">
        <v>85</v>
      </c>
    </row>
    <row r="143" spans="1:65" s="2" customFormat="1" ht="16.5" customHeight="1">
      <c r="A143" s="36"/>
      <c r="B143" s="37"/>
      <c r="C143" s="190" t="s">
        <v>349</v>
      </c>
      <c r="D143" s="190" t="s">
        <v>177</v>
      </c>
      <c r="E143" s="191" t="s">
        <v>983</v>
      </c>
      <c r="F143" s="192" t="s">
        <v>984</v>
      </c>
      <c r="G143" s="193" t="s">
        <v>400</v>
      </c>
      <c r="H143" s="194">
        <v>2</v>
      </c>
      <c r="I143" s="195"/>
      <c r="J143" s="196">
        <f>ROUND(I143*H143,2)</f>
        <v>0</v>
      </c>
      <c r="K143" s="192" t="s">
        <v>181</v>
      </c>
      <c r="L143" s="41"/>
      <c r="M143" s="197" t="s">
        <v>19</v>
      </c>
      <c r="N143" s="198" t="s">
        <v>48</v>
      </c>
      <c r="O143" s="67"/>
      <c r="P143" s="199">
        <f>O143*H143</f>
        <v>0</v>
      </c>
      <c r="Q143" s="199">
        <v>0</v>
      </c>
      <c r="R143" s="199">
        <f>Q143*H143</f>
        <v>0</v>
      </c>
      <c r="S143" s="199">
        <v>0</v>
      </c>
      <c r="T143" s="200">
        <f>S143*H143</f>
        <v>0</v>
      </c>
      <c r="U143" s="36"/>
      <c r="V143" s="36"/>
      <c r="W143" s="36"/>
      <c r="X143" s="36"/>
      <c r="Y143" s="36"/>
      <c r="Z143" s="36"/>
      <c r="AA143" s="36"/>
      <c r="AB143" s="36"/>
      <c r="AC143" s="36"/>
      <c r="AD143" s="36"/>
      <c r="AE143" s="36"/>
      <c r="AR143" s="201" t="s">
        <v>293</v>
      </c>
      <c r="AT143" s="201" t="s">
        <v>177</v>
      </c>
      <c r="AU143" s="201" t="s">
        <v>85</v>
      </c>
      <c r="AY143" s="19" t="s">
        <v>175</v>
      </c>
      <c r="BE143" s="202">
        <f>IF(N143="základní",J143,0)</f>
        <v>0</v>
      </c>
      <c r="BF143" s="202">
        <f>IF(N143="snížená",J143,0)</f>
        <v>0</v>
      </c>
      <c r="BG143" s="202">
        <f>IF(N143="zákl. přenesená",J143,0)</f>
        <v>0</v>
      </c>
      <c r="BH143" s="202">
        <f>IF(N143="sníž. přenesená",J143,0)</f>
        <v>0</v>
      </c>
      <c r="BI143" s="202">
        <f>IF(N143="nulová",J143,0)</f>
        <v>0</v>
      </c>
      <c r="BJ143" s="19" t="s">
        <v>182</v>
      </c>
      <c r="BK143" s="202">
        <f>ROUND(I143*H143,2)</f>
        <v>0</v>
      </c>
      <c r="BL143" s="19" t="s">
        <v>293</v>
      </c>
      <c r="BM143" s="201" t="s">
        <v>985</v>
      </c>
    </row>
    <row r="144" spans="1:47" s="2" customFormat="1" ht="68.25">
      <c r="A144" s="36"/>
      <c r="B144" s="37"/>
      <c r="C144" s="38"/>
      <c r="D144" s="203" t="s">
        <v>184</v>
      </c>
      <c r="E144" s="38"/>
      <c r="F144" s="204" t="s">
        <v>986</v>
      </c>
      <c r="G144" s="38"/>
      <c r="H144" s="38"/>
      <c r="I144" s="111"/>
      <c r="J144" s="38"/>
      <c r="K144" s="38"/>
      <c r="L144" s="41"/>
      <c r="M144" s="205"/>
      <c r="N144" s="206"/>
      <c r="O144" s="67"/>
      <c r="P144" s="67"/>
      <c r="Q144" s="67"/>
      <c r="R144" s="67"/>
      <c r="S144" s="67"/>
      <c r="T144" s="68"/>
      <c r="U144" s="36"/>
      <c r="V144" s="36"/>
      <c r="W144" s="36"/>
      <c r="X144" s="36"/>
      <c r="Y144" s="36"/>
      <c r="Z144" s="36"/>
      <c r="AA144" s="36"/>
      <c r="AB144" s="36"/>
      <c r="AC144" s="36"/>
      <c r="AD144" s="36"/>
      <c r="AE144" s="36"/>
      <c r="AT144" s="19" t="s">
        <v>184</v>
      </c>
      <c r="AU144" s="19" t="s">
        <v>85</v>
      </c>
    </row>
    <row r="145" spans="1:65" s="2" customFormat="1" ht="16.5" customHeight="1">
      <c r="A145" s="36"/>
      <c r="B145" s="37"/>
      <c r="C145" s="190" t="s">
        <v>504</v>
      </c>
      <c r="D145" s="190" t="s">
        <v>177</v>
      </c>
      <c r="E145" s="191" t="s">
        <v>987</v>
      </c>
      <c r="F145" s="192" t="s">
        <v>988</v>
      </c>
      <c r="G145" s="193" t="s">
        <v>247</v>
      </c>
      <c r="H145" s="194">
        <v>48</v>
      </c>
      <c r="I145" s="195"/>
      <c r="J145" s="196">
        <f>ROUND(I145*H145,2)</f>
        <v>0</v>
      </c>
      <c r="K145" s="192" t="s">
        <v>181</v>
      </c>
      <c r="L145" s="41"/>
      <c r="M145" s="197" t="s">
        <v>19</v>
      </c>
      <c r="N145" s="198" t="s">
        <v>48</v>
      </c>
      <c r="O145" s="67"/>
      <c r="P145" s="199">
        <f>O145*H145</f>
        <v>0</v>
      </c>
      <c r="Q145" s="199">
        <v>0</v>
      </c>
      <c r="R145" s="199">
        <f>Q145*H145</f>
        <v>0</v>
      </c>
      <c r="S145" s="199">
        <v>0</v>
      </c>
      <c r="T145" s="200">
        <f>S145*H145</f>
        <v>0</v>
      </c>
      <c r="U145" s="36"/>
      <c r="V145" s="36"/>
      <c r="W145" s="36"/>
      <c r="X145" s="36"/>
      <c r="Y145" s="36"/>
      <c r="Z145" s="36"/>
      <c r="AA145" s="36"/>
      <c r="AB145" s="36"/>
      <c r="AC145" s="36"/>
      <c r="AD145" s="36"/>
      <c r="AE145" s="36"/>
      <c r="AR145" s="201" t="s">
        <v>293</v>
      </c>
      <c r="AT145" s="201" t="s">
        <v>177</v>
      </c>
      <c r="AU145" s="201" t="s">
        <v>85</v>
      </c>
      <c r="AY145" s="19" t="s">
        <v>175</v>
      </c>
      <c r="BE145" s="202">
        <f>IF(N145="základní",J145,0)</f>
        <v>0</v>
      </c>
      <c r="BF145" s="202">
        <f>IF(N145="snížená",J145,0)</f>
        <v>0</v>
      </c>
      <c r="BG145" s="202">
        <f>IF(N145="zákl. přenesená",J145,0)</f>
        <v>0</v>
      </c>
      <c r="BH145" s="202">
        <f>IF(N145="sníž. přenesená",J145,0)</f>
        <v>0</v>
      </c>
      <c r="BI145" s="202">
        <f>IF(N145="nulová",J145,0)</f>
        <v>0</v>
      </c>
      <c r="BJ145" s="19" t="s">
        <v>182</v>
      </c>
      <c r="BK145" s="202">
        <f>ROUND(I145*H145,2)</f>
        <v>0</v>
      </c>
      <c r="BL145" s="19" t="s">
        <v>293</v>
      </c>
      <c r="BM145" s="201" t="s">
        <v>989</v>
      </c>
    </row>
    <row r="146" spans="1:47" s="2" customFormat="1" ht="68.25">
      <c r="A146" s="36"/>
      <c r="B146" s="37"/>
      <c r="C146" s="38"/>
      <c r="D146" s="203" t="s">
        <v>184</v>
      </c>
      <c r="E146" s="38"/>
      <c r="F146" s="204" t="s">
        <v>986</v>
      </c>
      <c r="G146" s="38"/>
      <c r="H146" s="38"/>
      <c r="I146" s="111"/>
      <c r="J146" s="38"/>
      <c r="K146" s="38"/>
      <c r="L146" s="41"/>
      <c r="M146" s="205"/>
      <c r="N146" s="206"/>
      <c r="O146" s="67"/>
      <c r="P146" s="67"/>
      <c r="Q146" s="67"/>
      <c r="R146" s="67"/>
      <c r="S146" s="67"/>
      <c r="T146" s="68"/>
      <c r="U146" s="36"/>
      <c r="V146" s="36"/>
      <c r="W146" s="36"/>
      <c r="X146" s="36"/>
      <c r="Y146" s="36"/>
      <c r="Z146" s="36"/>
      <c r="AA146" s="36"/>
      <c r="AB146" s="36"/>
      <c r="AC146" s="36"/>
      <c r="AD146" s="36"/>
      <c r="AE146" s="36"/>
      <c r="AT146" s="19" t="s">
        <v>184</v>
      </c>
      <c r="AU146" s="19" t="s">
        <v>85</v>
      </c>
    </row>
    <row r="147" spans="1:65" s="2" customFormat="1" ht="16.5" customHeight="1">
      <c r="A147" s="36"/>
      <c r="B147" s="37"/>
      <c r="C147" s="190" t="s">
        <v>509</v>
      </c>
      <c r="D147" s="190" t="s">
        <v>177</v>
      </c>
      <c r="E147" s="191" t="s">
        <v>990</v>
      </c>
      <c r="F147" s="192" t="s">
        <v>991</v>
      </c>
      <c r="G147" s="193" t="s">
        <v>400</v>
      </c>
      <c r="H147" s="194">
        <v>48</v>
      </c>
      <c r="I147" s="195"/>
      <c r="J147" s="196">
        <f>ROUND(I147*H147,2)</f>
        <v>0</v>
      </c>
      <c r="K147" s="192" t="s">
        <v>181</v>
      </c>
      <c r="L147" s="41"/>
      <c r="M147" s="197" t="s">
        <v>19</v>
      </c>
      <c r="N147" s="198" t="s">
        <v>48</v>
      </c>
      <c r="O147" s="67"/>
      <c r="P147" s="199">
        <f>O147*H147</f>
        <v>0</v>
      </c>
      <c r="Q147" s="199">
        <v>0</v>
      </c>
      <c r="R147" s="199">
        <f>Q147*H147</f>
        <v>0</v>
      </c>
      <c r="S147" s="199">
        <v>0</v>
      </c>
      <c r="T147" s="200">
        <f>S147*H147</f>
        <v>0</v>
      </c>
      <c r="U147" s="36"/>
      <c r="V147" s="36"/>
      <c r="W147" s="36"/>
      <c r="X147" s="36"/>
      <c r="Y147" s="36"/>
      <c r="Z147" s="36"/>
      <c r="AA147" s="36"/>
      <c r="AB147" s="36"/>
      <c r="AC147" s="36"/>
      <c r="AD147" s="36"/>
      <c r="AE147" s="36"/>
      <c r="AR147" s="201" t="s">
        <v>182</v>
      </c>
      <c r="AT147" s="201" t="s">
        <v>177</v>
      </c>
      <c r="AU147" s="201" t="s">
        <v>85</v>
      </c>
      <c r="AY147" s="19" t="s">
        <v>175</v>
      </c>
      <c r="BE147" s="202">
        <f>IF(N147="základní",J147,0)</f>
        <v>0</v>
      </c>
      <c r="BF147" s="202">
        <f>IF(N147="snížená",J147,0)</f>
        <v>0</v>
      </c>
      <c r="BG147" s="202">
        <f>IF(N147="zákl. přenesená",J147,0)</f>
        <v>0</v>
      </c>
      <c r="BH147" s="202">
        <f>IF(N147="sníž. přenesená",J147,0)</f>
        <v>0</v>
      </c>
      <c r="BI147" s="202">
        <f>IF(N147="nulová",J147,0)</f>
        <v>0</v>
      </c>
      <c r="BJ147" s="19" t="s">
        <v>182</v>
      </c>
      <c r="BK147" s="202">
        <f>ROUND(I147*H147,2)</f>
        <v>0</v>
      </c>
      <c r="BL147" s="19" t="s">
        <v>182</v>
      </c>
      <c r="BM147" s="201" t="s">
        <v>992</v>
      </c>
    </row>
    <row r="148" spans="1:47" s="2" customFormat="1" ht="68.25">
      <c r="A148" s="36"/>
      <c r="B148" s="37"/>
      <c r="C148" s="38"/>
      <c r="D148" s="203" t="s">
        <v>184</v>
      </c>
      <c r="E148" s="38"/>
      <c r="F148" s="204" t="s">
        <v>986</v>
      </c>
      <c r="G148" s="38"/>
      <c r="H148" s="38"/>
      <c r="I148" s="111"/>
      <c r="J148" s="38"/>
      <c r="K148" s="38"/>
      <c r="L148" s="41"/>
      <c r="M148" s="205"/>
      <c r="N148" s="206"/>
      <c r="O148" s="67"/>
      <c r="P148" s="67"/>
      <c r="Q148" s="67"/>
      <c r="R148" s="67"/>
      <c r="S148" s="67"/>
      <c r="T148" s="68"/>
      <c r="U148" s="36"/>
      <c r="V148" s="36"/>
      <c r="W148" s="36"/>
      <c r="X148" s="36"/>
      <c r="Y148" s="36"/>
      <c r="Z148" s="36"/>
      <c r="AA148" s="36"/>
      <c r="AB148" s="36"/>
      <c r="AC148" s="36"/>
      <c r="AD148" s="36"/>
      <c r="AE148" s="36"/>
      <c r="AT148" s="19" t="s">
        <v>184</v>
      </c>
      <c r="AU148" s="19" t="s">
        <v>85</v>
      </c>
    </row>
    <row r="149" spans="1:65" s="2" customFormat="1" ht="16.5" customHeight="1">
      <c r="A149" s="36"/>
      <c r="B149" s="37"/>
      <c r="C149" s="190" t="s">
        <v>513</v>
      </c>
      <c r="D149" s="190" t="s">
        <v>177</v>
      </c>
      <c r="E149" s="191" t="s">
        <v>993</v>
      </c>
      <c r="F149" s="192" t="s">
        <v>994</v>
      </c>
      <c r="G149" s="193" t="s">
        <v>400</v>
      </c>
      <c r="H149" s="194">
        <v>6</v>
      </c>
      <c r="I149" s="195"/>
      <c r="J149" s="196">
        <f>ROUND(I149*H149,2)</f>
        <v>0</v>
      </c>
      <c r="K149" s="192" t="s">
        <v>181</v>
      </c>
      <c r="L149" s="41"/>
      <c r="M149" s="197" t="s">
        <v>19</v>
      </c>
      <c r="N149" s="198" t="s">
        <v>48</v>
      </c>
      <c r="O149" s="67"/>
      <c r="P149" s="199">
        <f>O149*H149</f>
        <v>0</v>
      </c>
      <c r="Q149" s="199">
        <v>0.00061</v>
      </c>
      <c r="R149" s="199">
        <f>Q149*H149</f>
        <v>0.00366</v>
      </c>
      <c r="S149" s="199">
        <v>0</v>
      </c>
      <c r="T149" s="200">
        <f>S149*H149</f>
        <v>0</v>
      </c>
      <c r="U149" s="36"/>
      <c r="V149" s="36"/>
      <c r="W149" s="36"/>
      <c r="X149" s="36"/>
      <c r="Y149" s="36"/>
      <c r="Z149" s="36"/>
      <c r="AA149" s="36"/>
      <c r="AB149" s="36"/>
      <c r="AC149" s="36"/>
      <c r="AD149" s="36"/>
      <c r="AE149" s="36"/>
      <c r="AR149" s="201" t="s">
        <v>293</v>
      </c>
      <c r="AT149" s="201" t="s">
        <v>177</v>
      </c>
      <c r="AU149" s="201" t="s">
        <v>85</v>
      </c>
      <c r="AY149" s="19" t="s">
        <v>175</v>
      </c>
      <c r="BE149" s="202">
        <f>IF(N149="základní",J149,0)</f>
        <v>0</v>
      </c>
      <c r="BF149" s="202">
        <f>IF(N149="snížená",J149,0)</f>
        <v>0</v>
      </c>
      <c r="BG149" s="202">
        <f>IF(N149="zákl. přenesená",J149,0)</f>
        <v>0</v>
      </c>
      <c r="BH149" s="202">
        <f>IF(N149="sníž. přenesená",J149,0)</f>
        <v>0</v>
      </c>
      <c r="BI149" s="202">
        <f>IF(N149="nulová",J149,0)</f>
        <v>0</v>
      </c>
      <c r="BJ149" s="19" t="s">
        <v>182</v>
      </c>
      <c r="BK149" s="202">
        <f>ROUND(I149*H149,2)</f>
        <v>0</v>
      </c>
      <c r="BL149" s="19" t="s">
        <v>293</v>
      </c>
      <c r="BM149" s="201" t="s">
        <v>995</v>
      </c>
    </row>
    <row r="150" spans="1:47" s="2" customFormat="1" ht="39">
      <c r="A150" s="36"/>
      <c r="B150" s="37"/>
      <c r="C150" s="38"/>
      <c r="D150" s="203" t="s">
        <v>184</v>
      </c>
      <c r="E150" s="38"/>
      <c r="F150" s="204" t="s">
        <v>996</v>
      </c>
      <c r="G150" s="38"/>
      <c r="H150" s="38"/>
      <c r="I150" s="111"/>
      <c r="J150" s="38"/>
      <c r="K150" s="38"/>
      <c r="L150" s="41"/>
      <c r="M150" s="205"/>
      <c r="N150" s="206"/>
      <c r="O150" s="67"/>
      <c r="P150" s="67"/>
      <c r="Q150" s="67"/>
      <c r="R150" s="67"/>
      <c r="S150" s="67"/>
      <c r="T150" s="68"/>
      <c r="U150" s="36"/>
      <c r="V150" s="36"/>
      <c r="W150" s="36"/>
      <c r="X150" s="36"/>
      <c r="Y150" s="36"/>
      <c r="Z150" s="36"/>
      <c r="AA150" s="36"/>
      <c r="AB150" s="36"/>
      <c r="AC150" s="36"/>
      <c r="AD150" s="36"/>
      <c r="AE150" s="36"/>
      <c r="AT150" s="19" t="s">
        <v>184</v>
      </c>
      <c r="AU150" s="19" t="s">
        <v>85</v>
      </c>
    </row>
    <row r="151" spans="2:51" s="14" customFormat="1" ht="11.25">
      <c r="B151" s="217"/>
      <c r="C151" s="218"/>
      <c r="D151" s="203" t="s">
        <v>186</v>
      </c>
      <c r="E151" s="219" t="s">
        <v>19</v>
      </c>
      <c r="F151" s="220" t="s">
        <v>997</v>
      </c>
      <c r="G151" s="218"/>
      <c r="H151" s="221">
        <v>6</v>
      </c>
      <c r="I151" s="222"/>
      <c r="J151" s="218"/>
      <c r="K151" s="218"/>
      <c r="L151" s="223"/>
      <c r="M151" s="224"/>
      <c r="N151" s="225"/>
      <c r="O151" s="225"/>
      <c r="P151" s="225"/>
      <c r="Q151" s="225"/>
      <c r="R151" s="225"/>
      <c r="S151" s="225"/>
      <c r="T151" s="226"/>
      <c r="AT151" s="227" t="s">
        <v>186</v>
      </c>
      <c r="AU151" s="227" t="s">
        <v>85</v>
      </c>
      <c r="AV151" s="14" t="s">
        <v>85</v>
      </c>
      <c r="AW151" s="14" t="s">
        <v>37</v>
      </c>
      <c r="AX151" s="14" t="s">
        <v>83</v>
      </c>
      <c r="AY151" s="227" t="s">
        <v>175</v>
      </c>
    </row>
    <row r="152" spans="1:65" s="2" customFormat="1" ht="21.75" customHeight="1">
      <c r="A152" s="36"/>
      <c r="B152" s="37"/>
      <c r="C152" s="190" t="s">
        <v>518</v>
      </c>
      <c r="D152" s="190" t="s">
        <v>177</v>
      </c>
      <c r="E152" s="191" t="s">
        <v>998</v>
      </c>
      <c r="F152" s="192" t="s">
        <v>999</v>
      </c>
      <c r="G152" s="193" t="s">
        <v>973</v>
      </c>
      <c r="H152" s="194">
        <v>1</v>
      </c>
      <c r="I152" s="195"/>
      <c r="J152" s="196">
        <f>ROUND(I152*H152,2)</f>
        <v>0</v>
      </c>
      <c r="K152" s="192" t="s">
        <v>181</v>
      </c>
      <c r="L152" s="41"/>
      <c r="M152" s="197" t="s">
        <v>19</v>
      </c>
      <c r="N152" s="198" t="s">
        <v>48</v>
      </c>
      <c r="O152" s="67"/>
      <c r="P152" s="199">
        <f>O152*H152</f>
        <v>0</v>
      </c>
      <c r="Q152" s="199">
        <v>0.00902</v>
      </c>
      <c r="R152" s="199">
        <f>Q152*H152</f>
        <v>0.00902</v>
      </c>
      <c r="S152" s="199">
        <v>0</v>
      </c>
      <c r="T152" s="200">
        <f>S152*H152</f>
        <v>0</v>
      </c>
      <c r="U152" s="36"/>
      <c r="V152" s="36"/>
      <c r="W152" s="36"/>
      <c r="X152" s="36"/>
      <c r="Y152" s="36"/>
      <c r="Z152" s="36"/>
      <c r="AA152" s="36"/>
      <c r="AB152" s="36"/>
      <c r="AC152" s="36"/>
      <c r="AD152" s="36"/>
      <c r="AE152" s="36"/>
      <c r="AR152" s="201" t="s">
        <v>293</v>
      </c>
      <c r="AT152" s="201" t="s">
        <v>177</v>
      </c>
      <c r="AU152" s="201" t="s">
        <v>85</v>
      </c>
      <c r="AY152" s="19" t="s">
        <v>175</v>
      </c>
      <c r="BE152" s="202">
        <f>IF(N152="základní",J152,0)</f>
        <v>0</v>
      </c>
      <c r="BF152" s="202">
        <f>IF(N152="snížená",J152,0)</f>
        <v>0</v>
      </c>
      <c r="BG152" s="202">
        <f>IF(N152="zákl. přenesená",J152,0)</f>
        <v>0</v>
      </c>
      <c r="BH152" s="202">
        <f>IF(N152="sníž. přenesená",J152,0)</f>
        <v>0</v>
      </c>
      <c r="BI152" s="202">
        <f>IF(N152="nulová",J152,0)</f>
        <v>0</v>
      </c>
      <c r="BJ152" s="19" t="s">
        <v>182</v>
      </c>
      <c r="BK152" s="202">
        <f>ROUND(I152*H152,2)</f>
        <v>0</v>
      </c>
      <c r="BL152" s="19" t="s">
        <v>293</v>
      </c>
      <c r="BM152" s="201" t="s">
        <v>1000</v>
      </c>
    </row>
    <row r="153" spans="1:47" s="2" customFormat="1" ht="39">
      <c r="A153" s="36"/>
      <c r="B153" s="37"/>
      <c r="C153" s="38"/>
      <c r="D153" s="203" t="s">
        <v>184</v>
      </c>
      <c r="E153" s="38"/>
      <c r="F153" s="204" t="s">
        <v>996</v>
      </c>
      <c r="G153" s="38"/>
      <c r="H153" s="38"/>
      <c r="I153" s="111"/>
      <c r="J153" s="38"/>
      <c r="K153" s="38"/>
      <c r="L153" s="41"/>
      <c r="M153" s="205"/>
      <c r="N153" s="206"/>
      <c r="O153" s="67"/>
      <c r="P153" s="67"/>
      <c r="Q153" s="67"/>
      <c r="R153" s="67"/>
      <c r="S153" s="67"/>
      <c r="T153" s="68"/>
      <c r="U153" s="36"/>
      <c r="V153" s="36"/>
      <c r="W153" s="36"/>
      <c r="X153" s="36"/>
      <c r="Y153" s="36"/>
      <c r="Z153" s="36"/>
      <c r="AA153" s="36"/>
      <c r="AB153" s="36"/>
      <c r="AC153" s="36"/>
      <c r="AD153" s="36"/>
      <c r="AE153" s="36"/>
      <c r="AT153" s="19" t="s">
        <v>184</v>
      </c>
      <c r="AU153" s="19" t="s">
        <v>85</v>
      </c>
    </row>
    <row r="154" spans="1:65" s="2" customFormat="1" ht="21.75" customHeight="1">
      <c r="A154" s="36"/>
      <c r="B154" s="37"/>
      <c r="C154" s="190" t="s">
        <v>522</v>
      </c>
      <c r="D154" s="190" t="s">
        <v>177</v>
      </c>
      <c r="E154" s="191" t="s">
        <v>1001</v>
      </c>
      <c r="F154" s="192" t="s">
        <v>1002</v>
      </c>
      <c r="G154" s="193" t="s">
        <v>400</v>
      </c>
      <c r="H154" s="194">
        <v>5</v>
      </c>
      <c r="I154" s="195"/>
      <c r="J154" s="196">
        <f>ROUND(I154*H154,2)</f>
        <v>0</v>
      </c>
      <c r="K154" s="192" t="s">
        <v>181</v>
      </c>
      <c r="L154" s="41"/>
      <c r="M154" s="197" t="s">
        <v>19</v>
      </c>
      <c r="N154" s="198" t="s">
        <v>48</v>
      </c>
      <c r="O154" s="67"/>
      <c r="P154" s="199">
        <f>O154*H154</f>
        <v>0</v>
      </c>
      <c r="Q154" s="199">
        <v>0.00017</v>
      </c>
      <c r="R154" s="199">
        <f>Q154*H154</f>
        <v>0.0008500000000000001</v>
      </c>
      <c r="S154" s="199">
        <v>0</v>
      </c>
      <c r="T154" s="200">
        <f>S154*H154</f>
        <v>0</v>
      </c>
      <c r="U154" s="36"/>
      <c r="V154" s="36"/>
      <c r="W154" s="36"/>
      <c r="X154" s="36"/>
      <c r="Y154" s="36"/>
      <c r="Z154" s="36"/>
      <c r="AA154" s="36"/>
      <c r="AB154" s="36"/>
      <c r="AC154" s="36"/>
      <c r="AD154" s="36"/>
      <c r="AE154" s="36"/>
      <c r="AR154" s="201" t="s">
        <v>293</v>
      </c>
      <c r="AT154" s="201" t="s">
        <v>177</v>
      </c>
      <c r="AU154" s="201" t="s">
        <v>85</v>
      </c>
      <c r="AY154" s="19" t="s">
        <v>175</v>
      </c>
      <c r="BE154" s="202">
        <f>IF(N154="základní",J154,0)</f>
        <v>0</v>
      </c>
      <c r="BF154" s="202">
        <f>IF(N154="snížená",J154,0)</f>
        <v>0</v>
      </c>
      <c r="BG154" s="202">
        <f>IF(N154="zákl. přenesená",J154,0)</f>
        <v>0</v>
      </c>
      <c r="BH154" s="202">
        <f>IF(N154="sníž. přenesená",J154,0)</f>
        <v>0</v>
      </c>
      <c r="BI154" s="202">
        <f>IF(N154="nulová",J154,0)</f>
        <v>0</v>
      </c>
      <c r="BJ154" s="19" t="s">
        <v>182</v>
      </c>
      <c r="BK154" s="202">
        <f>ROUND(I154*H154,2)</f>
        <v>0</v>
      </c>
      <c r="BL154" s="19" t="s">
        <v>293</v>
      </c>
      <c r="BM154" s="201" t="s">
        <v>1003</v>
      </c>
    </row>
    <row r="155" spans="1:65" s="2" customFormat="1" ht="16.5" customHeight="1">
      <c r="A155" s="36"/>
      <c r="B155" s="37"/>
      <c r="C155" s="239" t="s">
        <v>527</v>
      </c>
      <c r="D155" s="239" t="s">
        <v>238</v>
      </c>
      <c r="E155" s="240" t="s">
        <v>1004</v>
      </c>
      <c r="F155" s="241" t="s">
        <v>1005</v>
      </c>
      <c r="G155" s="242" t="s">
        <v>400</v>
      </c>
      <c r="H155" s="243">
        <v>5</v>
      </c>
      <c r="I155" s="244"/>
      <c r="J155" s="245">
        <f>ROUND(I155*H155,2)</f>
        <v>0</v>
      </c>
      <c r="K155" s="241" t="s">
        <v>19</v>
      </c>
      <c r="L155" s="246"/>
      <c r="M155" s="247" t="s">
        <v>19</v>
      </c>
      <c r="N155" s="248" t="s">
        <v>48</v>
      </c>
      <c r="O155" s="67"/>
      <c r="P155" s="199">
        <f>O155*H155</f>
        <v>0</v>
      </c>
      <c r="Q155" s="199">
        <v>0.0008</v>
      </c>
      <c r="R155" s="199">
        <f>Q155*H155</f>
        <v>0.004</v>
      </c>
      <c r="S155" s="199">
        <v>0</v>
      </c>
      <c r="T155" s="200">
        <f>S155*H155</f>
        <v>0</v>
      </c>
      <c r="U155" s="36"/>
      <c r="V155" s="36"/>
      <c r="W155" s="36"/>
      <c r="X155" s="36"/>
      <c r="Y155" s="36"/>
      <c r="Z155" s="36"/>
      <c r="AA155" s="36"/>
      <c r="AB155" s="36"/>
      <c r="AC155" s="36"/>
      <c r="AD155" s="36"/>
      <c r="AE155" s="36"/>
      <c r="AR155" s="201" t="s">
        <v>522</v>
      </c>
      <c r="AT155" s="201" t="s">
        <v>238</v>
      </c>
      <c r="AU155" s="201" t="s">
        <v>85</v>
      </c>
      <c r="AY155" s="19" t="s">
        <v>175</v>
      </c>
      <c r="BE155" s="202">
        <f>IF(N155="základní",J155,0)</f>
        <v>0</v>
      </c>
      <c r="BF155" s="202">
        <f>IF(N155="snížená",J155,0)</f>
        <v>0</v>
      </c>
      <c r="BG155" s="202">
        <f>IF(N155="zákl. přenesená",J155,0)</f>
        <v>0</v>
      </c>
      <c r="BH155" s="202">
        <f>IF(N155="sníž. přenesená",J155,0)</f>
        <v>0</v>
      </c>
      <c r="BI155" s="202">
        <f>IF(N155="nulová",J155,0)</f>
        <v>0</v>
      </c>
      <c r="BJ155" s="19" t="s">
        <v>182</v>
      </c>
      <c r="BK155" s="202">
        <f>ROUND(I155*H155,2)</f>
        <v>0</v>
      </c>
      <c r="BL155" s="19" t="s">
        <v>293</v>
      </c>
      <c r="BM155" s="201" t="s">
        <v>1006</v>
      </c>
    </row>
    <row r="156" spans="1:65" s="2" customFormat="1" ht="16.5" customHeight="1">
      <c r="A156" s="36"/>
      <c r="B156" s="37"/>
      <c r="C156" s="190" t="s">
        <v>532</v>
      </c>
      <c r="D156" s="190" t="s">
        <v>177</v>
      </c>
      <c r="E156" s="191" t="s">
        <v>1007</v>
      </c>
      <c r="F156" s="192" t="s">
        <v>1008</v>
      </c>
      <c r="G156" s="193" t="s">
        <v>973</v>
      </c>
      <c r="H156" s="194">
        <v>3</v>
      </c>
      <c r="I156" s="195"/>
      <c r="J156" s="196">
        <f>ROUND(I156*H156,2)</f>
        <v>0</v>
      </c>
      <c r="K156" s="192" t="s">
        <v>181</v>
      </c>
      <c r="L156" s="41"/>
      <c r="M156" s="197" t="s">
        <v>19</v>
      </c>
      <c r="N156" s="198" t="s">
        <v>48</v>
      </c>
      <c r="O156" s="67"/>
      <c r="P156" s="199">
        <f>O156*H156</f>
        <v>0</v>
      </c>
      <c r="Q156" s="199">
        <v>0.00011</v>
      </c>
      <c r="R156" s="199">
        <f>Q156*H156</f>
        <v>0.00033</v>
      </c>
      <c r="S156" s="199">
        <v>0</v>
      </c>
      <c r="T156" s="200">
        <f>S156*H156</f>
        <v>0</v>
      </c>
      <c r="U156" s="36"/>
      <c r="V156" s="36"/>
      <c r="W156" s="36"/>
      <c r="X156" s="36"/>
      <c r="Y156" s="36"/>
      <c r="Z156" s="36"/>
      <c r="AA156" s="36"/>
      <c r="AB156" s="36"/>
      <c r="AC156" s="36"/>
      <c r="AD156" s="36"/>
      <c r="AE156" s="36"/>
      <c r="AR156" s="201" t="s">
        <v>293</v>
      </c>
      <c r="AT156" s="201" t="s">
        <v>177</v>
      </c>
      <c r="AU156" s="201" t="s">
        <v>85</v>
      </c>
      <c r="AY156" s="19" t="s">
        <v>175</v>
      </c>
      <c r="BE156" s="202">
        <f>IF(N156="základní",J156,0)</f>
        <v>0</v>
      </c>
      <c r="BF156" s="202">
        <f>IF(N156="snížená",J156,0)</f>
        <v>0</v>
      </c>
      <c r="BG156" s="202">
        <f>IF(N156="zákl. přenesená",J156,0)</f>
        <v>0</v>
      </c>
      <c r="BH156" s="202">
        <f>IF(N156="sníž. přenesená",J156,0)</f>
        <v>0</v>
      </c>
      <c r="BI156" s="202">
        <f>IF(N156="nulová",J156,0)</f>
        <v>0</v>
      </c>
      <c r="BJ156" s="19" t="s">
        <v>182</v>
      </c>
      <c r="BK156" s="202">
        <f>ROUND(I156*H156,2)</f>
        <v>0</v>
      </c>
      <c r="BL156" s="19" t="s">
        <v>293</v>
      </c>
      <c r="BM156" s="201" t="s">
        <v>1009</v>
      </c>
    </row>
    <row r="157" spans="1:65" s="2" customFormat="1" ht="21.75" customHeight="1">
      <c r="A157" s="36"/>
      <c r="B157" s="37"/>
      <c r="C157" s="190" t="s">
        <v>537</v>
      </c>
      <c r="D157" s="190" t="s">
        <v>177</v>
      </c>
      <c r="E157" s="191" t="s">
        <v>1010</v>
      </c>
      <c r="F157" s="192" t="s">
        <v>1011</v>
      </c>
      <c r="G157" s="193" t="s">
        <v>217</v>
      </c>
      <c r="H157" s="194">
        <v>0.249</v>
      </c>
      <c r="I157" s="195"/>
      <c r="J157" s="196">
        <f>ROUND(I157*H157,2)</f>
        <v>0</v>
      </c>
      <c r="K157" s="192" t="s">
        <v>181</v>
      </c>
      <c r="L157" s="41"/>
      <c r="M157" s="197" t="s">
        <v>19</v>
      </c>
      <c r="N157" s="198" t="s">
        <v>48</v>
      </c>
      <c r="O157" s="67"/>
      <c r="P157" s="199">
        <f>O157*H157</f>
        <v>0</v>
      </c>
      <c r="Q157" s="199">
        <v>0</v>
      </c>
      <c r="R157" s="199">
        <f>Q157*H157</f>
        <v>0</v>
      </c>
      <c r="S157" s="199">
        <v>0</v>
      </c>
      <c r="T157" s="200">
        <f>S157*H157</f>
        <v>0</v>
      </c>
      <c r="U157" s="36"/>
      <c r="V157" s="36"/>
      <c r="W157" s="36"/>
      <c r="X157" s="36"/>
      <c r="Y157" s="36"/>
      <c r="Z157" s="36"/>
      <c r="AA157" s="36"/>
      <c r="AB157" s="36"/>
      <c r="AC157" s="36"/>
      <c r="AD157" s="36"/>
      <c r="AE157" s="36"/>
      <c r="AR157" s="201" t="s">
        <v>293</v>
      </c>
      <c r="AT157" s="201" t="s">
        <v>177</v>
      </c>
      <c r="AU157" s="201" t="s">
        <v>85</v>
      </c>
      <c r="AY157" s="19" t="s">
        <v>175</v>
      </c>
      <c r="BE157" s="202">
        <f>IF(N157="základní",J157,0)</f>
        <v>0</v>
      </c>
      <c r="BF157" s="202">
        <f>IF(N157="snížená",J157,0)</f>
        <v>0</v>
      </c>
      <c r="BG157" s="202">
        <f>IF(N157="zákl. přenesená",J157,0)</f>
        <v>0</v>
      </c>
      <c r="BH157" s="202">
        <f>IF(N157="sníž. přenesená",J157,0)</f>
        <v>0</v>
      </c>
      <c r="BI157" s="202">
        <f>IF(N157="nulová",J157,0)</f>
        <v>0</v>
      </c>
      <c r="BJ157" s="19" t="s">
        <v>182</v>
      </c>
      <c r="BK157" s="202">
        <f>ROUND(I157*H157,2)</f>
        <v>0</v>
      </c>
      <c r="BL157" s="19" t="s">
        <v>293</v>
      </c>
      <c r="BM157" s="201" t="s">
        <v>1012</v>
      </c>
    </row>
    <row r="158" spans="1:47" s="2" customFormat="1" ht="78">
      <c r="A158" s="36"/>
      <c r="B158" s="37"/>
      <c r="C158" s="38"/>
      <c r="D158" s="203" t="s">
        <v>184</v>
      </c>
      <c r="E158" s="38"/>
      <c r="F158" s="204" t="s">
        <v>1013</v>
      </c>
      <c r="G158" s="38"/>
      <c r="H158" s="38"/>
      <c r="I158" s="111"/>
      <c r="J158" s="38"/>
      <c r="K158" s="38"/>
      <c r="L158" s="41"/>
      <c r="M158" s="205"/>
      <c r="N158" s="206"/>
      <c r="O158" s="67"/>
      <c r="P158" s="67"/>
      <c r="Q158" s="67"/>
      <c r="R158" s="67"/>
      <c r="S158" s="67"/>
      <c r="T158" s="68"/>
      <c r="U158" s="36"/>
      <c r="V158" s="36"/>
      <c r="W158" s="36"/>
      <c r="X158" s="36"/>
      <c r="Y158" s="36"/>
      <c r="Z158" s="36"/>
      <c r="AA158" s="36"/>
      <c r="AB158" s="36"/>
      <c r="AC158" s="36"/>
      <c r="AD158" s="36"/>
      <c r="AE158" s="36"/>
      <c r="AT158" s="19" t="s">
        <v>184</v>
      </c>
      <c r="AU158" s="19" t="s">
        <v>85</v>
      </c>
    </row>
    <row r="159" spans="2:63" s="12" customFormat="1" ht="22.9" customHeight="1">
      <c r="B159" s="174"/>
      <c r="C159" s="175"/>
      <c r="D159" s="176" t="s">
        <v>74</v>
      </c>
      <c r="E159" s="188" t="s">
        <v>1014</v>
      </c>
      <c r="F159" s="188" t="s">
        <v>1015</v>
      </c>
      <c r="G159" s="175"/>
      <c r="H159" s="175"/>
      <c r="I159" s="178"/>
      <c r="J159" s="189">
        <f>BK159</f>
        <v>0</v>
      </c>
      <c r="K159" s="175"/>
      <c r="L159" s="180"/>
      <c r="M159" s="181"/>
      <c r="N159" s="182"/>
      <c r="O159" s="182"/>
      <c r="P159" s="183">
        <f>SUM(P160:P162)</f>
        <v>0</v>
      </c>
      <c r="Q159" s="182"/>
      <c r="R159" s="183">
        <f>SUM(R160:R162)</f>
        <v>0.0024000000000000002</v>
      </c>
      <c r="S159" s="182"/>
      <c r="T159" s="184">
        <f>SUM(T160:T162)</f>
        <v>0</v>
      </c>
      <c r="AR159" s="185" t="s">
        <v>85</v>
      </c>
      <c r="AT159" s="186" t="s">
        <v>74</v>
      </c>
      <c r="AU159" s="186" t="s">
        <v>83</v>
      </c>
      <c r="AY159" s="185" t="s">
        <v>175</v>
      </c>
      <c r="BK159" s="187">
        <f>SUM(BK160:BK162)</f>
        <v>0</v>
      </c>
    </row>
    <row r="160" spans="1:65" s="2" customFormat="1" ht="16.5" customHeight="1">
      <c r="A160" s="36"/>
      <c r="B160" s="37"/>
      <c r="C160" s="190" t="s">
        <v>542</v>
      </c>
      <c r="D160" s="190" t="s">
        <v>177</v>
      </c>
      <c r="E160" s="191" t="s">
        <v>1016</v>
      </c>
      <c r="F160" s="192" t="s">
        <v>1017</v>
      </c>
      <c r="G160" s="193" t="s">
        <v>180</v>
      </c>
      <c r="H160" s="194">
        <v>3</v>
      </c>
      <c r="I160" s="195"/>
      <c r="J160" s="196">
        <f>ROUND(I160*H160,2)</f>
        <v>0</v>
      </c>
      <c r="K160" s="192" t="s">
        <v>181</v>
      </c>
      <c r="L160" s="41"/>
      <c r="M160" s="197" t="s">
        <v>19</v>
      </c>
      <c r="N160" s="198" t="s">
        <v>48</v>
      </c>
      <c r="O160" s="67"/>
      <c r="P160" s="199">
        <f>O160*H160</f>
        <v>0</v>
      </c>
      <c r="Q160" s="199">
        <v>0</v>
      </c>
      <c r="R160" s="199">
        <f>Q160*H160</f>
        <v>0</v>
      </c>
      <c r="S160" s="199">
        <v>0</v>
      </c>
      <c r="T160" s="200">
        <f>S160*H160</f>
        <v>0</v>
      </c>
      <c r="U160" s="36"/>
      <c r="V160" s="36"/>
      <c r="W160" s="36"/>
      <c r="X160" s="36"/>
      <c r="Y160" s="36"/>
      <c r="Z160" s="36"/>
      <c r="AA160" s="36"/>
      <c r="AB160" s="36"/>
      <c r="AC160" s="36"/>
      <c r="AD160" s="36"/>
      <c r="AE160" s="36"/>
      <c r="AR160" s="201" t="s">
        <v>293</v>
      </c>
      <c r="AT160" s="201" t="s">
        <v>177</v>
      </c>
      <c r="AU160" s="201" t="s">
        <v>85</v>
      </c>
      <c r="AY160" s="19" t="s">
        <v>175</v>
      </c>
      <c r="BE160" s="202">
        <f>IF(N160="základní",J160,0)</f>
        <v>0</v>
      </c>
      <c r="BF160" s="202">
        <f>IF(N160="snížená",J160,0)</f>
        <v>0</v>
      </c>
      <c r="BG160" s="202">
        <f>IF(N160="zákl. přenesená",J160,0)</f>
        <v>0</v>
      </c>
      <c r="BH160" s="202">
        <f>IF(N160="sníž. přenesená",J160,0)</f>
        <v>0</v>
      </c>
      <c r="BI160" s="202">
        <f>IF(N160="nulová",J160,0)</f>
        <v>0</v>
      </c>
      <c r="BJ160" s="19" t="s">
        <v>182</v>
      </c>
      <c r="BK160" s="202">
        <f>ROUND(I160*H160,2)</f>
        <v>0</v>
      </c>
      <c r="BL160" s="19" t="s">
        <v>293</v>
      </c>
      <c r="BM160" s="201" t="s">
        <v>1018</v>
      </c>
    </row>
    <row r="161" spans="1:65" s="2" customFormat="1" ht="21.75" customHeight="1">
      <c r="A161" s="36"/>
      <c r="B161" s="37"/>
      <c r="C161" s="190" t="s">
        <v>547</v>
      </c>
      <c r="D161" s="190" t="s">
        <v>177</v>
      </c>
      <c r="E161" s="191" t="s">
        <v>1019</v>
      </c>
      <c r="F161" s="192" t="s">
        <v>1020</v>
      </c>
      <c r="G161" s="193" t="s">
        <v>247</v>
      </c>
      <c r="H161" s="194">
        <v>48</v>
      </c>
      <c r="I161" s="195"/>
      <c r="J161" s="196">
        <f>ROUND(I161*H161,2)</f>
        <v>0</v>
      </c>
      <c r="K161" s="192" t="s">
        <v>181</v>
      </c>
      <c r="L161" s="41"/>
      <c r="M161" s="197" t="s">
        <v>19</v>
      </c>
      <c r="N161" s="198" t="s">
        <v>48</v>
      </c>
      <c r="O161" s="67"/>
      <c r="P161" s="199">
        <f>O161*H161</f>
        <v>0</v>
      </c>
      <c r="Q161" s="199">
        <v>2E-05</v>
      </c>
      <c r="R161" s="199">
        <f>Q161*H161</f>
        <v>0.0009600000000000001</v>
      </c>
      <c r="S161" s="199">
        <v>0</v>
      </c>
      <c r="T161" s="200">
        <f>S161*H161</f>
        <v>0</v>
      </c>
      <c r="U161" s="36"/>
      <c r="V161" s="36"/>
      <c r="W161" s="36"/>
      <c r="X161" s="36"/>
      <c r="Y161" s="36"/>
      <c r="Z161" s="36"/>
      <c r="AA161" s="36"/>
      <c r="AB161" s="36"/>
      <c r="AC161" s="36"/>
      <c r="AD161" s="36"/>
      <c r="AE161" s="36"/>
      <c r="AR161" s="201" t="s">
        <v>293</v>
      </c>
      <c r="AT161" s="201" t="s">
        <v>177</v>
      </c>
      <c r="AU161" s="201" t="s">
        <v>85</v>
      </c>
      <c r="AY161" s="19" t="s">
        <v>175</v>
      </c>
      <c r="BE161" s="202">
        <f>IF(N161="základní",J161,0)</f>
        <v>0</v>
      </c>
      <c r="BF161" s="202">
        <f>IF(N161="snížená",J161,0)</f>
        <v>0</v>
      </c>
      <c r="BG161" s="202">
        <f>IF(N161="zákl. přenesená",J161,0)</f>
        <v>0</v>
      </c>
      <c r="BH161" s="202">
        <f>IF(N161="sníž. přenesená",J161,0)</f>
        <v>0</v>
      </c>
      <c r="BI161" s="202">
        <f>IF(N161="nulová",J161,0)</f>
        <v>0</v>
      </c>
      <c r="BJ161" s="19" t="s">
        <v>182</v>
      </c>
      <c r="BK161" s="202">
        <f>ROUND(I161*H161,2)</f>
        <v>0</v>
      </c>
      <c r="BL161" s="19" t="s">
        <v>293</v>
      </c>
      <c r="BM161" s="201" t="s">
        <v>1021</v>
      </c>
    </row>
    <row r="162" spans="1:65" s="2" customFormat="1" ht="16.5" customHeight="1">
      <c r="A162" s="36"/>
      <c r="B162" s="37"/>
      <c r="C162" s="190" t="s">
        <v>552</v>
      </c>
      <c r="D162" s="190" t="s">
        <v>177</v>
      </c>
      <c r="E162" s="191" t="s">
        <v>1022</v>
      </c>
      <c r="F162" s="192" t="s">
        <v>1023</v>
      </c>
      <c r="G162" s="193" t="s">
        <v>247</v>
      </c>
      <c r="H162" s="194">
        <v>48</v>
      </c>
      <c r="I162" s="195"/>
      <c r="J162" s="196">
        <f>ROUND(I162*H162,2)</f>
        <v>0</v>
      </c>
      <c r="K162" s="192" t="s">
        <v>181</v>
      </c>
      <c r="L162" s="41"/>
      <c r="M162" s="197" t="s">
        <v>19</v>
      </c>
      <c r="N162" s="198" t="s">
        <v>48</v>
      </c>
      <c r="O162" s="67"/>
      <c r="P162" s="199">
        <f>O162*H162</f>
        <v>0</v>
      </c>
      <c r="Q162" s="199">
        <v>3E-05</v>
      </c>
      <c r="R162" s="199">
        <f>Q162*H162</f>
        <v>0.00144</v>
      </c>
      <c r="S162" s="199">
        <v>0</v>
      </c>
      <c r="T162" s="200">
        <f>S162*H162</f>
        <v>0</v>
      </c>
      <c r="U162" s="36"/>
      <c r="V162" s="36"/>
      <c r="W162" s="36"/>
      <c r="X162" s="36"/>
      <c r="Y162" s="36"/>
      <c r="Z162" s="36"/>
      <c r="AA162" s="36"/>
      <c r="AB162" s="36"/>
      <c r="AC162" s="36"/>
      <c r="AD162" s="36"/>
      <c r="AE162" s="36"/>
      <c r="AR162" s="201" t="s">
        <v>293</v>
      </c>
      <c r="AT162" s="201" t="s">
        <v>177</v>
      </c>
      <c r="AU162" s="201" t="s">
        <v>85</v>
      </c>
      <c r="AY162" s="19" t="s">
        <v>175</v>
      </c>
      <c r="BE162" s="202">
        <f>IF(N162="základní",J162,0)</f>
        <v>0</v>
      </c>
      <c r="BF162" s="202">
        <f>IF(N162="snížená",J162,0)</f>
        <v>0</v>
      </c>
      <c r="BG162" s="202">
        <f>IF(N162="zákl. přenesená",J162,0)</f>
        <v>0</v>
      </c>
      <c r="BH162" s="202">
        <f>IF(N162="sníž. přenesená",J162,0)</f>
        <v>0</v>
      </c>
      <c r="BI162" s="202">
        <f>IF(N162="nulová",J162,0)</f>
        <v>0</v>
      </c>
      <c r="BJ162" s="19" t="s">
        <v>182</v>
      </c>
      <c r="BK162" s="202">
        <f>ROUND(I162*H162,2)</f>
        <v>0</v>
      </c>
      <c r="BL162" s="19" t="s">
        <v>293</v>
      </c>
      <c r="BM162" s="201" t="s">
        <v>1024</v>
      </c>
    </row>
    <row r="163" spans="2:63" s="12" customFormat="1" ht="25.9" customHeight="1">
      <c r="B163" s="174"/>
      <c r="C163" s="175"/>
      <c r="D163" s="176" t="s">
        <v>74</v>
      </c>
      <c r="E163" s="177" t="s">
        <v>238</v>
      </c>
      <c r="F163" s="177" t="s">
        <v>889</v>
      </c>
      <c r="G163" s="175"/>
      <c r="H163" s="175"/>
      <c r="I163" s="178"/>
      <c r="J163" s="179">
        <f>BK163</f>
        <v>0</v>
      </c>
      <c r="K163" s="175"/>
      <c r="L163" s="180"/>
      <c r="M163" s="181"/>
      <c r="N163" s="182"/>
      <c r="O163" s="182"/>
      <c r="P163" s="183">
        <f>P164</f>
        <v>0</v>
      </c>
      <c r="Q163" s="182"/>
      <c r="R163" s="183">
        <f>R164</f>
        <v>0</v>
      </c>
      <c r="S163" s="182"/>
      <c r="T163" s="184">
        <f>T164</f>
        <v>0</v>
      </c>
      <c r="AR163" s="185" t="s">
        <v>195</v>
      </c>
      <c r="AT163" s="186" t="s">
        <v>74</v>
      </c>
      <c r="AU163" s="186" t="s">
        <v>75</v>
      </c>
      <c r="AY163" s="185" t="s">
        <v>175</v>
      </c>
      <c r="BK163" s="187">
        <f>BK164</f>
        <v>0</v>
      </c>
    </row>
    <row r="164" spans="2:63" s="12" customFormat="1" ht="22.9" customHeight="1">
      <c r="B164" s="174"/>
      <c r="C164" s="175"/>
      <c r="D164" s="176" t="s">
        <v>74</v>
      </c>
      <c r="E164" s="188" t="s">
        <v>1025</v>
      </c>
      <c r="F164" s="188" t="s">
        <v>1026</v>
      </c>
      <c r="G164" s="175"/>
      <c r="H164" s="175"/>
      <c r="I164" s="178"/>
      <c r="J164" s="189">
        <f>BK164</f>
        <v>0</v>
      </c>
      <c r="K164" s="175"/>
      <c r="L164" s="180"/>
      <c r="M164" s="181"/>
      <c r="N164" s="182"/>
      <c r="O164" s="182"/>
      <c r="P164" s="183">
        <f>SUM(P165:P166)</f>
        <v>0</v>
      </c>
      <c r="Q164" s="182"/>
      <c r="R164" s="183">
        <f>SUM(R165:R166)</f>
        <v>0</v>
      </c>
      <c r="S164" s="182"/>
      <c r="T164" s="184">
        <f>SUM(T165:T166)</f>
        <v>0</v>
      </c>
      <c r="AR164" s="185" t="s">
        <v>195</v>
      </c>
      <c r="AT164" s="186" t="s">
        <v>74</v>
      </c>
      <c r="AU164" s="186" t="s">
        <v>83</v>
      </c>
      <c r="AY164" s="185" t="s">
        <v>175</v>
      </c>
      <c r="BK164" s="187">
        <f>SUM(BK165:BK166)</f>
        <v>0</v>
      </c>
    </row>
    <row r="165" spans="1:65" s="2" customFormat="1" ht="16.5" customHeight="1">
      <c r="A165" s="36"/>
      <c r="B165" s="37"/>
      <c r="C165" s="190" t="s">
        <v>554</v>
      </c>
      <c r="D165" s="190" t="s">
        <v>177</v>
      </c>
      <c r="E165" s="191" t="s">
        <v>1027</v>
      </c>
      <c r="F165" s="192" t="s">
        <v>1028</v>
      </c>
      <c r="G165" s="193" t="s">
        <v>400</v>
      </c>
      <c r="H165" s="194">
        <v>1</v>
      </c>
      <c r="I165" s="195"/>
      <c r="J165" s="196">
        <f>ROUND(I165*H165,2)</f>
        <v>0</v>
      </c>
      <c r="K165" s="192" t="s">
        <v>181</v>
      </c>
      <c r="L165" s="41"/>
      <c r="M165" s="197" t="s">
        <v>19</v>
      </c>
      <c r="N165" s="198" t="s">
        <v>48</v>
      </c>
      <c r="O165" s="67"/>
      <c r="P165" s="199">
        <f>O165*H165</f>
        <v>0</v>
      </c>
      <c r="Q165" s="199">
        <v>0</v>
      </c>
      <c r="R165" s="199">
        <f>Q165*H165</f>
        <v>0</v>
      </c>
      <c r="S165" s="199">
        <v>0</v>
      </c>
      <c r="T165" s="200">
        <f>S165*H165</f>
        <v>0</v>
      </c>
      <c r="U165" s="36"/>
      <c r="V165" s="36"/>
      <c r="W165" s="36"/>
      <c r="X165" s="36"/>
      <c r="Y165" s="36"/>
      <c r="Z165" s="36"/>
      <c r="AA165" s="36"/>
      <c r="AB165" s="36"/>
      <c r="AC165" s="36"/>
      <c r="AD165" s="36"/>
      <c r="AE165" s="36"/>
      <c r="AR165" s="201" t="s">
        <v>895</v>
      </c>
      <c r="AT165" s="201" t="s">
        <v>177</v>
      </c>
      <c r="AU165" s="201" t="s">
        <v>85</v>
      </c>
      <c r="AY165" s="19" t="s">
        <v>175</v>
      </c>
      <c r="BE165" s="202">
        <f>IF(N165="základní",J165,0)</f>
        <v>0</v>
      </c>
      <c r="BF165" s="202">
        <f>IF(N165="snížená",J165,0)</f>
        <v>0</v>
      </c>
      <c r="BG165" s="202">
        <f>IF(N165="zákl. přenesená",J165,0)</f>
        <v>0</v>
      </c>
      <c r="BH165" s="202">
        <f>IF(N165="sníž. přenesená",J165,0)</f>
        <v>0</v>
      </c>
      <c r="BI165" s="202">
        <f>IF(N165="nulová",J165,0)</f>
        <v>0</v>
      </c>
      <c r="BJ165" s="19" t="s">
        <v>182</v>
      </c>
      <c r="BK165" s="202">
        <f>ROUND(I165*H165,2)</f>
        <v>0</v>
      </c>
      <c r="BL165" s="19" t="s">
        <v>895</v>
      </c>
      <c r="BM165" s="201" t="s">
        <v>1029</v>
      </c>
    </row>
    <row r="166" spans="1:47" s="2" customFormat="1" ht="19.5">
      <c r="A166" s="36"/>
      <c r="B166" s="37"/>
      <c r="C166" s="38"/>
      <c r="D166" s="203" t="s">
        <v>255</v>
      </c>
      <c r="E166" s="38"/>
      <c r="F166" s="204" t="s">
        <v>1030</v>
      </c>
      <c r="G166" s="38"/>
      <c r="H166" s="38"/>
      <c r="I166" s="111"/>
      <c r="J166" s="38"/>
      <c r="K166" s="38"/>
      <c r="L166" s="41"/>
      <c r="M166" s="205"/>
      <c r="N166" s="206"/>
      <c r="O166" s="67"/>
      <c r="P166" s="67"/>
      <c r="Q166" s="67"/>
      <c r="R166" s="67"/>
      <c r="S166" s="67"/>
      <c r="T166" s="68"/>
      <c r="U166" s="36"/>
      <c r="V166" s="36"/>
      <c r="W166" s="36"/>
      <c r="X166" s="36"/>
      <c r="Y166" s="36"/>
      <c r="Z166" s="36"/>
      <c r="AA166" s="36"/>
      <c r="AB166" s="36"/>
      <c r="AC166" s="36"/>
      <c r="AD166" s="36"/>
      <c r="AE166" s="36"/>
      <c r="AT166" s="19" t="s">
        <v>255</v>
      </c>
      <c r="AU166" s="19" t="s">
        <v>85</v>
      </c>
    </row>
    <row r="167" spans="2:63" s="12" customFormat="1" ht="25.9" customHeight="1">
      <c r="B167" s="174"/>
      <c r="C167" s="175"/>
      <c r="D167" s="176" t="s">
        <v>74</v>
      </c>
      <c r="E167" s="177" t="s">
        <v>1031</v>
      </c>
      <c r="F167" s="177" t="s">
        <v>1032</v>
      </c>
      <c r="G167" s="175"/>
      <c r="H167" s="175"/>
      <c r="I167" s="178"/>
      <c r="J167" s="179">
        <f>BK167</f>
        <v>0</v>
      </c>
      <c r="K167" s="175"/>
      <c r="L167" s="180"/>
      <c r="M167" s="181"/>
      <c r="N167" s="182"/>
      <c r="O167" s="182"/>
      <c r="P167" s="183">
        <f>P168</f>
        <v>0</v>
      </c>
      <c r="Q167" s="182"/>
      <c r="R167" s="183">
        <f>R168</f>
        <v>0</v>
      </c>
      <c r="S167" s="182"/>
      <c r="T167" s="184">
        <f>T168</f>
        <v>0</v>
      </c>
      <c r="AR167" s="185" t="s">
        <v>209</v>
      </c>
      <c r="AT167" s="186" t="s">
        <v>74</v>
      </c>
      <c r="AU167" s="186" t="s">
        <v>75</v>
      </c>
      <c r="AY167" s="185" t="s">
        <v>175</v>
      </c>
      <c r="BK167" s="187">
        <f>BK168</f>
        <v>0</v>
      </c>
    </row>
    <row r="168" spans="1:65" s="2" customFormat="1" ht="16.5" customHeight="1">
      <c r="A168" s="36"/>
      <c r="B168" s="37"/>
      <c r="C168" s="190" t="s">
        <v>559</v>
      </c>
      <c r="D168" s="190" t="s">
        <v>177</v>
      </c>
      <c r="E168" s="191" t="s">
        <v>1033</v>
      </c>
      <c r="F168" s="192" t="s">
        <v>1034</v>
      </c>
      <c r="G168" s="193" t="s">
        <v>1035</v>
      </c>
      <c r="H168" s="194">
        <v>1</v>
      </c>
      <c r="I168" s="195"/>
      <c r="J168" s="196">
        <f>ROUND(I168*H168,2)</f>
        <v>0</v>
      </c>
      <c r="K168" s="192" t="s">
        <v>181</v>
      </c>
      <c r="L168" s="41"/>
      <c r="M168" s="267" t="s">
        <v>19</v>
      </c>
      <c r="N168" s="268" t="s">
        <v>48</v>
      </c>
      <c r="O168" s="251"/>
      <c r="P168" s="269">
        <f>O168*H168</f>
        <v>0</v>
      </c>
      <c r="Q168" s="269">
        <v>0</v>
      </c>
      <c r="R168" s="269">
        <f>Q168*H168</f>
        <v>0</v>
      </c>
      <c r="S168" s="269">
        <v>0</v>
      </c>
      <c r="T168" s="270">
        <f>S168*H168</f>
        <v>0</v>
      </c>
      <c r="U168" s="36"/>
      <c r="V168" s="36"/>
      <c r="W168" s="36"/>
      <c r="X168" s="36"/>
      <c r="Y168" s="36"/>
      <c r="Z168" s="36"/>
      <c r="AA168" s="36"/>
      <c r="AB168" s="36"/>
      <c r="AC168" s="36"/>
      <c r="AD168" s="36"/>
      <c r="AE168" s="36"/>
      <c r="AR168" s="201" t="s">
        <v>1036</v>
      </c>
      <c r="AT168" s="201" t="s">
        <v>177</v>
      </c>
      <c r="AU168" s="201" t="s">
        <v>83</v>
      </c>
      <c r="AY168" s="19" t="s">
        <v>175</v>
      </c>
      <c r="BE168" s="202">
        <f>IF(N168="základní",J168,0)</f>
        <v>0</v>
      </c>
      <c r="BF168" s="202">
        <f>IF(N168="snížená",J168,0)</f>
        <v>0</v>
      </c>
      <c r="BG168" s="202">
        <f>IF(N168="zákl. přenesená",J168,0)</f>
        <v>0</v>
      </c>
      <c r="BH168" s="202">
        <f>IF(N168="sníž. přenesená",J168,0)</f>
        <v>0</v>
      </c>
      <c r="BI168" s="202">
        <f>IF(N168="nulová",J168,0)</f>
        <v>0</v>
      </c>
      <c r="BJ168" s="19" t="s">
        <v>182</v>
      </c>
      <c r="BK168" s="202">
        <f>ROUND(I168*H168,2)</f>
        <v>0</v>
      </c>
      <c r="BL168" s="19" t="s">
        <v>1036</v>
      </c>
      <c r="BM168" s="201" t="s">
        <v>1037</v>
      </c>
    </row>
    <row r="169" spans="1:31" s="2" customFormat="1" ht="6.95" customHeight="1">
      <c r="A169" s="36"/>
      <c r="B169" s="50"/>
      <c r="C169" s="51"/>
      <c r="D169" s="51"/>
      <c r="E169" s="51"/>
      <c r="F169" s="51"/>
      <c r="G169" s="51"/>
      <c r="H169" s="51"/>
      <c r="I169" s="139"/>
      <c r="J169" s="51"/>
      <c r="K169" s="51"/>
      <c r="L169" s="41"/>
      <c r="M169" s="36"/>
      <c r="O169" s="36"/>
      <c r="P169" s="36"/>
      <c r="Q169" s="36"/>
      <c r="R169" s="36"/>
      <c r="S169" s="36"/>
      <c r="T169" s="36"/>
      <c r="U169" s="36"/>
      <c r="V169" s="36"/>
      <c r="W169" s="36"/>
      <c r="X169" s="36"/>
      <c r="Y169" s="36"/>
      <c r="Z169" s="36"/>
      <c r="AA169" s="36"/>
      <c r="AB169" s="36"/>
      <c r="AC169" s="36"/>
      <c r="AD169" s="36"/>
      <c r="AE169" s="36"/>
    </row>
  </sheetData>
  <sheetProtection algorithmName="SHA-512" hashValue="kwQAcj4RKg7ci5AjPN8EwAEP+eUsGrpfuDwZg2uxq/9JSEOIMXcqyYiGYSh+6gWOaj8WuZ2DCKzUD+eO0UW7dQ==" saltValue="hkYnBHo7zYRisWY3FA66uJE6e10YMpOEdONWW4nKSvnpLsQtuspAFY/Fi/UqHm9mmJAksJaK9PJWxtUgRmL3Sg==" spinCount="100000" sheet="1" objects="1" scenarios="1" formatColumns="0" formatRows="0" autoFilter="0"/>
  <autoFilter ref="C89:K168"/>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Bouček Václav, Ing.</dc:creator>
  <cp:keywords/>
  <dc:description/>
  <cp:lastModifiedBy>Urbánková Markéta</cp:lastModifiedBy>
  <dcterms:created xsi:type="dcterms:W3CDTF">2020-05-15T13:28:09Z</dcterms:created>
  <dcterms:modified xsi:type="dcterms:W3CDTF">2020-05-15T13:50:50Z</dcterms:modified>
  <cp:category/>
  <cp:version/>
  <cp:contentType/>
  <cp:contentStatus/>
</cp:coreProperties>
</file>