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600" windowWidth="27225" windowHeight="11955" activeTab="5"/>
  </bookViews>
  <sheets>
    <sheet name="Rekapitulace stavby" sheetId="1" r:id="rId1"/>
    <sheet name="01 - Stavební část" sheetId="2" r:id="rId2"/>
    <sheet name="02 - Zdravotechnika" sheetId="3" r:id="rId3"/>
    <sheet name="03 - Vytápění" sheetId="4" r:id="rId4"/>
    <sheet name="04 - Elektroinstalace NN" sheetId="5" r:id="rId5"/>
    <sheet name="05 - Vedlejší rozpočtové ..." sheetId="6" r:id="rId6"/>
  </sheets>
  <definedNames>
    <definedName name="_xlnm._FilterDatabase" localSheetId="1" hidden="1">'01 - Stavební část'!$C$150:$K$1205</definedName>
    <definedName name="_xlnm._FilterDatabase" localSheetId="2" hidden="1">'02 - Zdravotechnika'!$C$119:$K$240</definedName>
    <definedName name="_xlnm._FilterDatabase" localSheetId="3" hidden="1">'03 - Vytápění'!$C$121:$K$211</definedName>
    <definedName name="_xlnm._FilterDatabase" localSheetId="4" hidden="1">'04 - Elektroinstalace NN'!$C$125:$K$362</definedName>
    <definedName name="_xlnm._FilterDatabase" localSheetId="5" hidden="1">'05 - Vedlejší rozpočtové ...'!$C$120:$K$134</definedName>
    <definedName name="_xlnm.Print_Titles" localSheetId="1">'01 - Stavební část'!$150:$150</definedName>
    <definedName name="_xlnm.Print_Titles" localSheetId="2">'02 - Zdravotechnika'!$119:$119</definedName>
    <definedName name="_xlnm.Print_Titles" localSheetId="3">'03 - Vytápění'!$121:$121</definedName>
    <definedName name="_xlnm.Print_Titles" localSheetId="4">'04 - Elektroinstalace NN'!$125:$125</definedName>
    <definedName name="_xlnm.Print_Titles" localSheetId="5">'05 - Vedlejší rozpočtové ...'!$120:$120</definedName>
    <definedName name="_xlnm.Print_Titles" localSheetId="0">'Rekapitulace stavby'!$92:$92</definedName>
    <definedName name="_xlnm.Print_Area" localSheetId="1">'01 - Stavební část'!$C$4:$J$76,'01 - Stavební část'!$C$82:$J$132,'01 - Stavební část'!$C$138:$K$1205</definedName>
    <definedName name="_xlnm.Print_Area" localSheetId="2">'02 - Zdravotechnika'!$C$4:$J$76,'02 - Zdravotechnika'!$C$82:$J$101,'02 - Zdravotechnika'!$C$107:$K$240</definedName>
    <definedName name="_xlnm.Print_Area" localSheetId="3">'03 - Vytápění'!$C$4:$J$76,'03 - Vytápění'!$C$82:$J$103,'03 - Vytápění'!$C$109:$K$211</definedName>
    <definedName name="_xlnm.Print_Area" localSheetId="4">'04 - Elektroinstalace NN'!$C$4:$J$76,'04 - Elektroinstalace NN'!$C$82:$J$107,'04 - Elektroinstalace NN'!$C$113:$K$362</definedName>
    <definedName name="_xlnm.Print_Area" localSheetId="5">'05 - Vedlejší rozpočtové ...'!$C$4:$J$76,'05 - Vedlejší rozpočtové ...'!$C$82:$J$102,'05 - Vedlejší rozpočtové ...'!$C$108:$K$134</definedName>
    <definedName name="_xlnm.Print_Area" localSheetId="0">'Rekapitulace stavby'!$D$4:$AO$76,'Rekapitulace stavby'!$C$82:$AQ$100</definedName>
  </definedNames>
  <calcPr calcId="145621"/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/>
  <c r="BI133" i="6"/>
  <c r="BH133" i="6"/>
  <c r="BG133" i="6"/>
  <c r="BF133" i="6"/>
  <c r="T133" i="6"/>
  <c r="T132" i="6"/>
  <c r="R133" i="6"/>
  <c r="R132" i="6"/>
  <c r="P133" i="6"/>
  <c r="P132" i="6"/>
  <c r="BI130" i="6"/>
  <c r="BH130" i="6"/>
  <c r="BG130" i="6"/>
  <c r="BF130" i="6"/>
  <c r="T130" i="6"/>
  <c r="T129" i="6"/>
  <c r="R130" i="6"/>
  <c r="R129" i="6"/>
  <c r="P130" i="6"/>
  <c r="P129" i="6"/>
  <c r="BI127" i="6"/>
  <c r="BH127" i="6"/>
  <c r="BG127" i="6"/>
  <c r="BF127" i="6"/>
  <c r="T127" i="6"/>
  <c r="T126" i="6"/>
  <c r="R127" i="6"/>
  <c r="R126" i="6"/>
  <c r="P127" i="6"/>
  <c r="P126" i="6"/>
  <c r="BI124" i="6"/>
  <c r="BH124" i="6"/>
  <c r="BG124" i="6"/>
  <c r="BF124" i="6"/>
  <c r="T124" i="6"/>
  <c r="T123" i="6"/>
  <c r="T122" i="6" s="1"/>
  <c r="T121" i="6" s="1"/>
  <c r="R124" i="6"/>
  <c r="R123" i="6"/>
  <c r="R122" i="6" s="1"/>
  <c r="R121" i="6" s="1"/>
  <c r="P124" i="6"/>
  <c r="P123" i="6"/>
  <c r="P122" i="6" s="1"/>
  <c r="P121" i="6" s="1"/>
  <c r="AU99" i="1" s="1"/>
  <c r="F115" i="6"/>
  <c r="E113" i="6"/>
  <c r="F89" i="6"/>
  <c r="E87" i="6"/>
  <c r="J24" i="6"/>
  <c r="E24" i="6"/>
  <c r="J118" i="6" s="1"/>
  <c r="J23" i="6"/>
  <c r="J21" i="6"/>
  <c r="E21" i="6"/>
  <c r="J117" i="6" s="1"/>
  <c r="J20" i="6"/>
  <c r="J18" i="6"/>
  <c r="E18" i="6"/>
  <c r="F118" i="6" s="1"/>
  <c r="J17" i="6"/>
  <c r="J15" i="6"/>
  <c r="E15" i="6"/>
  <c r="F117" i="6" s="1"/>
  <c r="J14" i="6"/>
  <c r="J12" i="6"/>
  <c r="J115" i="6"/>
  <c r="E7" i="6"/>
  <c r="E111" i="6"/>
  <c r="J37" i="5"/>
  <c r="J36" i="5"/>
  <c r="AY98" i="1" s="1"/>
  <c r="J35" i="5"/>
  <c r="AX98" i="1" s="1"/>
  <c r="BI361" i="5"/>
  <c r="BH361" i="5"/>
  <c r="BG361" i="5"/>
  <c r="BF361" i="5"/>
  <c r="T361" i="5"/>
  <c r="R361" i="5"/>
  <c r="P361" i="5"/>
  <c r="BI359" i="5"/>
  <c r="BH359" i="5"/>
  <c r="BG359" i="5"/>
  <c r="BF359" i="5"/>
  <c r="T359" i="5"/>
  <c r="R359" i="5"/>
  <c r="P359" i="5"/>
  <c r="BI357" i="5"/>
  <c r="BH357" i="5"/>
  <c r="BG357" i="5"/>
  <c r="BF357" i="5"/>
  <c r="T357" i="5"/>
  <c r="R357" i="5"/>
  <c r="P357" i="5"/>
  <c r="BI355" i="5"/>
  <c r="BH355" i="5"/>
  <c r="BG355" i="5"/>
  <c r="BF355" i="5"/>
  <c r="T355" i="5"/>
  <c r="R355" i="5"/>
  <c r="P355" i="5"/>
  <c r="BI353" i="5"/>
  <c r="BH353" i="5"/>
  <c r="BG353" i="5"/>
  <c r="BF353" i="5"/>
  <c r="T353" i="5"/>
  <c r="R353" i="5"/>
  <c r="P353" i="5"/>
  <c r="BI351" i="5"/>
  <c r="BH351" i="5"/>
  <c r="BG351" i="5"/>
  <c r="BF351" i="5"/>
  <c r="T351" i="5"/>
  <c r="R351" i="5"/>
  <c r="P351" i="5"/>
  <c r="BI349" i="5"/>
  <c r="BH349" i="5"/>
  <c r="BG349" i="5"/>
  <c r="BF349" i="5"/>
  <c r="T349" i="5"/>
  <c r="R349" i="5"/>
  <c r="P349" i="5"/>
  <c r="BI347" i="5"/>
  <c r="BH347" i="5"/>
  <c r="BG347" i="5"/>
  <c r="BF347" i="5"/>
  <c r="T347" i="5"/>
  <c r="R347" i="5"/>
  <c r="P347" i="5"/>
  <c r="BI344" i="5"/>
  <c r="BH344" i="5"/>
  <c r="BG344" i="5"/>
  <c r="BF344" i="5"/>
  <c r="T344" i="5"/>
  <c r="R344" i="5"/>
  <c r="P344" i="5"/>
  <c r="BI342" i="5"/>
  <c r="BH342" i="5"/>
  <c r="BG342" i="5"/>
  <c r="BF342" i="5"/>
  <c r="T342" i="5"/>
  <c r="R342" i="5"/>
  <c r="P342" i="5"/>
  <c r="BI340" i="5"/>
  <c r="BH340" i="5"/>
  <c r="BG340" i="5"/>
  <c r="BF340" i="5"/>
  <c r="T340" i="5"/>
  <c r="R340" i="5"/>
  <c r="P340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4" i="5"/>
  <c r="BH334" i="5"/>
  <c r="BG334" i="5"/>
  <c r="BF334" i="5"/>
  <c r="T334" i="5"/>
  <c r="R334" i="5"/>
  <c r="P334" i="5"/>
  <c r="BI332" i="5"/>
  <c r="BH332" i="5"/>
  <c r="BG332" i="5"/>
  <c r="BF332" i="5"/>
  <c r="T332" i="5"/>
  <c r="R332" i="5"/>
  <c r="P332" i="5"/>
  <c r="BI330" i="5"/>
  <c r="BH330" i="5"/>
  <c r="BG330" i="5"/>
  <c r="BF330" i="5"/>
  <c r="T330" i="5"/>
  <c r="R330" i="5"/>
  <c r="P330" i="5"/>
  <c r="BI328" i="5"/>
  <c r="BH328" i="5"/>
  <c r="BG328" i="5"/>
  <c r="BF328" i="5"/>
  <c r="T328" i="5"/>
  <c r="R328" i="5"/>
  <c r="P328" i="5"/>
  <c r="BI325" i="5"/>
  <c r="BH325" i="5"/>
  <c r="BG325" i="5"/>
  <c r="BF325" i="5"/>
  <c r="T325" i="5"/>
  <c r="R325" i="5"/>
  <c r="P325" i="5"/>
  <c r="BI323" i="5"/>
  <c r="BH323" i="5"/>
  <c r="BG323" i="5"/>
  <c r="BF323" i="5"/>
  <c r="T323" i="5"/>
  <c r="R323" i="5"/>
  <c r="P323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11" i="5"/>
  <c r="BH311" i="5"/>
  <c r="BG311" i="5"/>
  <c r="BF311" i="5"/>
  <c r="T311" i="5"/>
  <c r="R311" i="5"/>
  <c r="P311" i="5"/>
  <c r="BI309" i="5"/>
  <c r="BH309" i="5"/>
  <c r="BG309" i="5"/>
  <c r="BF309" i="5"/>
  <c r="T309" i="5"/>
  <c r="R309" i="5"/>
  <c r="P309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3" i="5"/>
  <c r="BH303" i="5"/>
  <c r="BG303" i="5"/>
  <c r="BF303" i="5"/>
  <c r="T303" i="5"/>
  <c r="R303" i="5"/>
  <c r="P303" i="5"/>
  <c r="BI300" i="5"/>
  <c r="BH300" i="5"/>
  <c r="BG300" i="5"/>
  <c r="BF300" i="5"/>
  <c r="T300" i="5"/>
  <c r="R300" i="5"/>
  <c r="P300" i="5"/>
  <c r="BI298" i="5"/>
  <c r="BH298" i="5"/>
  <c r="BG298" i="5"/>
  <c r="BF298" i="5"/>
  <c r="T298" i="5"/>
  <c r="R298" i="5"/>
  <c r="P298" i="5"/>
  <c r="BI296" i="5"/>
  <c r="BH296" i="5"/>
  <c r="BG296" i="5"/>
  <c r="BF296" i="5"/>
  <c r="T296" i="5"/>
  <c r="R296" i="5"/>
  <c r="P296" i="5"/>
  <c r="BI294" i="5"/>
  <c r="BH294" i="5"/>
  <c r="BG294" i="5"/>
  <c r="BF294" i="5"/>
  <c r="T294" i="5"/>
  <c r="R294" i="5"/>
  <c r="P294" i="5"/>
  <c r="BI292" i="5"/>
  <c r="BH292" i="5"/>
  <c r="BG292" i="5"/>
  <c r="BF292" i="5"/>
  <c r="T292" i="5"/>
  <c r="R292" i="5"/>
  <c r="P292" i="5"/>
  <c r="BI290" i="5"/>
  <c r="BH290" i="5"/>
  <c r="BG290" i="5"/>
  <c r="BF290" i="5"/>
  <c r="T290" i="5"/>
  <c r="R290" i="5"/>
  <c r="P290" i="5"/>
  <c r="BI288" i="5"/>
  <c r="BH288" i="5"/>
  <c r="BG288" i="5"/>
  <c r="BF288" i="5"/>
  <c r="T288" i="5"/>
  <c r="R288" i="5"/>
  <c r="P288" i="5"/>
  <c r="BI285" i="5"/>
  <c r="BH285" i="5"/>
  <c r="BG285" i="5"/>
  <c r="BF285" i="5"/>
  <c r="T285" i="5"/>
  <c r="R285" i="5"/>
  <c r="P285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3" i="5"/>
  <c r="BH273" i="5"/>
  <c r="BG273" i="5"/>
  <c r="BF273" i="5"/>
  <c r="T273" i="5"/>
  <c r="R273" i="5"/>
  <c r="P273" i="5"/>
  <c r="BI270" i="5"/>
  <c r="BH270" i="5"/>
  <c r="BG270" i="5"/>
  <c r="BF270" i="5"/>
  <c r="T270" i="5"/>
  <c r="T269" i="5"/>
  <c r="R270" i="5"/>
  <c r="R269" i="5"/>
  <c r="P270" i="5"/>
  <c r="P269" i="5"/>
  <c r="BI267" i="5"/>
  <c r="BH267" i="5"/>
  <c r="BG267" i="5"/>
  <c r="BF267" i="5"/>
  <c r="T267" i="5"/>
  <c r="R267" i="5"/>
  <c r="P267" i="5"/>
  <c r="BI265" i="5"/>
  <c r="BH265" i="5"/>
  <c r="BG265" i="5"/>
  <c r="BF265" i="5"/>
  <c r="T265" i="5"/>
  <c r="R265" i="5"/>
  <c r="P265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F120" i="5"/>
  <c r="E118" i="5"/>
  <c r="F89" i="5"/>
  <c r="E87" i="5"/>
  <c r="J24" i="5"/>
  <c r="E24" i="5"/>
  <c r="J123" i="5"/>
  <c r="J23" i="5"/>
  <c r="J21" i="5"/>
  <c r="E21" i="5"/>
  <c r="J91" i="5"/>
  <c r="J20" i="5"/>
  <c r="J18" i="5"/>
  <c r="E18" i="5"/>
  <c r="F123" i="5"/>
  <c r="J17" i="5"/>
  <c r="J15" i="5"/>
  <c r="E15" i="5"/>
  <c r="F91" i="5"/>
  <c r="J14" i="5"/>
  <c r="J12" i="5"/>
  <c r="J120" i="5" s="1"/>
  <c r="E7" i="5"/>
  <c r="E85" i="5" s="1"/>
  <c r="J37" i="4"/>
  <c r="J36" i="4"/>
  <c r="AY97" i="1"/>
  <c r="J35" i="4"/>
  <c r="AX97" i="1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F116" i="4"/>
  <c r="E114" i="4"/>
  <c r="F89" i="4"/>
  <c r="E87" i="4"/>
  <c r="J24" i="4"/>
  <c r="E24" i="4"/>
  <c r="J119" i="4" s="1"/>
  <c r="J23" i="4"/>
  <c r="J21" i="4"/>
  <c r="E21" i="4"/>
  <c r="J118" i="4" s="1"/>
  <c r="J20" i="4"/>
  <c r="J18" i="4"/>
  <c r="E18" i="4"/>
  <c r="F119" i="4" s="1"/>
  <c r="J17" i="4"/>
  <c r="J15" i="4"/>
  <c r="E15" i="4"/>
  <c r="F118" i="4" s="1"/>
  <c r="J14" i="4"/>
  <c r="J12" i="4"/>
  <c r="J116" i="4" s="1"/>
  <c r="E7" i="4"/>
  <c r="E85" i="4"/>
  <c r="J37" i="3"/>
  <c r="J36" i="3"/>
  <c r="AY96" i="1" s="1"/>
  <c r="J35" i="3"/>
  <c r="AX96" i="1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T121" i="3" s="1"/>
  <c r="R122" i="3"/>
  <c r="R121" i="3"/>
  <c r="P122" i="3"/>
  <c r="P121" i="3" s="1"/>
  <c r="F114" i="3"/>
  <c r="E112" i="3"/>
  <c r="F89" i="3"/>
  <c r="E87" i="3"/>
  <c r="J24" i="3"/>
  <c r="E24" i="3"/>
  <c r="J92" i="3" s="1"/>
  <c r="J23" i="3"/>
  <c r="J21" i="3"/>
  <c r="E21" i="3"/>
  <c r="J116" i="3" s="1"/>
  <c r="J20" i="3"/>
  <c r="J18" i="3"/>
  <c r="E18" i="3"/>
  <c r="F117" i="3" s="1"/>
  <c r="J17" i="3"/>
  <c r="J15" i="3"/>
  <c r="E15" i="3"/>
  <c r="F91" i="3" s="1"/>
  <c r="J14" i="3"/>
  <c r="J12" i="3"/>
  <c r="J114" i="3"/>
  <c r="E7" i="3"/>
  <c r="E110" i="3"/>
  <c r="J37" i="2"/>
  <c r="J36" i="2"/>
  <c r="AY95" i="1" s="1"/>
  <c r="J35" i="2"/>
  <c r="AX95" i="1"/>
  <c r="BI1204" i="2"/>
  <c r="BH1204" i="2"/>
  <c r="BG1204" i="2"/>
  <c r="BF1204" i="2"/>
  <c r="T1204" i="2"/>
  <c r="R1204" i="2"/>
  <c r="P1204" i="2"/>
  <c r="BI1202" i="2"/>
  <c r="BH1202" i="2"/>
  <c r="BG1202" i="2"/>
  <c r="BF1202" i="2"/>
  <c r="T1202" i="2"/>
  <c r="R1202" i="2"/>
  <c r="P1202" i="2"/>
  <c r="BI1200" i="2"/>
  <c r="BH1200" i="2"/>
  <c r="BG1200" i="2"/>
  <c r="BF1200" i="2"/>
  <c r="T1200" i="2"/>
  <c r="R1200" i="2"/>
  <c r="P1200" i="2"/>
  <c r="BI1198" i="2"/>
  <c r="BH1198" i="2"/>
  <c r="BG1198" i="2"/>
  <c r="BF1198" i="2"/>
  <c r="T1198" i="2"/>
  <c r="R1198" i="2"/>
  <c r="P1198" i="2"/>
  <c r="BI1196" i="2"/>
  <c r="BH1196" i="2"/>
  <c r="BG1196" i="2"/>
  <c r="BF1196" i="2"/>
  <c r="T1196" i="2"/>
  <c r="R1196" i="2"/>
  <c r="P1196" i="2"/>
  <c r="BI1194" i="2"/>
  <c r="BH1194" i="2"/>
  <c r="BG1194" i="2"/>
  <c r="BF1194" i="2"/>
  <c r="T1194" i="2"/>
  <c r="R1194" i="2"/>
  <c r="P1194" i="2"/>
  <c r="BI1192" i="2"/>
  <c r="BH1192" i="2"/>
  <c r="BG1192" i="2"/>
  <c r="BF1192" i="2"/>
  <c r="T1192" i="2"/>
  <c r="R1192" i="2"/>
  <c r="P1192" i="2"/>
  <c r="BI1189" i="2"/>
  <c r="BH1189" i="2"/>
  <c r="BG1189" i="2"/>
  <c r="BF1189" i="2"/>
  <c r="T1189" i="2"/>
  <c r="R1189" i="2"/>
  <c r="P1189" i="2"/>
  <c r="BI1187" i="2"/>
  <c r="BH1187" i="2"/>
  <c r="BG1187" i="2"/>
  <c r="BF1187" i="2"/>
  <c r="T1187" i="2"/>
  <c r="R1187" i="2"/>
  <c r="P1187" i="2"/>
  <c r="BI1185" i="2"/>
  <c r="BH1185" i="2"/>
  <c r="BG1185" i="2"/>
  <c r="BF1185" i="2"/>
  <c r="T1185" i="2"/>
  <c r="R1185" i="2"/>
  <c r="P1185" i="2"/>
  <c r="BI1183" i="2"/>
  <c r="BH1183" i="2"/>
  <c r="BG1183" i="2"/>
  <c r="BF1183" i="2"/>
  <c r="T1183" i="2"/>
  <c r="R1183" i="2"/>
  <c r="P1183" i="2"/>
  <c r="BI1181" i="2"/>
  <c r="BH1181" i="2"/>
  <c r="BG1181" i="2"/>
  <c r="BF1181" i="2"/>
  <c r="T1181" i="2"/>
  <c r="R1181" i="2"/>
  <c r="P1181" i="2"/>
  <c r="BI1179" i="2"/>
  <c r="BH1179" i="2"/>
  <c r="BG1179" i="2"/>
  <c r="BF1179" i="2"/>
  <c r="T1179" i="2"/>
  <c r="R1179" i="2"/>
  <c r="P1179" i="2"/>
  <c r="BI1177" i="2"/>
  <c r="BH1177" i="2"/>
  <c r="BG1177" i="2"/>
  <c r="BF1177" i="2"/>
  <c r="T1177" i="2"/>
  <c r="R1177" i="2"/>
  <c r="P1177" i="2"/>
  <c r="BI1173" i="2"/>
  <c r="BH1173" i="2"/>
  <c r="BG1173" i="2"/>
  <c r="BF1173" i="2"/>
  <c r="T1173" i="2"/>
  <c r="R1173" i="2"/>
  <c r="P1173" i="2"/>
  <c r="BI1170" i="2"/>
  <c r="BH1170" i="2"/>
  <c r="BG1170" i="2"/>
  <c r="BF1170" i="2"/>
  <c r="T1170" i="2"/>
  <c r="R1170" i="2"/>
  <c r="P1170" i="2"/>
  <c r="BI1168" i="2"/>
  <c r="BH1168" i="2"/>
  <c r="BG1168" i="2"/>
  <c r="BF1168" i="2"/>
  <c r="T1168" i="2"/>
  <c r="R1168" i="2"/>
  <c r="P1168" i="2"/>
  <c r="BI1164" i="2"/>
  <c r="BH1164" i="2"/>
  <c r="BG1164" i="2"/>
  <c r="BF1164" i="2"/>
  <c r="T1164" i="2"/>
  <c r="R1164" i="2"/>
  <c r="P1164" i="2"/>
  <c r="BI1160" i="2"/>
  <c r="BH1160" i="2"/>
  <c r="BG1160" i="2"/>
  <c r="BF1160" i="2"/>
  <c r="T1160" i="2"/>
  <c r="R1160" i="2"/>
  <c r="P1160" i="2"/>
  <c r="BI1156" i="2"/>
  <c r="BH1156" i="2"/>
  <c r="BG1156" i="2"/>
  <c r="BF1156" i="2"/>
  <c r="T1156" i="2"/>
  <c r="R1156" i="2"/>
  <c r="P1156" i="2"/>
  <c r="BI1145" i="2"/>
  <c r="BH1145" i="2"/>
  <c r="BG1145" i="2"/>
  <c r="BF1145" i="2"/>
  <c r="T1145" i="2"/>
  <c r="R1145" i="2"/>
  <c r="P1145" i="2"/>
  <c r="BI1120" i="2"/>
  <c r="BH1120" i="2"/>
  <c r="BG1120" i="2"/>
  <c r="BF1120" i="2"/>
  <c r="T1120" i="2"/>
  <c r="R1120" i="2"/>
  <c r="P1120" i="2"/>
  <c r="BI1112" i="2"/>
  <c r="BH1112" i="2"/>
  <c r="BG1112" i="2"/>
  <c r="BF1112" i="2"/>
  <c r="T1112" i="2"/>
  <c r="T1111" i="2"/>
  <c r="R1112" i="2"/>
  <c r="R1111" i="2" s="1"/>
  <c r="P1112" i="2"/>
  <c r="P1111" i="2"/>
  <c r="BI1109" i="2"/>
  <c r="BH1109" i="2"/>
  <c r="BG1109" i="2"/>
  <c r="BF1109" i="2"/>
  <c r="T1109" i="2"/>
  <c r="R1109" i="2"/>
  <c r="P1109" i="2"/>
  <c r="BI1107" i="2"/>
  <c r="BH1107" i="2"/>
  <c r="BG1107" i="2"/>
  <c r="BF1107" i="2"/>
  <c r="T1107" i="2"/>
  <c r="R1107" i="2"/>
  <c r="P1107" i="2"/>
  <c r="BI1103" i="2"/>
  <c r="BH1103" i="2"/>
  <c r="BG1103" i="2"/>
  <c r="BF1103" i="2"/>
  <c r="T1103" i="2"/>
  <c r="R1103" i="2"/>
  <c r="P1103" i="2"/>
  <c r="BI1101" i="2"/>
  <c r="BH1101" i="2"/>
  <c r="BG1101" i="2"/>
  <c r="BF1101" i="2"/>
  <c r="T1101" i="2"/>
  <c r="R1101" i="2"/>
  <c r="P1101" i="2"/>
  <c r="BI1099" i="2"/>
  <c r="BH1099" i="2"/>
  <c r="BG1099" i="2"/>
  <c r="BF1099" i="2"/>
  <c r="T1099" i="2"/>
  <c r="R1099" i="2"/>
  <c r="P1099" i="2"/>
  <c r="BI1094" i="2"/>
  <c r="BH1094" i="2"/>
  <c r="BG1094" i="2"/>
  <c r="BF1094" i="2"/>
  <c r="T1094" i="2"/>
  <c r="R1094" i="2"/>
  <c r="P1094" i="2"/>
  <c r="BI1092" i="2"/>
  <c r="BH1092" i="2"/>
  <c r="BG1092" i="2"/>
  <c r="BF1092" i="2"/>
  <c r="T1092" i="2"/>
  <c r="R1092" i="2"/>
  <c r="P1092" i="2"/>
  <c r="BI1088" i="2"/>
  <c r="BH1088" i="2"/>
  <c r="BG1088" i="2"/>
  <c r="BF1088" i="2"/>
  <c r="T1088" i="2"/>
  <c r="R1088" i="2"/>
  <c r="P1088" i="2"/>
  <c r="BI1086" i="2"/>
  <c r="BH1086" i="2"/>
  <c r="BG1086" i="2"/>
  <c r="BF1086" i="2"/>
  <c r="T1086" i="2"/>
  <c r="R1086" i="2"/>
  <c r="P1086" i="2"/>
  <c r="BI1084" i="2"/>
  <c r="BH1084" i="2"/>
  <c r="BG1084" i="2"/>
  <c r="BF1084" i="2"/>
  <c r="T1084" i="2"/>
  <c r="R1084" i="2"/>
  <c r="P1084" i="2"/>
  <c r="BI1076" i="2"/>
  <c r="BH1076" i="2"/>
  <c r="BG1076" i="2"/>
  <c r="BF1076" i="2"/>
  <c r="T1076" i="2"/>
  <c r="R1076" i="2"/>
  <c r="P1076" i="2"/>
  <c r="BI1073" i="2"/>
  <c r="BH1073" i="2"/>
  <c r="BG1073" i="2"/>
  <c r="BF1073" i="2"/>
  <c r="T1073" i="2"/>
  <c r="R1073" i="2"/>
  <c r="P1073" i="2"/>
  <c r="BI1071" i="2"/>
  <c r="BH1071" i="2"/>
  <c r="BG1071" i="2"/>
  <c r="BF1071" i="2"/>
  <c r="T1071" i="2"/>
  <c r="R1071" i="2"/>
  <c r="P1071" i="2"/>
  <c r="BI1069" i="2"/>
  <c r="BH1069" i="2"/>
  <c r="BG1069" i="2"/>
  <c r="BF1069" i="2"/>
  <c r="T1069" i="2"/>
  <c r="R1069" i="2"/>
  <c r="P1069" i="2"/>
  <c r="BI1067" i="2"/>
  <c r="BH1067" i="2"/>
  <c r="BG1067" i="2"/>
  <c r="BF1067" i="2"/>
  <c r="T1067" i="2"/>
  <c r="R1067" i="2"/>
  <c r="P1067" i="2"/>
  <c r="BI1065" i="2"/>
  <c r="BH1065" i="2"/>
  <c r="BG1065" i="2"/>
  <c r="BF1065" i="2"/>
  <c r="T1065" i="2"/>
  <c r="R1065" i="2"/>
  <c r="P1065" i="2"/>
  <c r="BI1063" i="2"/>
  <c r="BH1063" i="2"/>
  <c r="BG1063" i="2"/>
  <c r="BF1063" i="2"/>
  <c r="T1063" i="2"/>
  <c r="R1063" i="2"/>
  <c r="P1063" i="2"/>
  <c r="BI1061" i="2"/>
  <c r="BH1061" i="2"/>
  <c r="BG1061" i="2"/>
  <c r="BF1061" i="2"/>
  <c r="T1061" i="2"/>
  <c r="R1061" i="2"/>
  <c r="P1061" i="2"/>
  <c r="BI1059" i="2"/>
  <c r="BH1059" i="2"/>
  <c r="BG1059" i="2"/>
  <c r="BF1059" i="2"/>
  <c r="T1059" i="2"/>
  <c r="R1059" i="2"/>
  <c r="P1059" i="2"/>
  <c r="BI1055" i="2"/>
  <c r="BH1055" i="2"/>
  <c r="BG1055" i="2"/>
  <c r="BF1055" i="2"/>
  <c r="T1055" i="2"/>
  <c r="R1055" i="2"/>
  <c r="P1055" i="2"/>
  <c r="BI1052" i="2"/>
  <c r="BH1052" i="2"/>
  <c r="BG1052" i="2"/>
  <c r="BF1052" i="2"/>
  <c r="T1052" i="2"/>
  <c r="R1052" i="2"/>
  <c r="P1052" i="2"/>
  <c r="BI1050" i="2"/>
  <c r="BH1050" i="2"/>
  <c r="BG1050" i="2"/>
  <c r="BF1050" i="2"/>
  <c r="T1050" i="2"/>
  <c r="R1050" i="2"/>
  <c r="P1050" i="2"/>
  <c r="BI1048" i="2"/>
  <c r="BH1048" i="2"/>
  <c r="BG1048" i="2"/>
  <c r="BF1048" i="2"/>
  <c r="T1048" i="2"/>
  <c r="R1048" i="2"/>
  <c r="P1048" i="2"/>
  <c r="BI1044" i="2"/>
  <c r="BH1044" i="2"/>
  <c r="BG1044" i="2"/>
  <c r="BF1044" i="2"/>
  <c r="T1044" i="2"/>
  <c r="R1044" i="2"/>
  <c r="P1044" i="2"/>
  <c r="BI1042" i="2"/>
  <c r="BH1042" i="2"/>
  <c r="BG1042" i="2"/>
  <c r="BF1042" i="2"/>
  <c r="T1042" i="2"/>
  <c r="R1042" i="2"/>
  <c r="P1042" i="2"/>
  <c r="BI1040" i="2"/>
  <c r="BH1040" i="2"/>
  <c r="BG1040" i="2"/>
  <c r="BF1040" i="2"/>
  <c r="T1040" i="2"/>
  <c r="R1040" i="2"/>
  <c r="P1040" i="2"/>
  <c r="BI1035" i="2"/>
  <c r="BH1035" i="2"/>
  <c r="BG1035" i="2"/>
  <c r="BF1035" i="2"/>
  <c r="T1035" i="2"/>
  <c r="R1035" i="2"/>
  <c r="P1035" i="2"/>
  <c r="BI1031" i="2"/>
  <c r="BH1031" i="2"/>
  <c r="BG1031" i="2"/>
  <c r="BF1031" i="2"/>
  <c r="T1031" i="2"/>
  <c r="R1031" i="2"/>
  <c r="P1031" i="2"/>
  <c r="BI1029" i="2"/>
  <c r="BH1029" i="2"/>
  <c r="BG1029" i="2"/>
  <c r="BF1029" i="2"/>
  <c r="T1029" i="2"/>
  <c r="R1029" i="2"/>
  <c r="P1029" i="2"/>
  <c r="BI1025" i="2"/>
  <c r="BH1025" i="2"/>
  <c r="BG1025" i="2"/>
  <c r="BF1025" i="2"/>
  <c r="T1025" i="2"/>
  <c r="R1025" i="2"/>
  <c r="P1025" i="2"/>
  <c r="BI1022" i="2"/>
  <c r="BH1022" i="2"/>
  <c r="BG1022" i="2"/>
  <c r="BF1022" i="2"/>
  <c r="T1022" i="2"/>
  <c r="R1022" i="2"/>
  <c r="P1022" i="2"/>
  <c r="BI1020" i="2"/>
  <c r="BH1020" i="2"/>
  <c r="BG1020" i="2"/>
  <c r="BF1020" i="2"/>
  <c r="T1020" i="2"/>
  <c r="R1020" i="2"/>
  <c r="P1020" i="2"/>
  <c r="BI1015" i="2"/>
  <c r="BH1015" i="2"/>
  <c r="BG1015" i="2"/>
  <c r="BF1015" i="2"/>
  <c r="T1015" i="2"/>
  <c r="R1015" i="2"/>
  <c r="P1015" i="2"/>
  <c r="BI1012" i="2"/>
  <c r="BH1012" i="2"/>
  <c r="BG1012" i="2"/>
  <c r="BF1012" i="2"/>
  <c r="T1012" i="2"/>
  <c r="R1012" i="2"/>
  <c r="P1012" i="2"/>
  <c r="BI1010" i="2"/>
  <c r="BH1010" i="2"/>
  <c r="BG1010" i="2"/>
  <c r="BF1010" i="2"/>
  <c r="T1010" i="2"/>
  <c r="R1010" i="2"/>
  <c r="P1010" i="2"/>
  <c r="BI1007" i="2"/>
  <c r="BH1007" i="2"/>
  <c r="BG1007" i="2"/>
  <c r="BF1007" i="2"/>
  <c r="T1007" i="2"/>
  <c r="R1007" i="2"/>
  <c r="P1007" i="2"/>
  <c r="BI1004" i="2"/>
  <c r="BH1004" i="2"/>
  <c r="BG1004" i="2"/>
  <c r="BF1004" i="2"/>
  <c r="T1004" i="2"/>
  <c r="R1004" i="2"/>
  <c r="P1004" i="2"/>
  <c r="BI1001" i="2"/>
  <c r="BH1001" i="2"/>
  <c r="BG1001" i="2"/>
  <c r="BF1001" i="2"/>
  <c r="T1001" i="2"/>
  <c r="R1001" i="2"/>
  <c r="P1001" i="2"/>
  <c r="BI998" i="2"/>
  <c r="BH998" i="2"/>
  <c r="BG998" i="2"/>
  <c r="BF998" i="2"/>
  <c r="T998" i="2"/>
  <c r="R998" i="2"/>
  <c r="P998" i="2"/>
  <c r="BI995" i="2"/>
  <c r="BH995" i="2"/>
  <c r="BG995" i="2"/>
  <c r="BF995" i="2"/>
  <c r="T995" i="2"/>
  <c r="R995" i="2"/>
  <c r="P995" i="2"/>
  <c r="BI992" i="2"/>
  <c r="BH992" i="2"/>
  <c r="BG992" i="2"/>
  <c r="BF992" i="2"/>
  <c r="T992" i="2"/>
  <c r="R992" i="2"/>
  <c r="P992" i="2"/>
  <c r="BI989" i="2"/>
  <c r="BH989" i="2"/>
  <c r="BG989" i="2"/>
  <c r="BF989" i="2"/>
  <c r="T989" i="2"/>
  <c r="R989" i="2"/>
  <c r="P989" i="2"/>
  <c r="BI986" i="2"/>
  <c r="BH986" i="2"/>
  <c r="BG986" i="2"/>
  <c r="BF986" i="2"/>
  <c r="T986" i="2"/>
  <c r="R986" i="2"/>
  <c r="P986" i="2"/>
  <c r="BI980" i="2"/>
  <c r="BH980" i="2"/>
  <c r="BG980" i="2"/>
  <c r="BF980" i="2"/>
  <c r="T980" i="2"/>
  <c r="R980" i="2"/>
  <c r="P980" i="2"/>
  <c r="BI975" i="2"/>
  <c r="BH975" i="2"/>
  <c r="BG975" i="2"/>
  <c r="BF975" i="2"/>
  <c r="T975" i="2"/>
  <c r="R975" i="2"/>
  <c r="P975" i="2"/>
  <c r="BI970" i="2"/>
  <c r="BH970" i="2"/>
  <c r="BG970" i="2"/>
  <c r="BF970" i="2"/>
  <c r="T970" i="2"/>
  <c r="R970" i="2"/>
  <c r="P970" i="2"/>
  <c r="BI968" i="2"/>
  <c r="BH968" i="2"/>
  <c r="BG968" i="2"/>
  <c r="BF968" i="2"/>
  <c r="T968" i="2"/>
  <c r="R968" i="2"/>
  <c r="P968" i="2"/>
  <c r="BI965" i="2"/>
  <c r="BH965" i="2"/>
  <c r="BG965" i="2"/>
  <c r="BF965" i="2"/>
  <c r="T965" i="2"/>
  <c r="R965" i="2"/>
  <c r="P965" i="2"/>
  <c r="BI962" i="2"/>
  <c r="BH962" i="2"/>
  <c r="BG962" i="2"/>
  <c r="BF962" i="2"/>
  <c r="T962" i="2"/>
  <c r="R962" i="2"/>
  <c r="P962" i="2"/>
  <c r="BI959" i="2"/>
  <c r="BH959" i="2"/>
  <c r="BG959" i="2"/>
  <c r="BF959" i="2"/>
  <c r="T959" i="2"/>
  <c r="R959" i="2"/>
  <c r="P959" i="2"/>
  <c r="BI956" i="2"/>
  <c r="BH956" i="2"/>
  <c r="BG956" i="2"/>
  <c r="BF956" i="2"/>
  <c r="T956" i="2"/>
  <c r="R956" i="2"/>
  <c r="P956" i="2"/>
  <c r="BI953" i="2"/>
  <c r="BH953" i="2"/>
  <c r="BG953" i="2"/>
  <c r="BF953" i="2"/>
  <c r="T953" i="2"/>
  <c r="R953" i="2"/>
  <c r="P953" i="2"/>
  <c r="BI950" i="2"/>
  <c r="BH950" i="2"/>
  <c r="BG950" i="2"/>
  <c r="BF950" i="2"/>
  <c r="T950" i="2"/>
  <c r="R950" i="2"/>
  <c r="P950" i="2"/>
  <c r="BI947" i="2"/>
  <c r="BH947" i="2"/>
  <c r="BG947" i="2"/>
  <c r="BF947" i="2"/>
  <c r="T947" i="2"/>
  <c r="R947" i="2"/>
  <c r="P947" i="2"/>
  <c r="BI945" i="2"/>
  <c r="BH945" i="2"/>
  <c r="BG945" i="2"/>
  <c r="BF945" i="2"/>
  <c r="T945" i="2"/>
  <c r="R945" i="2"/>
  <c r="P945" i="2"/>
  <c r="BI941" i="2"/>
  <c r="BH941" i="2"/>
  <c r="BG941" i="2"/>
  <c r="BF941" i="2"/>
  <c r="T941" i="2"/>
  <c r="R941" i="2"/>
  <c r="P941" i="2"/>
  <c r="BI938" i="2"/>
  <c r="BH938" i="2"/>
  <c r="BG938" i="2"/>
  <c r="BF938" i="2"/>
  <c r="T938" i="2"/>
  <c r="R938" i="2"/>
  <c r="P938" i="2"/>
  <c r="BI936" i="2"/>
  <c r="BH936" i="2"/>
  <c r="BG936" i="2"/>
  <c r="BF936" i="2"/>
  <c r="T936" i="2"/>
  <c r="R936" i="2"/>
  <c r="P936" i="2"/>
  <c r="BI933" i="2"/>
  <c r="BH933" i="2"/>
  <c r="BG933" i="2"/>
  <c r="BF933" i="2"/>
  <c r="T933" i="2"/>
  <c r="R933" i="2"/>
  <c r="P933" i="2"/>
  <c r="BI930" i="2"/>
  <c r="BH930" i="2"/>
  <c r="BG930" i="2"/>
  <c r="BF930" i="2"/>
  <c r="T930" i="2"/>
  <c r="R930" i="2"/>
  <c r="P930" i="2"/>
  <c r="BI925" i="2"/>
  <c r="BH925" i="2"/>
  <c r="BG925" i="2"/>
  <c r="BF925" i="2"/>
  <c r="T925" i="2"/>
  <c r="R925" i="2"/>
  <c r="P925" i="2"/>
  <c r="BI923" i="2"/>
  <c r="BH923" i="2"/>
  <c r="BG923" i="2"/>
  <c r="BF923" i="2"/>
  <c r="T923" i="2"/>
  <c r="R923" i="2"/>
  <c r="P923" i="2"/>
  <c r="BI919" i="2"/>
  <c r="BH919" i="2"/>
  <c r="BG919" i="2"/>
  <c r="BF919" i="2"/>
  <c r="T919" i="2"/>
  <c r="R919" i="2"/>
  <c r="P919" i="2"/>
  <c r="BI917" i="2"/>
  <c r="BH917" i="2"/>
  <c r="BG917" i="2"/>
  <c r="BF917" i="2"/>
  <c r="T917" i="2"/>
  <c r="R917" i="2"/>
  <c r="P917" i="2"/>
  <c r="BI915" i="2"/>
  <c r="BH915" i="2"/>
  <c r="BG915" i="2"/>
  <c r="BF915" i="2"/>
  <c r="T915" i="2"/>
  <c r="R915" i="2"/>
  <c r="P915" i="2"/>
  <c r="BI913" i="2"/>
  <c r="BH913" i="2"/>
  <c r="BG913" i="2"/>
  <c r="BF913" i="2"/>
  <c r="T913" i="2"/>
  <c r="R913" i="2"/>
  <c r="P913" i="2"/>
  <c r="BI909" i="2"/>
  <c r="BH909" i="2"/>
  <c r="BG909" i="2"/>
  <c r="BF909" i="2"/>
  <c r="T909" i="2"/>
  <c r="R909" i="2"/>
  <c r="P909" i="2"/>
  <c r="BI906" i="2"/>
  <c r="BH906" i="2"/>
  <c r="BG906" i="2"/>
  <c r="BF906" i="2"/>
  <c r="T906" i="2"/>
  <c r="R906" i="2"/>
  <c r="P906" i="2"/>
  <c r="BI902" i="2"/>
  <c r="BH902" i="2"/>
  <c r="BG902" i="2"/>
  <c r="BF902" i="2"/>
  <c r="T902" i="2"/>
  <c r="R902" i="2"/>
  <c r="P902" i="2"/>
  <c r="BI900" i="2"/>
  <c r="BH900" i="2"/>
  <c r="BG900" i="2"/>
  <c r="BF900" i="2"/>
  <c r="T900" i="2"/>
  <c r="R900" i="2"/>
  <c r="P900" i="2"/>
  <c r="BI898" i="2"/>
  <c r="BH898" i="2"/>
  <c r="BG898" i="2"/>
  <c r="BF898" i="2"/>
  <c r="T898" i="2"/>
  <c r="R898" i="2"/>
  <c r="P898" i="2"/>
  <c r="BI896" i="2"/>
  <c r="BH896" i="2"/>
  <c r="BG896" i="2"/>
  <c r="BF896" i="2"/>
  <c r="T896" i="2"/>
  <c r="R896" i="2"/>
  <c r="P896" i="2"/>
  <c r="BI891" i="2"/>
  <c r="BH891" i="2"/>
  <c r="BG891" i="2"/>
  <c r="BF891" i="2"/>
  <c r="T891" i="2"/>
  <c r="R891" i="2"/>
  <c r="P891" i="2"/>
  <c r="BI888" i="2"/>
  <c r="BH888" i="2"/>
  <c r="BG888" i="2"/>
  <c r="BF888" i="2"/>
  <c r="T888" i="2"/>
  <c r="R888" i="2"/>
  <c r="P888" i="2"/>
  <c r="BI885" i="2"/>
  <c r="BH885" i="2"/>
  <c r="BG885" i="2"/>
  <c r="BF885" i="2"/>
  <c r="T885" i="2"/>
  <c r="R885" i="2"/>
  <c r="P885" i="2"/>
  <c r="BI881" i="2"/>
  <c r="BH881" i="2"/>
  <c r="BG881" i="2"/>
  <c r="BF881" i="2"/>
  <c r="T881" i="2"/>
  <c r="R881" i="2"/>
  <c r="P881" i="2"/>
  <c r="BI878" i="2"/>
  <c r="BH878" i="2"/>
  <c r="BG878" i="2"/>
  <c r="BF878" i="2"/>
  <c r="T878" i="2"/>
  <c r="R878" i="2"/>
  <c r="P878" i="2"/>
  <c r="BI874" i="2"/>
  <c r="BH874" i="2"/>
  <c r="BG874" i="2"/>
  <c r="BF874" i="2"/>
  <c r="T874" i="2"/>
  <c r="R874" i="2"/>
  <c r="P874" i="2"/>
  <c r="BI871" i="2"/>
  <c r="BH871" i="2"/>
  <c r="BG871" i="2"/>
  <c r="BF871" i="2"/>
  <c r="T871" i="2"/>
  <c r="R871" i="2"/>
  <c r="P871" i="2"/>
  <c r="BI869" i="2"/>
  <c r="BH869" i="2"/>
  <c r="BG869" i="2"/>
  <c r="BF869" i="2"/>
  <c r="T869" i="2"/>
  <c r="R869" i="2"/>
  <c r="P869" i="2"/>
  <c r="BI866" i="2"/>
  <c r="BH866" i="2"/>
  <c r="BG866" i="2"/>
  <c r="BF866" i="2"/>
  <c r="T866" i="2"/>
  <c r="R866" i="2"/>
  <c r="P866" i="2"/>
  <c r="BI863" i="2"/>
  <c r="BH863" i="2"/>
  <c r="BG863" i="2"/>
  <c r="BF863" i="2"/>
  <c r="T863" i="2"/>
  <c r="R863" i="2"/>
  <c r="P863" i="2"/>
  <c r="BI857" i="2"/>
  <c r="BH857" i="2"/>
  <c r="BG857" i="2"/>
  <c r="BF857" i="2"/>
  <c r="T857" i="2"/>
  <c r="R857" i="2"/>
  <c r="P857" i="2"/>
  <c r="BI854" i="2"/>
  <c r="BH854" i="2"/>
  <c r="BG854" i="2"/>
  <c r="BF854" i="2"/>
  <c r="T854" i="2"/>
  <c r="R854" i="2"/>
  <c r="P854" i="2"/>
  <c r="BI852" i="2"/>
  <c r="BH852" i="2"/>
  <c r="BG852" i="2"/>
  <c r="BF852" i="2"/>
  <c r="T852" i="2"/>
  <c r="R852" i="2"/>
  <c r="P852" i="2"/>
  <c r="BI848" i="2"/>
  <c r="BH848" i="2"/>
  <c r="BG848" i="2"/>
  <c r="BF848" i="2"/>
  <c r="T848" i="2"/>
  <c r="R848" i="2"/>
  <c r="P848" i="2"/>
  <c r="BI844" i="2"/>
  <c r="BH844" i="2"/>
  <c r="BG844" i="2"/>
  <c r="BF844" i="2"/>
  <c r="T844" i="2"/>
  <c r="R844" i="2"/>
  <c r="P844" i="2"/>
  <c r="BI842" i="2"/>
  <c r="BH842" i="2"/>
  <c r="BG842" i="2"/>
  <c r="BF842" i="2"/>
  <c r="T842" i="2"/>
  <c r="R842" i="2"/>
  <c r="P842" i="2"/>
  <c r="BI835" i="2"/>
  <c r="BH835" i="2"/>
  <c r="BG835" i="2"/>
  <c r="BF835" i="2"/>
  <c r="T835" i="2"/>
  <c r="R835" i="2"/>
  <c r="P835" i="2"/>
  <c r="BI829" i="2"/>
  <c r="BH829" i="2"/>
  <c r="BG829" i="2"/>
  <c r="BF829" i="2"/>
  <c r="T829" i="2"/>
  <c r="R829" i="2"/>
  <c r="P829" i="2"/>
  <c r="BI826" i="2"/>
  <c r="BH826" i="2"/>
  <c r="BG826" i="2"/>
  <c r="BF826" i="2"/>
  <c r="T826" i="2"/>
  <c r="R826" i="2"/>
  <c r="P826" i="2"/>
  <c r="BI824" i="2"/>
  <c r="BH824" i="2"/>
  <c r="BG824" i="2"/>
  <c r="BF824" i="2"/>
  <c r="T824" i="2"/>
  <c r="R824" i="2"/>
  <c r="P824" i="2"/>
  <c r="BI822" i="2"/>
  <c r="BH822" i="2"/>
  <c r="BG822" i="2"/>
  <c r="BF822" i="2"/>
  <c r="T822" i="2"/>
  <c r="R822" i="2"/>
  <c r="P822" i="2"/>
  <c r="BI820" i="2"/>
  <c r="BH820" i="2"/>
  <c r="BG820" i="2"/>
  <c r="BF820" i="2"/>
  <c r="T820" i="2"/>
  <c r="R820" i="2"/>
  <c r="P820" i="2"/>
  <c r="BI818" i="2"/>
  <c r="BH818" i="2"/>
  <c r="BG818" i="2"/>
  <c r="BF818" i="2"/>
  <c r="T818" i="2"/>
  <c r="R818" i="2"/>
  <c r="P818" i="2"/>
  <c r="BI816" i="2"/>
  <c r="BH816" i="2"/>
  <c r="BG816" i="2"/>
  <c r="BF816" i="2"/>
  <c r="T816" i="2"/>
  <c r="R816" i="2"/>
  <c r="P816" i="2"/>
  <c r="BI812" i="2"/>
  <c r="BH812" i="2"/>
  <c r="BG812" i="2"/>
  <c r="BF812" i="2"/>
  <c r="T812" i="2"/>
  <c r="R812" i="2"/>
  <c r="P812" i="2"/>
  <c r="BI809" i="2"/>
  <c r="BH809" i="2"/>
  <c r="BG809" i="2"/>
  <c r="BF809" i="2"/>
  <c r="T809" i="2"/>
  <c r="R809" i="2"/>
  <c r="P809" i="2"/>
  <c r="BI805" i="2"/>
  <c r="BH805" i="2"/>
  <c r="BG805" i="2"/>
  <c r="BF805" i="2"/>
  <c r="T805" i="2"/>
  <c r="R805" i="2"/>
  <c r="P805" i="2"/>
  <c r="BI802" i="2"/>
  <c r="BH802" i="2"/>
  <c r="BG802" i="2"/>
  <c r="BF802" i="2"/>
  <c r="T802" i="2"/>
  <c r="R802" i="2"/>
  <c r="P802" i="2"/>
  <c r="BI800" i="2"/>
  <c r="BH800" i="2"/>
  <c r="BG800" i="2"/>
  <c r="BF800" i="2"/>
  <c r="T800" i="2"/>
  <c r="R800" i="2"/>
  <c r="P800" i="2"/>
  <c r="BI798" i="2"/>
  <c r="BH798" i="2"/>
  <c r="BG798" i="2"/>
  <c r="BF798" i="2"/>
  <c r="T798" i="2"/>
  <c r="R798" i="2"/>
  <c r="P798" i="2"/>
  <c r="BI796" i="2"/>
  <c r="BH796" i="2"/>
  <c r="BG796" i="2"/>
  <c r="BF796" i="2"/>
  <c r="T796" i="2"/>
  <c r="R796" i="2"/>
  <c r="P796" i="2"/>
  <c r="BI792" i="2"/>
  <c r="BH792" i="2"/>
  <c r="BG792" i="2"/>
  <c r="BF792" i="2"/>
  <c r="T792" i="2"/>
  <c r="R792" i="2"/>
  <c r="P792" i="2"/>
  <c r="BI790" i="2"/>
  <c r="BH790" i="2"/>
  <c r="BG790" i="2"/>
  <c r="BF790" i="2"/>
  <c r="T790" i="2"/>
  <c r="R790" i="2"/>
  <c r="P790" i="2"/>
  <c r="BI788" i="2"/>
  <c r="BH788" i="2"/>
  <c r="BG788" i="2"/>
  <c r="BF788" i="2"/>
  <c r="T788" i="2"/>
  <c r="R788" i="2"/>
  <c r="P788" i="2"/>
  <c r="BI785" i="2"/>
  <c r="BH785" i="2"/>
  <c r="BG785" i="2"/>
  <c r="BF785" i="2"/>
  <c r="T785" i="2"/>
  <c r="R785" i="2"/>
  <c r="P785" i="2"/>
  <c r="BI783" i="2"/>
  <c r="BH783" i="2"/>
  <c r="BG783" i="2"/>
  <c r="BF783" i="2"/>
  <c r="T783" i="2"/>
  <c r="R783" i="2"/>
  <c r="P783" i="2"/>
  <c r="BI780" i="2"/>
  <c r="BH780" i="2"/>
  <c r="BG780" i="2"/>
  <c r="BF780" i="2"/>
  <c r="T780" i="2"/>
  <c r="R780" i="2"/>
  <c r="P780" i="2"/>
  <c r="BI778" i="2"/>
  <c r="BH778" i="2"/>
  <c r="BG778" i="2"/>
  <c r="BF778" i="2"/>
  <c r="T778" i="2"/>
  <c r="R778" i="2"/>
  <c r="P778" i="2"/>
  <c r="BI775" i="2"/>
  <c r="BH775" i="2"/>
  <c r="BG775" i="2"/>
  <c r="BF775" i="2"/>
  <c r="T775" i="2"/>
  <c r="R775" i="2"/>
  <c r="P775" i="2"/>
  <c r="BI773" i="2"/>
  <c r="BH773" i="2"/>
  <c r="BG773" i="2"/>
  <c r="BF773" i="2"/>
  <c r="T773" i="2"/>
  <c r="R773" i="2"/>
  <c r="P773" i="2"/>
  <c r="BI771" i="2"/>
  <c r="BH771" i="2"/>
  <c r="BG771" i="2"/>
  <c r="BF771" i="2"/>
  <c r="T771" i="2"/>
  <c r="R771" i="2"/>
  <c r="P771" i="2"/>
  <c r="BI769" i="2"/>
  <c r="BH769" i="2"/>
  <c r="BG769" i="2"/>
  <c r="BF769" i="2"/>
  <c r="T769" i="2"/>
  <c r="R769" i="2"/>
  <c r="P769" i="2"/>
  <c r="BI767" i="2"/>
  <c r="BH767" i="2"/>
  <c r="BG767" i="2"/>
  <c r="BF767" i="2"/>
  <c r="T767" i="2"/>
  <c r="R767" i="2"/>
  <c r="P767" i="2"/>
  <c r="BI765" i="2"/>
  <c r="BH765" i="2"/>
  <c r="BG765" i="2"/>
  <c r="BF765" i="2"/>
  <c r="T765" i="2"/>
  <c r="R765" i="2"/>
  <c r="P765" i="2"/>
  <c r="BI763" i="2"/>
  <c r="BH763" i="2"/>
  <c r="BG763" i="2"/>
  <c r="BF763" i="2"/>
  <c r="T763" i="2"/>
  <c r="R763" i="2"/>
  <c r="P763" i="2"/>
  <c r="BI761" i="2"/>
  <c r="BH761" i="2"/>
  <c r="BG761" i="2"/>
  <c r="BF761" i="2"/>
  <c r="T761" i="2"/>
  <c r="R761" i="2"/>
  <c r="P761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53" i="2"/>
  <c r="BH753" i="2"/>
  <c r="BG753" i="2"/>
  <c r="BF753" i="2"/>
  <c r="T753" i="2"/>
  <c r="R753" i="2"/>
  <c r="P753" i="2"/>
  <c r="BI751" i="2"/>
  <c r="BH751" i="2"/>
  <c r="BG751" i="2"/>
  <c r="BF751" i="2"/>
  <c r="T751" i="2"/>
  <c r="R751" i="2"/>
  <c r="P751" i="2"/>
  <c r="BI749" i="2"/>
  <c r="BH749" i="2"/>
  <c r="BG749" i="2"/>
  <c r="BF749" i="2"/>
  <c r="T749" i="2"/>
  <c r="R749" i="2"/>
  <c r="P749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R744" i="2"/>
  <c r="P744" i="2"/>
  <c r="BI742" i="2"/>
  <c r="BH742" i="2"/>
  <c r="BG742" i="2"/>
  <c r="BF742" i="2"/>
  <c r="T742" i="2"/>
  <c r="R742" i="2"/>
  <c r="P742" i="2"/>
  <c r="BI740" i="2"/>
  <c r="BH740" i="2"/>
  <c r="BG740" i="2"/>
  <c r="BF740" i="2"/>
  <c r="T740" i="2"/>
  <c r="R740" i="2"/>
  <c r="P740" i="2"/>
  <c r="BI738" i="2"/>
  <c r="BH738" i="2"/>
  <c r="BG738" i="2"/>
  <c r="BF738" i="2"/>
  <c r="T738" i="2"/>
  <c r="R738" i="2"/>
  <c r="P738" i="2"/>
  <c r="BI735" i="2"/>
  <c r="BH735" i="2"/>
  <c r="BG735" i="2"/>
  <c r="BF735" i="2"/>
  <c r="T735" i="2"/>
  <c r="R735" i="2"/>
  <c r="P735" i="2"/>
  <c r="BI733" i="2"/>
  <c r="BH733" i="2"/>
  <c r="BG733" i="2"/>
  <c r="BF733" i="2"/>
  <c r="T733" i="2"/>
  <c r="R733" i="2"/>
  <c r="P733" i="2"/>
  <c r="BI729" i="2"/>
  <c r="BH729" i="2"/>
  <c r="BG729" i="2"/>
  <c r="BF729" i="2"/>
  <c r="T729" i="2"/>
  <c r="R729" i="2"/>
  <c r="P729" i="2"/>
  <c r="BI727" i="2"/>
  <c r="BH727" i="2"/>
  <c r="BG727" i="2"/>
  <c r="BF727" i="2"/>
  <c r="T727" i="2"/>
  <c r="R727" i="2"/>
  <c r="P727" i="2"/>
  <c r="BI723" i="2"/>
  <c r="BH723" i="2"/>
  <c r="BG723" i="2"/>
  <c r="BF723" i="2"/>
  <c r="T723" i="2"/>
  <c r="R723" i="2"/>
  <c r="P723" i="2"/>
  <c r="BI720" i="2"/>
  <c r="BH720" i="2"/>
  <c r="BG720" i="2"/>
  <c r="BF720" i="2"/>
  <c r="T720" i="2"/>
  <c r="R720" i="2"/>
  <c r="P720" i="2"/>
  <c r="BI718" i="2"/>
  <c r="BH718" i="2"/>
  <c r="BG718" i="2"/>
  <c r="BF718" i="2"/>
  <c r="T718" i="2"/>
  <c r="R718" i="2"/>
  <c r="P718" i="2"/>
  <c r="BI712" i="2"/>
  <c r="BH712" i="2"/>
  <c r="BG712" i="2"/>
  <c r="BF712" i="2"/>
  <c r="T712" i="2"/>
  <c r="R712" i="2"/>
  <c r="P712" i="2"/>
  <c r="BI710" i="2"/>
  <c r="BH710" i="2"/>
  <c r="BG710" i="2"/>
  <c r="BF710" i="2"/>
  <c r="T710" i="2"/>
  <c r="R710" i="2"/>
  <c r="P710" i="2"/>
  <c r="BI698" i="2"/>
  <c r="BH698" i="2"/>
  <c r="BG698" i="2"/>
  <c r="BF698" i="2"/>
  <c r="T698" i="2"/>
  <c r="R698" i="2"/>
  <c r="P698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91" i="2"/>
  <c r="BH691" i="2"/>
  <c r="BG691" i="2"/>
  <c r="BF691" i="2"/>
  <c r="T691" i="2"/>
  <c r="R691" i="2"/>
  <c r="P691" i="2"/>
  <c r="BI679" i="2"/>
  <c r="BH679" i="2"/>
  <c r="BG679" i="2"/>
  <c r="BF679" i="2"/>
  <c r="T679" i="2"/>
  <c r="R679" i="2"/>
  <c r="P679" i="2"/>
  <c r="BI677" i="2"/>
  <c r="BH677" i="2"/>
  <c r="BG677" i="2"/>
  <c r="BF677" i="2"/>
  <c r="T677" i="2"/>
  <c r="R677" i="2"/>
  <c r="P677" i="2"/>
  <c r="BI671" i="2"/>
  <c r="BH671" i="2"/>
  <c r="BG671" i="2"/>
  <c r="BF671" i="2"/>
  <c r="T671" i="2"/>
  <c r="R671" i="2"/>
  <c r="P671" i="2"/>
  <c r="BI668" i="2"/>
  <c r="BH668" i="2"/>
  <c r="BG668" i="2"/>
  <c r="BF668" i="2"/>
  <c r="T668" i="2"/>
  <c r="R668" i="2"/>
  <c r="P668" i="2"/>
  <c r="BI664" i="2"/>
  <c r="BH664" i="2"/>
  <c r="BG664" i="2"/>
  <c r="BF664" i="2"/>
  <c r="T664" i="2"/>
  <c r="R664" i="2"/>
  <c r="P664" i="2"/>
  <c r="BI653" i="2"/>
  <c r="BH653" i="2"/>
  <c r="BG653" i="2"/>
  <c r="BF653" i="2"/>
  <c r="T653" i="2"/>
  <c r="R653" i="2"/>
  <c r="P653" i="2"/>
  <c r="BI649" i="2"/>
  <c r="BH649" i="2"/>
  <c r="BG649" i="2"/>
  <c r="BF649" i="2"/>
  <c r="T649" i="2"/>
  <c r="T648" i="2"/>
  <c r="R649" i="2"/>
  <c r="R648" i="2" s="1"/>
  <c r="P649" i="2"/>
  <c r="P648" i="2"/>
  <c r="BI646" i="2"/>
  <c r="BH646" i="2"/>
  <c r="BG646" i="2"/>
  <c r="BF646" i="2"/>
  <c r="T646" i="2"/>
  <c r="R646" i="2"/>
  <c r="P646" i="2"/>
  <c r="BI644" i="2"/>
  <c r="BH644" i="2"/>
  <c r="BG644" i="2"/>
  <c r="BF644" i="2"/>
  <c r="T644" i="2"/>
  <c r="R644" i="2"/>
  <c r="P644" i="2"/>
  <c r="BI642" i="2"/>
  <c r="BH642" i="2"/>
  <c r="BG642" i="2"/>
  <c r="BF642" i="2"/>
  <c r="T642" i="2"/>
  <c r="R642" i="2"/>
  <c r="P642" i="2"/>
  <c r="BI640" i="2"/>
  <c r="BH640" i="2"/>
  <c r="BG640" i="2"/>
  <c r="BF640" i="2"/>
  <c r="T640" i="2"/>
  <c r="R640" i="2"/>
  <c r="P640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13" i="2"/>
  <c r="BH613" i="2"/>
  <c r="BG613" i="2"/>
  <c r="BF613" i="2"/>
  <c r="T613" i="2"/>
  <c r="R613" i="2"/>
  <c r="P613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4" i="2"/>
  <c r="BH574" i="2"/>
  <c r="BG574" i="2"/>
  <c r="BF574" i="2"/>
  <c r="T574" i="2"/>
  <c r="R574" i="2"/>
  <c r="P574" i="2"/>
  <c r="BI570" i="2"/>
  <c r="BH570" i="2"/>
  <c r="BG570" i="2"/>
  <c r="BF570" i="2"/>
  <c r="T570" i="2"/>
  <c r="R570" i="2"/>
  <c r="P570" i="2"/>
  <c r="BI566" i="2"/>
  <c r="BH566" i="2"/>
  <c r="BG566" i="2"/>
  <c r="BF566" i="2"/>
  <c r="T566" i="2"/>
  <c r="R566" i="2"/>
  <c r="P566" i="2"/>
  <c r="BI561" i="2"/>
  <c r="BH561" i="2"/>
  <c r="BG561" i="2"/>
  <c r="BF561" i="2"/>
  <c r="T561" i="2"/>
  <c r="R561" i="2"/>
  <c r="P561" i="2"/>
  <c r="BI553" i="2"/>
  <c r="BH553" i="2"/>
  <c r="BG553" i="2"/>
  <c r="BF553" i="2"/>
  <c r="T553" i="2"/>
  <c r="R553" i="2"/>
  <c r="P553" i="2"/>
  <c r="BI549" i="2"/>
  <c r="BH549" i="2"/>
  <c r="BG549" i="2"/>
  <c r="BF549" i="2"/>
  <c r="T549" i="2"/>
  <c r="R549" i="2"/>
  <c r="P549" i="2"/>
  <c r="BI544" i="2"/>
  <c r="BH544" i="2"/>
  <c r="BG544" i="2"/>
  <c r="BF544" i="2"/>
  <c r="T544" i="2"/>
  <c r="R544" i="2"/>
  <c r="P544" i="2"/>
  <c r="BI540" i="2"/>
  <c r="BH540" i="2"/>
  <c r="BG540" i="2"/>
  <c r="BF540" i="2"/>
  <c r="T540" i="2"/>
  <c r="R540" i="2"/>
  <c r="P540" i="2"/>
  <c r="BI536" i="2"/>
  <c r="BH536" i="2"/>
  <c r="BG536" i="2"/>
  <c r="BF536" i="2"/>
  <c r="T536" i="2"/>
  <c r="R536" i="2"/>
  <c r="P536" i="2"/>
  <c r="BI532" i="2"/>
  <c r="BH532" i="2"/>
  <c r="BG532" i="2"/>
  <c r="BF532" i="2"/>
  <c r="T532" i="2"/>
  <c r="R532" i="2"/>
  <c r="P532" i="2"/>
  <c r="BI527" i="2"/>
  <c r="BH527" i="2"/>
  <c r="BG527" i="2"/>
  <c r="BF527" i="2"/>
  <c r="T527" i="2"/>
  <c r="R527" i="2"/>
  <c r="P527" i="2"/>
  <c r="BI523" i="2"/>
  <c r="BH523" i="2"/>
  <c r="BG523" i="2"/>
  <c r="BF523" i="2"/>
  <c r="T523" i="2"/>
  <c r="R523" i="2"/>
  <c r="P523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4" i="2"/>
  <c r="BH504" i="2"/>
  <c r="BG504" i="2"/>
  <c r="BF504" i="2"/>
  <c r="T504" i="2"/>
  <c r="R504" i="2"/>
  <c r="P504" i="2"/>
  <c r="BI497" i="2"/>
  <c r="BH497" i="2"/>
  <c r="BG497" i="2"/>
  <c r="BF497" i="2"/>
  <c r="T497" i="2"/>
  <c r="R497" i="2"/>
  <c r="P497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1" i="2"/>
  <c r="BH461" i="2"/>
  <c r="BG461" i="2"/>
  <c r="BF461" i="2"/>
  <c r="T461" i="2"/>
  <c r="R461" i="2"/>
  <c r="P461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48" i="2"/>
  <c r="BH448" i="2"/>
  <c r="BG448" i="2"/>
  <c r="BF448" i="2"/>
  <c r="T448" i="2"/>
  <c r="R448" i="2"/>
  <c r="P448" i="2"/>
  <c r="BI441" i="2"/>
  <c r="BH441" i="2"/>
  <c r="BG441" i="2"/>
  <c r="BF441" i="2"/>
  <c r="T441" i="2"/>
  <c r="R441" i="2"/>
  <c r="P441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394" i="2"/>
  <c r="BH394" i="2"/>
  <c r="BG394" i="2"/>
  <c r="BF394" i="2"/>
  <c r="T394" i="2"/>
  <c r="R394" i="2"/>
  <c r="P39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296" i="2"/>
  <c r="BH296" i="2"/>
  <c r="BG296" i="2"/>
  <c r="BF296" i="2"/>
  <c r="T296" i="2"/>
  <c r="R296" i="2"/>
  <c r="P296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29" i="2"/>
  <c r="BH229" i="2"/>
  <c r="BG229" i="2"/>
  <c r="BF229" i="2"/>
  <c r="T229" i="2"/>
  <c r="R229" i="2"/>
  <c r="P229" i="2"/>
  <c r="BI222" i="2"/>
  <c r="BH222" i="2"/>
  <c r="BG222" i="2"/>
  <c r="BF222" i="2"/>
  <c r="T222" i="2"/>
  <c r="R222" i="2"/>
  <c r="P222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F145" i="2"/>
  <c r="E143" i="2"/>
  <c r="F89" i="2"/>
  <c r="E87" i="2"/>
  <c r="J24" i="2"/>
  <c r="E24" i="2"/>
  <c r="J148" i="2" s="1"/>
  <c r="J23" i="2"/>
  <c r="J21" i="2"/>
  <c r="E21" i="2"/>
  <c r="J147" i="2" s="1"/>
  <c r="J20" i="2"/>
  <c r="J18" i="2"/>
  <c r="E18" i="2"/>
  <c r="F92" i="2" s="1"/>
  <c r="J17" i="2"/>
  <c r="J15" i="2"/>
  <c r="E15" i="2"/>
  <c r="F147" i="2" s="1"/>
  <c r="J14" i="2"/>
  <c r="J12" i="2"/>
  <c r="J145" i="2"/>
  <c r="E7" i="2"/>
  <c r="E141" i="2"/>
  <c r="L90" i="1"/>
  <c r="AM90" i="1"/>
  <c r="AM89" i="1"/>
  <c r="L89" i="1"/>
  <c r="AM87" i="1"/>
  <c r="L87" i="1"/>
  <c r="L85" i="1"/>
  <c r="L84" i="1"/>
  <c r="BK361" i="5"/>
  <c r="J361" i="5"/>
  <c r="J359" i="5"/>
  <c r="J332" i="5"/>
  <c r="BK328" i="5"/>
  <c r="BK321" i="5"/>
  <c r="J315" i="5"/>
  <c r="BK313" i="5"/>
  <c r="J307" i="5"/>
  <c r="BK305" i="5"/>
  <c r="BK303" i="5"/>
  <c r="BK300" i="5"/>
  <c r="BK290" i="5"/>
  <c r="BK281" i="5"/>
  <c r="BK277" i="5"/>
  <c r="J273" i="5"/>
  <c r="J270" i="5"/>
  <c r="BK265" i="5"/>
  <c r="BK260" i="5"/>
  <c r="J252" i="5"/>
  <c r="J250" i="5"/>
  <c r="BK248" i="5"/>
  <c r="BK234" i="5"/>
  <c r="BK232" i="5"/>
  <c r="J230" i="5"/>
  <c r="BK228" i="5"/>
  <c r="BK226" i="5"/>
  <c r="J218" i="5"/>
  <c r="J216" i="5"/>
  <c r="BK207" i="5"/>
  <c r="J203" i="5"/>
  <c r="BK201" i="5"/>
  <c r="J197" i="5"/>
  <c r="J191" i="5"/>
  <c r="BK187" i="5"/>
  <c r="J183" i="5"/>
  <c r="J175" i="5"/>
  <c r="J171" i="5"/>
  <c r="BK163" i="5"/>
  <c r="J161" i="5"/>
  <c r="BK159" i="5"/>
  <c r="J157" i="5"/>
  <c r="J146" i="5"/>
  <c r="BK144" i="5"/>
  <c r="BK142" i="5"/>
  <c r="J140" i="5"/>
  <c r="BK136" i="5"/>
  <c r="J132" i="5"/>
  <c r="J128" i="5"/>
  <c r="J208" i="4"/>
  <c r="BK200" i="4"/>
  <c r="J196" i="4"/>
  <c r="J194" i="4"/>
  <c r="J192" i="4"/>
  <c r="J188" i="4"/>
  <c r="BK182" i="4"/>
  <c r="J180" i="4"/>
  <c r="J166" i="4"/>
  <c r="BK161" i="4"/>
  <c r="BK159" i="4"/>
  <c r="J153" i="4"/>
  <c r="J151" i="4"/>
  <c r="BK149" i="4"/>
  <c r="BK147" i="4"/>
  <c r="J134" i="4"/>
  <c r="J132" i="4"/>
  <c r="J127" i="4"/>
  <c r="BK125" i="4"/>
  <c r="BK239" i="3"/>
  <c r="J239" i="3"/>
  <c r="BK237" i="3"/>
  <c r="J233" i="3"/>
  <c r="BK231" i="3"/>
  <c r="BK229" i="3"/>
  <c r="BK227" i="3"/>
  <c r="BK225" i="3"/>
  <c r="BK219" i="3"/>
  <c r="J217" i="3"/>
  <c r="BK213" i="3"/>
  <c r="BK211" i="3"/>
  <c r="BK209" i="3"/>
  <c r="BK207" i="3"/>
  <c r="BK199" i="3"/>
  <c r="BK192" i="3"/>
  <c r="J190" i="3"/>
  <c r="J188" i="3"/>
  <c r="BK186" i="3"/>
  <c r="J184" i="3"/>
  <c r="BK182" i="3"/>
  <c r="BK180" i="3"/>
  <c r="J178" i="3"/>
  <c r="J176" i="3"/>
  <c r="J172" i="3"/>
  <c r="BK168" i="3"/>
  <c r="J166" i="3"/>
  <c r="BK164" i="3"/>
  <c r="J162" i="3"/>
  <c r="BK160" i="3"/>
  <c r="BK157" i="3"/>
  <c r="BK155" i="3"/>
  <c r="J145" i="3"/>
  <c r="BK141" i="3"/>
  <c r="J139" i="3"/>
  <c r="J135" i="3"/>
  <c r="J133" i="3"/>
  <c r="J131" i="3"/>
  <c r="J127" i="3"/>
  <c r="BK122" i="3"/>
  <c r="BK1183" i="2"/>
  <c r="BK1168" i="2"/>
  <c r="J1156" i="2"/>
  <c r="J1107" i="2"/>
  <c r="J1103" i="2"/>
  <c r="J1094" i="2"/>
  <c r="J1092" i="2"/>
  <c r="BK1086" i="2"/>
  <c r="J1084" i="2"/>
  <c r="J1076" i="2"/>
  <c r="BK1073" i="2"/>
  <c r="J1071" i="2"/>
  <c r="BK1059" i="2"/>
  <c r="J1052" i="2"/>
  <c r="J1048" i="2"/>
  <c r="J1042" i="2"/>
  <c r="J1020" i="2"/>
  <c r="BK1012" i="2"/>
  <c r="BK1010" i="2"/>
  <c r="BK989" i="2"/>
  <c r="BK970" i="2"/>
  <c r="BK962" i="2"/>
  <c r="BK959" i="2"/>
  <c r="BK947" i="2"/>
  <c r="J947" i="2"/>
  <c r="BK938" i="2"/>
  <c r="BK925" i="2"/>
  <c r="BK919" i="2"/>
  <c r="BK917" i="2"/>
  <c r="BK915" i="2"/>
  <c r="J902" i="2"/>
  <c r="J900" i="2"/>
  <c r="BK891" i="2"/>
  <c r="J888" i="2"/>
  <c r="J885" i="2"/>
  <c r="J871" i="2"/>
  <c r="BK869" i="2"/>
  <c r="J854" i="2"/>
  <c r="J852" i="2"/>
  <c r="J844" i="2"/>
  <c r="J842" i="2"/>
  <c r="BK822" i="2"/>
  <c r="BK820" i="2"/>
  <c r="J818" i="2"/>
  <c r="BK809" i="2"/>
  <c r="J798" i="2"/>
  <c r="J792" i="2"/>
  <c r="BK788" i="2"/>
  <c r="BK785" i="2"/>
  <c r="J771" i="2"/>
  <c r="BK767" i="2"/>
  <c r="J765" i="2"/>
  <c r="BK763" i="2"/>
  <c r="BK761" i="2"/>
  <c r="BK759" i="2"/>
  <c r="J755" i="2"/>
  <c r="BK753" i="2"/>
  <c r="J746" i="2"/>
  <c r="J744" i="2"/>
  <c r="BK740" i="2"/>
  <c r="BK735" i="2"/>
  <c r="BK729" i="2"/>
  <c r="J727" i="2"/>
  <c r="BK723" i="2"/>
  <c r="J720" i="2"/>
  <c r="BK712" i="2"/>
  <c r="BK696" i="2"/>
  <c r="BK691" i="2"/>
  <c r="BK679" i="2"/>
  <c r="BK677" i="2"/>
  <c r="J671" i="2"/>
  <c r="J668" i="2"/>
  <c r="BK664" i="2"/>
  <c r="BK644" i="2"/>
  <c r="J642" i="2"/>
  <c r="BK640" i="2"/>
  <c r="BK635" i="2"/>
  <c r="J593" i="2"/>
  <c r="BK591" i="2"/>
  <c r="J587" i="2"/>
  <c r="BK583" i="2"/>
  <c r="BK561" i="2"/>
  <c r="J553" i="2"/>
  <c r="J549" i="2"/>
  <c r="J540" i="2"/>
  <c r="J536" i="2"/>
  <c r="J513" i="2"/>
  <c r="BK489" i="2"/>
  <c r="BK487" i="2"/>
  <c r="J485" i="2"/>
  <c r="J477" i="2"/>
  <c r="J475" i="2"/>
  <c r="J473" i="2"/>
  <c r="BK470" i="2"/>
  <c r="BK467" i="2"/>
  <c r="J465" i="2"/>
  <c r="BK461" i="2"/>
  <c r="BK457" i="2"/>
  <c r="BK454" i="2"/>
  <c r="J452" i="2"/>
  <c r="BK448" i="2"/>
  <c r="BK441" i="2"/>
  <c r="J426" i="2"/>
  <c r="J372" i="2"/>
  <c r="BK368" i="2"/>
  <c r="J344" i="2"/>
  <c r="J323" i="2"/>
  <c r="BK321" i="2"/>
  <c r="J317" i="2"/>
  <c r="BK313" i="2"/>
  <c r="J311" i="2"/>
  <c r="BK307" i="2"/>
  <c r="BK272" i="2"/>
  <c r="J263" i="2"/>
  <c r="J258" i="2"/>
  <c r="J252" i="2"/>
  <c r="J247" i="2"/>
  <c r="BK241" i="2"/>
  <c r="BK237" i="2"/>
  <c r="J234" i="2"/>
  <c r="J229" i="2"/>
  <c r="J222" i="2"/>
  <c r="BK199" i="2"/>
  <c r="BK189" i="2"/>
  <c r="J185" i="2"/>
  <c r="J181" i="2"/>
  <c r="BK175" i="2"/>
  <c r="J173" i="2"/>
  <c r="J169" i="2"/>
  <c r="J154" i="2"/>
  <c r="J133" i="6"/>
  <c r="BK130" i="6"/>
  <c r="J130" i="6"/>
  <c r="BK127" i="6"/>
  <c r="J127" i="6"/>
  <c r="BK124" i="6"/>
  <c r="J124" i="6"/>
  <c r="J334" i="5"/>
  <c r="J330" i="5"/>
  <c r="J321" i="5"/>
  <c r="J319" i="5"/>
  <c r="BK315" i="5"/>
  <c r="J298" i="5"/>
  <c r="J294" i="5"/>
  <c r="J292" i="5"/>
  <c r="J288" i="5"/>
  <c r="J283" i="5"/>
  <c r="BK279" i="5"/>
  <c r="J277" i="5"/>
  <c r="J275" i="5"/>
  <c r="BK267" i="5"/>
  <c r="BK262" i="5"/>
  <c r="BK258" i="5"/>
  <c r="BK256" i="5"/>
  <c r="J248" i="5"/>
  <c r="BK244" i="5"/>
  <c r="J242" i="5"/>
  <c r="J240" i="5"/>
  <c r="J238" i="5"/>
  <c r="BK236" i="5"/>
  <c r="J234" i="5"/>
  <c r="J232" i="5"/>
  <c r="J226" i="5"/>
  <c r="BK224" i="5"/>
  <c r="J220" i="5"/>
  <c r="BK216" i="5"/>
  <c r="J214" i="5"/>
  <c r="BK209" i="5"/>
  <c r="J199" i="5"/>
  <c r="BK195" i="5"/>
  <c r="J193" i="5"/>
  <c r="BK191" i="5"/>
  <c r="BK189" i="5"/>
  <c r="J187" i="5"/>
  <c r="BK185" i="5"/>
  <c r="BK183" i="5"/>
  <c r="J181" i="5"/>
  <c r="BK177" i="5"/>
  <c r="BK175" i="5"/>
  <c r="BK173" i="5"/>
  <c r="BK171" i="5"/>
  <c r="J169" i="5"/>
  <c r="BK167" i="5"/>
  <c r="BK155" i="5"/>
  <c r="J153" i="5"/>
  <c r="J149" i="5"/>
  <c r="BK140" i="5"/>
  <c r="BK138" i="5"/>
  <c r="J134" i="5"/>
  <c r="J210" i="4"/>
  <c r="J202" i="4"/>
  <c r="J200" i="4"/>
  <c r="J198" i="4"/>
  <c r="BK194" i="4"/>
  <c r="BK192" i="4"/>
  <c r="BK190" i="4"/>
  <c r="BK188" i="4"/>
  <c r="BK178" i="4"/>
  <c r="J172" i="4"/>
  <c r="BK166" i="4"/>
  <c r="J163" i="4"/>
  <c r="J157" i="4"/>
  <c r="BK151" i="4"/>
  <c r="BK145" i="4"/>
  <c r="BK132" i="4"/>
  <c r="BK127" i="4"/>
  <c r="J237" i="3"/>
  <c r="BK233" i="3"/>
  <c r="J229" i="3"/>
  <c r="J227" i="3"/>
  <c r="J225" i="3"/>
  <c r="J223" i="3"/>
  <c r="J221" i="3"/>
  <c r="J219" i="3"/>
  <c r="BK215" i="3"/>
  <c r="J213" i="3"/>
  <c r="J211" i="3"/>
  <c r="J205" i="3"/>
  <c r="J192" i="3"/>
  <c r="BK1204" i="2"/>
  <c r="J1204" i="2"/>
  <c r="BK1202" i="2"/>
  <c r="J1202" i="2"/>
  <c r="BK1200" i="2"/>
  <c r="J1200" i="2"/>
  <c r="BK1198" i="2"/>
  <c r="J1198" i="2"/>
  <c r="BK1196" i="2"/>
  <c r="J1196" i="2"/>
  <c r="BK1194" i="2"/>
  <c r="J1194" i="2"/>
  <c r="BK1192" i="2"/>
  <c r="J1192" i="2"/>
  <c r="BK1189" i="2"/>
  <c r="J1189" i="2"/>
  <c r="BK1187" i="2"/>
  <c r="J1187" i="2"/>
  <c r="J1179" i="2"/>
  <c r="BK1177" i="2"/>
  <c r="J1173" i="2"/>
  <c r="J1170" i="2"/>
  <c r="J1168" i="2"/>
  <c r="BK1164" i="2"/>
  <c r="BK1160" i="2"/>
  <c r="BK1156" i="2"/>
  <c r="J1145" i="2"/>
  <c r="BK1103" i="2"/>
  <c r="J1099" i="2"/>
  <c r="BK1071" i="2"/>
  <c r="BK1069" i="2"/>
  <c r="J1067" i="2"/>
  <c r="BK1063" i="2"/>
  <c r="BK1052" i="2"/>
  <c r="BK1050" i="2"/>
  <c r="BK1048" i="2"/>
  <c r="J1044" i="2"/>
  <c r="BK1040" i="2"/>
  <c r="BK1035" i="2"/>
  <c r="BK1025" i="2"/>
  <c r="J1022" i="2"/>
  <c r="BK1020" i="2"/>
  <c r="J1015" i="2"/>
  <c r="J1007" i="2"/>
  <c r="BK1004" i="2"/>
  <c r="J1001" i="2"/>
  <c r="J998" i="2"/>
  <c r="J995" i="2"/>
  <c r="J992" i="2"/>
  <c r="BK986" i="2"/>
  <c r="J980" i="2"/>
  <c r="BK975" i="2"/>
  <c r="J970" i="2"/>
  <c r="J968" i="2"/>
  <c r="BK965" i="2"/>
  <c r="J959" i="2"/>
  <c r="BK956" i="2"/>
  <c r="J953" i="2"/>
  <c r="J945" i="2"/>
  <c r="J933" i="2"/>
  <c r="J906" i="2"/>
  <c r="BK902" i="2"/>
  <c r="BK900" i="2"/>
  <c r="BK898" i="2"/>
  <c r="BK896" i="2"/>
  <c r="J891" i="2"/>
  <c r="J881" i="2"/>
  <c r="J878" i="2"/>
  <c r="BK874" i="2"/>
  <c r="BK871" i="2"/>
  <c r="J869" i="2"/>
  <c r="J866" i="2"/>
  <c r="BK863" i="2"/>
  <c r="J835" i="2"/>
  <c r="BK826" i="2"/>
  <c r="J822" i="2"/>
  <c r="J820" i="2"/>
  <c r="J816" i="2"/>
  <c r="J812" i="2"/>
  <c r="J805" i="2"/>
  <c r="J802" i="2"/>
  <c r="J800" i="2"/>
  <c r="BK798" i="2"/>
  <c r="BK796" i="2"/>
  <c r="BK790" i="2"/>
  <c r="J785" i="2"/>
  <c r="BK783" i="2"/>
  <c r="J780" i="2"/>
  <c r="BK778" i="2"/>
  <c r="BK775" i="2"/>
  <c r="BK773" i="2"/>
  <c r="BK771" i="2"/>
  <c r="J769" i="2"/>
  <c r="J767" i="2"/>
  <c r="J761" i="2"/>
  <c r="BK757" i="2"/>
  <c r="BK755" i="2"/>
  <c r="J753" i="2"/>
  <c r="J751" i="2"/>
  <c r="J749" i="2"/>
  <c r="BK744" i="2"/>
  <c r="J742" i="2"/>
  <c r="J738" i="2"/>
  <c r="J735" i="2"/>
  <c r="BK733" i="2"/>
  <c r="J729" i="2"/>
  <c r="BK720" i="2"/>
  <c r="J718" i="2"/>
  <c r="J710" i="2"/>
  <c r="BK698" i="2"/>
  <c r="J694" i="2"/>
  <c r="BK668" i="2"/>
  <c r="J664" i="2"/>
  <c r="J653" i="2"/>
  <c r="J649" i="2"/>
  <c r="BK646" i="2"/>
  <c r="BK642" i="2"/>
  <c r="J640" i="2"/>
  <c r="J638" i="2"/>
  <c r="J635" i="2"/>
  <c r="BK613" i="2"/>
  <c r="J591" i="2"/>
  <c r="J579" i="2"/>
  <c r="J574" i="2"/>
  <c r="J570" i="2"/>
  <c r="J566" i="2"/>
  <c r="J561" i="2"/>
  <c r="BK553" i="2"/>
  <c r="BK549" i="2"/>
  <c r="J544" i="2"/>
  <c r="BK515" i="2"/>
  <c r="J511" i="2"/>
  <c r="J504" i="2"/>
  <c r="J497" i="2"/>
  <c r="J487" i="2"/>
  <c r="BK483" i="2"/>
  <c r="J479" i="2"/>
  <c r="BK473" i="2"/>
  <c r="BK452" i="2"/>
  <c r="J430" i="2"/>
  <c r="BK426" i="2"/>
  <c r="BK394" i="2"/>
  <c r="BK370" i="2"/>
  <c r="J366" i="2"/>
  <c r="BK338" i="2"/>
  <c r="BK336" i="2"/>
  <c r="J326" i="2"/>
  <c r="BK323" i="2"/>
  <c r="J321" i="2"/>
  <c r="J319" i="2"/>
  <c r="BK317" i="2"/>
  <c r="J313" i="2"/>
  <c r="J296" i="2"/>
  <c r="BK285" i="2"/>
  <c r="J281" i="2"/>
  <c r="J274" i="2"/>
  <c r="J267" i="2"/>
  <c r="BK247" i="2"/>
  <c r="J241" i="2"/>
  <c r="BK229" i="2"/>
  <c r="BK212" i="2"/>
  <c r="J208" i="2"/>
  <c r="BK203" i="2"/>
  <c r="BK195" i="2"/>
  <c r="BK193" i="2"/>
  <c r="BK185" i="2"/>
  <c r="J171" i="2"/>
  <c r="BK169" i="2"/>
  <c r="J160" i="2"/>
  <c r="J158" i="2"/>
  <c r="BK154" i="2"/>
  <c r="BK359" i="5"/>
  <c r="BK357" i="5"/>
  <c r="J357" i="5"/>
  <c r="BK355" i="5"/>
  <c r="J355" i="5"/>
  <c r="BK353" i="5"/>
  <c r="J353" i="5"/>
  <c r="BK351" i="5"/>
  <c r="J351" i="5"/>
  <c r="BK349" i="5"/>
  <c r="J349" i="5"/>
  <c r="BK347" i="5"/>
  <c r="J347" i="5"/>
  <c r="BK344" i="5"/>
  <c r="J344" i="5"/>
  <c r="BK342" i="5"/>
  <c r="J342" i="5"/>
  <c r="BK340" i="5"/>
  <c r="BK338" i="5"/>
  <c r="J336" i="5"/>
  <c r="BK334" i="5"/>
  <c r="BK332" i="5"/>
  <c r="BK330" i="5"/>
  <c r="J328" i="5"/>
  <c r="J325" i="5"/>
  <c r="J323" i="5"/>
  <c r="J317" i="5"/>
  <c r="BK311" i="5"/>
  <c r="J309" i="5"/>
  <c r="J305" i="5"/>
  <c r="J300" i="5"/>
  <c r="J296" i="5"/>
  <c r="J285" i="5"/>
  <c r="BK283" i="5"/>
  <c r="J281" i="5"/>
  <c r="J279" i="5"/>
  <c r="BK275" i="5"/>
  <c r="BK273" i="5"/>
  <c r="J267" i="5"/>
  <c r="J265" i="5"/>
  <c r="J262" i="5"/>
  <c r="J258" i="5"/>
  <c r="J254" i="5"/>
  <c r="BK252" i="5"/>
  <c r="BK250" i="5"/>
  <c r="J246" i="5"/>
  <c r="BK240" i="5"/>
  <c r="J236" i="5"/>
  <c r="J228" i="5"/>
  <c r="BK222" i="5"/>
  <c r="J211" i="5"/>
  <c r="J205" i="5"/>
  <c r="BK193" i="5"/>
  <c r="J189" i="5"/>
  <c r="J185" i="5"/>
  <c r="BK179" i="5"/>
  <c r="J177" i="5"/>
  <c r="BK169" i="5"/>
  <c r="J167" i="5"/>
  <c r="J165" i="5"/>
  <c r="BK161" i="5"/>
  <c r="BK151" i="5"/>
  <c r="J136" i="5"/>
  <c r="BK134" i="5"/>
  <c r="J130" i="5"/>
  <c r="BK128" i="5"/>
  <c r="J206" i="4"/>
  <c r="BK196" i="4"/>
  <c r="BK186" i="4"/>
  <c r="BK184" i="4"/>
  <c r="J178" i="4"/>
  <c r="BK176" i="4"/>
  <c r="BK174" i="4"/>
  <c r="BK172" i="4"/>
  <c r="J170" i="4"/>
  <c r="BK168" i="4"/>
  <c r="BK157" i="4"/>
  <c r="BK155" i="4"/>
  <c r="BK153" i="4"/>
  <c r="J149" i="4"/>
  <c r="J145" i="4"/>
  <c r="J143" i="4"/>
  <c r="BK141" i="4"/>
  <c r="BK139" i="4"/>
  <c r="J137" i="4"/>
  <c r="BK130" i="4"/>
  <c r="J125" i="4"/>
  <c r="BK235" i="3"/>
  <c r="J231" i="3"/>
  <c r="J207" i="3"/>
  <c r="BK205" i="3"/>
  <c r="J203" i="3"/>
  <c r="J201" i="3"/>
  <c r="J199" i="3"/>
  <c r="BK196" i="3"/>
  <c r="BK194" i="3"/>
  <c r="J180" i="3"/>
  <c r="BK174" i="3"/>
  <c r="BK170" i="3"/>
  <c r="J164" i="3"/>
  <c r="J160" i="3"/>
  <c r="J155" i="3"/>
  <c r="BK153" i="3"/>
  <c r="BK151" i="3"/>
  <c r="J149" i="3"/>
  <c r="BK147" i="3"/>
  <c r="BK143" i="3"/>
  <c r="BK137" i="3"/>
  <c r="J129" i="3"/>
  <c r="BK125" i="3"/>
  <c r="BK1185" i="2"/>
  <c r="J1183" i="2"/>
  <c r="J1181" i="2"/>
  <c r="BK1173" i="2"/>
  <c r="J1164" i="2"/>
  <c r="BK1145" i="2"/>
  <c r="BK1120" i="2"/>
  <c r="BK1112" i="2"/>
  <c r="J1109" i="2"/>
  <c r="BK1101" i="2"/>
  <c r="BK1099" i="2"/>
  <c r="BK1094" i="2"/>
  <c r="BK1092" i="2"/>
  <c r="J1088" i="2"/>
  <c r="BK1076" i="2"/>
  <c r="J1073" i="2"/>
  <c r="J1069" i="2"/>
  <c r="BK1067" i="2"/>
  <c r="J1065" i="2"/>
  <c r="J1063" i="2"/>
  <c r="BK1061" i="2"/>
  <c r="BK1055" i="2"/>
  <c r="BK1044" i="2"/>
  <c r="BK1042" i="2"/>
  <c r="J1040" i="2"/>
  <c r="J1035" i="2"/>
  <c r="BK1031" i="2"/>
  <c r="J1029" i="2"/>
  <c r="J1025" i="2"/>
  <c r="BK1022" i="2"/>
  <c r="J1010" i="2"/>
  <c r="BK1007" i="2"/>
  <c r="J1004" i="2"/>
  <c r="BK992" i="2"/>
  <c r="J989" i="2"/>
  <c r="J965" i="2"/>
  <c r="BK953" i="2"/>
  <c r="J950" i="2"/>
  <c r="BK945" i="2"/>
  <c r="BK941" i="2"/>
  <c r="J938" i="2"/>
  <c r="BK936" i="2"/>
  <c r="BK933" i="2"/>
  <c r="J930" i="2"/>
  <c r="J925" i="2"/>
  <c r="BK923" i="2"/>
  <c r="J919" i="2"/>
  <c r="J917" i="2"/>
  <c r="J915" i="2"/>
  <c r="BK913" i="2"/>
  <c r="J909" i="2"/>
  <c r="BK906" i="2"/>
  <c r="J898" i="2"/>
  <c r="J896" i="2"/>
  <c r="J857" i="2"/>
  <c r="BK854" i="2"/>
  <c r="BK852" i="2"/>
  <c r="J848" i="2"/>
  <c r="BK829" i="2"/>
  <c r="J826" i="2"/>
  <c r="BK824" i="2"/>
  <c r="BK818" i="2"/>
  <c r="BK816" i="2"/>
  <c r="BK812" i="2"/>
  <c r="J809" i="2"/>
  <c r="BK805" i="2"/>
  <c r="BK802" i="2"/>
  <c r="BK800" i="2"/>
  <c r="J796" i="2"/>
  <c r="BK792" i="2"/>
  <c r="J790" i="2"/>
  <c r="J788" i="2"/>
  <c r="J783" i="2"/>
  <c r="BK780" i="2"/>
  <c r="J778" i="2"/>
  <c r="J775" i="2"/>
  <c r="J773" i="2"/>
  <c r="BK769" i="2"/>
  <c r="BK765" i="2"/>
  <c r="J763" i="2"/>
  <c r="J759" i="2"/>
  <c r="J757" i="2"/>
  <c r="BK751" i="2"/>
  <c r="BK749" i="2"/>
  <c r="BK746" i="2"/>
  <c r="BK742" i="2"/>
  <c r="J740" i="2"/>
  <c r="BK738" i="2"/>
  <c r="J733" i="2"/>
  <c r="BK727" i="2"/>
  <c r="J723" i="2"/>
  <c r="BK718" i="2"/>
  <c r="J712" i="2"/>
  <c r="BK710" i="2"/>
  <c r="J698" i="2"/>
  <c r="J696" i="2"/>
  <c r="BK694" i="2"/>
  <c r="J691" i="2"/>
  <c r="J679" i="2"/>
  <c r="J677" i="2"/>
  <c r="BK671" i="2"/>
  <c r="BK653" i="2"/>
  <c r="BK649" i="2"/>
  <c r="J646" i="2"/>
  <c r="J644" i="2"/>
  <c r="BK638" i="2"/>
  <c r="J613" i="2"/>
  <c r="BK593" i="2"/>
  <c r="J583" i="2"/>
  <c r="BK579" i="2"/>
  <c r="BK574" i="2"/>
  <c r="BK566" i="2"/>
  <c r="BK540" i="2"/>
  <c r="BK536" i="2"/>
  <c r="BK532" i="2"/>
  <c r="J527" i="2"/>
  <c r="BK523" i="2"/>
  <c r="BK513" i="2"/>
  <c r="BK504" i="2"/>
  <c r="BK497" i="2"/>
  <c r="BK493" i="2"/>
  <c r="BK491" i="2"/>
  <c r="J489" i="2"/>
  <c r="J483" i="2"/>
  <c r="BK479" i="2"/>
  <c r="BK475" i="2"/>
  <c r="J467" i="2"/>
  <c r="J461" i="2"/>
  <c r="J457" i="2"/>
  <c r="J454" i="2"/>
  <c r="J448" i="2"/>
  <c r="J441" i="2"/>
  <c r="J368" i="2"/>
  <c r="BK366" i="2"/>
  <c r="BK344" i="2"/>
  <c r="J342" i="2"/>
  <c r="J338" i="2"/>
  <c r="J336" i="2"/>
  <c r="BK296" i="2"/>
  <c r="BK281" i="2"/>
  <c r="BK278" i="2"/>
  <c r="BK274" i="2"/>
  <c r="J272" i="2"/>
  <c r="BK267" i="2"/>
  <c r="BK263" i="2"/>
  <c r="BK258" i="2"/>
  <c r="BK252" i="2"/>
  <c r="BK234" i="2"/>
  <c r="BK222" i="2"/>
  <c r="BK214" i="2"/>
  <c r="J212" i="2"/>
  <c r="BK210" i="2"/>
  <c r="BK208" i="2"/>
  <c r="J203" i="2"/>
  <c r="J199" i="2"/>
  <c r="J195" i="2"/>
  <c r="J193" i="2"/>
  <c r="J189" i="2"/>
  <c r="BK181" i="2"/>
  <c r="J175" i="2"/>
  <c r="BK164" i="2"/>
  <c r="BK158" i="2"/>
  <c r="BK133" i="6"/>
  <c r="J340" i="5"/>
  <c r="J338" i="5"/>
  <c r="BK336" i="5"/>
  <c r="BK325" i="5"/>
  <c r="BK323" i="5"/>
  <c r="BK319" i="5"/>
  <c r="BK317" i="5"/>
  <c r="J313" i="5"/>
  <c r="J311" i="5"/>
  <c r="BK309" i="5"/>
  <c r="BK307" i="5"/>
  <c r="J303" i="5"/>
  <c r="BK298" i="5"/>
  <c r="BK296" i="5"/>
  <c r="BK294" i="5"/>
  <c r="BK292" i="5"/>
  <c r="J290" i="5"/>
  <c r="BK288" i="5"/>
  <c r="BK285" i="5"/>
  <c r="BK270" i="5"/>
  <c r="J260" i="5"/>
  <c r="J256" i="5"/>
  <c r="BK254" i="5"/>
  <c r="BK246" i="5"/>
  <c r="J244" i="5"/>
  <c r="BK242" i="5"/>
  <c r="BK238" i="5"/>
  <c r="BK230" i="5"/>
  <c r="J224" i="5"/>
  <c r="J222" i="5"/>
  <c r="BK220" i="5"/>
  <c r="BK218" i="5"/>
  <c r="BK214" i="5"/>
  <c r="BK211" i="5"/>
  <c r="J209" i="5"/>
  <c r="J207" i="5"/>
  <c r="BK205" i="5"/>
  <c r="BK203" i="5"/>
  <c r="J201" i="5"/>
  <c r="BK199" i="5"/>
  <c r="BK197" i="5"/>
  <c r="J195" i="5"/>
  <c r="BK181" i="5"/>
  <c r="J179" i="5"/>
  <c r="J173" i="5"/>
  <c r="BK165" i="5"/>
  <c r="J163" i="5"/>
  <c r="J159" i="5"/>
  <c r="BK157" i="5"/>
  <c r="J155" i="5"/>
  <c r="BK153" i="5"/>
  <c r="J151" i="5"/>
  <c r="BK149" i="5"/>
  <c r="BK146" i="5"/>
  <c r="J144" i="5"/>
  <c r="J142" i="5"/>
  <c r="J138" i="5"/>
  <c r="BK132" i="5"/>
  <c r="BK130" i="5"/>
  <c r="BK210" i="4"/>
  <c r="BK208" i="4"/>
  <c r="BK206" i="4"/>
  <c r="BK202" i="4"/>
  <c r="BK198" i="4"/>
  <c r="J190" i="4"/>
  <c r="J186" i="4"/>
  <c r="J184" i="4"/>
  <c r="J182" i="4"/>
  <c r="BK180" i="4"/>
  <c r="J176" i="4"/>
  <c r="J174" i="4"/>
  <c r="BK170" i="4"/>
  <c r="J168" i="4"/>
  <c r="BK163" i="4"/>
  <c r="J161" i="4"/>
  <c r="J159" i="4"/>
  <c r="J155" i="4"/>
  <c r="J147" i="4"/>
  <c r="BK143" i="4"/>
  <c r="J141" i="4"/>
  <c r="J139" i="4"/>
  <c r="BK137" i="4"/>
  <c r="BK134" i="4"/>
  <c r="J130" i="4"/>
  <c r="J235" i="3"/>
  <c r="BK223" i="3"/>
  <c r="BK221" i="3"/>
  <c r="BK217" i="3"/>
  <c r="J215" i="3"/>
  <c r="J209" i="3"/>
  <c r="BK203" i="3"/>
  <c r="BK201" i="3"/>
  <c r="J196" i="3"/>
  <c r="J194" i="3"/>
  <c r="BK190" i="3"/>
  <c r="BK188" i="3"/>
  <c r="J186" i="3"/>
  <c r="BK184" i="3"/>
  <c r="J182" i="3"/>
  <c r="BK178" i="3"/>
  <c r="BK176" i="3"/>
  <c r="J174" i="3"/>
  <c r="BK172" i="3"/>
  <c r="J170" i="3"/>
  <c r="J168" i="3"/>
  <c r="BK166" i="3"/>
  <c r="BK162" i="3"/>
  <c r="J157" i="3"/>
  <c r="J153" i="3"/>
  <c r="J151" i="3"/>
  <c r="BK149" i="3"/>
  <c r="J147" i="3"/>
  <c r="BK145" i="3"/>
  <c r="J143" i="3"/>
  <c r="J141" i="3"/>
  <c r="BK139" i="3"/>
  <c r="J137" i="3"/>
  <c r="BK135" i="3"/>
  <c r="BK133" i="3"/>
  <c r="BK131" i="3"/>
  <c r="BK129" i="3"/>
  <c r="BK127" i="3"/>
  <c r="J125" i="3"/>
  <c r="J122" i="3"/>
  <c r="J1185" i="2"/>
  <c r="BK1181" i="2"/>
  <c r="BK1179" i="2"/>
  <c r="J1177" i="2"/>
  <c r="BK1170" i="2"/>
  <c r="J1160" i="2"/>
  <c r="J1120" i="2"/>
  <c r="J1112" i="2"/>
  <c r="BK1109" i="2"/>
  <c r="BK1107" i="2"/>
  <c r="J1101" i="2"/>
  <c r="BK1088" i="2"/>
  <c r="J1086" i="2"/>
  <c r="BK1084" i="2"/>
  <c r="BK1065" i="2"/>
  <c r="J1061" i="2"/>
  <c r="J1059" i="2"/>
  <c r="J1055" i="2"/>
  <c r="J1050" i="2"/>
  <c r="J1031" i="2"/>
  <c r="BK1029" i="2"/>
  <c r="BK1015" i="2"/>
  <c r="J1012" i="2"/>
  <c r="BK1001" i="2"/>
  <c r="BK998" i="2"/>
  <c r="BK995" i="2"/>
  <c r="J986" i="2"/>
  <c r="BK980" i="2"/>
  <c r="J975" i="2"/>
  <c r="BK968" i="2"/>
  <c r="J962" i="2"/>
  <c r="J956" i="2"/>
  <c r="BK950" i="2"/>
  <c r="J941" i="2"/>
  <c r="J936" i="2"/>
  <c r="BK930" i="2"/>
  <c r="J923" i="2"/>
  <c r="J913" i="2"/>
  <c r="BK909" i="2"/>
  <c r="BK888" i="2"/>
  <c r="BK885" i="2"/>
  <c r="BK881" i="2"/>
  <c r="BK878" i="2"/>
  <c r="J874" i="2"/>
  <c r="BK866" i="2"/>
  <c r="J863" i="2"/>
  <c r="BK857" i="2"/>
  <c r="BK848" i="2"/>
  <c r="BK844" i="2"/>
  <c r="BK842" i="2"/>
  <c r="BK835" i="2"/>
  <c r="J829" i="2"/>
  <c r="J824" i="2"/>
  <c r="BK587" i="2"/>
  <c r="BK570" i="2"/>
  <c r="BK544" i="2"/>
  <c r="J532" i="2"/>
  <c r="BK527" i="2"/>
  <c r="J523" i="2"/>
  <c r="J515" i="2"/>
  <c r="BK511" i="2"/>
  <c r="J493" i="2"/>
  <c r="J491" i="2"/>
  <c r="BK485" i="2"/>
  <c r="BK477" i="2"/>
  <c r="J470" i="2"/>
  <c r="BK465" i="2"/>
  <c r="BK430" i="2"/>
  <c r="J394" i="2"/>
  <c r="BK372" i="2"/>
  <c r="J370" i="2"/>
  <c r="BK342" i="2"/>
  <c r="BK326" i="2"/>
  <c r="BK319" i="2"/>
  <c r="BK311" i="2"/>
  <c r="J307" i="2"/>
  <c r="J285" i="2"/>
  <c r="J278" i="2"/>
  <c r="J237" i="2"/>
  <c r="J214" i="2"/>
  <c r="J210" i="2"/>
  <c r="BK173" i="2"/>
  <c r="BK171" i="2"/>
  <c r="J164" i="2"/>
  <c r="BK160" i="2"/>
  <c r="AS94" i="1"/>
  <c r="R153" i="2" l="1"/>
  <c r="BK180" i="2"/>
  <c r="J180" i="2" s="1"/>
  <c r="J99" i="2" s="1"/>
  <c r="T180" i="2"/>
  <c r="P207" i="2"/>
  <c r="T207" i="2"/>
  <c r="P236" i="2"/>
  <c r="R236" i="2"/>
  <c r="T236" i="2"/>
  <c r="BK271" i="2"/>
  <c r="J271" i="2"/>
  <c r="J102" i="2"/>
  <c r="P271" i="2"/>
  <c r="R271" i="2"/>
  <c r="T271" i="2"/>
  <c r="R280" i="2"/>
  <c r="BK464" i="2"/>
  <c r="J464" i="2" s="1"/>
  <c r="J104" i="2" s="1"/>
  <c r="R464" i="2"/>
  <c r="BK503" i="2"/>
  <c r="J503" i="2" s="1"/>
  <c r="J105" i="2" s="1"/>
  <c r="BK522" i="2"/>
  <c r="J522" i="2" s="1"/>
  <c r="J106" i="2" s="1"/>
  <c r="P522" i="2"/>
  <c r="BK637" i="2"/>
  <c r="J637" i="2" s="1"/>
  <c r="J107" i="2" s="1"/>
  <c r="T637" i="2"/>
  <c r="BK652" i="2"/>
  <c r="J652" i="2" s="1"/>
  <c r="J110" i="2" s="1"/>
  <c r="P652" i="2"/>
  <c r="T652" i="2"/>
  <c r="R670" i="2"/>
  <c r="P722" i="2"/>
  <c r="BK737" i="2"/>
  <c r="J737" i="2"/>
  <c r="J113" i="2" s="1"/>
  <c r="BK748" i="2"/>
  <c r="J748" i="2"/>
  <c r="J114" i="2"/>
  <c r="T748" i="2"/>
  <c r="P777" i="2"/>
  <c r="R777" i="2"/>
  <c r="R782" i="2"/>
  <c r="P804" i="2"/>
  <c r="R804" i="2"/>
  <c r="P811" i="2"/>
  <c r="BK828" i="2"/>
  <c r="J828" i="2" s="1"/>
  <c r="J119" i="2" s="1"/>
  <c r="R828" i="2"/>
  <c r="P856" i="2"/>
  <c r="R856" i="2"/>
  <c r="T856" i="2"/>
  <c r="R890" i="2"/>
  <c r="P985" i="2"/>
  <c r="BK1024" i="2"/>
  <c r="J1024" i="2" s="1"/>
  <c r="J123" i="2" s="1"/>
  <c r="P1024" i="2"/>
  <c r="BK1054" i="2"/>
  <c r="J1054" i="2" s="1"/>
  <c r="J124" i="2" s="1"/>
  <c r="BK1075" i="2"/>
  <c r="J1075" i="2" s="1"/>
  <c r="J125" i="2" s="1"/>
  <c r="T1075" i="2"/>
  <c r="R1119" i="2"/>
  <c r="BK1167" i="2"/>
  <c r="J1167" i="2" s="1"/>
  <c r="J129" i="2" s="1"/>
  <c r="P1167" i="2"/>
  <c r="P1172" i="2"/>
  <c r="BK1191" i="2"/>
  <c r="J1191" i="2"/>
  <c r="J131" i="2"/>
  <c r="T1191" i="2"/>
  <c r="T124" i="3"/>
  <c r="T159" i="3"/>
  <c r="T120" i="3" s="1"/>
  <c r="P198" i="3"/>
  <c r="R124" i="4"/>
  <c r="T129" i="4"/>
  <c r="R136" i="4"/>
  <c r="T165" i="4"/>
  <c r="P153" i="2"/>
  <c r="R180" i="2"/>
  <c r="P280" i="2"/>
  <c r="R522" i="2"/>
  <c r="R637" i="2"/>
  <c r="R652" i="2"/>
  <c r="T670" i="2"/>
  <c r="T722" i="2"/>
  <c r="R737" i="2"/>
  <c r="P748" i="2"/>
  <c r="BK777" i="2"/>
  <c r="J777" i="2" s="1"/>
  <c r="J115" i="2" s="1"/>
  <c r="T777" i="2"/>
  <c r="T782" i="2"/>
  <c r="T804" i="2"/>
  <c r="T811" i="2"/>
  <c r="T828" i="2"/>
  <c r="P890" i="2"/>
  <c r="BK985" i="2"/>
  <c r="J985" i="2" s="1"/>
  <c r="J122" i="2" s="1"/>
  <c r="T985" i="2"/>
  <c r="T1024" i="2"/>
  <c r="R1054" i="2"/>
  <c r="R1075" i="2"/>
  <c r="P1119" i="2"/>
  <c r="BK1172" i="2"/>
  <c r="J1172" i="2" s="1"/>
  <c r="J130" i="2" s="1"/>
  <c r="R1172" i="2"/>
  <c r="P1191" i="2"/>
  <c r="BK124" i="3"/>
  <c r="J124" i="3"/>
  <c r="J98" i="3"/>
  <c r="BK159" i="3"/>
  <c r="J159" i="3" s="1"/>
  <c r="J99" i="3" s="1"/>
  <c r="BK198" i="3"/>
  <c r="J198" i="3" s="1"/>
  <c r="J100" i="3" s="1"/>
  <c r="T124" i="4"/>
  <c r="BK136" i="4"/>
  <c r="J136" i="4" s="1"/>
  <c r="J100" i="4" s="1"/>
  <c r="BK165" i="4"/>
  <c r="J165" i="4"/>
  <c r="J101" i="4" s="1"/>
  <c r="BK205" i="4"/>
  <c r="J205" i="4"/>
  <c r="J102" i="4"/>
  <c r="T205" i="4"/>
  <c r="P127" i="5"/>
  <c r="T127" i="5"/>
  <c r="P148" i="5"/>
  <c r="BK213" i="5"/>
  <c r="J213" i="5" s="1"/>
  <c r="J99" i="5" s="1"/>
  <c r="R213" i="5"/>
  <c r="BK264" i="5"/>
  <c r="J264" i="5" s="1"/>
  <c r="J100" i="5" s="1"/>
  <c r="P264" i="5"/>
  <c r="T264" i="5"/>
  <c r="P272" i="5"/>
  <c r="BK287" i="5"/>
  <c r="J287" i="5"/>
  <c r="J103" i="5" s="1"/>
  <c r="P124" i="3"/>
  <c r="R159" i="3"/>
  <c r="R198" i="3"/>
  <c r="BK124" i="4"/>
  <c r="J124" i="4"/>
  <c r="J98" i="4" s="1"/>
  <c r="P124" i="4"/>
  <c r="P129" i="4"/>
  <c r="P136" i="4"/>
  <c r="P165" i="4"/>
  <c r="P205" i="4"/>
  <c r="BK127" i="5"/>
  <c r="J127" i="5"/>
  <c r="J97" i="5" s="1"/>
  <c r="R127" i="5"/>
  <c r="R148" i="5"/>
  <c r="P213" i="5"/>
  <c r="T213" i="5"/>
  <c r="R264" i="5"/>
  <c r="BK272" i="5"/>
  <c r="J272" i="5"/>
  <c r="J102" i="5" s="1"/>
  <c r="R272" i="5"/>
  <c r="T272" i="5"/>
  <c r="P287" i="5"/>
  <c r="R287" i="5"/>
  <c r="T287" i="5"/>
  <c r="BK302" i="5"/>
  <c r="J302" i="5"/>
  <c r="J104" i="5" s="1"/>
  <c r="P302" i="5"/>
  <c r="R302" i="5"/>
  <c r="T302" i="5"/>
  <c r="BK327" i="5"/>
  <c r="J327" i="5" s="1"/>
  <c r="J105" i="5" s="1"/>
  <c r="P327" i="5"/>
  <c r="R327" i="5"/>
  <c r="T327" i="5"/>
  <c r="BK346" i="5"/>
  <c r="J346" i="5"/>
  <c r="J106" i="5" s="1"/>
  <c r="P346" i="5"/>
  <c r="R346" i="5"/>
  <c r="T346" i="5"/>
  <c r="BK153" i="2"/>
  <c r="T153" i="2"/>
  <c r="P180" i="2"/>
  <c r="BK207" i="2"/>
  <c r="J207" i="2" s="1"/>
  <c r="J100" i="2" s="1"/>
  <c r="R207" i="2"/>
  <c r="BK236" i="2"/>
  <c r="J236" i="2" s="1"/>
  <c r="J101" i="2" s="1"/>
  <c r="BK280" i="2"/>
  <c r="J280" i="2"/>
  <c r="J103" i="2" s="1"/>
  <c r="T280" i="2"/>
  <c r="P464" i="2"/>
  <c r="T464" i="2"/>
  <c r="P503" i="2"/>
  <c r="R503" i="2"/>
  <c r="T503" i="2"/>
  <c r="T522" i="2"/>
  <c r="P637" i="2"/>
  <c r="BK670" i="2"/>
  <c r="J670" i="2"/>
  <c r="J111" i="2"/>
  <c r="P670" i="2"/>
  <c r="BK722" i="2"/>
  <c r="J722" i="2"/>
  <c r="J112" i="2"/>
  <c r="R722" i="2"/>
  <c r="P737" i="2"/>
  <c r="T737" i="2"/>
  <c r="R748" i="2"/>
  <c r="BK782" i="2"/>
  <c r="J782" i="2" s="1"/>
  <c r="J116" i="2" s="1"/>
  <c r="P782" i="2"/>
  <c r="BK804" i="2"/>
  <c r="J804" i="2" s="1"/>
  <c r="J117" i="2" s="1"/>
  <c r="BK811" i="2"/>
  <c r="J811" i="2" s="1"/>
  <c r="J118" i="2" s="1"/>
  <c r="R811" i="2"/>
  <c r="P828" i="2"/>
  <c r="BK856" i="2"/>
  <c r="J856" i="2" s="1"/>
  <c r="J120" i="2" s="1"/>
  <c r="BK890" i="2"/>
  <c r="J890" i="2" s="1"/>
  <c r="J121" i="2" s="1"/>
  <c r="T890" i="2"/>
  <c r="R985" i="2"/>
  <c r="R1024" i="2"/>
  <c r="P1054" i="2"/>
  <c r="T1054" i="2"/>
  <c r="P1075" i="2"/>
  <c r="BK1119" i="2"/>
  <c r="J1119" i="2" s="1"/>
  <c r="J127" i="2" s="1"/>
  <c r="T1119" i="2"/>
  <c r="R1167" i="2"/>
  <c r="R1166" i="2" s="1"/>
  <c r="T1167" i="2"/>
  <c r="T1172" i="2"/>
  <c r="R1191" i="2"/>
  <c r="R124" i="3"/>
  <c r="R120" i="3"/>
  <c r="P159" i="3"/>
  <c r="P120" i="3" s="1"/>
  <c r="AU96" i="1" s="1"/>
  <c r="T198" i="3"/>
  <c r="BK129" i="4"/>
  <c r="J129" i="4"/>
  <c r="J99" i="4"/>
  <c r="R129" i="4"/>
  <c r="T136" i="4"/>
  <c r="R165" i="4"/>
  <c r="R205" i="4"/>
  <c r="BK148" i="5"/>
  <c r="J148" i="5" s="1"/>
  <c r="J98" i="5" s="1"/>
  <c r="T148" i="5"/>
  <c r="E85" i="2"/>
  <c r="J91" i="2"/>
  <c r="F148" i="2"/>
  <c r="BE175" i="2"/>
  <c r="BE181" i="2"/>
  <c r="BE185" i="2"/>
  <c r="BE189" i="2"/>
  <c r="BE193" i="2"/>
  <c r="BE195" i="2"/>
  <c r="BE199" i="2"/>
  <c r="BE203" i="2"/>
  <c r="BE208" i="2"/>
  <c r="BE212" i="2"/>
  <c r="BE222" i="2"/>
  <c r="BE241" i="2"/>
  <c r="BE263" i="2"/>
  <c r="BE272" i="2"/>
  <c r="BE274" i="2"/>
  <c r="BE313" i="2"/>
  <c r="BE321" i="2"/>
  <c r="BE344" i="2"/>
  <c r="BE368" i="2"/>
  <c r="BE441" i="2"/>
  <c r="BE452" i="2"/>
  <c r="BE461" i="2"/>
  <c r="BE467" i="2"/>
  <c r="BE473" i="2"/>
  <c r="BE483" i="2"/>
  <c r="BE489" i="2"/>
  <c r="BE497" i="2"/>
  <c r="BE536" i="2"/>
  <c r="BE549" i="2"/>
  <c r="BE574" i="2"/>
  <c r="BE579" i="2"/>
  <c r="BE800" i="2"/>
  <c r="BE824" i="2"/>
  <c r="BE854" i="2"/>
  <c r="BE869" i="2"/>
  <c r="BE906" i="2"/>
  <c r="BE909" i="2"/>
  <c r="BE913" i="2"/>
  <c r="BE917" i="2"/>
  <c r="BE925" i="2"/>
  <c r="BE986" i="2"/>
  <c r="BE989" i="2"/>
  <c r="BE1020" i="2"/>
  <c r="BE1022" i="2"/>
  <c r="BE1035" i="2"/>
  <c r="BE1040" i="2"/>
  <c r="BE1042" i="2"/>
  <c r="BE1044" i="2"/>
  <c r="BE1067" i="2"/>
  <c r="BE1069" i="2"/>
  <c r="BE1071" i="2"/>
  <c r="BE1073" i="2"/>
  <c r="BE1094" i="2"/>
  <c r="BE1101" i="2"/>
  <c r="BE1145" i="2"/>
  <c r="BE1164" i="2"/>
  <c r="BK1111" i="2"/>
  <c r="J1111" i="2" s="1"/>
  <c r="J126" i="2" s="1"/>
  <c r="E85" i="3"/>
  <c r="J89" i="3"/>
  <c r="F92" i="3"/>
  <c r="F116" i="3"/>
  <c r="J117" i="3"/>
  <c r="BE122" i="3"/>
  <c r="BE127" i="3"/>
  <c r="BE137" i="3"/>
  <c r="BE141" i="3"/>
  <c r="BE143" i="3"/>
  <c r="BE145" i="3"/>
  <c r="BE147" i="3"/>
  <c r="BE149" i="3"/>
  <c r="BE151" i="3"/>
  <c r="BE155" i="3"/>
  <c r="BE160" i="3"/>
  <c r="BE170" i="3"/>
  <c r="BE172" i="3"/>
  <c r="BE176" i="3"/>
  <c r="BE180" i="3"/>
  <c r="BE182" i="3"/>
  <c r="BE194" i="3"/>
  <c r="BE199" i="3"/>
  <c r="BE207" i="3"/>
  <c r="BE219" i="3"/>
  <c r="BE237" i="3"/>
  <c r="F92" i="4"/>
  <c r="E112" i="4"/>
  <c r="BE125" i="4"/>
  <c r="BE147" i="4"/>
  <c r="BE149" i="4"/>
  <c r="BE151" i="4"/>
  <c r="BE168" i="4"/>
  <c r="BE190" i="4"/>
  <c r="BE210" i="4"/>
  <c r="J92" i="5"/>
  <c r="F122" i="5"/>
  <c r="BE134" i="5"/>
  <c r="BE167" i="5"/>
  <c r="BE169" i="5"/>
  <c r="BE171" i="5"/>
  <c r="BE175" i="5"/>
  <c r="BE177" i="5"/>
  <c r="BE183" i="5"/>
  <c r="BE185" i="5"/>
  <c r="BE187" i="5"/>
  <c r="BE189" i="5"/>
  <c r="BE191" i="5"/>
  <c r="BE195" i="5"/>
  <c r="BE224" i="5"/>
  <c r="BE232" i="5"/>
  <c r="BE246" i="5"/>
  <c r="BE248" i="5"/>
  <c r="BE252" i="5"/>
  <c r="BE262" i="5"/>
  <c r="BE265" i="5"/>
  <c r="BE277" i="5"/>
  <c r="BE328" i="5"/>
  <c r="BE332" i="5"/>
  <c r="BE359" i="5"/>
  <c r="BE133" i="6"/>
  <c r="BK123" i="6"/>
  <c r="J123" i="6" s="1"/>
  <c r="J98" i="6" s="1"/>
  <c r="BK126" i="6"/>
  <c r="J126" i="6"/>
  <c r="J99" i="6" s="1"/>
  <c r="BK129" i="6"/>
  <c r="J129" i="6"/>
  <c r="J100" i="6"/>
  <c r="BK132" i="6"/>
  <c r="J132" i="6" s="1"/>
  <c r="J101" i="6" s="1"/>
  <c r="F91" i="2"/>
  <c r="BE154" i="2"/>
  <c r="BE169" i="2"/>
  <c r="BE171" i="2"/>
  <c r="BE229" i="2"/>
  <c r="BE247" i="2"/>
  <c r="BE307" i="2"/>
  <c r="BE311" i="2"/>
  <c r="BE317" i="2"/>
  <c r="BE319" i="2"/>
  <c r="BE323" i="2"/>
  <c r="BE394" i="2"/>
  <c r="BE426" i="2"/>
  <c r="BE470" i="2"/>
  <c r="BE477" i="2"/>
  <c r="BE485" i="2"/>
  <c r="BE511" i="2"/>
  <c r="BE515" i="2"/>
  <c r="BE544" i="2"/>
  <c r="BE553" i="2"/>
  <c r="BE561" i="2"/>
  <c r="BE591" i="2"/>
  <c r="BE635" i="2"/>
  <c r="BE668" i="2"/>
  <c r="BE679" i="2"/>
  <c r="BE696" i="2"/>
  <c r="BE710" i="2"/>
  <c r="BE729" i="2"/>
  <c r="BE735" i="2"/>
  <c r="BE749" i="2"/>
  <c r="BE755" i="2"/>
  <c r="BE761" i="2"/>
  <c r="BE763" i="2"/>
  <c r="BE767" i="2"/>
  <c r="BE773" i="2"/>
  <c r="BE775" i="2"/>
  <c r="BE785" i="2"/>
  <c r="BE798" i="2"/>
  <c r="BE812" i="2"/>
  <c r="BE816" i="2"/>
  <c r="BE818" i="2"/>
  <c r="BE820" i="2"/>
  <c r="BE835" i="2"/>
  <c r="BE842" i="2"/>
  <c r="BE844" i="2"/>
  <c r="BE857" i="2"/>
  <c r="BE863" i="2"/>
  <c r="BE866" i="2"/>
  <c r="BE871" i="2"/>
  <c r="BE878" i="2"/>
  <c r="BE885" i="2"/>
  <c r="BE888" i="2"/>
  <c r="BE896" i="2"/>
  <c r="BE953" i="2"/>
  <c r="BE959" i="2"/>
  <c r="BE968" i="2"/>
  <c r="BE970" i="2"/>
  <c r="BE980" i="2"/>
  <c r="BE995" i="2"/>
  <c r="BE1012" i="2"/>
  <c r="BE1015" i="2"/>
  <c r="BE1048" i="2"/>
  <c r="BE1052" i="2"/>
  <c r="BE1086" i="2"/>
  <c r="BE1103" i="2"/>
  <c r="BE1156" i="2"/>
  <c r="BE1168" i="2"/>
  <c r="BE1177" i="2"/>
  <c r="BE131" i="3"/>
  <c r="BE157" i="3"/>
  <c r="BE166" i="3"/>
  <c r="BE168" i="3"/>
  <c r="BE174" i="3"/>
  <c r="BE178" i="3"/>
  <c r="BE188" i="3"/>
  <c r="J89" i="4"/>
  <c r="J91" i="4"/>
  <c r="J92" i="4"/>
  <c r="BE127" i="4"/>
  <c r="BE132" i="4"/>
  <c r="BE134" i="4"/>
  <c r="BE141" i="4"/>
  <c r="BE159" i="4"/>
  <c r="BE161" i="4"/>
  <c r="BE178" i="4"/>
  <c r="BE188" i="4"/>
  <c r="BE194" i="4"/>
  <c r="BE196" i="4"/>
  <c r="J89" i="5"/>
  <c r="F92" i="5"/>
  <c r="E116" i="5"/>
  <c r="BE130" i="5"/>
  <c r="BE138" i="5"/>
  <c r="BE140" i="5"/>
  <c r="BE144" i="5"/>
  <c r="BE155" i="5"/>
  <c r="BE173" i="5"/>
  <c r="BE181" i="5"/>
  <c r="BE199" i="5"/>
  <c r="BE201" i="5"/>
  <c r="BE205" i="5"/>
  <c r="BE209" i="5"/>
  <c r="BE214" i="5"/>
  <c r="BE216" i="5"/>
  <c r="BE218" i="5"/>
  <c r="BE234" i="5"/>
  <c r="BE258" i="5"/>
  <c r="BE270" i="5"/>
  <c r="BE279" i="5"/>
  <c r="BE290" i="5"/>
  <c r="BE292" i="5"/>
  <c r="BE313" i="5"/>
  <c r="BE317" i="5"/>
  <c r="BE319" i="5"/>
  <c r="BE321" i="5"/>
  <c r="BE323" i="5"/>
  <c r="BE338" i="5"/>
  <c r="BE342" i="5"/>
  <c r="BE344" i="5"/>
  <c r="BE347" i="5"/>
  <c r="BE349" i="5"/>
  <c r="BE351" i="5"/>
  <c r="BE353" i="5"/>
  <c r="BE355" i="5"/>
  <c r="J89" i="2"/>
  <c r="J92" i="2"/>
  <c r="BE164" i="2"/>
  <c r="BE173" i="2"/>
  <c r="BE210" i="2"/>
  <c r="BE234" i="2"/>
  <c r="BE237" i="2"/>
  <c r="BE252" i="2"/>
  <c r="BE258" i="2"/>
  <c r="BE296" i="2"/>
  <c r="BE342" i="2"/>
  <c r="BE430" i="2"/>
  <c r="BE448" i="2"/>
  <c r="BE454" i="2"/>
  <c r="BE457" i="2"/>
  <c r="BE465" i="2"/>
  <c r="BE475" i="2"/>
  <c r="BE487" i="2"/>
  <c r="BE491" i="2"/>
  <c r="BE513" i="2"/>
  <c r="BE523" i="2"/>
  <c r="BE540" i="2"/>
  <c r="BE570" i="2"/>
  <c r="BE583" i="2"/>
  <c r="BE587" i="2"/>
  <c r="BE593" i="2"/>
  <c r="BE640" i="2"/>
  <c r="BE644" i="2"/>
  <c r="BE646" i="2"/>
  <c r="BE664" i="2"/>
  <c r="BE671" i="2"/>
  <c r="BE677" i="2"/>
  <c r="BE691" i="2"/>
  <c r="BE712" i="2"/>
  <c r="BE720" i="2"/>
  <c r="BE723" i="2"/>
  <c r="BE727" i="2"/>
  <c r="BE733" i="2"/>
  <c r="BE740" i="2"/>
  <c r="BE742" i="2"/>
  <c r="BE746" i="2"/>
  <c r="BE753" i="2"/>
  <c r="BE759" i="2"/>
  <c r="BE765" i="2"/>
  <c r="BE769" i="2"/>
  <c r="BE788" i="2"/>
  <c r="BE792" i="2"/>
  <c r="BE809" i="2"/>
  <c r="BE822" i="2"/>
  <c r="BE848" i="2"/>
  <c r="BE852" i="2"/>
  <c r="BE881" i="2"/>
  <c r="BE891" i="2"/>
  <c r="BE915" i="2"/>
  <c r="BE919" i="2"/>
  <c r="BE923" i="2"/>
  <c r="BE933" i="2"/>
  <c r="BE936" i="2"/>
  <c r="BE938" i="2"/>
  <c r="BE947" i="2"/>
  <c r="BE962" i="2"/>
  <c r="BE1007" i="2"/>
  <c r="BE1010" i="2"/>
  <c r="BE1029" i="2"/>
  <c r="BE1031" i="2"/>
  <c r="BE1059" i="2"/>
  <c r="BE1063" i="2"/>
  <c r="BE1076" i="2"/>
  <c r="BE1084" i="2"/>
  <c r="BE1088" i="2"/>
  <c r="BE1092" i="2"/>
  <c r="BE1107" i="2"/>
  <c r="BE1181" i="2"/>
  <c r="BE1183" i="2"/>
  <c r="BE1185" i="2"/>
  <c r="BE1187" i="2"/>
  <c r="BE1189" i="2"/>
  <c r="BE1192" i="2"/>
  <c r="BE1194" i="2"/>
  <c r="BE1196" i="2"/>
  <c r="BE1198" i="2"/>
  <c r="BE1200" i="2"/>
  <c r="BE1202" i="2"/>
  <c r="BE1204" i="2"/>
  <c r="BE186" i="3"/>
  <c r="BE190" i="3"/>
  <c r="BE192" i="3"/>
  <c r="BE196" i="3"/>
  <c r="BE201" i="3"/>
  <c r="BE205" i="3"/>
  <c r="BE209" i="3"/>
  <c r="BE211" i="3"/>
  <c r="BE213" i="3"/>
  <c r="BE215" i="3"/>
  <c r="BE217" i="3"/>
  <c r="BE223" i="3"/>
  <c r="BE227" i="3"/>
  <c r="BE229" i="3"/>
  <c r="BE231" i="3"/>
  <c r="BE130" i="4"/>
  <c r="BE137" i="4"/>
  <c r="BE139" i="4"/>
  <c r="BE153" i="4"/>
  <c r="BE166" i="4"/>
  <c r="BE180" i="4"/>
  <c r="BE182" i="4"/>
  <c r="BE184" i="4"/>
  <c r="BE186" i="4"/>
  <c r="BE208" i="4"/>
  <c r="J122" i="5"/>
  <c r="BE128" i="5"/>
  <c r="BE142" i="5"/>
  <c r="BE157" i="5"/>
  <c r="BE159" i="5"/>
  <c r="BE161" i="5"/>
  <c r="BE163" i="5"/>
  <c r="BE203" i="5"/>
  <c r="BE220" i="5"/>
  <c r="BE226" i="5"/>
  <c r="BE228" i="5"/>
  <c r="BE230" i="5"/>
  <c r="BE250" i="5"/>
  <c r="BE254" i="5"/>
  <c r="BE260" i="5"/>
  <c r="BE281" i="5"/>
  <c r="BE288" i="5"/>
  <c r="BE294" i="5"/>
  <c r="BE298" i="5"/>
  <c r="BE300" i="5"/>
  <c r="BE303" i="5"/>
  <c r="BE305" i="5"/>
  <c r="BE307" i="5"/>
  <c r="BE311" i="5"/>
  <c r="BE330" i="5"/>
  <c r="BE334" i="5"/>
  <c r="BE340" i="5"/>
  <c r="BK269" i="5"/>
  <c r="J269" i="5" s="1"/>
  <c r="J101" i="5" s="1"/>
  <c r="E85" i="6"/>
  <c r="J89" i="6"/>
  <c r="F91" i="6"/>
  <c r="J91" i="6"/>
  <c r="F92" i="6"/>
  <c r="J92" i="6"/>
  <c r="BE124" i="6"/>
  <c r="BE127" i="6"/>
  <c r="BE130" i="6"/>
  <c r="BE158" i="2"/>
  <c r="BE160" i="2"/>
  <c r="BE214" i="2"/>
  <c r="BE267" i="2"/>
  <c r="BE278" i="2"/>
  <c r="BE281" i="2"/>
  <c r="BE285" i="2"/>
  <c r="BE326" i="2"/>
  <c r="BE336" i="2"/>
  <c r="BE338" i="2"/>
  <c r="BE366" i="2"/>
  <c r="BE370" i="2"/>
  <c r="BE372" i="2"/>
  <c r="BE479" i="2"/>
  <c r="BE493" i="2"/>
  <c r="BE504" i="2"/>
  <c r="BE527" i="2"/>
  <c r="BE532" i="2"/>
  <c r="BE566" i="2"/>
  <c r="BE613" i="2"/>
  <c r="BE638" i="2"/>
  <c r="BE642" i="2"/>
  <c r="BE649" i="2"/>
  <c r="BE653" i="2"/>
  <c r="BE694" i="2"/>
  <c r="BE698" i="2"/>
  <c r="BE718" i="2"/>
  <c r="BE738" i="2"/>
  <c r="BE744" i="2"/>
  <c r="BE751" i="2"/>
  <c r="BE757" i="2"/>
  <c r="BE771" i="2"/>
  <c r="BE778" i="2"/>
  <c r="BE780" i="2"/>
  <c r="BE783" i="2"/>
  <c r="BE790" i="2"/>
  <c r="BE796" i="2"/>
  <c r="BE802" i="2"/>
  <c r="BE805" i="2"/>
  <c r="BE826" i="2"/>
  <c r="BE829" i="2"/>
  <c r="BE874" i="2"/>
  <c r="BE898" i="2"/>
  <c r="BE900" i="2"/>
  <c r="BE902" i="2"/>
  <c r="BE930" i="2"/>
  <c r="BE941" i="2"/>
  <c r="BE945" i="2"/>
  <c r="BE950" i="2"/>
  <c r="BE956" i="2"/>
  <c r="BE965" i="2"/>
  <c r="BE975" i="2"/>
  <c r="BE992" i="2"/>
  <c r="BE998" i="2"/>
  <c r="BE1001" i="2"/>
  <c r="BE1004" i="2"/>
  <c r="BE1025" i="2"/>
  <c r="BE1050" i="2"/>
  <c r="BE1055" i="2"/>
  <c r="BE1061" i="2"/>
  <c r="BE1065" i="2"/>
  <c r="BE1099" i="2"/>
  <c r="BE1109" i="2"/>
  <c r="BE1112" i="2"/>
  <c r="BE1120" i="2"/>
  <c r="BE1160" i="2"/>
  <c r="BE1170" i="2"/>
  <c r="BE1173" i="2"/>
  <c r="BE1179" i="2"/>
  <c r="BK648" i="2"/>
  <c r="J648" i="2" s="1"/>
  <c r="J108" i="2" s="1"/>
  <c r="J91" i="3"/>
  <c r="BE125" i="3"/>
  <c r="BE129" i="3"/>
  <c r="BE133" i="3"/>
  <c r="BE135" i="3"/>
  <c r="BE139" i="3"/>
  <c r="BE153" i="3"/>
  <c r="BE162" i="3"/>
  <c r="BE164" i="3"/>
  <c r="BE184" i="3"/>
  <c r="BE203" i="3"/>
  <c r="BE221" i="3"/>
  <c r="BE225" i="3"/>
  <c r="BE233" i="3"/>
  <c r="BE235" i="3"/>
  <c r="BE239" i="3"/>
  <c r="BK121" i="3"/>
  <c r="J121" i="3" s="1"/>
  <c r="J97" i="3" s="1"/>
  <c r="F91" i="4"/>
  <c r="BE143" i="4"/>
  <c r="BE145" i="4"/>
  <c r="BE155" i="4"/>
  <c r="BE157" i="4"/>
  <c r="BE163" i="4"/>
  <c r="BE170" i="4"/>
  <c r="BE172" i="4"/>
  <c r="BE174" i="4"/>
  <c r="BE176" i="4"/>
  <c r="BE192" i="4"/>
  <c r="BE198" i="4"/>
  <c r="BE200" i="4"/>
  <c r="BE202" i="4"/>
  <c r="BE206" i="4"/>
  <c r="BE132" i="5"/>
  <c r="BE136" i="5"/>
  <c r="BE146" i="5"/>
  <c r="BE149" i="5"/>
  <c r="BE151" i="5"/>
  <c r="BE153" i="5"/>
  <c r="BE165" i="5"/>
  <c r="BE179" i="5"/>
  <c r="BE193" i="5"/>
  <c r="BE197" i="5"/>
  <c r="BE207" i="5"/>
  <c r="BE211" i="5"/>
  <c r="BE222" i="5"/>
  <c r="BE236" i="5"/>
  <c r="BE238" i="5"/>
  <c r="BE240" i="5"/>
  <c r="BE242" i="5"/>
  <c r="BE244" i="5"/>
  <c r="BE256" i="5"/>
  <c r="BE267" i="5"/>
  <c r="BE273" i="5"/>
  <c r="BE275" i="5"/>
  <c r="BE283" i="5"/>
  <c r="BE285" i="5"/>
  <c r="BE296" i="5"/>
  <c r="BE309" i="5"/>
  <c r="BE315" i="5"/>
  <c r="BE325" i="5"/>
  <c r="BE336" i="5"/>
  <c r="BE357" i="5"/>
  <c r="BE361" i="5"/>
  <c r="J34" i="5"/>
  <c r="AW98" i="1" s="1"/>
  <c r="F35" i="5"/>
  <c r="BB98" i="1"/>
  <c r="F35" i="6"/>
  <c r="BB99" i="1" s="1"/>
  <c r="F34" i="2"/>
  <c r="BA95" i="1" s="1"/>
  <c r="F36" i="2"/>
  <c r="BC95" i="1" s="1"/>
  <c r="F36" i="3"/>
  <c r="BC96" i="1"/>
  <c r="F37" i="3"/>
  <c r="BD96" i="1" s="1"/>
  <c r="F36" i="6"/>
  <c r="BC99" i="1"/>
  <c r="F34" i="5"/>
  <c r="BA98" i="1" s="1"/>
  <c r="J34" i="6"/>
  <c r="AW99" i="1"/>
  <c r="F35" i="3"/>
  <c r="BB96" i="1" s="1"/>
  <c r="F37" i="6"/>
  <c r="BD99" i="1"/>
  <c r="F37" i="4"/>
  <c r="BD97" i="1" s="1"/>
  <c r="F37" i="5"/>
  <c r="BD98" i="1"/>
  <c r="J34" i="2"/>
  <c r="AW95" i="1" s="1"/>
  <c r="J34" i="4"/>
  <c r="AW97" i="1"/>
  <c r="F36" i="5"/>
  <c r="BC98" i="1" s="1"/>
  <c r="F34" i="3"/>
  <c r="BA96" i="1"/>
  <c r="F35" i="4"/>
  <c r="BB97" i="1" s="1"/>
  <c r="F35" i="2"/>
  <c r="BB95" i="1" s="1"/>
  <c r="F34" i="6"/>
  <c r="BA99" i="1" s="1"/>
  <c r="F36" i="4"/>
  <c r="BC97" i="1" s="1"/>
  <c r="F37" i="2"/>
  <c r="BD95" i="1" s="1"/>
  <c r="J34" i="3"/>
  <c r="AW96" i="1" s="1"/>
  <c r="F34" i="4"/>
  <c r="BA97" i="1" s="1"/>
  <c r="R126" i="5" l="1"/>
  <c r="P1166" i="2"/>
  <c r="T651" i="2"/>
  <c r="T1166" i="2"/>
  <c r="R651" i="2"/>
  <c r="P152" i="2"/>
  <c r="R123" i="4"/>
  <c r="R122" i="4"/>
  <c r="T152" i="2"/>
  <c r="T151" i="2"/>
  <c r="BK152" i="2"/>
  <c r="J152" i="2"/>
  <c r="J97" i="2"/>
  <c r="P123" i="4"/>
  <c r="P122" i="4" s="1"/>
  <c r="AU97" i="1" s="1"/>
  <c r="T126" i="5"/>
  <c r="P126" i="5"/>
  <c r="AU98" i="1" s="1"/>
  <c r="T123" i="4"/>
  <c r="T122" i="4"/>
  <c r="P651" i="2"/>
  <c r="R152" i="2"/>
  <c r="R151" i="2" s="1"/>
  <c r="J153" i="2"/>
  <c r="J98" i="2"/>
  <c r="BK1166" i="2"/>
  <c r="J1166" i="2" s="1"/>
  <c r="J128" i="2" s="1"/>
  <c r="BK122" i="6"/>
  <c r="J122" i="6" s="1"/>
  <c r="J97" i="6" s="1"/>
  <c r="BK126" i="5"/>
  <c r="J126" i="5"/>
  <c r="J96" i="5" s="1"/>
  <c r="BK120" i="3"/>
  <c r="J120" i="3"/>
  <c r="J30" i="3" s="1"/>
  <c r="AG96" i="1" s="1"/>
  <c r="BK651" i="2"/>
  <c r="J651" i="2" s="1"/>
  <c r="J109" i="2" s="1"/>
  <c r="BK123" i="4"/>
  <c r="BK122" i="4"/>
  <c r="J122" i="4" s="1"/>
  <c r="J30" i="4" s="1"/>
  <c r="AG97" i="1" s="1"/>
  <c r="BC94" i="1"/>
  <c r="AY94" i="1"/>
  <c r="J33" i="6"/>
  <c r="AV99" i="1" s="1"/>
  <c r="AT99" i="1" s="1"/>
  <c r="F33" i="2"/>
  <c r="AZ95" i="1" s="1"/>
  <c r="J33" i="2"/>
  <c r="AV95" i="1" s="1"/>
  <c r="AT95" i="1" s="1"/>
  <c r="F33" i="5"/>
  <c r="AZ98" i="1"/>
  <c r="J33" i="5"/>
  <c r="AV98" i="1"/>
  <c r="AT98" i="1" s="1"/>
  <c r="BA94" i="1"/>
  <c r="AW94" i="1"/>
  <c r="AK30" i="1"/>
  <c r="F33" i="3"/>
  <c r="AZ96" i="1" s="1"/>
  <c r="BB94" i="1"/>
  <c r="W31" i="1"/>
  <c r="F33" i="6"/>
  <c r="AZ99" i="1" s="1"/>
  <c r="BD94" i="1"/>
  <c r="W33" i="1"/>
  <c r="J33" i="3"/>
  <c r="AV96" i="1" s="1"/>
  <c r="AT96" i="1" s="1"/>
  <c r="F33" i="4"/>
  <c r="AZ97" i="1" s="1"/>
  <c r="J33" i="4"/>
  <c r="AV97" i="1"/>
  <c r="AT97" i="1"/>
  <c r="P151" i="2" l="1"/>
  <c r="AU95" i="1"/>
  <c r="AU94" i="1" s="1"/>
  <c r="J39" i="3"/>
  <c r="J39" i="4"/>
  <c r="BK151" i="2"/>
  <c r="J151" i="2"/>
  <c r="J123" i="4"/>
  <c r="J97" i="4"/>
  <c r="BK121" i="6"/>
  <c r="J121" i="6"/>
  <c r="J96" i="6" s="1"/>
  <c r="J96" i="3"/>
  <c r="J96" i="4"/>
  <c r="AN96" i="1"/>
  <c r="AN97" i="1"/>
  <c r="W32" i="1"/>
  <c r="J30" i="2"/>
  <c r="AG95" i="1" s="1"/>
  <c r="AN95" i="1" s="1"/>
  <c r="AX94" i="1"/>
  <c r="J30" i="5"/>
  <c r="AG98" i="1" s="1"/>
  <c r="AN98" i="1" s="1"/>
  <c r="AZ94" i="1"/>
  <c r="W29" i="1"/>
  <c r="W30" i="1"/>
  <c r="J96" i="2" l="1"/>
  <c r="J39" i="2"/>
  <c r="J39" i="5"/>
  <c r="J30" i="6"/>
  <c r="AG99" i="1" s="1"/>
  <c r="AN99" i="1" s="1"/>
  <c r="AV94" i="1"/>
  <c r="AK29" i="1" s="1"/>
  <c r="J39" i="6" l="1"/>
  <c r="AT94" i="1"/>
  <c r="AG94" i="1"/>
  <c r="AK26" i="1"/>
  <c r="AK35" i="1"/>
  <c r="AN94" i="1" l="1"/>
</calcChain>
</file>

<file path=xl/sharedStrings.xml><?xml version="1.0" encoding="utf-8"?>
<sst xmlns="http://schemas.openxmlformats.org/spreadsheetml/2006/main" count="14544" uniqueCount="1886">
  <si>
    <t>Export Komplet</t>
  </si>
  <si>
    <t/>
  </si>
  <si>
    <t>2.0</t>
  </si>
  <si>
    <t>ZAMOK</t>
  </si>
  <si>
    <t>False</t>
  </si>
  <si>
    <t>{4ba55cfb-35ff-49cd-b58f-485be572a481}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</si>
  <si>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</si>
  <si>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</si>
  <si>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</si>
  <si>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</si>
  <si>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</si>
  <si>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</si>
  <si>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</si>
  <si>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</si>
  <si>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</si>
  <si>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</si>
  <si>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</si>
  <si>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20-01 - Kadaň město PD - Opravy VPP vč. wc a fasády (zadání)</t>
  </si>
  <si>
    <t>KSO:</t>
  </si>
  <si>
    <t>CC-CZ:</t>
  </si>
  <si>
    <t>Místo:</t>
  </si>
  <si>
    <t xml:space="preserve"> </t>
  </si>
  <si>
    <t>Datum:</t>
  </si>
  <si>
    <t>13. 5. 2020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</si>
  <si>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</si>
  <si>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</si>
  <si>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</si>
  <si>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</si>
  <si>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</si>
  <si>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</si>
  <si>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</si>
  <si>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</si>
  <si>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</si>
  <si>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</si>
  <si>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</si>
  <si>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</si>
  <si>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</si>
  <si>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</si>
  <si>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</si>
  <si>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</si>
  <si>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</si>
  <si>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</si>
  <si>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</si>
  <si>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</si>
  <si>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</si>
  <si>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</si>
  <si>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</si>
  <si>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</si>
  <si>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</si>
  <si>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</si>
  <si>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</si>
  <si>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</si>
  <si>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</si>
  <si>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</si>
  <si>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</si>
  <si>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</si>
  <si>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</si>
  <si>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</si>
  <si>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</si>
  <si>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</si>
  <si>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</si>
  <si>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</si>
  <si>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</si>
  <si>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</si>
  <si>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</si>
  <si>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</si>
  <si>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</si>
  <si>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</si>
  <si>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</si>
  <si>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</si>
  <si>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</si>
  <si>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</si>
  <si>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</si>
  <si>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</si>
  <si>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</si>
  <si>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</si>
  <si>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</si>
  <si>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01</t>
  </si>
  <si>
    <t>Stavební část</t>
  </si>
  <si>
    <t>STA</t>
  </si>
  <si>
    <t>1</t>
  </si>
  <si>
    <t>{1b56f4cd-0b38-406d-8333-85ef96271293}</t>
  </si>
  <si>
    <t>2</t>
  </si>
  <si>
    <t>02</t>
  </si>
  <si>
    <t>Zdravotechnika</t>
  </si>
  <si>
    <t>{d8284fdf-384c-4b3b-bb3f-7558e5361d17}</t>
  </si>
  <si>
    <t>03</t>
  </si>
  <si>
    <t>Vytápění</t>
  </si>
  <si>
    <t>{3677a4b3-8d63-446d-af28-f8507ffebad0}</t>
  </si>
  <si>
    <t>04</t>
  </si>
  <si>
    <t>Elektroinstalace NN</t>
  </si>
  <si>
    <t>{6d047d65-d705-4d14-b1a9-8230f38a197b}</t>
  </si>
  <si>
    <t>05</t>
  </si>
  <si>
    <t>Vedlejší rozpočtové ...</t>
  </si>
  <si>
    <t>{57d34c4f-532c-4d5b-8ba1-6e57b54a91d7}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</si>
  <si>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</si>
  <si>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</si>
  <si>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</si>
  <si>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</si>
  <si>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</si>
  <si>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</si>
  <si>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</si>
  <si>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</si>
  <si>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</si>
  <si>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</si>
  <si>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</si>
  <si>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</si>
  <si>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34 - Stěny a příčky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</si>
  <si>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</si>
  <si>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</si>
  <si>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</si>
  <si>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</si>
  <si>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</si>
  <si>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</si>
  <si>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</si>
  <si>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</si>
  <si>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</si>
  <si>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</si>
  <si>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</si>
  <si>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</si>
  <si>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</si>
  <si>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732 - Ústřední vytápění - strojovny</t>
  </si>
  <si>
    <t xml:space="preserve">    751 - Vzduchotechnika</t>
  </si>
  <si>
    <t xml:space="preserve">    761 - Konstrukce prosvětlovací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</si>
  <si>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</si>
  <si>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</si>
  <si>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</si>
  <si>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</si>
  <si>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767-1 - Kovová fasáda 2. NP - např. od společnosti "Kovové profily s.r.o.</t>
  </si>
  <si>
    <t xml:space="preserve">    771 - Podlahy z dlaždic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</si>
  <si>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</si>
  <si>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</si>
  <si>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</si>
  <si>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</si>
  <si>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</si>
  <si>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</si>
  <si>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46-M - Zemní práce při extr.mont.pracích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</si>
  <si>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</si>
  <si>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</si>
  <si>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</si>
  <si>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</si>
  <si>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</si>
  <si>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</si>
  <si>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</si>
  <si>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</si>
  <si>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</si>
  <si>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</si>
  <si>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</si>
  <si>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</si>
  <si>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</si>
  <si>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</si>
  <si>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</si>
  <si>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</si>
  <si>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</si>
  <si>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</si>
  <si>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</si>
  <si>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</si>
  <si>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ze zámkových dlaždic</t>
  </si>
  <si>
    <t>m2</t>
  </si>
  <si>
    <t>4</t>
  </si>
  <si>
    <t>PP</t>
  </si>
  <si>
    <t>VV</t>
  </si>
  <si>
    <t>6,125*6,00</t>
  </si>
  <si>
    <t>Součet</t>
  </si>
  <si>
    <t>113107122</t>
  </si>
  <si>
    <t>Odstranění podkladu pl do 50 m2 z kameniva drceného tl do 200 mm</t>
  </si>
  <si>
    <t>3</t>
  </si>
  <si>
    <t>113202111</t>
  </si>
  <si>
    <t>Vytrhání obrub krajníků obrubníků stojatých</t>
  </si>
  <si>
    <t>m</t>
  </si>
  <si>
    <t>6</t>
  </si>
  <si>
    <t>2,70+0,95+2,40*2+3,55</t>
  </si>
  <si>
    <t>122302201</t>
  </si>
  <si>
    <t>Odkopávky a prokopávky nezapažené pro silnice objemu do 100 m3 v hornině tř. 4</t>
  </si>
  <si>
    <t>m3</t>
  </si>
  <si>
    <t>8</t>
  </si>
  <si>
    <t>"chodník" 43,50*1,00*0,10</t>
  </si>
  <si>
    <t>"vstup" 6,00*2,775*0,33+6,00*3,35*0,18</t>
  </si>
  <si>
    <t>5</t>
  </si>
  <si>
    <t>162701102</t>
  </si>
  <si>
    <t>Vodorovné přemístění do 7000 m výkopku/sypaniny z horniny tř. 1 až 4</t>
  </si>
  <si>
    <t>10</t>
  </si>
  <si>
    <t>171201201</t>
  </si>
  <si>
    <t>Uložení sypaniny na skládky</t>
  </si>
  <si>
    <t>12</t>
  </si>
  <si>
    <t>7</t>
  </si>
  <si>
    <t>171201211</t>
  </si>
  <si>
    <t>Poplatek za uložení odpadu ze sypaniny na skládce (skládkovné)</t>
  </si>
  <si>
    <t>t</t>
  </si>
  <si>
    <t>14</t>
  </si>
  <si>
    <t>181951102</t>
  </si>
  <si>
    <t>Úprava pláně v hornině tř. 1 až 4 se zhutněním</t>
  </si>
  <si>
    <t>16</t>
  </si>
  <si>
    <t>"chodník" 43,50*1,00</t>
  </si>
  <si>
    <t>"vstup" 6,00*2,775+6,00*3,35</t>
  </si>
  <si>
    <t>Zakládání</t>
  </si>
  <si>
    <t>9</t>
  </si>
  <si>
    <t>271532213</t>
  </si>
  <si>
    <t>Podsyp pod základové konstrukce se zhutněním z hrubého kameniva frakce 8 až 16 mm</t>
  </si>
  <si>
    <t>18</t>
  </si>
  <si>
    <t>6,125*6,00*0,35</t>
  </si>
  <si>
    <t>273321411</t>
  </si>
  <si>
    <t>Základové desky ze ŽB tř. C 20/25</t>
  </si>
  <si>
    <t>20</t>
  </si>
  <si>
    <t>6,125*6,00*0,15</t>
  </si>
  <si>
    <t>11</t>
  </si>
  <si>
    <t>273351215</t>
  </si>
  <si>
    <t>Zřízení bednění stěn základových desek</t>
  </si>
  <si>
    <t>22</t>
  </si>
  <si>
    <t>(6,125+6,00)*0,15</t>
  </si>
  <si>
    <t>273351216</t>
  </si>
  <si>
    <t>Odstranění bednění stěn základových desek</t>
  </si>
  <si>
    <t>24</t>
  </si>
  <si>
    <t>13</t>
  </si>
  <si>
    <t>273362021</t>
  </si>
  <si>
    <t>Výztuž základových desek svařovanými sítěmi Kari</t>
  </si>
  <si>
    <t>26</t>
  </si>
  <si>
    <t>6,125*6,00*0,003033*1,2*2</t>
  </si>
  <si>
    <t>278381541</t>
  </si>
  <si>
    <t>Základ pod stroje z betonu do 5 m3 tř. C 20/25 složitosti I</t>
  </si>
  <si>
    <t>28</t>
  </si>
  <si>
    <t>"základ stožáru" 1,50*1,50*0,18</t>
  </si>
  <si>
    <t>30</t>
  </si>
  <si>
    <t>1,40*1,40*2*0,00444*1,2</t>
  </si>
  <si>
    <t>Svislé a kompletní konstrukce</t>
  </si>
  <si>
    <t>317141216</t>
  </si>
  <si>
    <t>Překlady ploché z pórobetonu Ytong š 125 mm pro světlost otvoru do 1750 mm</t>
  </si>
  <si>
    <t>kus</t>
  </si>
  <si>
    <t>32</t>
  </si>
  <si>
    <t>17</t>
  </si>
  <si>
    <t>317142321</t>
  </si>
  <si>
    <t>Překlady nenosné přímé z pórobetonu Ytong v příčkách tl 125 mm pro světlost otvoru do 1010 mm</t>
  </si>
  <si>
    <t>34</t>
  </si>
  <si>
    <t>317142322</t>
  </si>
  <si>
    <t>Překlady nenosné přímé z pórobetonu Ytong v příčkách tl 150 mm pro světlost otvoru do 1010 mm</t>
  </si>
  <si>
    <t>36</t>
  </si>
  <si>
    <t>19</t>
  </si>
  <si>
    <t>310239211</t>
  </si>
  <si>
    <t>Zazdívka otvorů pl do 4 m2 ve zdivu nadzákladovém cihlami pálenými na MVC</t>
  </si>
  <si>
    <t>38</t>
  </si>
  <si>
    <t>0,618*3,08*0,25</t>
  </si>
  <si>
    <t>0,88*2,04*0,25</t>
  </si>
  <si>
    <t>0,425*3,30*0,25</t>
  </si>
  <si>
    <t>0,50*2,20*0,25</t>
  </si>
  <si>
    <t>0,30*3,30*0,25</t>
  </si>
  <si>
    <t>311272223</t>
  </si>
  <si>
    <t>Zdivo nosné tl 250 mm z pórobetonových přesných hladkých tvárnic Ytong hmotnosti 500 kg/m3</t>
  </si>
  <si>
    <t>40</t>
  </si>
  <si>
    <t>dozdívka atiky</t>
  </si>
  <si>
    <t>(19,50+13,00)*2*0,40*0,25</t>
  </si>
  <si>
    <t>(11,10+5,75*2)*0,40*0,25</t>
  </si>
  <si>
    <t>(18,00+10,60*2)*0,40*0,25</t>
  </si>
  <si>
    <t>389381001.S</t>
  </si>
  <si>
    <t>Dobetonování sklepního světlíku</t>
  </si>
  <si>
    <t>42</t>
  </si>
  <si>
    <t>(2,00*0,50*2)*0,35*0,25*4</t>
  </si>
  <si>
    <t>(3,00+0,50*2)*0,35*0,25</t>
  </si>
  <si>
    <t>389361001</t>
  </si>
  <si>
    <t>Doplňující výztuž z betonářské oceli</t>
  </si>
  <si>
    <t>44</t>
  </si>
  <si>
    <t>Stěny a příčky</t>
  </si>
  <si>
    <t>23</t>
  </si>
  <si>
    <t>340239212</t>
  </si>
  <si>
    <t>Zazdívka otvorů pl do 4 m2 v příčkách nebo stěnách z cihel tl přes 100 mm</t>
  </si>
  <si>
    <t>46</t>
  </si>
  <si>
    <t>0,90*2,02</t>
  </si>
  <si>
    <t>340239232.S</t>
  </si>
  <si>
    <t>Obezdívka potrubí z příčkovek Ytong tl 75 mm</t>
  </si>
  <si>
    <t>48</t>
  </si>
  <si>
    <t>0,30*3,30</t>
  </si>
  <si>
    <t>(0,30+0,15)*3,30</t>
  </si>
  <si>
    <t>(0,40+0,15)*3,30</t>
  </si>
  <si>
    <t>25</t>
  </si>
  <si>
    <t>342272248</t>
  </si>
  <si>
    <t>Příčky tl 75 mm z pórobetonových přesných hladkých příčkovek objemové hmotnosti 500 kg/m3</t>
  </si>
  <si>
    <t>50</t>
  </si>
  <si>
    <t>1,50*3,30*2</t>
  </si>
  <si>
    <t>2,20*3,30*2</t>
  </si>
  <si>
    <t>342272423</t>
  </si>
  <si>
    <t>Příčky tl 125 mm z pórobetonových přesných hladkých příčkovek objemové hmotnosti 500 kg/m3</t>
  </si>
  <si>
    <t>52</t>
  </si>
  <si>
    <t>7,20*3,30-0,80*1,97*2</t>
  </si>
  <si>
    <t>(8,45+0,77+2,00)*3,30-(1,40*2,075+1,50*0,70+0,80*1,97)</t>
  </si>
  <si>
    <t>1,87*3,30</t>
  </si>
  <si>
    <t>27</t>
  </si>
  <si>
    <t>342272523</t>
  </si>
  <si>
    <t>Příčky tl 150 mm z pórobetonových přesných hladkých příčkovek objemové hmotnosti 500 kg/m3</t>
  </si>
  <si>
    <t>54</t>
  </si>
  <si>
    <t>(2,85+0,90*2+0,77*2)*3,30</t>
  </si>
  <si>
    <t>(2,80*0,25*2)*3,30-0,60*1,50</t>
  </si>
  <si>
    <t>342291121</t>
  </si>
  <si>
    <t>Ukotvení příček k cihelným konstrukcím plochými kotvami</t>
  </si>
  <si>
    <t>56</t>
  </si>
  <si>
    <t>3,30*13</t>
  </si>
  <si>
    <t>29</t>
  </si>
  <si>
    <t>342291131</t>
  </si>
  <si>
    <t>Ukotvení příček k betonovým konstrukcím plochými kotvami</t>
  </si>
  <si>
    <t>58</t>
  </si>
  <si>
    <t>3,30*9</t>
  </si>
  <si>
    <t>Komunikace</t>
  </si>
  <si>
    <t>564861111</t>
  </si>
  <si>
    <t>Podklad ze štěrkodrtě ŠD tl 200 mm</t>
  </si>
  <si>
    <t>60</t>
  </si>
  <si>
    <t>31</t>
  </si>
  <si>
    <t>596811220</t>
  </si>
  <si>
    <t>Kladení betonové dlažby komunikací pro pěší do lože z kameniva vel do 0,25 m2 plochy do 50 m2</t>
  </si>
  <si>
    <t>62</t>
  </si>
  <si>
    <t>43,50*1,00</t>
  </si>
  <si>
    <t>M</t>
  </si>
  <si>
    <t>592456200</t>
  </si>
  <si>
    <t>dlažba desková betonová 50x50x6 cm šedá</t>
  </si>
  <si>
    <t>64</t>
  </si>
  <si>
    <t>Úpravy povrchů, podlahy a osazování výplní</t>
  </si>
  <si>
    <t>33</t>
  </si>
  <si>
    <t>611325421</t>
  </si>
  <si>
    <t>Oprava vnitřní vápenocementové štukové omítky stropů v rozsahu plochy do 10%</t>
  </si>
  <si>
    <t>66</t>
  </si>
  <si>
    <t>381,31-123,16</t>
  </si>
  <si>
    <t>612131101</t>
  </si>
  <si>
    <t>Cementový postřik vnitřních stěn nanášený celoplošně ručně</t>
  </si>
  <si>
    <t>68</t>
  </si>
  <si>
    <t>nové zdivo</t>
  </si>
  <si>
    <t>(0,30+0,30+0,15+0,40+0,15)*3,30</t>
  </si>
  <si>
    <t>(1,50+2,20*2)*3,30*2</t>
  </si>
  <si>
    <t>(7,20*3,30-0,80*1,97*2)*2</t>
  </si>
  <si>
    <t>((8,45+0,77+2,00)*3,30-(1,40*2,075+1,50*0,70+0,80*1,97))*2</t>
  </si>
  <si>
    <t>1,87*3,30*2</t>
  </si>
  <si>
    <t>(2,85+0,90*2+0,77*2)*3,30*2</t>
  </si>
  <si>
    <t>((2,80*0,25*2)*3,30-0,60*1,50)*2</t>
  </si>
  <si>
    <t>35</t>
  </si>
  <si>
    <t>612321141</t>
  </si>
  <si>
    <t>Vápenocementová omítka štuková dvouvrstvá vnitřních stěn nanášená ručně</t>
  </si>
  <si>
    <t>70</t>
  </si>
  <si>
    <t>612325111</t>
  </si>
  <si>
    <t>Vápenocementová hladká omítka rýh ve stěnách šířky do 150 mm</t>
  </si>
  <si>
    <t>72</t>
  </si>
  <si>
    <t>33,00*0,07</t>
  </si>
  <si>
    <t>37</t>
  </si>
  <si>
    <t>612325421</t>
  </si>
  <si>
    <t>Oprava vnitřní vápenocementové štukové omítky stěn v rozsahu plochy do 10%</t>
  </si>
  <si>
    <t>74</t>
  </si>
  <si>
    <t>621221121</t>
  </si>
  <si>
    <t>Montáž zateplení vnějších podhledů z minerální vlny s kolmou orientací vláken tl do 120 mm</t>
  </si>
  <si>
    <t>76</t>
  </si>
  <si>
    <t>"Podhled 1 NP" 19,50*2,40</t>
  </si>
  <si>
    <t>39</t>
  </si>
  <si>
    <t>631414220</t>
  </si>
  <si>
    <t>deska izolační NOBASIL FKL 85 kg/m3 tl.120 mm</t>
  </si>
  <si>
    <t>78</t>
  </si>
  <si>
    <t>621531021</t>
  </si>
  <si>
    <t>Tenkovrstvá silikonová zrnitá omítka tl. 2,0 mm včetně penetrace vnějších podhledů</t>
  </si>
  <si>
    <t>80</t>
  </si>
  <si>
    <t>41</t>
  </si>
  <si>
    <t>622211011.S</t>
  </si>
  <si>
    <t>Montáž zateplení vnějších stěn z Kalcium silikátových desek tl do 80 mm</t>
  </si>
  <si>
    <t>82</t>
  </si>
  <si>
    <t>595310100</t>
  </si>
  <si>
    <t>Obkladový dílec Ytong Multipor 75</t>
  </si>
  <si>
    <t>84</t>
  </si>
  <si>
    <t>P</t>
  </si>
  <si>
    <t>Poznámka k položce:_x000D_
Spotřeba: 6,7 kus/m2 zdiva</t>
  </si>
  <si>
    <t>43</t>
  </si>
  <si>
    <t>622221121</t>
  </si>
  <si>
    <t>Montáž zateplení vnějších stěn z minerální vlny s kolmou orientací vláken tl do 120 mm</t>
  </si>
  <si>
    <t>86</t>
  </si>
  <si>
    <t>2 NP</t>
  </si>
  <si>
    <t>(19,50+13,50)*2*4,80</t>
  </si>
  <si>
    <t>odpočet výplní otvorů</t>
  </si>
  <si>
    <t>-0,60*1,60*5</t>
  </si>
  <si>
    <t>-0,88*1,60*6</t>
  </si>
  <si>
    <t>-1,50*2,04*8</t>
  </si>
  <si>
    <t>-3,00*2,04*2</t>
  </si>
  <si>
    <t>88</t>
  </si>
  <si>
    <t>45</t>
  </si>
  <si>
    <t>622252001</t>
  </si>
  <si>
    <t>Montáž zakládacích soklových lišt zateplení</t>
  </si>
  <si>
    <t>90</t>
  </si>
  <si>
    <t>(19,50+13,50)*2</t>
  </si>
  <si>
    <t>590516160</t>
  </si>
  <si>
    <t>lišta soklová zakládací U 12 cm, 0,8/200 cm</t>
  </si>
  <si>
    <t>92</t>
  </si>
  <si>
    <t>47</t>
  </si>
  <si>
    <t>622252002</t>
  </si>
  <si>
    <t>Montáž ostatních lišt zateplení</t>
  </si>
  <si>
    <t>94</t>
  </si>
  <si>
    <t>rohová lišta</t>
  </si>
  <si>
    <t>4,80*4</t>
  </si>
  <si>
    <t>1,60*11*2</t>
  </si>
  <si>
    <t>2,04*10*2</t>
  </si>
  <si>
    <t>Mezisoučet</t>
  </si>
  <si>
    <t>okapnička</t>
  </si>
  <si>
    <t>0,60*5+0,88*6+1,50*8+3,00*2</t>
  </si>
  <si>
    <t>APU lišta</t>
  </si>
  <si>
    <t>(0,60+1,60*2)*5</t>
  </si>
  <si>
    <t>(0,88+1,60*2)*36</t>
  </si>
  <si>
    <t>(1,50+2,04*2)*8</t>
  </si>
  <si>
    <t>(3,00+2,04*2)*2</t>
  </si>
  <si>
    <t>(1,20+3,08*2)*4</t>
  </si>
  <si>
    <t>1,35+3,08*2</t>
  </si>
  <si>
    <t>(1,10+3,08*2)*2</t>
  </si>
  <si>
    <t>1,77+3,08*2</t>
  </si>
  <si>
    <t>590514800</t>
  </si>
  <si>
    <t>lišta rohová Al 10/10 cm s tkaninou bal. 2,5 m</t>
  </si>
  <si>
    <t>96</t>
  </si>
  <si>
    <t>49</t>
  </si>
  <si>
    <t>590514920</t>
  </si>
  <si>
    <t>profil zakončovací s okapničkou a tkaninou 100/150 mm, délka 2 m</t>
  </si>
  <si>
    <t>98</t>
  </si>
  <si>
    <t>590515120</t>
  </si>
  <si>
    <t>profil okenní LPE</t>
  </si>
  <si>
    <t>100</t>
  </si>
  <si>
    <t>51</t>
  </si>
  <si>
    <t>622325101</t>
  </si>
  <si>
    <t>Oprava vápenocementové hladké omítky vnějších stěn v rozsahu do 10%</t>
  </si>
  <si>
    <t>102</t>
  </si>
  <si>
    <t>přízemí</t>
  </si>
  <si>
    <t>(26,20+11,10+43,50+5,27+6,95)*3,45</t>
  </si>
  <si>
    <t>-1,20*3,08*2</t>
  </si>
  <si>
    <t>-1,35*3,08</t>
  </si>
  <si>
    <t>-1,10*3,08*2</t>
  </si>
  <si>
    <t>-1,82*3,08</t>
  </si>
  <si>
    <t>-0,88*2,04*30</t>
  </si>
  <si>
    <t>-1,77*3,08</t>
  </si>
  <si>
    <t>-1,80*2,70</t>
  </si>
  <si>
    <t>patro</t>
  </si>
  <si>
    <t>(19,50+13,50)*2*4,37</t>
  </si>
  <si>
    <t>622531021</t>
  </si>
  <si>
    <t>Tenkovrstvá silikonová zrnitá omítka tl. 2,0 mm včetně penetrace vnějších stěn</t>
  </si>
  <si>
    <t>104</t>
  </si>
  <si>
    <t>špalety</t>
  </si>
  <si>
    <t>(0,60+1,60*2)*5*0,20</t>
  </si>
  <si>
    <t>(0,88+1,60*2)*36*0,20</t>
  </si>
  <si>
    <t>(1,50+2,04*2)*8*0,20</t>
  </si>
  <si>
    <t>(3,00+2,04*2)*2*0,20</t>
  </si>
  <si>
    <t>(1,20+3,08*2)*4*0,20</t>
  </si>
  <si>
    <t>1,35+3,08*2*0,20</t>
  </si>
  <si>
    <t>(1,10+3,08*2)*2*0,20</t>
  </si>
  <si>
    <t>1,77+3,08*2*0,20</t>
  </si>
  <si>
    <t>53</t>
  </si>
  <si>
    <t>623511121.S</t>
  </si>
  <si>
    <t>Tenkovrstvá omítka včetně penetrace - imitace betonu</t>
  </si>
  <si>
    <t>106</t>
  </si>
  <si>
    <t>"sokl" (43,50+11,10)*2*0,15</t>
  </si>
  <si>
    <t>629991012</t>
  </si>
  <si>
    <t>Zakrytí výplní otvorů fólií přilepenou na začišťovací lišty</t>
  </si>
  <si>
    <t>108</t>
  </si>
  <si>
    <t>0,60*1,60*5</t>
  </si>
  <si>
    <t>0,88*1,60*36</t>
  </si>
  <si>
    <t>1,50*2,04*8</t>
  </si>
  <si>
    <t>3,00*2,04*2</t>
  </si>
  <si>
    <t>1,20*3,08*4</t>
  </si>
  <si>
    <t>1,35*3,08*2</t>
  </si>
  <si>
    <t>1,10*3,08*2</t>
  </si>
  <si>
    <t>0,77+3,08*2</t>
  </si>
  <si>
    <t>55</t>
  </si>
  <si>
    <t>632451024</t>
  </si>
  <si>
    <t>Vyrovnávací potěr tl do 50 mm z MC 15 provedený v pásu</t>
  </si>
  <si>
    <t>110</t>
  </si>
  <si>
    <t>(19,50+13,00)*2*0,25</t>
  </si>
  <si>
    <t>(11,10+5,75*2)*0,25</t>
  </si>
  <si>
    <t>(18,00+10,60*2)*0,25</t>
  </si>
  <si>
    <t>634111116</t>
  </si>
  <si>
    <t>Obvodová dilatace pružnou těsnicí páskou v 150 mm mezi stěnou a mazaninou</t>
  </si>
  <si>
    <t>112</t>
  </si>
  <si>
    <t>6,125+6,00</t>
  </si>
  <si>
    <t>57</t>
  </si>
  <si>
    <t>642942611</t>
  </si>
  <si>
    <t>Osazování zárubní nebo rámů dveřních kovových do 2,5 m2 na montážní pěnu</t>
  </si>
  <si>
    <t>114</t>
  </si>
  <si>
    <t>OZ 01</t>
  </si>
  <si>
    <t>Obložková zárubeň ocelová bez polodrážky 800/1970</t>
  </si>
  <si>
    <t>116</t>
  </si>
  <si>
    <t>Poznámka k položce:_x000D_
Viz výpis prvků</t>
  </si>
  <si>
    <t>59</t>
  </si>
  <si>
    <t>642945111</t>
  </si>
  <si>
    <t>Osazování protipožárních nebo protiplynových zárubní dveří jednokřídlových do 2,5 m2</t>
  </si>
  <si>
    <t>118</t>
  </si>
  <si>
    <t>"D5.2" 1</t>
  </si>
  <si>
    <t>553314100</t>
  </si>
  <si>
    <t>zárubeň ocelová pro porobeton s drážkouYH 125 DV 800 L/P</t>
  </si>
  <si>
    <t>120</t>
  </si>
  <si>
    <t>Ostatní konstrukce a práce-bourání</t>
  </si>
  <si>
    <t>61</t>
  </si>
  <si>
    <t>953941611</t>
  </si>
  <si>
    <t>Osazování konzol ve zdivu cihelném</t>
  </si>
  <si>
    <t>122</t>
  </si>
  <si>
    <t>551470610</t>
  </si>
  <si>
    <t>madlo invalidní krakorcové sklopné č.12 bílé 83,4 cm</t>
  </si>
  <si>
    <t>124</t>
  </si>
  <si>
    <t>63</t>
  </si>
  <si>
    <t>551470630</t>
  </si>
  <si>
    <t>madlo invalidní krakorcové č.12b bílé 83,4 cm</t>
  </si>
  <si>
    <t>126</t>
  </si>
  <si>
    <t>953942426.S</t>
  </si>
  <si>
    <t>Osazování hasících přístrojů</t>
  </si>
  <si>
    <t>128</t>
  </si>
  <si>
    <t>65</t>
  </si>
  <si>
    <t>449321130</t>
  </si>
  <si>
    <t>přístroj hasicí ruční práškový</t>
  </si>
  <si>
    <t>130</t>
  </si>
  <si>
    <t>DK 01</t>
  </si>
  <si>
    <t>Detektor kouře</t>
  </si>
  <si>
    <t>132</t>
  </si>
  <si>
    <t>67</t>
  </si>
  <si>
    <t>916331112</t>
  </si>
  <si>
    <t>Osazení zahradního obrubníku betonového do lože z betonu s boční opěrou</t>
  </si>
  <si>
    <t>134</t>
  </si>
  <si>
    <t>43,60+1,00*2</t>
  </si>
  <si>
    <t>592172120</t>
  </si>
  <si>
    <t>obrubník betonový zahradní ABO 020-19 šedý 100 x 5 x 20 cm</t>
  </si>
  <si>
    <t>136</t>
  </si>
  <si>
    <t>69</t>
  </si>
  <si>
    <t>936104213</t>
  </si>
  <si>
    <t>Montáž odpadkového koše kotevními šrouby na  pevný podklad</t>
  </si>
  <si>
    <t>138</t>
  </si>
  <si>
    <t>749101330</t>
  </si>
  <si>
    <t>koš odpadkový FOCA (litina,ocel),  výška 100,5 cm, průměr 47 cm, obsah 50 l</t>
  </si>
  <si>
    <t>140</t>
  </si>
  <si>
    <t>71</t>
  </si>
  <si>
    <t>936124113</t>
  </si>
  <si>
    <t>Montáž lavičky stabilní kotvené šrouby na pevný podklad</t>
  </si>
  <si>
    <t>142</t>
  </si>
  <si>
    <t>749101080</t>
  </si>
  <si>
    <t>lavička s opěradlem (kotvená) 180 cm</t>
  </si>
  <si>
    <t>144</t>
  </si>
  <si>
    <t>73</t>
  </si>
  <si>
    <t>985121201</t>
  </si>
  <si>
    <t>Tryskání degradovaného betonu líce kleneb sušeným pískem</t>
  </si>
  <si>
    <t>146</t>
  </si>
  <si>
    <t>"OP 03" 61,03</t>
  </si>
  <si>
    <t>985331213</t>
  </si>
  <si>
    <t>Dodatečné vlepování betonářské výztuže D 12 mm do chemické malty včetně vyvrtání otvoru</t>
  </si>
  <si>
    <t>148</t>
  </si>
  <si>
    <t>Dobetonávka světlíků</t>
  </si>
  <si>
    <t>(2,00*0,50*2)/0,25*0,10*4</t>
  </si>
  <si>
    <t>(3,00+0,50*2)/0,25*0,10</t>
  </si>
  <si>
    <t>Lešení a stavební výtahy</t>
  </si>
  <si>
    <t>75</t>
  </si>
  <si>
    <t>941211111</t>
  </si>
  <si>
    <t>Montáž lešení řadového rámového lehkého zatížení do 200 kg/m2 š do 0,9 m v do 10 m</t>
  </si>
  <si>
    <t>150</t>
  </si>
  <si>
    <t>((43,50+0,90*2+11,10+0,90*2)*2-19,50)*4,50</t>
  </si>
  <si>
    <t>(19,50+0,90*2+2,40*2+0,90*23)*8,03</t>
  </si>
  <si>
    <t>(19,50+0,90*2)*(8,03-4,50)</t>
  </si>
  <si>
    <t>(11,10+0,90)*2*4,30</t>
  </si>
  <si>
    <t>941211211</t>
  </si>
  <si>
    <t>Příplatek k lešení řadovému rámovému lehkému š 0,9 m v do 25 m za první a ZKD den použití</t>
  </si>
  <si>
    <t>152</t>
  </si>
  <si>
    <t>77</t>
  </si>
  <si>
    <t>941211811</t>
  </si>
  <si>
    <t>Demontáž lešení řadového rámového lehkého zatížení do 200 kg/m2 š do 0,9 m v do 10 m</t>
  </si>
  <si>
    <t>154</t>
  </si>
  <si>
    <t>949101112</t>
  </si>
  <si>
    <t>Lešení pomocné pro objekty pozemních staveb s lešeňovou podlahou v do 3,5 m zatížení do 150 kg/m2</t>
  </si>
  <si>
    <t>156</t>
  </si>
  <si>
    <t>Pro SDK podhled</t>
  </si>
  <si>
    <t>"OP1-OP+OP5-OP15" 123,16</t>
  </si>
  <si>
    <t>Pro zateplení podhledu</t>
  </si>
  <si>
    <t>Bourání konstrukcí</t>
  </si>
  <si>
    <t>79</t>
  </si>
  <si>
    <t>962031132</t>
  </si>
  <si>
    <t>Bourání příček z cihel pálených na MVC tl do 100 mm</t>
  </si>
  <si>
    <t>158</t>
  </si>
  <si>
    <t>"svody" (0,30+0,15)*3,30*4</t>
  </si>
  <si>
    <t>962031133</t>
  </si>
  <si>
    <t>Bourání příček z cihel pálených na MVC tl do 150 mm</t>
  </si>
  <si>
    <t>160</t>
  </si>
  <si>
    <t>2,80*3,35-1,20*1,65</t>
  </si>
  <si>
    <t>(6,00+3,45+4,175*2+1,425+0,95+2,90*2+1,30*2)*3,35-(0,80*1,97*5+0,60*1,97*4)</t>
  </si>
  <si>
    <t>81</t>
  </si>
  <si>
    <t>962032631</t>
  </si>
  <si>
    <t>Bourání zdiva komínového nad střechou z cihel na MV nebo MVC</t>
  </si>
  <si>
    <t>162</t>
  </si>
  <si>
    <t>1,50*1,05*4,10</t>
  </si>
  <si>
    <t>962081131</t>
  </si>
  <si>
    <t>Bourání příček ze skleněných tvárnic tl do 100 mm</t>
  </si>
  <si>
    <t>164</t>
  </si>
  <si>
    <t>0,88*2,04*3</t>
  </si>
  <si>
    <t>83</t>
  </si>
  <si>
    <t>965042231</t>
  </si>
  <si>
    <t>Bourání podkladů pod dlažby nebo mazanin betonových nebo z litého asfaltu tl přes 100 mm pl do 4 m2</t>
  </si>
  <si>
    <t>166</t>
  </si>
  <si>
    <t>43,50*1,00*0,20</t>
  </si>
  <si>
    <t>967031132</t>
  </si>
  <si>
    <t>Přisekání rovných ostění v cihelném zdivu na MV nebo MVC</t>
  </si>
  <si>
    <t>168</t>
  </si>
  <si>
    <t>3,35*0,125*6</t>
  </si>
  <si>
    <t>1,00*0,25*2*2</t>
  </si>
  <si>
    <t>85</t>
  </si>
  <si>
    <t>968062375</t>
  </si>
  <si>
    <t>Vybourání dřevěných rámů oken zdvojených včetně křídel pl do 2 m2</t>
  </si>
  <si>
    <t>170</t>
  </si>
  <si>
    <t>0,88*2,04*6</t>
  </si>
  <si>
    <t>968062456</t>
  </si>
  <si>
    <t>Vybourání dřevěných dveřních zárubní pl přes 2 m2</t>
  </si>
  <si>
    <t>172</t>
  </si>
  <si>
    <t>1,82*3,08</t>
  </si>
  <si>
    <t>1,20*3,08</t>
  </si>
  <si>
    <t>1,35*3,08</t>
  </si>
  <si>
    <t>1,77*3,08</t>
  </si>
  <si>
    <t>87</t>
  </si>
  <si>
    <t>968072455</t>
  </si>
  <si>
    <t>Vybourání kovových dveřních zárubní pl do 2 m2</t>
  </si>
  <si>
    <t>174</t>
  </si>
  <si>
    <t>0,60*1,97*4</t>
  </si>
  <si>
    <t>0,80*1,97*5</t>
  </si>
  <si>
    <t>971033341</t>
  </si>
  <si>
    <t>Vybourání otvorů ve zdivu cihelném pl do 0,09 m2 na MVC nebo MV tl do 300 mm</t>
  </si>
  <si>
    <t>176</t>
  </si>
  <si>
    <t>"pro VZT" 4</t>
  </si>
  <si>
    <t>89</t>
  </si>
  <si>
    <t>971033541</t>
  </si>
  <si>
    <t>Vybourání otvorů ve zdivu cihelném pl do 1 m2 na MVC nebo MV tl do 300 mm</t>
  </si>
  <si>
    <t>178</t>
  </si>
  <si>
    <t>"parapety oken" 0,88*1,00*0,25*2</t>
  </si>
  <si>
    <t>971033631</t>
  </si>
  <si>
    <t>Vybourání otvorů ve zdivu cihelném pl do 4 m2 na MVC nebo MV tl do 150 mm</t>
  </si>
  <si>
    <t>180</t>
  </si>
  <si>
    <t>0,87*2,005*3</t>
  </si>
  <si>
    <t>0,30*3,35*2</t>
  </si>
  <si>
    <t>91</t>
  </si>
  <si>
    <t>971033641</t>
  </si>
  <si>
    <t>Vybourání otvorů ve zdivu cihelném pl do 4 m2 na MVC nebo MV tl do 300 mm</t>
  </si>
  <si>
    <t>182</t>
  </si>
  <si>
    <t>(2,00*3,30-1,55*2,15)*0,25</t>
  </si>
  <si>
    <t>973031334</t>
  </si>
  <si>
    <t>Vysekání kapes ve zdivu cihelném na MV nebo MVC pl do 0,16 m2 hl do 150 mm</t>
  </si>
  <si>
    <t>184</t>
  </si>
  <si>
    <t>"pro překlad" 1</t>
  </si>
  <si>
    <t>93</t>
  </si>
  <si>
    <t>974031132</t>
  </si>
  <si>
    <t>Vysekání rýh ve zdivu cihelném hl do 50 mm š do 70 mm</t>
  </si>
  <si>
    <t>186</t>
  </si>
  <si>
    <t>"pro kabel na fasádě" 33,00</t>
  </si>
  <si>
    <t>978011121</t>
  </si>
  <si>
    <t>Otlučení vnitřních omítek MV nebo MVC stropů o rozsahu do 10 %</t>
  </si>
  <si>
    <t>188</t>
  </si>
  <si>
    <t>95</t>
  </si>
  <si>
    <t>978013121</t>
  </si>
  <si>
    <t>Otlučení vnitřních omítek stěn MV nebo MVC stěn v rozsahu do 10 %</t>
  </si>
  <si>
    <t>190</t>
  </si>
  <si>
    <t>"OP04" (4,60+3,15)*2*3,30-0,88*2,04*2</t>
  </si>
  <si>
    <t>"OP05" (8,95+4,60+2,95+0,70*4+4,15)*3,30-0,88*2,04*6</t>
  </si>
  <si>
    <t>"OP06-15+01" (4,30+8,75+10,60+4,00+1,10+2,00+4,30+3,60+1,50)*3,30-0,88*2,04*6</t>
  </si>
  <si>
    <t>"OP02" (4,15+3,00*2+0,70*2+1,35+1,00)*3,30-0,88*2,04</t>
  </si>
  <si>
    <t>"OP16" (4,55+1,85)*2*3,30-(0,87*2,00*3+0,88*2,04)</t>
  </si>
  <si>
    <t>"OP19" (8,35+6,55+4,95+1,35*2-2,35)*3,30-(1,77*3,08+0,80*2,00*4+0,60*2,00*2)</t>
  </si>
  <si>
    <t>"OP17" (1,50+1,30+0,30)*2*3,30-0,88*2,04</t>
  </si>
  <si>
    <t>"OP18" (1,80+1,30)*2*3,30-0,60*2,00*2</t>
  </si>
  <si>
    <t>"OP22" (1,80+1,60)*2*3,30-0,60*2,00*2</t>
  </si>
  <si>
    <t>"OP23" (1,50+1,30)*2*3,30-(0,60*2,00+0,88*2,04*3)</t>
  </si>
  <si>
    <t>"OP24" (6,55+4,75)*2*3,30-(0,80*2,00*2+0,88*2,04*3)</t>
  </si>
  <si>
    <t>"OP25" (5,05+2,45)*2*3,30-(0,80*2,00*2+0,88*2,04*2)</t>
  </si>
  <si>
    <t>"OP26" (3,60+3,35)*2*3,30-(0,80*2,00+1,10*3,08+0,88*2,04*2)</t>
  </si>
  <si>
    <t>"OP27" (3,60+1,65)*2*3,30-1,10*3,08</t>
  </si>
  <si>
    <t>"OP28" (6,30+0,70+5,15)*2*3,30-1,20*3,08</t>
  </si>
  <si>
    <t>"OP32" (6,15+3,90)*2*3,30-(1,20*3,08+0,88*2,04*2)</t>
  </si>
  <si>
    <t>"Schodiště" (4,95*2+2,35)*(3,30+6,95)*0,5-(0,88*2,04*2+0,88*1,60*2)</t>
  </si>
  <si>
    <t>978015321</t>
  </si>
  <si>
    <t>Otlučení vnějších omítek MV nebo MVC  průčelí v rozsahu do 10 %</t>
  </si>
  <si>
    <t>192</t>
  </si>
  <si>
    <t>97</t>
  </si>
  <si>
    <t>OP 01</t>
  </si>
  <si>
    <t>Demontáž ostatních konstrukcí a vybavení</t>
  </si>
  <si>
    <t>hod</t>
  </si>
  <si>
    <t>194</t>
  </si>
  <si>
    <t>997</t>
  </si>
  <si>
    <t>Přesun sutě</t>
  </si>
  <si>
    <t>997013112</t>
  </si>
  <si>
    <t>Vnitrostaveništní doprava suti a vybouraných hmot pro budovy v do 9 m s použitím mechanizace</t>
  </si>
  <si>
    <t>196</t>
  </si>
  <si>
    <t>99</t>
  </si>
  <si>
    <t>997013219</t>
  </si>
  <si>
    <t>Příplatek k vnitrostaveništní dopravě suti a vybouraných hmot za zvětšenou dopravu suti ZKD 10 m</t>
  </si>
  <si>
    <t>198</t>
  </si>
  <si>
    <t>997013501</t>
  </si>
  <si>
    <t>Odvoz suti na skládku a vybouraných hmot nebo meziskládku do 1 km se složením</t>
  </si>
  <si>
    <t>200</t>
  </si>
  <si>
    <t>101</t>
  </si>
  <si>
    <t>997013509</t>
  </si>
  <si>
    <t>Příplatek k odvozu suti a vybouraných hmot na skládku ZKD 1 km přes 1 km</t>
  </si>
  <si>
    <t>202</t>
  </si>
  <si>
    <t>997013801</t>
  </si>
  <si>
    <t>Poplatek za uložení stavebního betonového odpadu na skládce (skládkovné)</t>
  </si>
  <si>
    <t>204</t>
  </si>
  <si>
    <t>998</t>
  </si>
  <si>
    <t>Přesun hmot</t>
  </si>
  <si>
    <t>103</t>
  </si>
  <si>
    <t>998017002</t>
  </si>
  <si>
    <t>Přesun hmot s omezením mechanizace pro budovy v do 12 m</t>
  </si>
  <si>
    <t>206</t>
  </si>
  <si>
    <t>PSV</t>
  </si>
  <si>
    <t>Práce a dodávky PSV</t>
  </si>
  <si>
    <t>711</t>
  </si>
  <si>
    <t>Izolace proti vodě, vlhkosti a plynům</t>
  </si>
  <si>
    <t>711193121</t>
  </si>
  <si>
    <t>Izolace proti zemní vlhkosti na vodorovné ploše těsnicí kaší AQUAFIN 2K</t>
  </si>
  <si>
    <t>208</t>
  </si>
  <si>
    <t>"OP03" 61,03</t>
  </si>
  <si>
    <t>"OP07" 3,88</t>
  </si>
  <si>
    <t>"OP08" 4,42</t>
  </si>
  <si>
    <t>"OP09" 6,93</t>
  </si>
  <si>
    <t>"OP11" 7,83</t>
  </si>
  <si>
    <t>"OP12" 9,98</t>
  </si>
  <si>
    <t>"vstup" 6,125*6,00</t>
  </si>
  <si>
    <t>105</t>
  </si>
  <si>
    <t>771591111</t>
  </si>
  <si>
    <t>Podlahy penetrace podkladu</t>
  </si>
  <si>
    <t>210</t>
  </si>
  <si>
    <t>998711202</t>
  </si>
  <si>
    <t>Přesun hmot procentní pro izolace proti vodě, vlhkosti a plynům v objektech v do 12 m</t>
  </si>
  <si>
    <t>%</t>
  </si>
  <si>
    <t>212</t>
  </si>
  <si>
    <t>712</t>
  </si>
  <si>
    <t>Povlakové krytiny</t>
  </si>
  <si>
    <t>107</t>
  </si>
  <si>
    <t>712300833</t>
  </si>
  <si>
    <t>Odstranění povlakové krytiny střech do 10° třívrstvé</t>
  </si>
  <si>
    <t>214</t>
  </si>
  <si>
    <t>19,00*13,00</t>
  </si>
  <si>
    <t>10,60*5,75</t>
  </si>
  <si>
    <t>17,75*10,60</t>
  </si>
  <si>
    <t>712300845</t>
  </si>
  <si>
    <t>Demontáž ventilační hlavice na ploché střeše sklonu do 10°</t>
  </si>
  <si>
    <t>216</t>
  </si>
  <si>
    <t>109</t>
  </si>
  <si>
    <t>712311101</t>
  </si>
  <si>
    <t>Provedení povlakové krytiny střech do 10° za studena lakem penetračním nebo asfaltovým</t>
  </si>
  <si>
    <t>218</t>
  </si>
  <si>
    <t>Vytažení na stěny</t>
  </si>
  <si>
    <t>(19,00+13,00)*2*0,50</t>
  </si>
  <si>
    <t>(10,60+5,75)*2*0,50</t>
  </si>
  <si>
    <t>(17,75+10,60)*2*0,50</t>
  </si>
  <si>
    <t>111631500</t>
  </si>
  <si>
    <t>lak asfaltový ALP/9 bal 9 kg</t>
  </si>
  <si>
    <t>220</t>
  </si>
  <si>
    <t>Poznámka k položce:_x000D_
Spotřeba 0,3-0,4kg/m2 dle povrchu, ředidlo technický benzín</t>
  </si>
  <si>
    <t>111</t>
  </si>
  <si>
    <t>712331111</t>
  </si>
  <si>
    <t>Provedení povlakové krytiny střech do 10° podkladní vrstvy pásy na sucho samolepící</t>
  </si>
  <si>
    <t>222</t>
  </si>
  <si>
    <t>628662800</t>
  </si>
  <si>
    <t>podkladní pás asfaltový SBS modifikovaný za studena samolepící se samolepícímy přesahy VEDATOP® SU tl. 3 mm</t>
  </si>
  <si>
    <t>224</t>
  </si>
  <si>
    <t>113</t>
  </si>
  <si>
    <t>712341559</t>
  </si>
  <si>
    <t>Provedení povlakové krytiny střech do 10° pásy NAIP přitavením v plné ploše</t>
  </si>
  <si>
    <t>226</t>
  </si>
  <si>
    <t>628522580</t>
  </si>
  <si>
    <t>pás asfaltovaný modifikovaný SBS Elastodek 50 Special dekor</t>
  </si>
  <si>
    <t>228</t>
  </si>
  <si>
    <t>115</t>
  </si>
  <si>
    <t>230</t>
  </si>
  <si>
    <t>Parozábrana</t>
  </si>
  <si>
    <t>628560000</t>
  </si>
  <si>
    <t>pás asfaltovaný modifikovaný SBS RADONELAST</t>
  </si>
  <si>
    <t>232</t>
  </si>
  <si>
    <t>117</t>
  </si>
  <si>
    <t>998712202</t>
  </si>
  <si>
    <t>Přesun hmot procentní pro krytiny povlakové v objektech v do 12 m</t>
  </si>
  <si>
    <t>234</t>
  </si>
  <si>
    <t>713</t>
  </si>
  <si>
    <t>Izolace tepelné</t>
  </si>
  <si>
    <t>713131141</t>
  </si>
  <si>
    <t>Montáž izolace tepelné stěn a základů lepením celoplošně rohoží, pásů, dílců, desek</t>
  </si>
  <si>
    <t>236</t>
  </si>
  <si>
    <t>119</t>
  </si>
  <si>
    <t>283758800</t>
  </si>
  <si>
    <t>deska z pěnového polystyrenu bílá EPS 100 Z 1000 x 1000 x 50 mm</t>
  </si>
  <si>
    <t>238</t>
  </si>
  <si>
    <t>713141135</t>
  </si>
  <si>
    <t>Montáž izolace tepelné střech plochých lepené za studena bodově 1 vrstva rohoží, pásů, dílců, desek</t>
  </si>
  <si>
    <t>240</t>
  </si>
  <si>
    <t>121</t>
  </si>
  <si>
    <t>283758590</t>
  </si>
  <si>
    <t>deska z pěnového polystyrenu bílá EPS 100 Z 1000 x 1000 x 160 mm</t>
  </si>
  <si>
    <t>242</t>
  </si>
  <si>
    <t>998713202</t>
  </si>
  <si>
    <t>Přesun hmot procentní pro izolace tepelné v objektech v do 12 m</t>
  </si>
  <si>
    <t>244</t>
  </si>
  <si>
    <t>721</t>
  </si>
  <si>
    <t>Zdravotechnika - vnitřní kanalizace</t>
  </si>
  <si>
    <t>123</t>
  </si>
  <si>
    <t>721210824</t>
  </si>
  <si>
    <t>Demontáž vpustí střešních DN 150</t>
  </si>
  <si>
    <t>246</t>
  </si>
  <si>
    <t>721233214</t>
  </si>
  <si>
    <t>Střešní vtok polypropylen PP pro pochůzné střechy svislý odtok DN 160</t>
  </si>
  <si>
    <t>248</t>
  </si>
  <si>
    <t>125</t>
  </si>
  <si>
    <t>721273153</t>
  </si>
  <si>
    <t>Hlavice ventilační polypropylen PP DN 110</t>
  </si>
  <si>
    <t>250</t>
  </si>
  <si>
    <t>721290822</t>
  </si>
  <si>
    <t>Přemístění vnitrostaveništní demontovaných hmot vnitřní kanalizace v objektech výšky do 12 m</t>
  </si>
  <si>
    <t>252</t>
  </si>
  <si>
    <t>127</t>
  </si>
  <si>
    <t>998721202</t>
  </si>
  <si>
    <t>Přesun hmot procentní pro vnitřní kanalizace v objektech v do 12 m</t>
  </si>
  <si>
    <t>254</t>
  </si>
  <si>
    <t>725</t>
  </si>
  <si>
    <t>Zdravotechnika - zařizovací předměty</t>
  </si>
  <si>
    <t>725291111.S</t>
  </si>
  <si>
    <t>Doplňky zařízení koupelen a záchodů keramické toaletní deska rovná šířka 500 mm</t>
  </si>
  <si>
    <t>soubor</t>
  </si>
  <si>
    <t>256</t>
  </si>
  <si>
    <t>129</t>
  </si>
  <si>
    <t>725291211.S</t>
  </si>
  <si>
    <t>Doplňky zařízení koupelen a záchodů keramické mýdelník jednoduchý</t>
  </si>
  <si>
    <t>258</t>
  </si>
  <si>
    <t>725291311.S</t>
  </si>
  <si>
    <t>Doplňky zařízení koupelen a záchodů keramické věšák dvojitý</t>
  </si>
  <si>
    <t>260</t>
  </si>
  <si>
    <t>131</t>
  </si>
  <si>
    <t>725291411</t>
  </si>
  <si>
    <t>Doplňky zařízení koupelen a záchodů keramické držák na toaletní papír</t>
  </si>
  <si>
    <t>262</t>
  </si>
  <si>
    <t>725291611</t>
  </si>
  <si>
    <t>Doplňky zařízení koupelen a záchodů nerez dávkovač tekutého mýdla na 350 ml</t>
  </si>
  <si>
    <t>264</t>
  </si>
  <si>
    <t>133</t>
  </si>
  <si>
    <t>725291621</t>
  </si>
  <si>
    <t>Doplňky zařízení koupelen a záchodů nerezové zásobník toaletních papírů</t>
  </si>
  <si>
    <t>266</t>
  </si>
  <si>
    <t>725291631</t>
  </si>
  <si>
    <t>Doplňky zařízení koupelen a záchodů nerezové zásobník papírových ručníků</t>
  </si>
  <si>
    <t>268</t>
  </si>
  <si>
    <t>135</t>
  </si>
  <si>
    <t>554310820</t>
  </si>
  <si>
    <t>koš odpadkový drátěný 350x290x190 nerez</t>
  </si>
  <si>
    <t>270</t>
  </si>
  <si>
    <t>0000</t>
  </si>
  <si>
    <t>Štětka WC nerez</t>
  </si>
  <si>
    <t>272</t>
  </si>
  <si>
    <t>137</t>
  </si>
  <si>
    <t>0001</t>
  </si>
  <si>
    <t>Zrcadlo nerez 800x600 mm</t>
  </si>
  <si>
    <t>274</t>
  </si>
  <si>
    <t>0002</t>
  </si>
  <si>
    <t>Zrcadlo nerez naklápěcí</t>
  </si>
  <si>
    <t>276</t>
  </si>
  <si>
    <t>139</t>
  </si>
  <si>
    <t>0003</t>
  </si>
  <si>
    <t>Vysoučeč rukou nerez</t>
  </si>
  <si>
    <t>278</t>
  </si>
  <si>
    <t>0004</t>
  </si>
  <si>
    <t>zásobník na hygienické sáčky nerez</t>
  </si>
  <si>
    <t>280</t>
  </si>
  <si>
    <t>141</t>
  </si>
  <si>
    <t>998725202</t>
  </si>
  <si>
    <t>Přesun hmot procentní pro zařizovací předměty v objektech v do 12 m</t>
  </si>
  <si>
    <t>282</t>
  </si>
  <si>
    <t>732</t>
  </si>
  <si>
    <t>Ústřední vytápění - strojovny</t>
  </si>
  <si>
    <t>732522000</t>
  </si>
  <si>
    <t>Demontáž a zpětná montáž tepelných čerpadel</t>
  </si>
  <si>
    <t>284</t>
  </si>
  <si>
    <t>143</t>
  </si>
  <si>
    <t>732522001</t>
  </si>
  <si>
    <t>Dodávka a montáž Klima jednotky do 16 kW</t>
  </si>
  <si>
    <t>soub</t>
  </si>
  <si>
    <t>286</t>
  </si>
  <si>
    <t>751</t>
  </si>
  <si>
    <t>Vzduchotechnika</t>
  </si>
  <si>
    <t>751111131</t>
  </si>
  <si>
    <t>Mtž vent ax ntl potrubního základního D do 200 mm</t>
  </si>
  <si>
    <t>288</t>
  </si>
  <si>
    <t>145</t>
  </si>
  <si>
    <t>429141030</t>
  </si>
  <si>
    <t>ventilátor axiální do potrubí, TDM 200  IP44</t>
  </si>
  <si>
    <t>290</t>
  </si>
  <si>
    <t>Poznámka k položce:_x000D_
plastová skříň je určena k zasunutí do potrubí</t>
  </si>
  <si>
    <t>751311092</t>
  </si>
  <si>
    <t>Mtž vyústi čtyřhranné na čtyřhranné potrubí do 0,080 m2</t>
  </si>
  <si>
    <t>292</t>
  </si>
  <si>
    <t>147</t>
  </si>
  <si>
    <t>429731150</t>
  </si>
  <si>
    <t>mřížka sací provedení 2 velikost 200x100</t>
  </si>
  <si>
    <t>294</t>
  </si>
  <si>
    <t>751511081</t>
  </si>
  <si>
    <t>Mtž potrubí plech skupiny I bez příruby tloušťky plechu 0,8 mm do 0,13 m2</t>
  </si>
  <si>
    <t>296</t>
  </si>
  <si>
    <t>3,7+2,50+2,50+2,50</t>
  </si>
  <si>
    <t>149</t>
  </si>
  <si>
    <t>429821040</t>
  </si>
  <si>
    <t>potrubí čtyřhranné pozinkované průřez do 0,07 m2</t>
  </si>
  <si>
    <t>298</t>
  </si>
  <si>
    <t>751514712</t>
  </si>
  <si>
    <t>Mtž protidešťové stříšky plech potrubí s přírubou do 0,07 m2</t>
  </si>
  <si>
    <t>300</t>
  </si>
  <si>
    <t>151</t>
  </si>
  <si>
    <t>429729440</t>
  </si>
  <si>
    <t>žaluzie protidešťové PŽA-P velikost 400x400 mm</t>
  </si>
  <si>
    <t>302</t>
  </si>
  <si>
    <t>998751202</t>
  </si>
  <si>
    <t>Přesun hmot procentní pro vzduchotechniku v objektech v do 24 m</t>
  </si>
  <si>
    <t>304</t>
  </si>
  <si>
    <t>761</t>
  </si>
  <si>
    <t>Konstrukce prosvětlovací</t>
  </si>
  <si>
    <t>153</t>
  </si>
  <si>
    <t>761111213</t>
  </si>
  <si>
    <t>Stěna zděná ze skleněných tvárnic 190x190x80 mm bezbarvých matovaných dezén vlna</t>
  </si>
  <si>
    <t>306</t>
  </si>
  <si>
    <t>1,175*3,30</t>
  </si>
  <si>
    <t>998761202</t>
  </si>
  <si>
    <t>Přesun hmot procentní pro konstrukce sklobetonové v objektech v do 12 m</t>
  </si>
  <si>
    <t>308</t>
  </si>
  <si>
    <t>763</t>
  </si>
  <si>
    <t>Konstrukce suché výstavby</t>
  </si>
  <si>
    <t>155</t>
  </si>
  <si>
    <t>763131411</t>
  </si>
  <si>
    <t>SDK podhled desky 1xA 12,5 bez TI dvouvrstvá spodní kce profil CD+UD</t>
  </si>
  <si>
    <t>310</t>
  </si>
  <si>
    <t>"OP1-OP2+OP5-OP15" 123,16</t>
  </si>
  <si>
    <t>763131714</t>
  </si>
  <si>
    <t>SDK podhled základní penetrační nátěr</t>
  </si>
  <si>
    <t>312</t>
  </si>
  <si>
    <t>157</t>
  </si>
  <si>
    <t>763131751</t>
  </si>
  <si>
    <t>Montáž parotěsné zábrany do SDK podhledu</t>
  </si>
  <si>
    <t>314</t>
  </si>
  <si>
    <t>283292600</t>
  </si>
  <si>
    <t>fólie hořlavá parotěsná JUTAFOL N Standard 140 g/m2</t>
  </si>
  <si>
    <t>316</t>
  </si>
  <si>
    <t>159</t>
  </si>
  <si>
    <t>283293090</t>
  </si>
  <si>
    <t>páska spojovací JUTADACH SP 38 mm x 50 m</t>
  </si>
  <si>
    <t>318</t>
  </si>
  <si>
    <t>763131752</t>
  </si>
  <si>
    <t>Montáž jedné vrstvy tepelné izolace do SDK podhledu</t>
  </si>
  <si>
    <t>320</t>
  </si>
  <si>
    <t>161</t>
  </si>
  <si>
    <t>631508220</t>
  </si>
  <si>
    <t>pás tepelně izolační ISOVER DOMO TWIN 12/6, 60mm, 2x6000x1200 mm</t>
  </si>
  <si>
    <t>322</t>
  </si>
  <si>
    <t>764</t>
  </si>
  <si>
    <t>Konstrukce klempířské</t>
  </si>
  <si>
    <t>764002841</t>
  </si>
  <si>
    <t>Demontáž oplechování horních ploch zdí a nadezdívek do suti</t>
  </si>
  <si>
    <t>324</t>
  </si>
  <si>
    <t>11,10+6,00*2</t>
  </si>
  <si>
    <t>18,00*2+11,10</t>
  </si>
  <si>
    <t>163</t>
  </si>
  <si>
    <t>764002851</t>
  </si>
  <si>
    <t>Demontáž oplechování parapetů do suti</t>
  </si>
  <si>
    <t>326</t>
  </si>
  <si>
    <t>0,93*31</t>
  </si>
  <si>
    <t>1,55*8</t>
  </si>
  <si>
    <t>3,05*2</t>
  </si>
  <si>
    <t>0,65*5</t>
  </si>
  <si>
    <t>764021420</t>
  </si>
  <si>
    <t>Dilatační připojovací lišta z Al plechu včetně tmelení rš 80 mm</t>
  </si>
  <si>
    <t>328</t>
  </si>
  <si>
    <t>165</t>
  </si>
  <si>
    <t>764224407</t>
  </si>
  <si>
    <t>Oplechování horních ploch a nadezdívek (atik) bez rohů z Al plechu mechanicky kotvené rš do 670 mm</t>
  </si>
  <si>
    <t>330</t>
  </si>
  <si>
    <t>67,00+70,00</t>
  </si>
  <si>
    <t>764226443</t>
  </si>
  <si>
    <t>Oplechování rovných parapetů celoplošně lepené z Al plechu rš do 250 mm</t>
  </si>
  <si>
    <t>332</t>
  </si>
  <si>
    <t>26,00+10,70+27,00</t>
  </si>
  <si>
    <t>167</t>
  </si>
  <si>
    <t>764321403.S</t>
  </si>
  <si>
    <t>Lemování rovných zdí střech z Al plechu rš do 250 mm</t>
  </si>
  <si>
    <t>334</t>
  </si>
  <si>
    <t>998764202</t>
  </si>
  <si>
    <t>Přesun hmot procentní pro konstrukce klempířské v objektech v do 12 m</t>
  </si>
  <si>
    <t>336</t>
  </si>
  <si>
    <t>766</t>
  </si>
  <si>
    <t>Konstrukce truhlářské</t>
  </si>
  <si>
    <t>169</t>
  </si>
  <si>
    <t>766660001</t>
  </si>
  <si>
    <t>Montáž dveřních křídel otvíravých 1křídlových š do 0,8 m do ocelové zárubně</t>
  </si>
  <si>
    <t>338</t>
  </si>
  <si>
    <t>"D5.1" 1</t>
  </si>
  <si>
    <t>"D5.4" 2</t>
  </si>
  <si>
    <t>"D5.5" 2</t>
  </si>
  <si>
    <t>611629340</t>
  </si>
  <si>
    <t>dveře vnitřní hladké laminované světlý dub plné 1křídlé 80x197 cm</t>
  </si>
  <si>
    <t>340</t>
  </si>
  <si>
    <t>171</t>
  </si>
  <si>
    <t>549146200</t>
  </si>
  <si>
    <t>klika včetně rozet a montážního materiálu Ilsa R PZ nerez PK</t>
  </si>
  <si>
    <t>342</t>
  </si>
  <si>
    <t>Poznámka k položce:_x000D_
č.zboží ACE00086 cena zahrnuje kování včetně rozet a montážního materiálu.</t>
  </si>
  <si>
    <t>766660021</t>
  </si>
  <si>
    <t>Montáž dveřních křídel otvíravých 1křídlových š do 0,8 m požárních do ocelové zárubně</t>
  </si>
  <si>
    <t>344</t>
  </si>
  <si>
    <t>173</t>
  </si>
  <si>
    <t>611656160</t>
  </si>
  <si>
    <t>dveře vnitřní požárně bezpečnostní třída 2, CPL fólie, odolnost EI (EW) 30 D3, 1křídlové 80 x 197 cm</t>
  </si>
  <si>
    <t>346</t>
  </si>
  <si>
    <t>766621112</t>
  </si>
  <si>
    <t>Montáž oken dvojitých otevíravých výšky přes 1,5 do 2,5m s rámem do zdiva</t>
  </si>
  <si>
    <t>348</t>
  </si>
  <si>
    <t>"O1" 0,88*2,04*3</t>
  </si>
  <si>
    <t>175</t>
  </si>
  <si>
    <t>OP 02</t>
  </si>
  <si>
    <t>Plastové okno dvoukřídlé 880x2040</t>
  </si>
  <si>
    <t>350</t>
  </si>
  <si>
    <t>766621213</t>
  </si>
  <si>
    <t>Montáž oken zdvojených otevíravých výšky přes 2,5m s rámem do zdiva</t>
  </si>
  <si>
    <t>352</t>
  </si>
  <si>
    <t>"O.2" 0,88*3,08*2</t>
  </si>
  <si>
    <t>177</t>
  </si>
  <si>
    <t>OP 03</t>
  </si>
  <si>
    <t>Plastové okno jednokřídlé 880x3,080</t>
  </si>
  <si>
    <t>354</t>
  </si>
  <si>
    <t>998766202</t>
  </si>
  <si>
    <t>Přesun hmot procentní pro konstrukce truhlářské v objektech v do 12 m</t>
  </si>
  <si>
    <t>356</t>
  </si>
  <si>
    <t>767</t>
  </si>
  <si>
    <t>Konstrukce zámečnické</t>
  </si>
  <si>
    <t>179</t>
  </si>
  <si>
    <t>767112812</t>
  </si>
  <si>
    <t>Demontáž stěn pro zasklení svařovaných</t>
  </si>
  <si>
    <t>358</t>
  </si>
  <si>
    <t>(11,10+5,95)*3,15</t>
  </si>
  <si>
    <t>5,00*3,15</t>
  </si>
  <si>
    <t>767996801</t>
  </si>
  <si>
    <t>Demontáž atypických zámečnických konstrukcí rozebráním hmotnosti jednotlivých dílů do 50 kg</t>
  </si>
  <si>
    <t>kg</t>
  </si>
  <si>
    <t>360</t>
  </si>
  <si>
    <t>181</t>
  </si>
  <si>
    <t>767833100</t>
  </si>
  <si>
    <t>Montáž žebříků do zdi s bočnicemi s profilové oceli</t>
  </si>
  <si>
    <t>362</t>
  </si>
  <si>
    <t>Z 01</t>
  </si>
  <si>
    <t>Výstupový žebřík s ochranným košem AL délka 4350 mm</t>
  </si>
  <si>
    <t>364</t>
  </si>
  <si>
    <t>183</t>
  </si>
  <si>
    <t>767131111.S</t>
  </si>
  <si>
    <t>Montáž stěn sanitárních šroubovaných</t>
  </si>
  <si>
    <t>366</t>
  </si>
  <si>
    <t>6,70*2,00</t>
  </si>
  <si>
    <t>Předběžná cena 01</t>
  </si>
  <si>
    <t>Sanitární příčka</t>
  </si>
  <si>
    <t>368</t>
  </si>
  <si>
    <t>185</t>
  </si>
  <si>
    <t>767161123</t>
  </si>
  <si>
    <t>Montáž zábradlí rovného z trubek do ocelové konstrukce hmotnosti do 20 kg</t>
  </si>
  <si>
    <t>370</t>
  </si>
  <si>
    <t>"Z 1" 1,51</t>
  </si>
  <si>
    <t>553912130</t>
  </si>
  <si>
    <t>zábradelní díl  - pozink.+ nátěr</t>
  </si>
  <si>
    <t>372</t>
  </si>
  <si>
    <t>187</t>
  </si>
  <si>
    <t>767590120</t>
  </si>
  <si>
    <t>Montáž podlahového roštu šroubovaného</t>
  </si>
  <si>
    <t>374</t>
  </si>
  <si>
    <t>553470000</t>
  </si>
  <si>
    <t>rošt podlahový svařovaný PZN velikost 40/3 mm</t>
  </si>
  <si>
    <t>376</t>
  </si>
  <si>
    <t>189</t>
  </si>
  <si>
    <t>767620126</t>
  </si>
  <si>
    <t>Montáž oken zdvojených otevíravých do zdiva plochy do 1,5 m2</t>
  </si>
  <si>
    <t>378</t>
  </si>
  <si>
    <t>"O.6" 1,50*0,70</t>
  </si>
  <si>
    <t>OH 01</t>
  </si>
  <si>
    <t>Hliníkové okno posuvné 1500x700</t>
  </si>
  <si>
    <t>380</t>
  </si>
  <si>
    <t>191</t>
  </si>
  <si>
    <t>767640112</t>
  </si>
  <si>
    <t>Montáž dveří ocelových vchodových jednokřídlových s nadsvětlíkem</t>
  </si>
  <si>
    <t>382</t>
  </si>
  <si>
    <t>"D2.1" 2</t>
  </si>
  <si>
    <t>"D4.1" 2</t>
  </si>
  <si>
    <t>DH 01</t>
  </si>
  <si>
    <t>Vstupní dveře hliníkové 1200x3030 mm poz D4.1</t>
  </si>
  <si>
    <t>384</t>
  </si>
  <si>
    <t>193</t>
  </si>
  <si>
    <t>DH 02</t>
  </si>
  <si>
    <t>Vstupní dveře hliníkové 1100x3030 mm poz D2.1</t>
  </si>
  <si>
    <t>386</t>
  </si>
  <si>
    <t>767640222</t>
  </si>
  <si>
    <t>Montáž dveří ocelových vchodových dvoukřídlových s nadsvětlíkem</t>
  </si>
  <si>
    <t>388</t>
  </si>
  <si>
    <t>195</t>
  </si>
  <si>
    <t>DH 03</t>
  </si>
  <si>
    <t>Vstupní dveře hliníkové 1769x3080 mm poz D1.1</t>
  </si>
  <si>
    <t>390</t>
  </si>
  <si>
    <t>767896110</t>
  </si>
  <si>
    <t>Montáž Al lišt šroubováním</t>
  </si>
  <si>
    <t>392</t>
  </si>
  <si>
    <t>1,50*10</t>
  </si>
  <si>
    <t>197</t>
  </si>
  <si>
    <t>553100</t>
  </si>
  <si>
    <t>Ochranná lišta rohu 1,50m</t>
  </si>
  <si>
    <t>394</t>
  </si>
  <si>
    <t>Předb. cena 02</t>
  </si>
  <si>
    <t>Dodávka a montáž skleněného zábradlí</t>
  </si>
  <si>
    <t>kpl</t>
  </si>
  <si>
    <t>396</t>
  </si>
  <si>
    <t>199</t>
  </si>
  <si>
    <t>Předb. cena 03</t>
  </si>
  <si>
    <t>Dodávka a montáž Z3 - průchozí zárubeň s protidešťovou žaluzií</t>
  </si>
  <si>
    <t>398</t>
  </si>
  <si>
    <t>Předb. cena 04.1</t>
  </si>
  <si>
    <t>Dodávka a montáž lemovacího profilu Z4.1</t>
  </si>
  <si>
    <t>400</t>
  </si>
  <si>
    <t>201</t>
  </si>
  <si>
    <t>Předb. cena 04.2</t>
  </si>
  <si>
    <t>Dodávka a montáž lemovacího profilu Z4.2</t>
  </si>
  <si>
    <t>402</t>
  </si>
  <si>
    <t>Předb. cena 05</t>
  </si>
  <si>
    <t>D+M Hliníková okenice Z5.1 880x3080 mm</t>
  </si>
  <si>
    <t>404</t>
  </si>
  <si>
    <t>203</t>
  </si>
  <si>
    <t>Předb. cena 06</t>
  </si>
  <si>
    <t>D+M Hliníková okenice Z5.2 880x2040mm</t>
  </si>
  <si>
    <t>406</t>
  </si>
  <si>
    <t>Předb. cena 07</t>
  </si>
  <si>
    <t>D+M Nerez parapet s peněžní propustí Z6</t>
  </si>
  <si>
    <t>408</t>
  </si>
  <si>
    <t>205</t>
  </si>
  <si>
    <t>998767202</t>
  </si>
  <si>
    <t>Přesun hmot procentní pro zámečnické konstrukce v objektech v do 12 m</t>
  </si>
  <si>
    <t>410</t>
  </si>
  <si>
    <t>Nab. cena 01</t>
  </si>
  <si>
    <t>Dodávka a montáž prosklených stěn PS1</t>
  </si>
  <si>
    <t>412</t>
  </si>
  <si>
    <t>Poznámka k položce:_x000D_
Viz Výpis prosklených stěn</t>
  </si>
  <si>
    <t>(10,75+5,875)*3,30</t>
  </si>
  <si>
    <t>207</t>
  </si>
  <si>
    <t>Nab. cena 02</t>
  </si>
  <si>
    <t>Dodávka a montáž prosklených stěn PS2</t>
  </si>
  <si>
    <t>414</t>
  </si>
  <si>
    <t>16,675*3,00</t>
  </si>
  <si>
    <t>Nab. cena 03</t>
  </si>
  <si>
    <t>Dodávka a montáž prosklených stěn PS3</t>
  </si>
  <si>
    <t>416</t>
  </si>
  <si>
    <t>5,63*3,00</t>
  </si>
  <si>
    <t>767-1</t>
  </si>
  <si>
    <t>Kovová fasáda 2. NP - např. od společnosti "Kovové profily s.r.o.</t>
  </si>
  <si>
    <t>209</t>
  </si>
  <si>
    <t>Nab. cena 04</t>
  </si>
  <si>
    <t>Konzola - materiál hliník AlMg3 H22, EN AW 5754 H22 s ochrannou fólii</t>
  </si>
  <si>
    <t>418</t>
  </si>
  <si>
    <t>Poznámka k položce:_x000D_
Konzola - materiál hliník AlMg3 H22, EN AW 5754 H22 s ochrannou fólii - U-profil 2x-ohýbaný, rozměru 150 x 600 x 4 mm, s termopodložkou tloušťky 5 mmKonzola - materiál hliník AlMg3 H22, EN AW 5754 H22 s ochrannou fólii - U-profil 2x-ohýbaný, rozměru 150 x 600 x 4 mm, s termopodložkou tloušťky 5 mm</t>
  </si>
  <si>
    <t>Nab. cena 05</t>
  </si>
  <si>
    <t>EH1 - material hlinik AlMg3 H22, EN AW 5754 H22 s ochrannou folii</t>
  </si>
  <si>
    <t>420</t>
  </si>
  <si>
    <t>Poznámka k položce:_x000D_
EH1 - material hlinik AlMg3 H22, EN AW 5754 H22 s ochrannou folii - U-profil 2x-ohybany, rozm.ru 180 x 1000 x 3 mm, system skryteho zav..eni s .epem O 10 mm</t>
  </si>
  <si>
    <t>211</t>
  </si>
  <si>
    <t>Nab. cena 06</t>
  </si>
  <si>
    <t>EH2 - materiál hliník AlMg1 NQ, EN AW 5005 H24 bez ochranné fólie</t>
  </si>
  <si>
    <t>422</t>
  </si>
  <si>
    <t>Poznámka k položce:_x000D_
EH2 - materiál hliník AlMg1 NQ, EN AW 5005 H24 bez ochranné fólie - U-profil 2x-ohýbaný, rozměru 180 x 1000 x 3 mm, systém viditelného zavěšení s vysekáváním, nutno práškově lakovat v RAL 9003 jednostranně</t>
  </si>
  <si>
    <t>Nab. cena 07</t>
  </si>
  <si>
    <t>Kazeta - materiál hliník AlMg1 NQ, EN AW 5005 H24 bez ochranné fólie</t>
  </si>
  <si>
    <t>424</t>
  </si>
  <si>
    <t>Poznámka k položce:_x000D_
Kazeta - materiál hliník AlMg1 NQ, EN AW 5005 H24 bez ochranné fólie - 6x-ohýbaná, rozměru 1350 x 3615 x 3 mm, s 4 ks šroubu M6 x 12 mm pro upevnění výztuhy, nutno práškově lakovat v RAL 9003 jednostranně</t>
  </si>
  <si>
    <t>213</t>
  </si>
  <si>
    <t>Nab. cena 08</t>
  </si>
  <si>
    <t>426</t>
  </si>
  <si>
    <t>Poznámka k položce:_x000D_
Kazeta - materiál hliník AlMg1 NQ, EN AW 5005 H24 bez ochranné fólie - 6x-ohýbaná, rozměru 1350 x 1857 x 3 mm, s 4 ks šroubu M6 x 12 mm pro upevnění výztuhy, nutno práškově lakovat v RAL 9003</t>
  </si>
  <si>
    <t>Nab. cena 09</t>
  </si>
  <si>
    <t>Kazeta - material hlinik AlMg1 NQ, EN AW 5005 H24 bez ochranne folie</t>
  </si>
  <si>
    <t>428</t>
  </si>
  <si>
    <t>Poznámka k položce:_x000D_
Kazeta - material hlinik AlMg1 NQ, EN AW 5005 H24 bez ochranne folie - 6x-ohybana, celoplo.n. perforovana O 50-80 mm, rozm.ru 1350 x 3615 x 3 mm, s 4 ks .roubu M6 x 12 mm pro upevn.ni vyztuhy, nutno pra.kov. lakovat v RAL 9003 oboustrann.</t>
  </si>
  <si>
    <t>215</t>
  </si>
  <si>
    <t>Nab. cena 10</t>
  </si>
  <si>
    <t>Výztuha kazety</t>
  </si>
  <si>
    <t>430</t>
  </si>
  <si>
    <t>Poznámka k položce:_x000D_
Výztuha kazety - materiál hliník AlMg1 NQ, EN AW 5005 H24 bez ochranné fólie - L-profil 1x-ohýbaný, s děrováním, rozměru 150 x 1200 x 3 mm, nutno práškově lakovat v RAL 9003</t>
  </si>
  <si>
    <t>Nab. cena 11</t>
  </si>
  <si>
    <t>Síťka proti hmyzu</t>
  </si>
  <si>
    <t>432</t>
  </si>
  <si>
    <t>Poznámka k položce:_x000D_
Síťka proti hmyzu - materiál hliník AlMg1 NQ, EN AW 5005 H24 bez ochranné fólie - u-profil 2x-ohýbaný, s děrováním, rozměru 150 x 3515 x 1,00 mm, nutno práškově lakovat v RAL 9003</t>
  </si>
  <si>
    <t>217</t>
  </si>
  <si>
    <t>Nab. cena 12</t>
  </si>
  <si>
    <t>Práškové lakování</t>
  </si>
  <si>
    <t>434</t>
  </si>
  <si>
    <t>Nab. cena 13</t>
  </si>
  <si>
    <t>Doprava - perforování</t>
  </si>
  <si>
    <t>436</t>
  </si>
  <si>
    <t>Poznámka k položce:_x000D_
Doprava - perforování - tam a zpět do výrobního závodu, lakování -tam a zpět do výrobního závodu na kompletování balení a návoz na stavbu</t>
  </si>
  <si>
    <t>219</t>
  </si>
  <si>
    <t>Nab. cena 14</t>
  </si>
  <si>
    <t>Montáž fasády</t>
  </si>
  <si>
    <t>438</t>
  </si>
  <si>
    <t>Poznámka k položce:_x000D_
Popis - viz Technická zpráva</t>
  </si>
  <si>
    <t>Nab. cena 15</t>
  </si>
  <si>
    <t>Dodávka a montáž zasklení fasády</t>
  </si>
  <si>
    <t>440</t>
  </si>
  <si>
    <t>221</t>
  </si>
  <si>
    <t>Nab. cena 16</t>
  </si>
  <si>
    <t>Výrobní dokumentace</t>
  </si>
  <si>
    <t>442</t>
  </si>
  <si>
    <t>771</t>
  </si>
  <si>
    <t>Podlahy z dlaždic</t>
  </si>
  <si>
    <t>771474114</t>
  </si>
  <si>
    <t>Montáž soklíků z dlaždic keramických rovných flexibilní lepidlo v do 150 mm</t>
  </si>
  <si>
    <t>444</t>
  </si>
  <si>
    <t>223</t>
  </si>
  <si>
    <t>597611400</t>
  </si>
  <si>
    <t>dlaždice keramické RAKO Quarzit Outdor</t>
  </si>
  <si>
    <t>446</t>
  </si>
  <si>
    <t>771571810</t>
  </si>
  <si>
    <t>Demontáž podlah z dlaždic keramických kladených do malty</t>
  </si>
  <si>
    <t>448</t>
  </si>
  <si>
    <t>"OP01+OP03+OP06+OP16" 191,02</t>
  </si>
  <si>
    <t>225</t>
  </si>
  <si>
    <t>771574114</t>
  </si>
  <si>
    <t>Montáž podlah keramických režných hladkých lepených flexibilním lepidlem do 19 ks/m2</t>
  </si>
  <si>
    <t>450</t>
  </si>
  <si>
    <t>22,01+12,04+61,03+6,98+8,44+3,88+4,42+6,93+7,83+9,98</t>
  </si>
  <si>
    <t>452</t>
  </si>
  <si>
    <t>227</t>
  </si>
  <si>
    <t>454</t>
  </si>
  <si>
    <t>771591161</t>
  </si>
  <si>
    <t>Montáž profilu dilatační spáry bez izolace v rovině dlažby</t>
  </si>
  <si>
    <t>456</t>
  </si>
  <si>
    <t>"odhad" 42</t>
  </si>
  <si>
    <t>229</t>
  </si>
  <si>
    <t>DL 01</t>
  </si>
  <si>
    <t>Dilatační lišta Al</t>
  </si>
  <si>
    <t>458</t>
  </si>
  <si>
    <t>776990112</t>
  </si>
  <si>
    <t>Vyrovnání podkladu samonivelační stěrkou tl 3 mm pevnosti 30 Mpa</t>
  </si>
  <si>
    <t>460</t>
  </si>
  <si>
    <t>231</t>
  </si>
  <si>
    <t>998771202</t>
  </si>
  <si>
    <t>Přesun hmot procentní pro podlahy z dlaždic v objektech v do 12 m</t>
  </si>
  <si>
    <t>462</t>
  </si>
  <si>
    <t>776</t>
  </si>
  <si>
    <t>Podlahy povlakové</t>
  </si>
  <si>
    <t>776521100</t>
  </si>
  <si>
    <t>Lepení pásů povlakových podlah plastových</t>
  </si>
  <si>
    <t>464</t>
  </si>
  <si>
    <t>16,10+9,86+14,69</t>
  </si>
  <si>
    <t>233</t>
  </si>
  <si>
    <t>284122850</t>
  </si>
  <si>
    <t>podlahovina Novoflor Extra tl. 2 mm</t>
  </si>
  <si>
    <t>466</t>
  </si>
  <si>
    <t>776525111</t>
  </si>
  <si>
    <t>Spojování podlah z plastů svařování za tepla</t>
  </si>
  <si>
    <t>468</t>
  </si>
  <si>
    <t>235</t>
  </si>
  <si>
    <t>776590100</t>
  </si>
  <si>
    <t>Úprava podkladu nášlapných ploch vysátím</t>
  </si>
  <si>
    <t>470</t>
  </si>
  <si>
    <t>776590150</t>
  </si>
  <si>
    <t>Úprava podkladu nášlapných ploch penetrací</t>
  </si>
  <si>
    <t>472</t>
  </si>
  <si>
    <t>237</t>
  </si>
  <si>
    <t>611552200</t>
  </si>
  <si>
    <t>penetrace THOMSIT R 760 (á 10 kg)</t>
  </si>
  <si>
    <t>474</t>
  </si>
  <si>
    <t>776590210</t>
  </si>
  <si>
    <t>Pastování a leštění podlahovin ručně</t>
  </si>
  <si>
    <t>476</t>
  </si>
  <si>
    <t>239</t>
  </si>
  <si>
    <t>478</t>
  </si>
  <si>
    <t>998776202</t>
  </si>
  <si>
    <t>Přesun hmot procentní pro podlahy povlakové v objektech v do 12 m</t>
  </si>
  <si>
    <t>480</t>
  </si>
  <si>
    <t>781</t>
  </si>
  <si>
    <t>Dokončovací práce - obklady keramické</t>
  </si>
  <si>
    <t>241</t>
  </si>
  <si>
    <t>781414111</t>
  </si>
  <si>
    <t>Montáž obkladaček vnitřních pravoúhlých pórovinových do 22 ks/m2 lepených flexibilním lepidlem</t>
  </si>
  <si>
    <t>482</t>
  </si>
  <si>
    <t>"OP07" (2,075+1,87)*2*3,08-0,80*2,00</t>
  </si>
  <si>
    <t>"OP08" (2,35+1,87)*2*3,08-(0,80*2,00+0,88*2,04)</t>
  </si>
  <si>
    <t>"OP09" (2,875+2,48+0,90)*2*3,08-(0,80*2,00*2+0,88*2,04*2)</t>
  </si>
  <si>
    <t>"OP11" (2,875+2,75+0,90)*2*3,08-(0,80*2,00+0,88*2,04*2)</t>
  </si>
  <si>
    <t>"OP12" (3,00+2,975+1,50*2)*2*3,08-(0,88*2,04*2+1,50*3,08)</t>
  </si>
  <si>
    <t>597610000</t>
  </si>
  <si>
    <t>obkládačky keramické RAKO - koupelny ALLEGRO (bílé i barevné) 25 x 33 x 0,7 cm I. j.</t>
  </si>
  <si>
    <t>484</t>
  </si>
  <si>
    <t>243</t>
  </si>
  <si>
    <t>781419194</t>
  </si>
  <si>
    <t>Příplatek k montáži obkladů vnitřních pórovinových za nerovný povrch</t>
  </si>
  <si>
    <t>486</t>
  </si>
  <si>
    <t>781494110</t>
  </si>
  <si>
    <t>Montáž profily rohové lepené flexibilním lepidlem</t>
  </si>
  <si>
    <t>488</t>
  </si>
  <si>
    <t>3,08*8</t>
  </si>
  <si>
    <t>245</t>
  </si>
  <si>
    <t>NL 01</t>
  </si>
  <si>
    <t>Rohová lišta nerez</t>
  </si>
  <si>
    <t>490</t>
  </si>
  <si>
    <t>781494510</t>
  </si>
  <si>
    <t>Montáž profily ukončovací lepené flexibilním lepidlem</t>
  </si>
  <si>
    <t>492</t>
  </si>
  <si>
    <t>3,08*2</t>
  </si>
  <si>
    <t>(0,80+2,00*2)*5</t>
  </si>
  <si>
    <t>247</t>
  </si>
  <si>
    <t>NL 02</t>
  </si>
  <si>
    <t>Ukončovací lišta nerez</t>
  </si>
  <si>
    <t>494</t>
  </si>
  <si>
    <t>781495111</t>
  </si>
  <si>
    <t>Penetrace podkladu vnitřních obkladů</t>
  </si>
  <si>
    <t>496</t>
  </si>
  <si>
    <t>249</t>
  </si>
  <si>
    <t>781544230</t>
  </si>
  <si>
    <t>Montáž obkladů ostění rámovkami 200x200 mm lepenými flexibilním lepidlem</t>
  </si>
  <si>
    <t>498</t>
  </si>
  <si>
    <t>(0,88+2,04)*2*7</t>
  </si>
  <si>
    <t>597612590</t>
  </si>
  <si>
    <t>dlaždice keramické RAKO - kuchyně UNISTONE (bílé i barevné) 19,7 x 19,7 x 0,1 cm I. j.</t>
  </si>
  <si>
    <t>500</t>
  </si>
  <si>
    <t>251</t>
  </si>
  <si>
    <t>998781202</t>
  </si>
  <si>
    <t>Přesun hmot procentní pro obklady keramické v objektech v do 12 m</t>
  </si>
  <si>
    <t>502</t>
  </si>
  <si>
    <t>783</t>
  </si>
  <si>
    <t>Dokončovací práce - nátěry</t>
  </si>
  <si>
    <t>783225100</t>
  </si>
  <si>
    <t>Nátěry syntetické kovových doplňkových konstrukcí barva standardní dvojnásobné a 1x email</t>
  </si>
  <si>
    <t>504</t>
  </si>
  <si>
    <t>zárubně</t>
  </si>
  <si>
    <t>(0,80+1,97*2)*0,20</t>
  </si>
  <si>
    <t>(0,80+1,97*2)*0,245*2</t>
  </si>
  <si>
    <t>(0,80+1,97*2)*0,225*2</t>
  </si>
  <si>
    <t>784</t>
  </si>
  <si>
    <t>Dokončovací práce - malby a tapety</t>
  </si>
  <si>
    <t>253</t>
  </si>
  <si>
    <t>784111011</t>
  </si>
  <si>
    <t>Obroušení podkladu omítnutého v místnostech výšky do 3,80 m</t>
  </si>
  <si>
    <t>506</t>
  </si>
  <si>
    <t>"strop" 374,48</t>
  </si>
  <si>
    <t>"OP01" (5,90+4,00)*2*3,08</t>
  </si>
  <si>
    <t>"OP02" (4,175+3,213)*2*3,08</t>
  </si>
  <si>
    <t>"OP04" (4,60+3,179)*2*3,30</t>
  </si>
  <si>
    <t>"OP05" (3,50+2,00)*2*3,08</t>
  </si>
  <si>
    <t>"OP06" (7,15+1,175)*2*3,08</t>
  </si>
  <si>
    <t>"OP12" (1,50+1,175)*3,08</t>
  </si>
  <si>
    <t>"OP13" (5,60+2,875)*2*3,08</t>
  </si>
  <si>
    <t>"OP14" (5,60+1,75)*2*3,08</t>
  </si>
  <si>
    <t>"OP15" (4,60+3,271)*2*3,08</t>
  </si>
  <si>
    <t>"OP17" (1,50+1,25)*2*3,30</t>
  </si>
  <si>
    <t>"OP18" (1,80+1,25)*2*3,30</t>
  </si>
  <si>
    <t>"OP19" (8,35+6,55+1,35)*2*3,30</t>
  </si>
  <si>
    <t>"OP22" (1,80+1,60)*2*3,30</t>
  </si>
  <si>
    <t>"OP23" (1,50+1,60)*2*3,30</t>
  </si>
  <si>
    <t>"OP24" (6,55+4,80)*2*3,30</t>
  </si>
  <si>
    <t>"OP25" (5,05+2,45)*2*3,30</t>
  </si>
  <si>
    <t>"OP26" (3,65+3,30)*2*3,30</t>
  </si>
  <si>
    <t>"OP27" (3,65+1,65)*2*3,30</t>
  </si>
  <si>
    <t>"OP28" (6,30+5,15)*2*3,30</t>
  </si>
  <si>
    <t>"OP29" (5,55+4,20)*2*3,30</t>
  </si>
  <si>
    <t>"OP32" (6,10+3,90)*2*3,30</t>
  </si>
  <si>
    <t>784181001</t>
  </si>
  <si>
    <t>Jednonásobné pačokování v místnostech výšky do 3,80 m</t>
  </si>
  <si>
    <t>508</t>
  </si>
  <si>
    <t>255</t>
  </si>
  <si>
    <t>784221101</t>
  </si>
  <si>
    <t>Dvojnásobné bílé malby  ze směsí za sucha dobře otěruvzdorných v místnostech do 3,80 m</t>
  </si>
  <si>
    <t>510</t>
  </si>
  <si>
    <t>1371,293+208,072</t>
  </si>
  <si>
    <t>784321031</t>
  </si>
  <si>
    <t>Dvojnásobné silikátové bílé malby v místnosti výšky do 3,80 m</t>
  </si>
  <si>
    <t>512</t>
  </si>
  <si>
    <t>"OP 03+Rozvody" 61,03*1,25</t>
  </si>
  <si>
    <t>257</t>
  </si>
  <si>
    <t>784321055</t>
  </si>
  <si>
    <t>Příplatek k cenám dvojnásobných silikátových maleb za barevnou malbu v odstínu sytém</t>
  </si>
  <si>
    <t>514</t>
  </si>
  <si>
    <t>Práce a dodávky M</t>
  </si>
  <si>
    <t>21-M</t>
  </si>
  <si>
    <t>Elektromontáže</t>
  </si>
  <si>
    <t>210202819</t>
  </si>
  <si>
    <t>Demontáž svítidel výbojkových průmyslových stropních závěsných na výložník vč. výložníku</t>
  </si>
  <si>
    <t>516</t>
  </si>
  <si>
    <t>259</t>
  </si>
  <si>
    <t>210228000</t>
  </si>
  <si>
    <t>Demontáž hromosvodného vedení</t>
  </si>
  <si>
    <t>518</t>
  </si>
  <si>
    <t>46-M</t>
  </si>
  <si>
    <t>Zemní práce při extr.mont.pracích</t>
  </si>
  <si>
    <t>460030039</t>
  </si>
  <si>
    <t>Rozebrání dlažeb ručně z dlaždic zámkových do písku spáry nezalité</t>
  </si>
  <si>
    <t>520</t>
  </si>
  <si>
    <t>30,00*0,60</t>
  </si>
  <si>
    <t>261</t>
  </si>
  <si>
    <t>460030152</t>
  </si>
  <si>
    <t>Odstranění podkladu nebo krytu komunikace z kameniva drceného tloušťky do 20 cm</t>
  </si>
  <si>
    <t>522</t>
  </si>
  <si>
    <t>460200004</t>
  </si>
  <si>
    <t>Hloubení kabelových nezapažených rýh ručně š 20 cm, hl 50 cm, v hornině tř 4</t>
  </si>
  <si>
    <t>524</t>
  </si>
  <si>
    <t>263</t>
  </si>
  <si>
    <t>460421012</t>
  </si>
  <si>
    <t>Lože kabelů z písku nebo štěrkopísku tl 5 cm nad kabel, zakryté cihlami, š lože do 30 cm</t>
  </si>
  <si>
    <t>526</t>
  </si>
  <si>
    <t>460560004</t>
  </si>
  <si>
    <t>Zásyp rýh ručně šířky 20 cm, hloubky 50 cm, z horniny třídy 4</t>
  </si>
  <si>
    <t>528</t>
  </si>
  <si>
    <t>265</t>
  </si>
  <si>
    <t>460650063</t>
  </si>
  <si>
    <t>Zřízení podkladní vrstvy vozovky a chodníku z kameniva drceného se zhutněním tloušťky do 20 cm</t>
  </si>
  <si>
    <t>530</t>
  </si>
  <si>
    <t>460650176</t>
  </si>
  <si>
    <t>Očištění dlaždic betonových tvarovaných nebo zámkových z rozebraných dlažeb</t>
  </si>
  <si>
    <t>532</t>
  </si>
  <si>
    <t>267</t>
  </si>
  <si>
    <t>460650932</t>
  </si>
  <si>
    <t>Kladení dlažby po překopech dlaždice betonové zámkové do lože z kameniva těženého</t>
  </si>
  <si>
    <t>534</t>
  </si>
  <si>
    <t>OST</t>
  </si>
  <si>
    <t>Ostatní</t>
  </si>
  <si>
    <t>OS 1A</t>
  </si>
  <si>
    <t>D+M Osvětlená tabule info systému s nápisem Kadaň</t>
  </si>
  <si>
    <t>262144</t>
  </si>
  <si>
    <t>536</t>
  </si>
  <si>
    <t>269</t>
  </si>
  <si>
    <t>OS 1B</t>
  </si>
  <si>
    <t>D+M Písmeno z  "KADAŇ"</t>
  </si>
  <si>
    <t>538</t>
  </si>
  <si>
    <t>OS 2</t>
  </si>
  <si>
    <t>D+M Přemístění stožáru na střeše bez přerušení provozu</t>
  </si>
  <si>
    <t>540</t>
  </si>
  <si>
    <t>271</t>
  </si>
  <si>
    <t>OS 3A</t>
  </si>
  <si>
    <t>D+M Přívod elektro pro infovitríny venkovní místo bilbordu</t>
  </si>
  <si>
    <t>542</t>
  </si>
  <si>
    <t>OS 3B</t>
  </si>
  <si>
    <t>D+M Infotabule v hale 1200x1000</t>
  </si>
  <si>
    <t>544</t>
  </si>
  <si>
    <t>273</t>
  </si>
  <si>
    <t>OS 4</t>
  </si>
  <si>
    <t>D+M Protiprachové opatření m.č. OP 32</t>
  </si>
  <si>
    <t>546</t>
  </si>
  <si>
    <t>OS 5</t>
  </si>
  <si>
    <t>D+M Mincovník</t>
  </si>
  <si>
    <t>548</t>
  </si>
  <si>
    <t>02 - Zdravotechnika</t>
  </si>
  <si>
    <t>63 - Podlahy a podlahové konstrukce</t>
  </si>
  <si>
    <t>721 - Vnitřní kanalizace</t>
  </si>
  <si>
    <t>722 - Vnitřní vodovod</t>
  </si>
  <si>
    <t>725 - Zařizovací předměty</t>
  </si>
  <si>
    <t>Podlahy a podlahové konstrukce</t>
  </si>
  <si>
    <t>630900020</t>
  </si>
  <si>
    <t>Vybourání betonové podlahy, tloušťka 30 cm</t>
  </si>
  <si>
    <t>Vnitřní kanalizace</t>
  </si>
  <si>
    <t>721171803</t>
  </si>
  <si>
    <t>Demontáž potrubí z HT do D 40 mm</t>
  </si>
  <si>
    <t>721171808</t>
  </si>
  <si>
    <t>Demontáž potrubí z PVC do D 110 mm</t>
  </si>
  <si>
    <t>721152216</t>
  </si>
  <si>
    <t>Čisticí kus, pro odpadní svislé D 75 mm</t>
  </si>
  <si>
    <t>721152218</t>
  </si>
  <si>
    <t>Čisticí kus,pro odpadní svislé D 110 mm</t>
  </si>
  <si>
    <t>721176102</t>
  </si>
  <si>
    <t>Potrubí HT připojovací D 40 x 1,8 mm</t>
  </si>
  <si>
    <t>721176103</t>
  </si>
  <si>
    <t>Potrubí HT připojovací D 50 x 1,8 mm</t>
  </si>
  <si>
    <t>721176105</t>
  </si>
  <si>
    <t>Potrubí HT připojovací D 110 x 2,7 mm</t>
  </si>
  <si>
    <t>721176114</t>
  </si>
  <si>
    <t>Potrubí HT odpadní svislé D 75 x 1,9 mm</t>
  </si>
  <si>
    <t>721176115</t>
  </si>
  <si>
    <t>Potrubí HT odpadní svislé D 110 x 2,7 mm</t>
  </si>
  <si>
    <t>721176135</t>
  </si>
  <si>
    <t>Potrubí HT svodné (ležaté) zavěšené D 110 x 2,7 mm</t>
  </si>
  <si>
    <t>721176136</t>
  </si>
  <si>
    <t>Potrubí HT svodné (ležaté) zavěšené D 125 x 3,1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</si>
  <si>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</si>
  <si>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</si>
  <si>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</si>
  <si>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</si>
  <si>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</si>
  <si>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</si>
  <si>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721223425</t>
  </si>
  <si>
    <t>Sprchový žlábek</t>
  </si>
  <si>
    <t>721290111</t>
  </si>
  <si>
    <t>Zkouška těsnosti kanalizace</t>
  </si>
  <si>
    <t>998721102</t>
  </si>
  <si>
    <t>Přesun hmot pro vnitřní kanalizaci, výšky do 12 m</t>
  </si>
  <si>
    <t>722</t>
  </si>
  <si>
    <t>Vnitřní vodovod</t>
  </si>
  <si>
    <t>722100010</t>
  </si>
  <si>
    <t>Napojení potrubí</t>
  </si>
  <si>
    <t>722130801</t>
  </si>
  <si>
    <t>Demontáž potrubí ocelových závitových</t>
  </si>
  <si>
    <t>722172330</t>
  </si>
  <si>
    <t>Potrubí z PP RCT PN20 16x2,7 mm</t>
  </si>
  <si>
    <t>722172331</t>
  </si>
  <si>
    <t>Potrubí z PP RCT PN 20, D 20x3,4 mm</t>
  </si>
  <si>
    <t>722172332</t>
  </si>
  <si>
    <t>Potrubí z PPRCT, PN20, D 25x4,2 mm</t>
  </si>
  <si>
    <t>722181213</t>
  </si>
  <si>
    <t>Izolace návleková tl. stěny 13 mm, vnitřní průměr 16 mm</t>
  </si>
  <si>
    <t>722181213.1</t>
  </si>
  <si>
    <t>Izolace návleková tl. stěny 13 mm, vnitřní průměr 20 mm</t>
  </si>
  <si>
    <t>722181213.2</t>
  </si>
  <si>
    <t>Izolace návleková tl. stěny 13 mm, vnitřní průměr 25 mm</t>
  </si>
  <si>
    <t>722190221</t>
  </si>
  <si>
    <t>Přípojky vodovodní pro pevné připojení DN 15</t>
  </si>
  <si>
    <t>722190401</t>
  </si>
  <si>
    <t>Vyvedení a upevnění výpustek DN 15</t>
  </si>
  <si>
    <t>722191113</t>
  </si>
  <si>
    <t>Hadice flexibilní k baterii,DN 15 x M10,délka 0,6m</t>
  </si>
  <si>
    <t>722202221</t>
  </si>
  <si>
    <t>Komplet nástěnný PPR D 20xR1/2</t>
  </si>
  <si>
    <t>722202212</t>
  </si>
  <si>
    <t>Nástěnka  PPR D 16xR1/2</t>
  </si>
  <si>
    <t>722239102</t>
  </si>
  <si>
    <t>Montáž vodovodních armatur 2závity</t>
  </si>
  <si>
    <t>722237132</t>
  </si>
  <si>
    <t>Kohout kulový s vypouštěním DN 20</t>
  </si>
  <si>
    <t>722264114</t>
  </si>
  <si>
    <t>Vodoměr DN15</t>
  </si>
  <si>
    <t>722290234</t>
  </si>
  <si>
    <t>Proplach a dezinfekce vodovod.potrubí</t>
  </si>
  <si>
    <t>722280107</t>
  </si>
  <si>
    <t>Tlaková zkouška vodovodního potrubí</t>
  </si>
  <si>
    <t>998722102</t>
  </si>
  <si>
    <t>Přesun hmot pro vnitřní vodovod, výšky do 12 m</t>
  </si>
  <si>
    <t>Zařizovací předměty</t>
  </si>
  <si>
    <t>725013125</t>
  </si>
  <si>
    <t>Kloz.kombi ZTP,nádrž s arm.odpad vodor,bílý</t>
  </si>
  <si>
    <t>725013163</t>
  </si>
  <si>
    <t>Klozet kombi,ANTIVANDAL  nádrž s armat., odpad.vodor</t>
  </si>
  <si>
    <t>725013163.1</t>
  </si>
  <si>
    <t>Klozet kombi, nádrž s armat. odpad.vodor</t>
  </si>
  <si>
    <t>725016103</t>
  </si>
  <si>
    <t>Pisoár s oplachov. ventilem</t>
  </si>
  <si>
    <t>725016105</t>
  </si>
  <si>
    <t>Pisoár ANTIVANDAL ovládání automatické</t>
  </si>
  <si>
    <t>725017122</t>
  </si>
  <si>
    <t>Umyvadlo ANTIVANDAL na šrouby 55 x 42 cm, bílé</t>
  </si>
  <si>
    <t>725017123</t>
  </si>
  <si>
    <t>Umyvadlo na šrouby, bílé</t>
  </si>
  <si>
    <t>725110814</t>
  </si>
  <si>
    <t>Demontáž klozetů kombinovaných</t>
  </si>
  <si>
    <t>725139101</t>
  </si>
  <si>
    <t>Montáž pisoárů</t>
  </si>
  <si>
    <t>725210821</t>
  </si>
  <si>
    <t>Demontáž umyvadel bez výtokových armatur</t>
  </si>
  <si>
    <t>725212370</t>
  </si>
  <si>
    <t>Umyvadlo pro invalidy, se zápachovou uzávěrkou</t>
  </si>
  <si>
    <t>725219401</t>
  </si>
  <si>
    <t>Montáž umyvadel na šrouby do zdiva</t>
  </si>
  <si>
    <t>725330840</t>
  </si>
  <si>
    <t>Demontáž výlevky</t>
  </si>
  <si>
    <t>725814105</t>
  </si>
  <si>
    <t>Ventil rohový s filtrem  DN 15 x DN 10</t>
  </si>
  <si>
    <t>725814107</t>
  </si>
  <si>
    <t>Ventil rohový ANTIVANDAL s filtrem DN 15 x DN 10</t>
  </si>
  <si>
    <t>725019103</t>
  </si>
  <si>
    <t>Výlevka závěsná s mřížkou</t>
  </si>
  <si>
    <t>725820801</t>
  </si>
  <si>
    <t>Demontáž baterie nástěnné do G 3/4</t>
  </si>
  <si>
    <t>725823111</t>
  </si>
  <si>
    <t>Baterie umyvadlová stoján.ANTIVANDAL</t>
  </si>
  <si>
    <t>725835111</t>
  </si>
  <si>
    <t>Baterie  nástěnná páková</t>
  </si>
  <si>
    <t>725980113</t>
  </si>
  <si>
    <t>Dvířka  NEREZ 300 x 150 mm</t>
  </si>
  <si>
    <t>998725102</t>
  </si>
  <si>
    <t>Přesun hmot pro zařizovací předměty, výšky do 12 m</t>
  </si>
  <si>
    <t>03 - Vytápění</t>
  </si>
  <si>
    <t xml:space="preserve">    732 - Strojovny</t>
  </si>
  <si>
    <t xml:space="preserve">    733 - Ústřední vytápění - potrubí</t>
  </si>
  <si>
    <t xml:space="preserve">    734 - Armatury</t>
  </si>
  <si>
    <t xml:space="preserve">    735 - Otopná tělesa</t>
  </si>
  <si>
    <t xml:space="preserve">    D3 - Demontáže</t>
  </si>
  <si>
    <t>Strojovny</t>
  </si>
  <si>
    <t>42-1213</t>
  </si>
  <si>
    <t>čerpadla závitová Alpha2 25-6,</t>
  </si>
  <si>
    <t>ks</t>
  </si>
  <si>
    <t>998732102</t>
  </si>
  <si>
    <t>Přesun hmot tonážní pro strojovny v objektech v do 12 m</t>
  </si>
  <si>
    <t>733</t>
  </si>
  <si>
    <t>Ústřední vytápění - potrubí</t>
  </si>
  <si>
    <t>733222303</t>
  </si>
  <si>
    <t>Potrubí měděné polotvrdé spojované lisováním DN 15 ÚT</t>
  </si>
  <si>
    <t>733222304</t>
  </si>
  <si>
    <t>Potrubí měděné polotvrdé spojované lisováním DN 20 ÚT</t>
  </si>
  <si>
    <t>998733101</t>
  </si>
  <si>
    <t>Přesun hmot do 50 m</t>
  </si>
  <si>
    <t>734</t>
  </si>
  <si>
    <t>Armatury</t>
  </si>
  <si>
    <t>734221536</t>
  </si>
  <si>
    <t>Ventil závitový termostatický rohový dvouregulační G 1/2 PN 16 do 110°C bez hlavice ovládání</t>
  </si>
  <si>
    <t>734221682</t>
  </si>
  <si>
    <t>Termostatická hlavice kapalinová PN 10 do 110°C otopných těles VK</t>
  </si>
  <si>
    <t>734221683</t>
  </si>
  <si>
    <t>Termostatická hlavice kapalinová PN 10 do 110°C s vestavěným čidlem</t>
  </si>
  <si>
    <t>734242413</t>
  </si>
  <si>
    <t>Ventil závitový zpětný přímý G 3/4 PN 16 do 110°C</t>
  </si>
  <si>
    <t>734261233</t>
  </si>
  <si>
    <t>Šroubení topenářské přímé G 1/2 PN 16 do 120°C</t>
  </si>
  <si>
    <t>734261403</t>
  </si>
  <si>
    <t>připojovací armatury radiátorů VK</t>
  </si>
  <si>
    <t>734291123</t>
  </si>
  <si>
    <t>Kohout plnící a vypouštěcí G 1/2 PN 10 do 110°C závitový</t>
  </si>
  <si>
    <t>734291243</t>
  </si>
  <si>
    <t>Filtr závitový přímý G 3/4 PN 16 do 130°C s vnitřními závity</t>
  </si>
  <si>
    <t>734292713</t>
  </si>
  <si>
    <t>Kohout kulový přímý G 1/2 PN 42 do 185°C vnitřní závit</t>
  </si>
  <si>
    <t>734292714</t>
  </si>
  <si>
    <t>Kohout kulový přímý G 3/4 PN 42 do 185°C vnitřní závit</t>
  </si>
  <si>
    <t>734295021</t>
  </si>
  <si>
    <t>Směšovací armatura závitová trojcestná DN 20 se servomotorem</t>
  </si>
  <si>
    <t>734411103</t>
  </si>
  <si>
    <t>Teploměr technický s pevným stonkem a jímkou zadní připojení průměr 63 mm délky 100 mm</t>
  </si>
  <si>
    <t>734421102</t>
  </si>
  <si>
    <t>Tlakoměr s pevným stonkem a zpětnou klapkou tlak 0-16 bar průměr 63 mm spodní připojení</t>
  </si>
  <si>
    <t>998734101</t>
  </si>
  <si>
    <t>735</t>
  </si>
  <si>
    <t>Otopná tělesa</t>
  </si>
  <si>
    <t>735151452</t>
  </si>
  <si>
    <t>Otopné těleso panelové Korado Radik Klasik typ 21 výška/délka 500/500 mm</t>
  </si>
  <si>
    <t>735151554</t>
  </si>
  <si>
    <t>Otopné těleso panelové Korado Radik Klasik typ 22 výška/délka 500/700 mm</t>
  </si>
  <si>
    <t>735151556</t>
  </si>
  <si>
    <t>Otopné těleso panelové Korado Radik Klasik typ 22 výška/délka 500/900 mm</t>
  </si>
  <si>
    <t>735151558</t>
  </si>
  <si>
    <t>Otopné těleso panelové Korado Radik Klasik typ 22 výška/délka 500/1100 mm</t>
  </si>
  <si>
    <t>735151560</t>
  </si>
  <si>
    <t>Otopné těleso panelové Korado Radik Klasik typ 22 výška/délka 500/1400 mm</t>
  </si>
  <si>
    <t>735151660</t>
  </si>
  <si>
    <t>Otopné těleso panelové Korado Radik Klasik typ 33 výška/délka 500/1400 mm</t>
  </si>
  <si>
    <t>735152451</t>
  </si>
  <si>
    <t>Otopné těleso panelové Korado Radik Ventil Kompakt typ 21 VK výška/délka 500/400 mm</t>
  </si>
  <si>
    <t>735152452</t>
  </si>
  <si>
    <t>Otopné těleso panelové Korado Radik Ventil Kompakt typ 21 VK výška/délka 500/500 mm</t>
  </si>
  <si>
    <t>735152453</t>
  </si>
  <si>
    <t>Otopné těleso panelové Korado Radik Ventil Kompakt typ 21 VK výška/délka 500/600 mm</t>
  </si>
  <si>
    <t>735152557</t>
  </si>
  <si>
    <t>Otopné těleso panelové Korado Radik Ventil Kompakt typ 22 VK výška/délka 500/1000 mm</t>
  </si>
  <si>
    <t>735152561</t>
  </si>
  <si>
    <t>Otopné těleso panelové Korado Radik Ventil Kompakt typ 22 VK výška/délka 500/1600 mm</t>
  </si>
  <si>
    <t>735152617</t>
  </si>
  <si>
    <t>Otopné těleso panelové Korado Radik Ventil Kompakt typ 33 VK výška/délka 300/1000 mm</t>
  </si>
  <si>
    <t>735511190</t>
  </si>
  <si>
    <t>Montáž poměrového měřiče tepla</t>
  </si>
  <si>
    <t>388221100</t>
  </si>
  <si>
    <t>měřič tepla poměrový IRTN</t>
  </si>
  <si>
    <t>998735101</t>
  </si>
  <si>
    <t>Pol1</t>
  </si>
  <si>
    <t>Napouštění, topné zkoušky, vyregulování</t>
  </si>
  <si>
    <t>h</t>
  </si>
  <si>
    <t>Pol2</t>
  </si>
  <si>
    <t>Doplňkové konstrukce</t>
  </si>
  <si>
    <t>Pol3</t>
  </si>
  <si>
    <t>Zednické výpomoce</t>
  </si>
  <si>
    <t>ST 01</t>
  </si>
  <si>
    <t>Stropní topení</t>
  </si>
  <si>
    <t>Poznámka k položce:_x000D_
Např. systém SAPP od spol. Komfortplus - Viz Technická zpráva</t>
  </si>
  <si>
    <t>D3</t>
  </si>
  <si>
    <t>Demontáže</t>
  </si>
  <si>
    <t>Pol4</t>
  </si>
  <si>
    <t>Demontáž ocelového potrubí do G 1/2"</t>
  </si>
  <si>
    <t>Pol5</t>
  </si>
  <si>
    <t>Demontáž zívitových armatur do G 1/2"</t>
  </si>
  <si>
    <t>Pol6</t>
  </si>
  <si>
    <t>Demontáž ocelových článkových těles</t>
  </si>
  <si>
    <t>04 - Elektroinstalace NN</t>
  </si>
  <si>
    <t>D1 - Dodávky zařízení</t>
  </si>
  <si>
    <t>D2 - Materiál elektroinstalační</t>
  </si>
  <si>
    <t>D3 - Elektromontáže</t>
  </si>
  <si>
    <t>D4 - Demontáže</t>
  </si>
  <si>
    <t>D5 - Montáže další obory</t>
  </si>
  <si>
    <t>D6 - Ostatní náklady</t>
  </si>
  <si>
    <t>D7 - Rozpis rozváděče RE</t>
  </si>
  <si>
    <t>D8 - Rozpis rozváděče R-Veř</t>
  </si>
  <si>
    <t>D9 - Rozpis rozváděče R-st</t>
  </si>
  <si>
    <t>D10 - Ostatní</t>
  </si>
  <si>
    <t>D1</t>
  </si>
  <si>
    <t>Dodávky zařízení</t>
  </si>
  <si>
    <t>Rozvaděč RE                    ozn.RE</t>
  </si>
  <si>
    <t>0.1</t>
  </si>
  <si>
    <t>R-Veřejnost                    ozn.R-Veř</t>
  </si>
  <si>
    <t>0.2</t>
  </si>
  <si>
    <t>R-Stávající                    ozn.R-st</t>
  </si>
  <si>
    <t>509001</t>
  </si>
  <si>
    <t>LED svítidlo "A" rastr, 35W, 4020lm, Ra85, 4000K</t>
  </si>
  <si>
    <t>509001.1</t>
  </si>
  <si>
    <t>LED svítidlo "B", 35W, 4020lm, Ra85, 4000K</t>
  </si>
  <si>
    <t>509001.2</t>
  </si>
  <si>
    <t>LED reflektor "C", 30W, 4000K</t>
  </si>
  <si>
    <t>509001.3</t>
  </si>
  <si>
    <t>LED svítidlo "D"+PIR, 14W, 1100lm, Ra85, 4000K</t>
  </si>
  <si>
    <t>509001.4</t>
  </si>
  <si>
    <t>LED svítidlo "D", 14W, 1100lm, Ra85, 4000K</t>
  </si>
  <si>
    <t>509001.5</t>
  </si>
  <si>
    <t>LED svítidlo "E", 54W, IP65</t>
  </si>
  <si>
    <t>509001.6</t>
  </si>
  <si>
    <t>LED svítidlo "F", 14W, 1100lm, IP44 nad umyvadlo</t>
  </si>
  <si>
    <t>D2</t>
  </si>
  <si>
    <t>Materiál elektroinstalační</t>
  </si>
  <si>
    <t>171207</t>
  </si>
  <si>
    <t>vodič CYY 4</t>
  </si>
  <si>
    <t>171208</t>
  </si>
  <si>
    <t>vodič CYY 6</t>
  </si>
  <si>
    <t>101308</t>
  </si>
  <si>
    <t>kabel CYKY 5x6</t>
  </si>
  <si>
    <t>101307</t>
  </si>
  <si>
    <t>kabel CYKY 5x4</t>
  </si>
  <si>
    <t>101105</t>
  </si>
  <si>
    <t>kabel CYKY 3x1,5</t>
  </si>
  <si>
    <t>101106</t>
  </si>
  <si>
    <t>kabel CYKY 3x2,5</t>
  </si>
  <si>
    <t>199212</t>
  </si>
  <si>
    <t>svorka Wago 273-101  5x1,5mm2 krabicová bezšroubo</t>
  </si>
  <si>
    <t>409011</t>
  </si>
  <si>
    <t>spínač 10A/250Vstř design Tango řaz.1</t>
  </si>
  <si>
    <t>409021</t>
  </si>
  <si>
    <t>přepínač 10A/250Vstř design Tango řaz.5</t>
  </si>
  <si>
    <t>409023</t>
  </si>
  <si>
    <t>přepínač 10A/250Vstř design Tango řaz.6</t>
  </si>
  <si>
    <t>419100</t>
  </si>
  <si>
    <t>zásuvka 16A/250Vstř design Tango</t>
  </si>
  <si>
    <t>438032</t>
  </si>
  <si>
    <t>proud chránič+jistič 2p/1+N OLI-10C-N1-030AC</t>
  </si>
  <si>
    <t>438033</t>
  </si>
  <si>
    <t>proud chránič+jistič 2p/1+N OLI-16C-N1-030AC</t>
  </si>
  <si>
    <t>420091</t>
  </si>
  <si>
    <t>rámeček pro 1 přístroj design Tango</t>
  </si>
  <si>
    <t>311115</t>
  </si>
  <si>
    <t>krabice univerzální/přístrojová</t>
  </si>
  <si>
    <t>101305</t>
  </si>
  <si>
    <t>kabel CYKY 5x1,5</t>
  </si>
  <si>
    <t>295001</t>
  </si>
  <si>
    <t>vedení FeZn 30/4 (0,96kg/m)</t>
  </si>
  <si>
    <t>295012</t>
  </si>
  <si>
    <t>vedení FeZn pr.8mm(0,40kg/m)</t>
  </si>
  <si>
    <t>295601</t>
  </si>
  <si>
    <t>drát AlMgSi pr.8mm polotvrdý 0,135kg/m</t>
  </si>
  <si>
    <t>295614</t>
  </si>
  <si>
    <t>jímací tyč hladká JT1,5 M16 AlMgSi pr.19/1500mm</t>
  </si>
  <si>
    <t>295251</t>
  </si>
  <si>
    <t>ochranná stříška jímače OSH FeZn horní</t>
  </si>
  <si>
    <t>295252</t>
  </si>
  <si>
    <t>ochranná stříška jímače OSD FeZn dolní</t>
  </si>
  <si>
    <t>295635</t>
  </si>
  <si>
    <t>svorka k jímači/zkuš SJ1/SZ 16/8mm 2šrou Al 221330</t>
  </si>
  <si>
    <t>295891</t>
  </si>
  <si>
    <t>podstavec k jímací tyči beton/M16 16kg  22103101</t>
  </si>
  <si>
    <t>295894</t>
  </si>
  <si>
    <t>podložka plast kruhová k podstavci JT  22103102</t>
  </si>
  <si>
    <t>295352</t>
  </si>
  <si>
    <t>podpěra vedení na ploché stř PV21 1kg beton/plast</t>
  </si>
  <si>
    <t>295621</t>
  </si>
  <si>
    <t>svorka univerzální SU Al</t>
  </si>
  <si>
    <t>295632</t>
  </si>
  <si>
    <t>svorka zkušební SZ 2šrouby Al litá  221332</t>
  </si>
  <si>
    <t>295461</t>
  </si>
  <si>
    <t>držák úhelníku DOUa 150mm FeZn středový do zdiva</t>
  </si>
  <si>
    <t>295451</t>
  </si>
  <si>
    <t>ochranný úhelník svodu OU délka 1,7m</t>
  </si>
  <si>
    <t>295882</t>
  </si>
  <si>
    <t>označovací štítek zemního svodu</t>
  </si>
  <si>
    <t>900001</t>
  </si>
  <si>
    <t>ekvitermní regulátor vč. venkovního čidla, čidla teploty, směšovacího ventilu, kabeláže a boxu</t>
  </si>
  <si>
    <t>210800851</t>
  </si>
  <si>
    <t>vodič Cu(-CY,CYA) pevně uložený do 1x35</t>
  </si>
  <si>
    <t>210810052</t>
  </si>
  <si>
    <t>kabel(-CYKY) pevně uložený do 5x6/7x4/12x1,5</t>
  </si>
  <si>
    <t>210810048</t>
  </si>
  <si>
    <t>kabel(-CYKY) pevně uložený do 3x6/4x4/7x2,5</t>
  </si>
  <si>
    <t>210110041</t>
  </si>
  <si>
    <t>spínač zapuštěný vč.zapojení 1pólový/řazení 1</t>
  </si>
  <si>
    <t>210110043</t>
  </si>
  <si>
    <t>přepínač zapuštěný vč.zapojení sériový/řazení 5-5A</t>
  </si>
  <si>
    <t>210110045</t>
  </si>
  <si>
    <t>přepínač zapuštěný vč.zapojení střídavý/řazení 6</t>
  </si>
  <si>
    <t>210111012</t>
  </si>
  <si>
    <t>zásuvka domovní zapuštěná vč.zapojení průběžně</t>
  </si>
  <si>
    <t>210120481</t>
  </si>
  <si>
    <t>proudový chránič vč.zapojení 2pól/25A</t>
  </si>
  <si>
    <t>210010321</t>
  </si>
  <si>
    <t>krabicová rozvodka vč.svorkovn.a zapojení</t>
  </si>
  <si>
    <t>210010358</t>
  </si>
  <si>
    <t>protokol o vyhotovení osvětlení</t>
  </si>
  <si>
    <t>210220025</t>
  </si>
  <si>
    <t>uzemň.vedení v zemi/město úplná mtž FeZn do 120mm2</t>
  </si>
  <si>
    <t>210220101</t>
  </si>
  <si>
    <t>svod vč.podpěr drát do pr.10mm</t>
  </si>
  <si>
    <t>210220231</t>
  </si>
  <si>
    <t>jímací tyč do 3m montáž na stojan</t>
  </si>
  <si>
    <t>210220301</t>
  </si>
  <si>
    <t>svorka hromosvodová do 2 šroubů</t>
  </si>
  <si>
    <t>210220372</t>
  </si>
  <si>
    <t>ochranný úhelník nebo trubka/ držáky do zdiva</t>
  </si>
  <si>
    <t>210220401</t>
  </si>
  <si>
    <t>označení svodu štítkem</t>
  </si>
  <si>
    <t>210990001</t>
  </si>
  <si>
    <t>montáž a dodávka chrániček pro SLP-předpokládaná částka 30 000 Kč</t>
  </si>
  <si>
    <t>210990001.1</t>
  </si>
  <si>
    <t>montáž ekvitermního regulátoru vč. příslušenství</t>
  </si>
  <si>
    <t>D4</t>
  </si>
  <si>
    <t>210990051</t>
  </si>
  <si>
    <t>demontáž stávajícího osvětlení na fasádě</t>
  </si>
  <si>
    <t>210990052</t>
  </si>
  <si>
    <t>demontáž stávající elektroinstalace</t>
  </si>
  <si>
    <t>D5</t>
  </si>
  <si>
    <t>Montáže další obory</t>
  </si>
  <si>
    <t>290990051</t>
  </si>
  <si>
    <t>seznámení se stávajícím stavem</t>
  </si>
  <si>
    <t>D6</t>
  </si>
  <si>
    <t>Ostatní náklady</t>
  </si>
  <si>
    <t>218009001</t>
  </si>
  <si>
    <t>poplatek za recyklaci svítidla přes 50cm</t>
  </si>
  <si>
    <t>D7</t>
  </si>
  <si>
    <t>Rozpis rozváděče RE</t>
  </si>
  <si>
    <t>764824</t>
  </si>
  <si>
    <t>skříň Univers 48M/650x300x161mm/IP44 zapu</t>
  </si>
  <si>
    <t>781173</t>
  </si>
  <si>
    <t>sběrnice hřebenová S3L-160-16mm2 3x3vývod kolíky</t>
  </si>
  <si>
    <t>435025</t>
  </si>
  <si>
    <t>jistič LTN-25B-3 3pól/ch.B/ 25A/10kA</t>
  </si>
  <si>
    <t>435021</t>
  </si>
  <si>
    <t>elektroměr 3fáz.přímý ED310DR.14E30x-00</t>
  </si>
  <si>
    <t>435054</t>
  </si>
  <si>
    <t>pomocný materiál</t>
  </si>
  <si>
    <t>435055</t>
  </si>
  <si>
    <t>montáž rozvaděče</t>
  </si>
  <si>
    <t>435056</t>
  </si>
  <si>
    <t>revize rozvaděče</t>
  </si>
  <si>
    <t>D8</t>
  </si>
  <si>
    <t>Rozpis rozváděče R-Veř</t>
  </si>
  <si>
    <t>764827</t>
  </si>
  <si>
    <t>skříň Univers 60M/800x300x161mm/IP44 zapu</t>
  </si>
  <si>
    <t>781171</t>
  </si>
  <si>
    <t>sběrnice hřebenová S3L-106-16mm2 3x2vývod kolíky</t>
  </si>
  <si>
    <t>415062</t>
  </si>
  <si>
    <t>vypínač MSO-32-3 32A/AC250V/3pol na lištu</t>
  </si>
  <si>
    <t>472205</t>
  </si>
  <si>
    <t>svodič 3pól SVC-350-3-MZ 350V/20kA typ2</t>
  </si>
  <si>
    <t>434323</t>
  </si>
  <si>
    <t>jistič LTN-10B-1 1pól/ch.B/ 10A/10kA</t>
  </si>
  <si>
    <t>434325</t>
  </si>
  <si>
    <t>jistič LTN-16B-1 1pól/ch.B/ 16A/10kA</t>
  </si>
  <si>
    <t>435050</t>
  </si>
  <si>
    <t>jistič LTN-16C-3 3pól/ch.C/ 16A/10kA</t>
  </si>
  <si>
    <t>D9</t>
  </si>
  <si>
    <t>Rozpis rozváděče R-st</t>
  </si>
  <si>
    <t>434348</t>
  </si>
  <si>
    <t>jistič LTN-10C-1 1pól/ch.C/ 10A/10kA</t>
  </si>
  <si>
    <t>435048</t>
  </si>
  <si>
    <t>jistič LTN-10C-3 3pól/ch.C/ 10A/10kA</t>
  </si>
  <si>
    <t>441121</t>
  </si>
  <si>
    <t>stykač 2pól RSI-20-20/2Z/20A na lištu</t>
  </si>
  <si>
    <t>441131</t>
  </si>
  <si>
    <t>stykač 4pól RSI-25-40/4Z/25A na lištu</t>
  </si>
  <si>
    <t>464341</t>
  </si>
  <si>
    <t>soumrakový spínač SOU-1/1P/AC230V/8A/1M</t>
  </si>
  <si>
    <t>1.1</t>
  </si>
  <si>
    <t>úprava současného rozvaděče</t>
  </si>
  <si>
    <t>2.1</t>
  </si>
  <si>
    <t>3.1</t>
  </si>
  <si>
    <t>D10</t>
  </si>
  <si>
    <t>O1</t>
  </si>
  <si>
    <t>Doprava dodávek</t>
  </si>
  <si>
    <t>O2</t>
  </si>
  <si>
    <t>Přesun dodávek</t>
  </si>
  <si>
    <t>O3</t>
  </si>
  <si>
    <t>Prořez</t>
  </si>
  <si>
    <t>O4</t>
  </si>
  <si>
    <t>Materiál podružný</t>
  </si>
  <si>
    <t>O5</t>
  </si>
  <si>
    <t>Kompletační činnost</t>
  </si>
  <si>
    <t>O6</t>
  </si>
  <si>
    <t>Revize</t>
  </si>
  <si>
    <t>07</t>
  </si>
  <si>
    <t>PPV pro elektromontáže</t>
  </si>
  <si>
    <t>210000001</t>
  </si>
  <si>
    <t>Činnost GD stavby</t>
  </si>
  <si>
    <t>05 - Vedlejší rozpočtové ...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</si>
  <si>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</si>
  <si>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</si>
  <si>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</si>
  <si>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</si>
  <si>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</si>
  <si>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</si>
  <si>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</si>
  <si>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</si>
  <si>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</si>
  <si>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</si>
  <si>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Kč</t>
  </si>
  <si>
    <t>VRN6</t>
  </si>
  <si>
    <t>Územní vlivy</t>
  </si>
  <si>
    <t>060001000</t>
  </si>
  <si>
    <t>VRN7</t>
  </si>
  <si>
    <t>Provozní vlivy</t>
  </si>
  <si>
    <t>070001000</t>
  </si>
  <si>
    <t>VRN9</t>
  </si>
  <si>
    <t>090001000</t>
  </si>
  <si>
    <t>Jiné VRN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</si>
</sst>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opLeftCell="A61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4" t="s">
        <v>14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23"/>
      <c r="AQ5" s="23"/>
      <c r="AR5" s="21"/>
      <c r="BE5" s="30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6" t="s">
        <v>17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23"/>
      <c r="AQ6" s="23"/>
      <c r="AR6" s="21"/>
      <c r="BE6" s="30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02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0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0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0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2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302"/>
      <c r="BS13" s="18" t="s">
        <v>6</v>
      </c>
    </row>
    <row r="14" spans="1:74" ht="12.75">
      <c r="B14" s="22"/>
      <c r="C14" s="23"/>
      <c r="D14" s="23"/>
      <c r="E14" s="307" t="s">
        <v>28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0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2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0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02"/>
      <c r="BS17" s="18" t="s">
        <v>30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2"/>
      <c r="BS18" s="18" t="s">
        <v>6</v>
      </c>
    </row>
    <row r="19" spans="1:71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0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02"/>
      <c r="BS20" s="18" t="s">
        <v>30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2"/>
    </row>
    <row r="22" spans="1:71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2"/>
    </row>
    <row r="23" spans="1:71" s="1" customFormat="1" ht="16.5" customHeight="1">
      <c r="B23" s="22"/>
      <c r="C23" s="23"/>
      <c r="D23" s="23"/>
      <c r="E23" s="309" t="s">
        <v>1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23"/>
      <c r="AP23" s="23"/>
      <c r="AQ23" s="23"/>
      <c r="AR23" s="21"/>
      <c r="BE23" s="30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2"/>
    </row>
    <row r="26" spans="1:71" s="2" customFormat="1" ht="25.9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0">
        <f>ROUND(AG94,2)</f>
        <v>0</v>
      </c>
      <c r="AL26" s="311"/>
      <c r="AM26" s="311"/>
      <c r="AN26" s="311"/>
      <c r="AO26" s="311"/>
      <c r="AP26" s="37"/>
      <c r="AQ26" s="37"/>
      <c r="AR26" s="40"/>
      <c r="BE26" s="30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2" t="s">
        <v>34</v>
      </c>
      <c r="M28" s="312"/>
      <c r="N28" s="312"/>
      <c r="O28" s="312"/>
      <c r="P28" s="312"/>
      <c r="Q28" s="37"/>
      <c r="R28" s="37"/>
      <c r="S28" s="37"/>
      <c r="T28" s="37"/>
      <c r="U28" s="37"/>
      <c r="V28" s="37"/>
      <c r="W28" s="312" t="s">
        <v>35</v>
      </c>
      <c r="X28" s="312"/>
      <c r="Y28" s="312"/>
      <c r="Z28" s="312"/>
      <c r="AA28" s="312"/>
      <c r="AB28" s="312"/>
      <c r="AC28" s="312"/>
      <c r="AD28" s="312"/>
      <c r="AE28" s="312"/>
      <c r="AF28" s="37"/>
      <c r="AG28" s="37"/>
      <c r="AH28" s="37"/>
      <c r="AI28" s="37"/>
      <c r="AJ28" s="37"/>
      <c r="AK28" s="312" t="s">
        <v>36</v>
      </c>
      <c r="AL28" s="312"/>
      <c r="AM28" s="312"/>
      <c r="AN28" s="312"/>
      <c r="AO28" s="312"/>
      <c r="AP28" s="37"/>
      <c r="AQ28" s="37"/>
      <c r="AR28" s="40"/>
      <c r="BE28" s="302"/>
    </row>
    <row r="29" spans="1:71" s="3" customFormat="1" ht="14.45" customHeight="1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315">
        <v>0.21</v>
      </c>
      <c r="M29" s="314"/>
      <c r="N29" s="314"/>
      <c r="O29" s="314"/>
      <c r="P29" s="314"/>
      <c r="Q29" s="42"/>
      <c r="R29" s="42"/>
      <c r="S29" s="42"/>
      <c r="T29" s="42"/>
      <c r="U29" s="42"/>
      <c r="V29" s="42"/>
      <c r="W29" s="313">
        <f>ROUND(AZ94, 2)</f>
        <v>0</v>
      </c>
      <c r="X29" s="314"/>
      <c r="Y29" s="314"/>
      <c r="Z29" s="314"/>
      <c r="AA29" s="314"/>
      <c r="AB29" s="314"/>
      <c r="AC29" s="314"/>
      <c r="AD29" s="314"/>
      <c r="AE29" s="314"/>
      <c r="AF29" s="42"/>
      <c r="AG29" s="42"/>
      <c r="AH29" s="42"/>
      <c r="AI29" s="42"/>
      <c r="AJ29" s="42"/>
      <c r="AK29" s="313">
        <f>ROUND(AV94, 2)</f>
        <v>0</v>
      </c>
      <c r="AL29" s="314"/>
      <c r="AM29" s="314"/>
      <c r="AN29" s="314"/>
      <c r="AO29" s="314"/>
      <c r="AP29" s="42"/>
      <c r="AQ29" s="42"/>
      <c r="AR29" s="43"/>
      <c r="BE29" s="303"/>
    </row>
    <row r="30" spans="1:71" s="3" customFormat="1" ht="14.45" customHeight="1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315">
        <v>0.15</v>
      </c>
      <c r="M30" s="314"/>
      <c r="N30" s="314"/>
      <c r="O30" s="314"/>
      <c r="P30" s="314"/>
      <c r="Q30" s="42"/>
      <c r="R30" s="42"/>
      <c r="S30" s="42"/>
      <c r="T30" s="42"/>
      <c r="U30" s="42"/>
      <c r="V30" s="42"/>
      <c r="W30" s="313">
        <f>ROUND(BA94, 2)</f>
        <v>0</v>
      </c>
      <c r="X30" s="314"/>
      <c r="Y30" s="314"/>
      <c r="Z30" s="314"/>
      <c r="AA30" s="314"/>
      <c r="AB30" s="314"/>
      <c r="AC30" s="314"/>
      <c r="AD30" s="314"/>
      <c r="AE30" s="314"/>
      <c r="AF30" s="42"/>
      <c r="AG30" s="42"/>
      <c r="AH30" s="42"/>
      <c r="AI30" s="42"/>
      <c r="AJ30" s="42"/>
      <c r="AK30" s="313">
        <f>ROUND(AW94, 2)</f>
        <v>0</v>
      </c>
      <c r="AL30" s="314"/>
      <c r="AM30" s="314"/>
      <c r="AN30" s="314"/>
      <c r="AO30" s="314"/>
      <c r="AP30" s="42"/>
      <c r="AQ30" s="42"/>
      <c r="AR30" s="43"/>
      <c r="BE30" s="303"/>
    </row>
    <row r="31" spans="1:71" s="3" customFormat="1" ht="14.45" hidden="1" customHeight="1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315">
        <v>0.21</v>
      </c>
      <c r="M31" s="314"/>
      <c r="N31" s="314"/>
      <c r="O31" s="314"/>
      <c r="P31" s="314"/>
      <c r="Q31" s="42"/>
      <c r="R31" s="42"/>
      <c r="S31" s="42"/>
      <c r="T31" s="42"/>
      <c r="U31" s="42"/>
      <c r="V31" s="42"/>
      <c r="W31" s="313">
        <f>ROUND(BB94, 2)</f>
        <v>0</v>
      </c>
      <c r="X31" s="314"/>
      <c r="Y31" s="314"/>
      <c r="Z31" s="314"/>
      <c r="AA31" s="314"/>
      <c r="AB31" s="314"/>
      <c r="AC31" s="314"/>
      <c r="AD31" s="314"/>
      <c r="AE31" s="314"/>
      <c r="AF31" s="42"/>
      <c r="AG31" s="42"/>
      <c r="AH31" s="42"/>
      <c r="AI31" s="42"/>
      <c r="AJ31" s="42"/>
      <c r="AK31" s="313">
        <v>0</v>
      </c>
      <c r="AL31" s="314"/>
      <c r="AM31" s="314"/>
      <c r="AN31" s="314"/>
      <c r="AO31" s="314"/>
      <c r="AP31" s="42"/>
      <c r="AQ31" s="42"/>
      <c r="AR31" s="43"/>
      <c r="BE31" s="303"/>
    </row>
    <row r="32" spans="1:71" s="3" customFormat="1" ht="14.45" hidden="1" customHeight="1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315">
        <v>0.15</v>
      </c>
      <c r="M32" s="314"/>
      <c r="N32" s="314"/>
      <c r="O32" s="314"/>
      <c r="P32" s="314"/>
      <c r="Q32" s="42"/>
      <c r="R32" s="42"/>
      <c r="S32" s="42"/>
      <c r="T32" s="42"/>
      <c r="U32" s="42"/>
      <c r="V32" s="42"/>
      <c r="W32" s="313">
        <f>ROUND(BC94, 2)</f>
        <v>0</v>
      </c>
      <c r="X32" s="314"/>
      <c r="Y32" s="314"/>
      <c r="Z32" s="314"/>
      <c r="AA32" s="314"/>
      <c r="AB32" s="314"/>
      <c r="AC32" s="314"/>
      <c r="AD32" s="314"/>
      <c r="AE32" s="314"/>
      <c r="AF32" s="42"/>
      <c r="AG32" s="42"/>
      <c r="AH32" s="42"/>
      <c r="AI32" s="42"/>
      <c r="AJ32" s="42"/>
      <c r="AK32" s="313">
        <v>0</v>
      </c>
      <c r="AL32" s="314"/>
      <c r="AM32" s="314"/>
      <c r="AN32" s="314"/>
      <c r="AO32" s="314"/>
      <c r="AP32" s="42"/>
      <c r="AQ32" s="42"/>
      <c r="AR32" s="43"/>
      <c r="BE32" s="303"/>
    </row>
    <row r="33" spans="1:57" s="3" customFormat="1" ht="14.45" hidden="1" customHeight="1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315">
        <v>0</v>
      </c>
      <c r="M33" s="314"/>
      <c r="N33" s="314"/>
      <c r="O33" s="314"/>
      <c r="P33" s="314"/>
      <c r="Q33" s="42"/>
      <c r="R33" s="42"/>
      <c r="S33" s="42"/>
      <c r="T33" s="42"/>
      <c r="U33" s="42"/>
      <c r="V33" s="42"/>
      <c r="W33" s="313">
        <f>ROUND(BD94, 2)</f>
        <v>0</v>
      </c>
      <c r="X33" s="314"/>
      <c r="Y33" s="314"/>
      <c r="Z33" s="314"/>
      <c r="AA33" s="314"/>
      <c r="AB33" s="314"/>
      <c r="AC33" s="314"/>
      <c r="AD33" s="314"/>
      <c r="AE33" s="314"/>
      <c r="AF33" s="42"/>
      <c r="AG33" s="42"/>
      <c r="AH33" s="42"/>
      <c r="AI33" s="42"/>
      <c r="AJ33" s="42"/>
      <c r="AK33" s="313">
        <v>0</v>
      </c>
      <c r="AL33" s="314"/>
      <c r="AM33" s="314"/>
      <c r="AN33" s="314"/>
      <c r="AO33" s="314"/>
      <c r="AP33" s="42"/>
      <c r="AQ33" s="42"/>
      <c r="AR33" s="43"/>
      <c r="BE33" s="30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2"/>
    </row>
    <row r="35" spans="1:57" s="2" customFormat="1" ht="25.9" customHeight="1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319" t="s">
        <v>45</v>
      </c>
      <c r="Y35" s="317"/>
      <c r="Z35" s="317"/>
      <c r="AA35" s="317"/>
      <c r="AB35" s="317"/>
      <c r="AC35" s="46"/>
      <c r="AD35" s="46"/>
      <c r="AE35" s="46"/>
      <c r="AF35" s="46"/>
      <c r="AG35" s="46"/>
      <c r="AH35" s="46"/>
      <c r="AI35" s="46"/>
      <c r="AJ35" s="46"/>
      <c r="AK35" s="316">
        <f>SUM(AK26:AK33)</f>
        <v>0</v>
      </c>
      <c r="AL35" s="317"/>
      <c r="AM35" s="317"/>
      <c r="AN35" s="317"/>
      <c r="AO35" s="31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IMPORT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0" t="str">
        <f>K6</f>
        <v>20-01 - Kadaň město PD - Opravy VPP vč. wc a fasády (zadání)</v>
      </c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2" t="str">
        <f>IF(AN8= "","",AN8)</f>
        <v>13. 5. 2020</v>
      </c>
      <c r="AN87" s="282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83" t="str">
        <f>IF(E17="","",E17)</f>
        <v xml:space="preserve"> </v>
      </c>
      <c r="AN89" s="284"/>
      <c r="AO89" s="284"/>
      <c r="AP89" s="284"/>
      <c r="AQ89" s="37"/>
      <c r="AR89" s="40"/>
      <c r="AS89" s="285" t="s">
        <v>53</v>
      </c>
      <c r="AT89" s="28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283" t="str">
        <f>IF(E20="","",E20)</f>
        <v xml:space="preserve"> </v>
      </c>
      <c r="AN90" s="284"/>
      <c r="AO90" s="284"/>
      <c r="AP90" s="284"/>
      <c r="AQ90" s="37"/>
      <c r="AR90" s="40"/>
      <c r="AS90" s="287"/>
      <c r="AT90" s="28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9"/>
      <c r="AT91" s="29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1" t="s">
        <v>54</v>
      </c>
      <c r="D92" s="292"/>
      <c r="E92" s="292"/>
      <c r="F92" s="292"/>
      <c r="G92" s="292"/>
      <c r="H92" s="74"/>
      <c r="I92" s="294" t="s">
        <v>55</v>
      </c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3" t="s">
        <v>56</v>
      </c>
      <c r="AH92" s="292"/>
      <c r="AI92" s="292"/>
      <c r="AJ92" s="292"/>
      <c r="AK92" s="292"/>
      <c r="AL92" s="292"/>
      <c r="AM92" s="292"/>
      <c r="AN92" s="294" t="s">
        <v>57</v>
      </c>
      <c r="AO92" s="292"/>
      <c r="AP92" s="295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9">
        <f>ROUND(SUM(AG95:AG99),2)</f>
        <v>0</v>
      </c>
      <c r="AH94" s="299"/>
      <c r="AI94" s="299"/>
      <c r="AJ94" s="299"/>
      <c r="AK94" s="299"/>
      <c r="AL94" s="299"/>
      <c r="AM94" s="299"/>
      <c r="AN94" s="300">
        <f t="shared" ref="AN94:AN99" si="0">SUM(AG94,AT94)</f>
        <v>0</v>
      </c>
      <c r="AO94" s="300"/>
      <c r="AP94" s="300"/>
      <c r="AQ94" s="86" t="s">
        <v>1</v>
      </c>
      <c r="AR94" s="87"/>
      <c r="AS94" s="88">
        <f>ROUND(SUM(AS95:AS99),2)</f>
        <v>0</v>
      </c>
      <c r="AT94" s="89">
        <f t="shared" ref="AT94:AT99" si="1">ROUND(SUM(AV94:AW94),2)</f>
        <v>0</v>
      </c>
      <c r="AU94" s="90">
        <f>ROUND(SUM(AU95:AU99),5)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ROUND(SUM(AZ95:AZ99),2)</f>
        <v>0</v>
      </c>
      <c r="BA94" s="89">
        <f>ROUND(SUM(BA95:BA99),2)</f>
        <v>0</v>
      </c>
      <c r="BB94" s="89">
        <f>ROUND(SUM(BB95:BB99),2)</f>
        <v>0</v>
      </c>
      <c r="BC94" s="89">
        <f>ROUND(SUM(BC95:BC99),2)</f>
        <v>0</v>
      </c>
      <c r="BD94" s="91">
        <f>ROUND(SUM(BD95:BD99),2)</f>
        <v>0</v>
      </c>
      <c r="BS94" s="92" t="s">
        <v>72</v>
      </c>
      <c r="BT94" s="92" t="s">
        <v>73</v>
      </c>
      <c r="BU94" s="93" t="s">
        <v>74</v>
      </c>
      <c r="BV94" s="92" t="s">
        <v>14</v>
      </c>
      <c r="BW94" s="92" t="s">
        <v>5</v>
      </c>
      <c r="BX94" s="92" t="s">
        <v>75</v>
      </c>
      <c r="CL94" s="92" t="s">
        <v>1</v>
      </c>
    </row>
    <row r="95" spans="1:91" s="7" customFormat="1" ht="16.5" customHeight="1">
      <c r="A95" s="94" t="s">
        <v>76</v>
      </c>
      <c r="B95" s="95"/>
      <c r="C95" s="96"/>
      <c r="D95" s="296" t="s">
        <v>77</v>
      </c>
      <c r="E95" s="296"/>
      <c r="F95" s="296"/>
      <c r="G95" s="296"/>
      <c r="H95" s="296"/>
      <c r="I95" s="97"/>
      <c r="J95" s="296" t="s">
        <v>78</v>
      </c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7">
        <f>'01 - Stavební část'!J30</f>
        <v>0</v>
      </c>
      <c r="AH95" s="298"/>
      <c r="AI95" s="298"/>
      <c r="AJ95" s="298"/>
      <c r="AK95" s="298"/>
      <c r="AL95" s="298"/>
      <c r="AM95" s="298"/>
      <c r="AN95" s="297">
        <f t="shared" si="0"/>
        <v>0</v>
      </c>
      <c r="AO95" s="298"/>
      <c r="AP95" s="298"/>
      <c r="AQ95" s="98" t="s">
        <v>79</v>
      </c>
      <c r="AR95" s="99"/>
      <c r="AS95" s="100">
        <v>0</v>
      </c>
      <c r="AT95" s="101">
        <f t="shared" si="1"/>
        <v>0</v>
      </c>
      <c r="AU95" s="102">
        <f>'01 - Stavební část'!P151</f>
        <v>0</v>
      </c>
      <c r="AV95" s="101">
        <f>'01 - Stavební část'!J33</f>
        <v>0</v>
      </c>
      <c r="AW95" s="101">
        <f>'01 - Stavební část'!J34</f>
        <v>0</v>
      </c>
      <c r="AX95" s="101">
        <f>'01 - Stavební část'!J35</f>
        <v>0</v>
      </c>
      <c r="AY95" s="101">
        <f>'01 - Stavební část'!J36</f>
        <v>0</v>
      </c>
      <c r="AZ95" s="101">
        <f>'01 - Stavební část'!F33</f>
        <v>0</v>
      </c>
      <c r="BA95" s="101">
        <f>'01 - Stavební část'!F34</f>
        <v>0</v>
      </c>
      <c r="BB95" s="101">
        <f>'01 - Stavební část'!F35</f>
        <v>0</v>
      </c>
      <c r="BC95" s="101">
        <f>'01 - Stavební část'!F36</f>
        <v>0</v>
      </c>
      <c r="BD95" s="103">
        <f>'01 - Stavební část'!F37</f>
        <v>0</v>
      </c>
      <c r="BT95" s="104" t="s">
        <v>80</v>
      </c>
      <c r="BV95" s="104" t="s">
        <v>14</v>
      </c>
      <c r="BW95" s="104" t="s">
        <v>81</v>
      </c>
      <c r="BX95" s="104" t="s">
        <v>5</v>
      </c>
      <c r="CL95" s="104" t="s">
        <v>1</v>
      </c>
      <c r="CM95" s="104" t="s">
        <v>82</v>
      </c>
    </row>
    <row r="96" spans="1:91" s="7" customFormat="1" ht="16.5" customHeight="1">
      <c r="A96" s="94" t="s">
        <v>76</v>
      </c>
      <c r="B96" s="95"/>
      <c r="C96" s="96"/>
      <c r="D96" s="296" t="s">
        <v>83</v>
      </c>
      <c r="E96" s="296"/>
      <c r="F96" s="296"/>
      <c r="G96" s="296"/>
      <c r="H96" s="296"/>
      <c r="I96" s="97"/>
      <c r="J96" s="296" t="s">
        <v>84</v>
      </c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7">
        <f>'02 - Zdravotechnika'!J30</f>
        <v>0</v>
      </c>
      <c r="AH96" s="298"/>
      <c r="AI96" s="298"/>
      <c r="AJ96" s="298"/>
      <c r="AK96" s="298"/>
      <c r="AL96" s="298"/>
      <c r="AM96" s="298"/>
      <c r="AN96" s="297">
        <f t="shared" si="0"/>
        <v>0</v>
      </c>
      <c r="AO96" s="298"/>
      <c r="AP96" s="298"/>
      <c r="AQ96" s="98" t="s">
        <v>79</v>
      </c>
      <c r="AR96" s="99"/>
      <c r="AS96" s="100">
        <v>0</v>
      </c>
      <c r="AT96" s="101">
        <f t="shared" si="1"/>
        <v>0</v>
      </c>
      <c r="AU96" s="102">
        <f>'02 - Zdravotechnika'!P120</f>
        <v>0</v>
      </c>
      <c r="AV96" s="101">
        <f>'02 - Zdravotechnika'!J33</f>
        <v>0</v>
      </c>
      <c r="AW96" s="101">
        <f>'02 - Zdravotechnika'!J34</f>
        <v>0</v>
      </c>
      <c r="AX96" s="101">
        <f>'02 - Zdravotechnika'!J35</f>
        <v>0</v>
      </c>
      <c r="AY96" s="101">
        <f>'02 - Zdravotechnika'!J36</f>
        <v>0</v>
      </c>
      <c r="AZ96" s="101">
        <f>'02 - Zdravotechnika'!F33</f>
        <v>0</v>
      </c>
      <c r="BA96" s="101">
        <f>'02 - Zdravotechnika'!F34</f>
        <v>0</v>
      </c>
      <c r="BB96" s="101">
        <f>'02 - Zdravotechnika'!F35</f>
        <v>0</v>
      </c>
      <c r="BC96" s="101">
        <f>'02 - Zdravotechnika'!F36</f>
        <v>0</v>
      </c>
      <c r="BD96" s="103">
        <f>'02 - Zdravotechnika'!F37</f>
        <v>0</v>
      </c>
      <c r="BT96" s="104" t="s">
        <v>80</v>
      </c>
      <c r="BV96" s="104" t="s">
        <v>14</v>
      </c>
      <c r="BW96" s="104" t="s">
        <v>85</v>
      </c>
      <c r="BX96" s="104" t="s">
        <v>5</v>
      </c>
      <c r="CL96" s="104" t="s">
        <v>1</v>
      </c>
      <c r="CM96" s="104" t="s">
        <v>82</v>
      </c>
    </row>
    <row r="97" spans="1:91" s="7" customFormat="1" ht="16.5" customHeight="1">
      <c r="A97" s="94" t="s">
        <v>76</v>
      </c>
      <c r="B97" s="95"/>
      <c r="C97" s="96"/>
      <c r="D97" s="296" t="s">
        <v>86</v>
      </c>
      <c r="E97" s="296"/>
      <c r="F97" s="296"/>
      <c r="G97" s="296"/>
      <c r="H97" s="296"/>
      <c r="I97" s="97"/>
      <c r="J97" s="296" t="s">
        <v>87</v>
      </c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7">
        <f>'03 - Vytápění'!J30</f>
        <v>0</v>
      </c>
      <c r="AH97" s="298"/>
      <c r="AI97" s="298"/>
      <c r="AJ97" s="298"/>
      <c r="AK97" s="298"/>
      <c r="AL97" s="298"/>
      <c r="AM97" s="298"/>
      <c r="AN97" s="297">
        <f t="shared" si="0"/>
        <v>0</v>
      </c>
      <c r="AO97" s="298"/>
      <c r="AP97" s="298"/>
      <c r="AQ97" s="98" t="s">
        <v>79</v>
      </c>
      <c r="AR97" s="99"/>
      <c r="AS97" s="100">
        <v>0</v>
      </c>
      <c r="AT97" s="101">
        <f t="shared" si="1"/>
        <v>0</v>
      </c>
      <c r="AU97" s="102">
        <f>'03 - Vytápění'!P122</f>
        <v>0</v>
      </c>
      <c r="AV97" s="101">
        <f>'03 - Vytápění'!J33</f>
        <v>0</v>
      </c>
      <c r="AW97" s="101">
        <f>'03 - Vytápění'!J34</f>
        <v>0</v>
      </c>
      <c r="AX97" s="101">
        <f>'03 - Vytápění'!J35</f>
        <v>0</v>
      </c>
      <c r="AY97" s="101">
        <f>'03 - Vytápění'!J36</f>
        <v>0</v>
      </c>
      <c r="AZ97" s="101">
        <f>'03 - Vytápění'!F33</f>
        <v>0</v>
      </c>
      <c r="BA97" s="101">
        <f>'03 - Vytápění'!F34</f>
        <v>0</v>
      </c>
      <c r="BB97" s="101">
        <f>'03 - Vytápění'!F35</f>
        <v>0</v>
      </c>
      <c r="BC97" s="101">
        <f>'03 - Vytápění'!F36</f>
        <v>0</v>
      </c>
      <c r="BD97" s="103">
        <f>'03 - Vytápění'!F37</f>
        <v>0</v>
      </c>
      <c r="BT97" s="104" t="s">
        <v>80</v>
      </c>
      <c r="BV97" s="104" t="s">
        <v>14</v>
      </c>
      <c r="BW97" s="104" t="s">
        <v>88</v>
      </c>
      <c r="BX97" s="104" t="s">
        <v>5</v>
      </c>
      <c r="CL97" s="104" t="s">
        <v>1</v>
      </c>
      <c r="CM97" s="104" t="s">
        <v>82</v>
      </c>
    </row>
    <row r="98" spans="1:91" s="7" customFormat="1" ht="16.5" customHeight="1">
      <c r="A98" s="94" t="s">
        <v>76</v>
      </c>
      <c r="B98" s="95"/>
      <c r="C98" s="96"/>
      <c r="D98" s="296" t="s">
        <v>89</v>
      </c>
      <c r="E98" s="296"/>
      <c r="F98" s="296"/>
      <c r="G98" s="296"/>
      <c r="H98" s="296"/>
      <c r="I98" s="97"/>
      <c r="J98" s="296" t="s">
        <v>90</v>
      </c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7">
        <f>'04 - Elektroinstalace NN'!J30</f>
        <v>0</v>
      </c>
      <c r="AH98" s="298"/>
      <c r="AI98" s="298"/>
      <c r="AJ98" s="298"/>
      <c r="AK98" s="298"/>
      <c r="AL98" s="298"/>
      <c r="AM98" s="298"/>
      <c r="AN98" s="297">
        <f t="shared" si="0"/>
        <v>0</v>
      </c>
      <c r="AO98" s="298"/>
      <c r="AP98" s="298"/>
      <c r="AQ98" s="98" t="s">
        <v>79</v>
      </c>
      <c r="AR98" s="99"/>
      <c r="AS98" s="100">
        <v>0</v>
      </c>
      <c r="AT98" s="101">
        <f t="shared" si="1"/>
        <v>0</v>
      </c>
      <c r="AU98" s="102">
        <f>'04 - Elektroinstalace NN'!P126</f>
        <v>0</v>
      </c>
      <c r="AV98" s="101">
        <f>'04 - Elektroinstalace NN'!J33</f>
        <v>0</v>
      </c>
      <c r="AW98" s="101">
        <f>'04 - Elektroinstalace NN'!J34</f>
        <v>0</v>
      </c>
      <c r="AX98" s="101">
        <f>'04 - Elektroinstalace NN'!J35</f>
        <v>0</v>
      </c>
      <c r="AY98" s="101">
        <f>'04 - Elektroinstalace NN'!J36</f>
        <v>0</v>
      </c>
      <c r="AZ98" s="101">
        <f>'04 - Elektroinstalace NN'!F33</f>
        <v>0</v>
      </c>
      <c r="BA98" s="101">
        <f>'04 - Elektroinstalace NN'!F34</f>
        <v>0</v>
      </c>
      <c r="BB98" s="101">
        <f>'04 - Elektroinstalace NN'!F35</f>
        <v>0</v>
      </c>
      <c r="BC98" s="101">
        <f>'04 - Elektroinstalace NN'!F36</f>
        <v>0</v>
      </c>
      <c r="BD98" s="103">
        <f>'04 - Elektroinstalace NN'!F37</f>
        <v>0</v>
      </c>
      <c r="BT98" s="104" t="s">
        <v>80</v>
      </c>
      <c r="BV98" s="104" t="s">
        <v>14</v>
      </c>
      <c r="BW98" s="104" t="s">
        <v>91</v>
      </c>
      <c r="BX98" s="104" t="s">
        <v>5</v>
      </c>
      <c r="CL98" s="104" t="s">
        <v>1</v>
      </c>
      <c r="CM98" s="104" t="s">
        <v>82</v>
      </c>
    </row>
    <row r="99" spans="1:91" s="7" customFormat="1" ht="16.5" customHeight="1">
      <c r="A99" s="94" t="s">
        <v>76</v>
      </c>
      <c r="B99" s="95"/>
      <c r="C99" s="96"/>
      <c r="D99" s="296" t="s">
        <v>92</v>
      </c>
      <c r="E99" s="296"/>
      <c r="F99" s="296"/>
      <c r="G99" s="296"/>
      <c r="H99" s="296"/>
      <c r="I99" s="97"/>
      <c r="J99" s="296" t="s">
        <v>93</v>
      </c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7">
        <f>'05 - Vedlejší rozpočtové ...'!J30</f>
        <v>0</v>
      </c>
      <c r="AH99" s="298"/>
      <c r="AI99" s="298"/>
      <c r="AJ99" s="298"/>
      <c r="AK99" s="298"/>
      <c r="AL99" s="298"/>
      <c r="AM99" s="298"/>
      <c r="AN99" s="297">
        <f t="shared" si="0"/>
        <v>0</v>
      </c>
      <c r="AO99" s="298"/>
      <c r="AP99" s="298"/>
      <c r="AQ99" s="98" t="s">
        <v>79</v>
      </c>
      <c r="AR99" s="99"/>
      <c r="AS99" s="105">
        <v>0</v>
      </c>
      <c r="AT99" s="106">
        <f t="shared" si="1"/>
        <v>0</v>
      </c>
      <c r="AU99" s="107">
        <f>'05 - Vedlejší rozpočtové ...'!P121</f>
        <v>0</v>
      </c>
      <c r="AV99" s="106">
        <f>'05 - Vedlejší rozpočtové ...'!J33</f>
        <v>0</v>
      </c>
      <c r="AW99" s="106">
        <f>'05 - Vedlejší rozpočtové ...'!J34</f>
        <v>0</v>
      </c>
      <c r="AX99" s="106">
        <f>'05 - Vedlejší rozpočtové ...'!J35</f>
        <v>0</v>
      </c>
      <c r="AY99" s="106">
        <f>'05 - Vedlejší rozpočtové ...'!J36</f>
        <v>0</v>
      </c>
      <c r="AZ99" s="106">
        <f>'05 - Vedlejší rozpočtové ...'!F33</f>
        <v>0</v>
      </c>
      <c r="BA99" s="106">
        <f>'05 - Vedlejší rozpočtové ...'!F34</f>
        <v>0</v>
      </c>
      <c r="BB99" s="106">
        <f>'05 - Vedlejší rozpočtové ...'!F35</f>
        <v>0</v>
      </c>
      <c r="BC99" s="106">
        <f>'05 - Vedlejší rozpočtové ...'!F36</f>
        <v>0</v>
      </c>
      <c r="BD99" s="108">
        <f>'05 - Vedlejší rozpočtové ...'!F37</f>
        <v>0</v>
      </c>
      <c r="BT99" s="104" t="s">
        <v>80</v>
      </c>
      <c r="BV99" s="104" t="s">
        <v>14</v>
      </c>
      <c r="BW99" s="104" t="s">
        <v>94</v>
      </c>
      <c r="BX99" s="104" t="s">
        <v>5</v>
      </c>
      <c r="CL99" s="104" t="s">
        <v>1</v>
      </c>
      <c r="CM99" s="104" t="s">
        <v>82</v>
      </c>
    </row>
    <row r="100" spans="1:91" s="2" customFormat="1" ht="30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pans="1:9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40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algorithmName="SHA-512" hashValue="PYa9oUSBlfyAMMMusQpkL8A3hWYNMKQt7OF9p5JRhcu0YtxWgN6S4XIlbJuR1z3Vj+bA6VyqazqZGUgbRiWthQ==" saltValue="BclanYlxR5Os7YPk/yM/z+z+pw+JUo3vzu/HyjuwQL3U/H3WvHkY9N15+iTfxDjU3ahz89kjjcY4EE6P/jUU6g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Stavební část'!C2" display="/"/>
    <hyperlink ref="A96" location="'02 - Zdravotechnika'!C2" display="/"/>
    <hyperlink ref="A97" location="'03 - Vytápění'!C2" display="/"/>
    <hyperlink ref="A98" location="'04 - Elektroinstalace NN'!C2" display="/"/>
    <hyperlink ref="A99" location="'05 - Vedlejší rozpočtové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06"/>
  <sheetViews>
    <sheetView showGridLines="0" topLeftCell="A1043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81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1" t="str">
        <f>'Rekapitulace stavby'!K6</f>
        <v>20-01 - Kadaň město PD - Opravy VPP vč. wc a fasády (zadání)</v>
      </c>
      <c r="F7" s="322"/>
      <c r="G7" s="322"/>
      <c r="H7" s="322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3" t="s">
        <v>97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13. 5. 2020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26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ROUND(J151,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37</v>
      </c>
      <c r="E33" s="115" t="s">
        <v>38</v>
      </c>
      <c r="F33" s="131">
        <f>ROUND((SUM(BE151:BE1205)),  2)</f>
        <v>0</v>
      </c>
      <c r="G33" s="35"/>
      <c r="H33" s="35"/>
      <c r="I33" s="132">
        <v>0.21</v>
      </c>
      <c r="J33" s="131">
        <f>ROUND(((SUM(BE151:BE1205))*I33),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39</v>
      </c>
      <c r="F34" s="131">
        <f>ROUND((SUM(BF151:BF1205)),  2)</f>
        <v>0</v>
      </c>
      <c r="G34" s="35"/>
      <c r="H34" s="35"/>
      <c r="I34" s="132">
        <v>0.15</v>
      </c>
      <c r="J34" s="131">
        <f>ROUND(((SUM(BF151:BF1205))*I34),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40</v>
      </c>
      <c r="F35" s="131">
        <f>ROUND((SUM(BG151:BG1205)),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41</v>
      </c>
      <c r="F36" s="131">
        <f>ROUND((SUM(BH151:BH1205)),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42</v>
      </c>
      <c r="F37" s="131">
        <f>ROUND((SUM(BI151:BI1205)),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20-01 - Kadaň město PD - Opravy VPP vč. wc a fasády (zadání)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0" t="str">
        <f>E9</f>
        <v>01 - Stavební část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13. 5. 2020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J151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2:12" s="9" customFormat="1" ht="24.95" customHeight="1">
      <c r="B97" s="162"/>
      <c r="C97" s="163"/>
      <c r="D97" s="164" t="s">
        <v>103</v>
      </c>
      <c r="E97" s="165"/>
      <c r="F97" s="165"/>
      <c r="G97" s="165"/>
      <c r="H97" s="165"/>
      <c r="I97" s="166"/>
      <c r="J97" s="167">
        <f>J152</f>
        <v>0</v>
      </c>
      <c r="K97" s="163"/>
      <c r="L97" s="168"/>
    </row>
    <row r="98" spans="2:12" s="10" customFormat="1" ht="19.899999999999999" customHeight="1">
      <c r="B98" s="169"/>
      <c r="C98" s="170"/>
      <c r="D98" s="171" t="s">
        <v>104</v>
      </c>
      <c r="E98" s="172"/>
      <c r="F98" s="172"/>
      <c r="G98" s="172"/>
      <c r="H98" s="172"/>
      <c r="I98" s="173"/>
      <c r="J98" s="174">
        <f>J153</f>
        <v>0</v>
      </c>
      <c r="K98" s="170"/>
      <c r="L98" s="175"/>
    </row>
    <row r="99" spans="2:12" s="10" customFormat="1" ht="19.899999999999999" customHeight="1">
      <c r="B99" s="169"/>
      <c r="C99" s="170"/>
      <c r="D99" s="171" t="s">
        <v>105</v>
      </c>
      <c r="E99" s="172"/>
      <c r="F99" s="172"/>
      <c r="G99" s="172"/>
      <c r="H99" s="172"/>
      <c r="I99" s="173"/>
      <c r="J99" s="174">
        <f>J180</f>
        <v>0</v>
      </c>
      <c r="K99" s="170"/>
      <c r="L99" s="175"/>
    </row>
    <row r="100" spans="2:12" s="10" customFormat="1" ht="19.899999999999999" customHeight="1">
      <c r="B100" s="169"/>
      <c r="C100" s="170"/>
      <c r="D100" s="171" t="s">
        <v>106</v>
      </c>
      <c r="E100" s="172"/>
      <c r="F100" s="172"/>
      <c r="G100" s="172"/>
      <c r="H100" s="172"/>
      <c r="I100" s="173"/>
      <c r="J100" s="174">
        <f>J207</f>
        <v>0</v>
      </c>
      <c r="K100" s="170"/>
      <c r="L100" s="175"/>
    </row>
    <row r="101" spans="2:12" s="10" customFormat="1" ht="19.899999999999999" customHeight="1">
      <c r="B101" s="169"/>
      <c r="C101" s="170"/>
      <c r="D101" s="171" t="s">
        <v>107</v>
      </c>
      <c r="E101" s="172"/>
      <c r="F101" s="172"/>
      <c r="G101" s="172"/>
      <c r="H101" s="172"/>
      <c r="I101" s="173"/>
      <c r="J101" s="174">
        <f>J236</f>
        <v>0</v>
      </c>
      <c r="K101" s="170"/>
      <c r="L101" s="175"/>
    </row>
    <row r="102" spans="2:12" s="10" customFormat="1" ht="19.899999999999999" customHeight="1">
      <c r="B102" s="169"/>
      <c r="C102" s="170"/>
      <c r="D102" s="171" t="s">
        <v>108</v>
      </c>
      <c r="E102" s="172"/>
      <c r="F102" s="172"/>
      <c r="G102" s="172"/>
      <c r="H102" s="172"/>
      <c r="I102" s="173"/>
      <c r="J102" s="174">
        <f>J271</f>
        <v>0</v>
      </c>
      <c r="K102" s="170"/>
      <c r="L102" s="175"/>
    </row>
    <row r="103" spans="2:12" s="10" customFormat="1" ht="19.899999999999999" customHeight="1">
      <c r="B103" s="169"/>
      <c r="C103" s="170"/>
      <c r="D103" s="171" t="s">
        <v>109</v>
      </c>
      <c r="E103" s="172"/>
      <c r="F103" s="172"/>
      <c r="G103" s="172"/>
      <c r="H103" s="172"/>
      <c r="I103" s="173"/>
      <c r="J103" s="174">
        <f>J280</f>
        <v>0</v>
      </c>
      <c r="K103" s="170"/>
      <c r="L103" s="175"/>
    </row>
    <row r="104" spans="2:12" s="10" customFormat="1" ht="19.899999999999999" customHeight="1">
      <c r="B104" s="169"/>
      <c r="C104" s="170"/>
      <c r="D104" s="171" t="s">
        <v>110</v>
      </c>
      <c r="E104" s="172"/>
      <c r="F104" s="172"/>
      <c r="G104" s="172"/>
      <c r="H104" s="172"/>
      <c r="I104" s="173"/>
      <c r="J104" s="174">
        <f>J464</f>
        <v>0</v>
      </c>
      <c r="K104" s="170"/>
      <c r="L104" s="175"/>
    </row>
    <row r="105" spans="2:12" s="10" customFormat="1" ht="19.899999999999999" customHeight="1">
      <c r="B105" s="169"/>
      <c r="C105" s="170"/>
      <c r="D105" s="171" t="s">
        <v>111</v>
      </c>
      <c r="E105" s="172"/>
      <c r="F105" s="172"/>
      <c r="G105" s="172"/>
      <c r="H105" s="172"/>
      <c r="I105" s="173"/>
      <c r="J105" s="174">
        <f>J503</f>
        <v>0</v>
      </c>
      <c r="K105" s="170"/>
      <c r="L105" s="175"/>
    </row>
    <row r="106" spans="2:12" s="10" customFormat="1" ht="19.899999999999999" customHeight="1">
      <c r="B106" s="169"/>
      <c r="C106" s="170"/>
      <c r="D106" s="171" t="s">
        <v>112</v>
      </c>
      <c r="E106" s="172"/>
      <c r="F106" s="172"/>
      <c r="G106" s="172"/>
      <c r="H106" s="172"/>
      <c r="I106" s="173"/>
      <c r="J106" s="174">
        <f>J522</f>
        <v>0</v>
      </c>
      <c r="K106" s="170"/>
      <c r="L106" s="175"/>
    </row>
    <row r="107" spans="2:12" s="10" customFormat="1" ht="19.899999999999999" customHeight="1">
      <c r="B107" s="169"/>
      <c r="C107" s="170"/>
      <c r="D107" s="171" t="s">
        <v>113</v>
      </c>
      <c r="E107" s="172"/>
      <c r="F107" s="172"/>
      <c r="G107" s="172"/>
      <c r="H107" s="172"/>
      <c r="I107" s="173"/>
      <c r="J107" s="174">
        <f>J637</f>
        <v>0</v>
      </c>
      <c r="K107" s="170"/>
      <c r="L107" s="175"/>
    </row>
    <row r="108" spans="2:12" s="10" customFormat="1" ht="19.899999999999999" customHeight="1">
      <c r="B108" s="169"/>
      <c r="C108" s="170"/>
      <c r="D108" s="171" t="s">
        <v>114</v>
      </c>
      <c r="E108" s="172"/>
      <c r="F108" s="172"/>
      <c r="G108" s="172"/>
      <c r="H108" s="172"/>
      <c r="I108" s="173"/>
      <c r="J108" s="174">
        <f>J648</f>
        <v>0</v>
      </c>
      <c r="K108" s="170"/>
      <c r="L108" s="175"/>
    </row>
    <row r="109" spans="2:12" s="9" customFormat="1" ht="24.95" customHeight="1">
      <c r="B109" s="162"/>
      <c r="C109" s="163"/>
      <c r="D109" s="164" t="s">
        <v>115</v>
      </c>
      <c r="E109" s="165"/>
      <c r="F109" s="165"/>
      <c r="G109" s="165"/>
      <c r="H109" s="165"/>
      <c r="I109" s="166"/>
      <c r="J109" s="167">
        <f>J651</f>
        <v>0</v>
      </c>
      <c r="K109" s="163"/>
      <c r="L109" s="168"/>
    </row>
    <row r="110" spans="2:12" s="10" customFormat="1" ht="19.899999999999999" customHeight="1">
      <c r="B110" s="169"/>
      <c r="C110" s="170"/>
      <c r="D110" s="171" t="s">
        <v>116</v>
      </c>
      <c r="E110" s="172"/>
      <c r="F110" s="172"/>
      <c r="G110" s="172"/>
      <c r="H110" s="172"/>
      <c r="I110" s="173"/>
      <c r="J110" s="174">
        <f>J652</f>
        <v>0</v>
      </c>
      <c r="K110" s="170"/>
      <c r="L110" s="175"/>
    </row>
    <row r="111" spans="2:12" s="10" customFormat="1" ht="19.899999999999999" customHeight="1">
      <c r="B111" s="169"/>
      <c r="C111" s="170"/>
      <c r="D111" s="171" t="s">
        <v>117</v>
      </c>
      <c r="E111" s="172"/>
      <c r="F111" s="172"/>
      <c r="G111" s="172"/>
      <c r="H111" s="172"/>
      <c r="I111" s="173"/>
      <c r="J111" s="174">
        <f>J670</f>
        <v>0</v>
      </c>
      <c r="K111" s="170"/>
      <c r="L111" s="175"/>
    </row>
    <row r="112" spans="2:12" s="10" customFormat="1" ht="19.899999999999999" customHeight="1">
      <c r="B112" s="169"/>
      <c r="C112" s="170"/>
      <c r="D112" s="171" t="s">
        <v>118</v>
      </c>
      <c r="E112" s="172"/>
      <c r="F112" s="172"/>
      <c r="G112" s="172"/>
      <c r="H112" s="172"/>
      <c r="I112" s="173"/>
      <c r="J112" s="174">
        <f>J722</f>
        <v>0</v>
      </c>
      <c r="K112" s="170"/>
      <c r="L112" s="175"/>
    </row>
    <row r="113" spans="2:12" s="10" customFormat="1" ht="19.899999999999999" customHeight="1">
      <c r="B113" s="169"/>
      <c r="C113" s="170"/>
      <c r="D113" s="171" t="s">
        <v>119</v>
      </c>
      <c r="E113" s="172"/>
      <c r="F113" s="172"/>
      <c r="G113" s="172"/>
      <c r="H113" s="172"/>
      <c r="I113" s="173"/>
      <c r="J113" s="174">
        <f>J737</f>
        <v>0</v>
      </c>
      <c r="K113" s="170"/>
      <c r="L113" s="175"/>
    </row>
    <row r="114" spans="2:12" s="10" customFormat="1" ht="19.899999999999999" customHeight="1">
      <c r="B114" s="169"/>
      <c r="C114" s="170"/>
      <c r="D114" s="171" t="s">
        <v>120</v>
      </c>
      <c r="E114" s="172"/>
      <c r="F114" s="172"/>
      <c r="G114" s="172"/>
      <c r="H114" s="172"/>
      <c r="I114" s="173"/>
      <c r="J114" s="174">
        <f>J748</f>
        <v>0</v>
      </c>
      <c r="K114" s="170"/>
      <c r="L114" s="175"/>
    </row>
    <row r="115" spans="2:12" s="10" customFormat="1" ht="19.899999999999999" customHeight="1">
      <c r="B115" s="169"/>
      <c r="C115" s="170"/>
      <c r="D115" s="171" t="s">
        <v>121</v>
      </c>
      <c r="E115" s="172"/>
      <c r="F115" s="172"/>
      <c r="G115" s="172"/>
      <c r="H115" s="172"/>
      <c r="I115" s="173"/>
      <c r="J115" s="174">
        <f>J777</f>
        <v>0</v>
      </c>
      <c r="K115" s="170"/>
      <c r="L115" s="175"/>
    </row>
    <row r="116" spans="2:12" s="10" customFormat="1" ht="19.899999999999999" customHeight="1">
      <c r="B116" s="169"/>
      <c r="C116" s="170"/>
      <c r="D116" s="171" t="s">
        <v>122</v>
      </c>
      <c r="E116" s="172"/>
      <c r="F116" s="172"/>
      <c r="G116" s="172"/>
      <c r="H116" s="172"/>
      <c r="I116" s="173"/>
      <c r="J116" s="174">
        <f>J782</f>
        <v>0</v>
      </c>
      <c r="K116" s="170"/>
      <c r="L116" s="175"/>
    </row>
    <row r="117" spans="2:12" s="10" customFormat="1" ht="19.899999999999999" customHeight="1">
      <c r="B117" s="169"/>
      <c r="C117" s="170"/>
      <c r="D117" s="171" t="s">
        <v>123</v>
      </c>
      <c r="E117" s="172"/>
      <c r="F117" s="172"/>
      <c r="G117" s="172"/>
      <c r="H117" s="172"/>
      <c r="I117" s="173"/>
      <c r="J117" s="174">
        <f>J804</f>
        <v>0</v>
      </c>
      <c r="K117" s="170"/>
      <c r="L117" s="175"/>
    </row>
    <row r="118" spans="2:12" s="10" customFormat="1" ht="19.899999999999999" customHeight="1">
      <c r="B118" s="169"/>
      <c r="C118" s="170"/>
      <c r="D118" s="171" t="s">
        <v>124</v>
      </c>
      <c r="E118" s="172"/>
      <c r="F118" s="172"/>
      <c r="G118" s="172"/>
      <c r="H118" s="172"/>
      <c r="I118" s="173"/>
      <c r="J118" s="174">
        <f>J811</f>
        <v>0</v>
      </c>
      <c r="K118" s="170"/>
      <c r="L118" s="175"/>
    </row>
    <row r="119" spans="2:12" s="10" customFormat="1" ht="19.899999999999999" customHeight="1">
      <c r="B119" s="169"/>
      <c r="C119" s="170"/>
      <c r="D119" s="171" t="s">
        <v>125</v>
      </c>
      <c r="E119" s="172"/>
      <c r="F119" s="172"/>
      <c r="G119" s="172"/>
      <c r="H119" s="172"/>
      <c r="I119" s="173"/>
      <c r="J119" s="174">
        <f>J828</f>
        <v>0</v>
      </c>
      <c r="K119" s="170"/>
      <c r="L119" s="175"/>
    </row>
    <row r="120" spans="2:12" s="10" customFormat="1" ht="19.899999999999999" customHeight="1">
      <c r="B120" s="169"/>
      <c r="C120" s="170"/>
      <c r="D120" s="171" t="s">
        <v>126</v>
      </c>
      <c r="E120" s="172"/>
      <c r="F120" s="172"/>
      <c r="G120" s="172"/>
      <c r="H120" s="172"/>
      <c r="I120" s="173"/>
      <c r="J120" s="174">
        <f>J856</f>
        <v>0</v>
      </c>
      <c r="K120" s="170"/>
      <c r="L120" s="175"/>
    </row>
    <row r="121" spans="2:12" s="10" customFormat="1" ht="19.899999999999999" customHeight="1">
      <c r="B121" s="169"/>
      <c r="C121" s="170"/>
      <c r="D121" s="171" t="s">
        <v>127</v>
      </c>
      <c r="E121" s="172"/>
      <c r="F121" s="172"/>
      <c r="G121" s="172"/>
      <c r="H121" s="172"/>
      <c r="I121" s="173"/>
      <c r="J121" s="174">
        <f>J890</f>
        <v>0</v>
      </c>
      <c r="K121" s="170"/>
      <c r="L121" s="175"/>
    </row>
    <row r="122" spans="2:12" s="10" customFormat="1" ht="19.899999999999999" customHeight="1">
      <c r="B122" s="169"/>
      <c r="C122" s="170"/>
      <c r="D122" s="171" t="s">
        <v>128</v>
      </c>
      <c r="E122" s="172"/>
      <c r="F122" s="172"/>
      <c r="G122" s="172"/>
      <c r="H122" s="172"/>
      <c r="I122" s="173"/>
      <c r="J122" s="174">
        <f>J985</f>
        <v>0</v>
      </c>
      <c r="K122" s="170"/>
      <c r="L122" s="175"/>
    </row>
    <row r="123" spans="2:12" s="10" customFormat="1" ht="19.899999999999999" customHeight="1">
      <c r="B123" s="169"/>
      <c r="C123" s="170"/>
      <c r="D123" s="171" t="s">
        <v>129</v>
      </c>
      <c r="E123" s="172"/>
      <c r="F123" s="172"/>
      <c r="G123" s="172"/>
      <c r="H123" s="172"/>
      <c r="I123" s="173"/>
      <c r="J123" s="174">
        <f>J1024</f>
        <v>0</v>
      </c>
      <c r="K123" s="170"/>
      <c r="L123" s="175"/>
    </row>
    <row r="124" spans="2:12" s="10" customFormat="1" ht="19.899999999999999" customHeight="1">
      <c r="B124" s="169"/>
      <c r="C124" s="170"/>
      <c r="D124" s="171" t="s">
        <v>130</v>
      </c>
      <c r="E124" s="172"/>
      <c r="F124" s="172"/>
      <c r="G124" s="172"/>
      <c r="H124" s="172"/>
      <c r="I124" s="173"/>
      <c r="J124" s="174">
        <f>J1054</f>
        <v>0</v>
      </c>
      <c r="K124" s="170"/>
      <c r="L124" s="175"/>
    </row>
    <row r="125" spans="2:12" s="10" customFormat="1" ht="19.899999999999999" customHeight="1">
      <c r="B125" s="169"/>
      <c r="C125" s="170"/>
      <c r="D125" s="171" t="s">
        <v>131</v>
      </c>
      <c r="E125" s="172"/>
      <c r="F125" s="172"/>
      <c r="G125" s="172"/>
      <c r="H125" s="172"/>
      <c r="I125" s="173"/>
      <c r="J125" s="174">
        <f>J1075</f>
        <v>0</v>
      </c>
      <c r="K125" s="170"/>
      <c r="L125" s="175"/>
    </row>
    <row r="126" spans="2:12" s="10" customFormat="1" ht="19.899999999999999" customHeight="1">
      <c r="B126" s="169"/>
      <c r="C126" s="170"/>
      <c r="D126" s="171" t="s">
        <v>132</v>
      </c>
      <c r="E126" s="172"/>
      <c r="F126" s="172"/>
      <c r="G126" s="172"/>
      <c r="H126" s="172"/>
      <c r="I126" s="173"/>
      <c r="J126" s="174">
        <f>J1111</f>
        <v>0</v>
      </c>
      <c r="K126" s="170"/>
      <c r="L126" s="175"/>
    </row>
    <row r="127" spans="2:12" s="10" customFormat="1" ht="19.899999999999999" customHeight="1">
      <c r="B127" s="169"/>
      <c r="C127" s="170"/>
      <c r="D127" s="171" t="s">
        <v>133</v>
      </c>
      <c r="E127" s="172"/>
      <c r="F127" s="172"/>
      <c r="G127" s="172"/>
      <c r="H127" s="172"/>
      <c r="I127" s="173"/>
      <c r="J127" s="174">
        <f>J1119</f>
        <v>0</v>
      </c>
      <c r="K127" s="170"/>
      <c r="L127" s="175"/>
    </row>
    <row r="128" spans="2:12" s="9" customFormat="1" ht="24.95" customHeight="1">
      <c r="B128" s="162"/>
      <c r="C128" s="163"/>
      <c r="D128" s="164" t="s">
        <v>134</v>
      </c>
      <c r="E128" s="165"/>
      <c r="F128" s="165"/>
      <c r="G128" s="165"/>
      <c r="H128" s="165"/>
      <c r="I128" s="166"/>
      <c r="J128" s="167">
        <f>J1166</f>
        <v>0</v>
      </c>
      <c r="K128" s="163"/>
      <c r="L128" s="168"/>
    </row>
    <row r="129" spans="1:31" s="10" customFormat="1" ht="19.899999999999999" customHeight="1">
      <c r="B129" s="169"/>
      <c r="C129" s="170"/>
      <c r="D129" s="171" t="s">
        <v>135</v>
      </c>
      <c r="E129" s="172"/>
      <c r="F129" s="172"/>
      <c r="G129" s="172"/>
      <c r="H129" s="172"/>
      <c r="I129" s="173"/>
      <c r="J129" s="174">
        <f>J1167</f>
        <v>0</v>
      </c>
      <c r="K129" s="170"/>
      <c r="L129" s="175"/>
    </row>
    <row r="130" spans="1:31" s="10" customFormat="1" ht="19.899999999999999" customHeight="1">
      <c r="B130" s="169"/>
      <c r="C130" s="170"/>
      <c r="D130" s="171" t="s">
        <v>136</v>
      </c>
      <c r="E130" s="172"/>
      <c r="F130" s="172"/>
      <c r="G130" s="172"/>
      <c r="H130" s="172"/>
      <c r="I130" s="173"/>
      <c r="J130" s="174">
        <f>J1172</f>
        <v>0</v>
      </c>
      <c r="K130" s="170"/>
      <c r="L130" s="175"/>
    </row>
    <row r="131" spans="1:31" s="9" customFormat="1" ht="24.95" customHeight="1">
      <c r="B131" s="162"/>
      <c r="C131" s="163"/>
      <c r="D131" s="164" t="s">
        <v>137</v>
      </c>
      <c r="E131" s="165"/>
      <c r="F131" s="165"/>
      <c r="G131" s="165"/>
      <c r="H131" s="165"/>
      <c r="I131" s="166"/>
      <c r="J131" s="167">
        <f>J1191</f>
        <v>0</v>
      </c>
      <c r="K131" s="163"/>
      <c r="L131" s="168"/>
    </row>
    <row r="132" spans="1:31" s="2" customFormat="1" ht="21.75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153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7" spans="1:31" s="2" customFormat="1" ht="6.95" customHeight="1">
      <c r="A137" s="35"/>
      <c r="B137" s="57"/>
      <c r="C137" s="58"/>
      <c r="D137" s="58"/>
      <c r="E137" s="58"/>
      <c r="F137" s="58"/>
      <c r="G137" s="58"/>
      <c r="H137" s="58"/>
      <c r="I137" s="156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5" customHeight="1">
      <c r="A138" s="35"/>
      <c r="B138" s="36"/>
      <c r="C138" s="24" t="s">
        <v>138</v>
      </c>
      <c r="D138" s="37"/>
      <c r="E138" s="37"/>
      <c r="F138" s="37"/>
      <c r="G138" s="37"/>
      <c r="H138" s="37"/>
      <c r="I138" s="116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16</v>
      </c>
      <c r="D140" s="37"/>
      <c r="E140" s="37"/>
      <c r="F140" s="37"/>
      <c r="G140" s="37"/>
      <c r="H140" s="37"/>
      <c r="I140" s="116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>
      <c r="A141" s="35"/>
      <c r="B141" s="36"/>
      <c r="C141" s="37"/>
      <c r="D141" s="37"/>
      <c r="E141" s="328" t="str">
        <f>E7</f>
        <v>20-01 - Kadaň město PD - Opravy VPP vč. wc a fasády (zadání)</v>
      </c>
      <c r="F141" s="329"/>
      <c r="G141" s="329"/>
      <c r="H141" s="329"/>
      <c r="I141" s="116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2" customHeight="1">
      <c r="A142" s="35"/>
      <c r="B142" s="36"/>
      <c r="C142" s="30" t="s">
        <v>96</v>
      </c>
      <c r="D142" s="37"/>
      <c r="E142" s="37"/>
      <c r="F142" s="37"/>
      <c r="G142" s="37"/>
      <c r="H142" s="37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6.5" customHeight="1">
      <c r="A143" s="35"/>
      <c r="B143" s="36"/>
      <c r="C143" s="37"/>
      <c r="D143" s="37"/>
      <c r="E143" s="280" t="str">
        <f>E9</f>
        <v>01 - Stavební část</v>
      </c>
      <c r="F143" s="330"/>
      <c r="G143" s="330"/>
      <c r="H143" s="330"/>
      <c r="I143" s="116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6.95" customHeight="1">
      <c r="A144" s="35"/>
      <c r="B144" s="36"/>
      <c r="C144" s="37"/>
      <c r="D144" s="37"/>
      <c r="E144" s="37"/>
      <c r="F144" s="37"/>
      <c r="G144" s="37"/>
      <c r="H144" s="37"/>
      <c r="I144" s="116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2" customHeight="1">
      <c r="A145" s="35"/>
      <c r="B145" s="36"/>
      <c r="C145" s="30" t="s">
        <v>20</v>
      </c>
      <c r="D145" s="37"/>
      <c r="E145" s="37"/>
      <c r="F145" s="28" t="str">
        <f>F12</f>
        <v xml:space="preserve"> </v>
      </c>
      <c r="G145" s="37"/>
      <c r="H145" s="37"/>
      <c r="I145" s="118" t="s">
        <v>22</v>
      </c>
      <c r="J145" s="67" t="str">
        <f>IF(J12="","",J12)</f>
        <v>13. 5. 2020</v>
      </c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>
      <c r="A146" s="35"/>
      <c r="B146" s="36"/>
      <c r="C146" s="37"/>
      <c r="D146" s="37"/>
      <c r="E146" s="37"/>
      <c r="F146" s="37"/>
      <c r="G146" s="37"/>
      <c r="H146" s="37"/>
      <c r="I146" s="116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5.2" customHeight="1">
      <c r="A147" s="35"/>
      <c r="B147" s="36"/>
      <c r="C147" s="30" t="s">
        <v>24</v>
      </c>
      <c r="D147" s="37"/>
      <c r="E147" s="37"/>
      <c r="F147" s="28" t="str">
        <f>E15</f>
        <v xml:space="preserve"> </v>
      </c>
      <c r="G147" s="37"/>
      <c r="H147" s="37"/>
      <c r="I147" s="118" t="s">
        <v>29</v>
      </c>
      <c r="J147" s="33" t="str">
        <f>E21</f>
        <v xml:space="preserve"> 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5.2" customHeight="1">
      <c r="A148" s="35"/>
      <c r="B148" s="36"/>
      <c r="C148" s="30" t="s">
        <v>27</v>
      </c>
      <c r="D148" s="37"/>
      <c r="E148" s="37"/>
      <c r="F148" s="28" t="str">
        <f>IF(E18="","",E18)</f>
        <v>Vyplň údaj</v>
      </c>
      <c r="G148" s="37"/>
      <c r="H148" s="37"/>
      <c r="I148" s="118" t="s">
        <v>31</v>
      </c>
      <c r="J148" s="33" t="str">
        <f>E24</f>
        <v xml:space="preserve"> </v>
      </c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0.35" customHeight="1">
      <c r="A149" s="35"/>
      <c r="B149" s="36"/>
      <c r="C149" s="37"/>
      <c r="D149" s="37"/>
      <c r="E149" s="37"/>
      <c r="F149" s="37"/>
      <c r="G149" s="37"/>
      <c r="H149" s="37"/>
      <c r="I149" s="116"/>
      <c r="J149" s="37"/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11" customFormat="1" ht="29.25" customHeight="1">
      <c r="A150" s="176"/>
      <c r="B150" s="177"/>
      <c r="C150" s="178" t="s">
        <v>139</v>
      </c>
      <c r="D150" s="179" t="s">
        <v>58</v>
      </c>
      <c r="E150" s="179" t="s">
        <v>54</v>
      </c>
      <c r="F150" s="179" t="s">
        <v>55</v>
      </c>
      <c r="G150" s="179" t="s">
        <v>140</v>
      </c>
      <c r="H150" s="179" t="s">
        <v>141</v>
      </c>
      <c r="I150" s="180" t="s">
        <v>142</v>
      </c>
      <c r="J150" s="179" t="s">
        <v>100</v>
      </c>
      <c r="K150" s="181" t="s">
        <v>143</v>
      </c>
      <c r="L150" s="182"/>
      <c r="M150" s="76" t="s">
        <v>1</v>
      </c>
      <c r="N150" s="77" t="s">
        <v>37</v>
      </c>
      <c r="O150" s="77" t="s">
        <v>144</v>
      </c>
      <c r="P150" s="77" t="s">
        <v>145</v>
      </c>
      <c r="Q150" s="77" t="s">
        <v>146</v>
      </c>
      <c r="R150" s="77" t="s">
        <v>147</v>
      </c>
      <c r="S150" s="77" t="s">
        <v>148</v>
      </c>
      <c r="T150" s="78" t="s">
        <v>149</v>
      </c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</row>
    <row r="151" spans="1:65" s="2" customFormat="1" ht="22.9" customHeight="1">
      <c r="A151" s="35"/>
      <c r="B151" s="36"/>
      <c r="C151" s="83" t="s">
        <v>150</v>
      </c>
      <c r="D151" s="37"/>
      <c r="E151" s="37"/>
      <c r="F151" s="37"/>
      <c r="G151" s="37"/>
      <c r="H151" s="37"/>
      <c r="I151" s="116"/>
      <c r="J151" s="183">
        <f>BK151</f>
        <v>0</v>
      </c>
      <c r="K151" s="37"/>
      <c r="L151" s="40"/>
      <c r="M151" s="79"/>
      <c r="N151" s="184"/>
      <c r="O151" s="80"/>
      <c r="P151" s="185">
        <f>P152+P651+P1166+P1191</f>
        <v>0</v>
      </c>
      <c r="Q151" s="80"/>
      <c r="R151" s="185">
        <f>R152+R651+R1166+R1191</f>
        <v>0</v>
      </c>
      <c r="S151" s="80"/>
      <c r="T151" s="186">
        <f>T152+T651+T1166+T1191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72</v>
      </c>
      <c r="AU151" s="18" t="s">
        <v>102</v>
      </c>
      <c r="BK151" s="187">
        <f>BK152+BK651+BK1166+BK1191</f>
        <v>0</v>
      </c>
    </row>
    <row r="152" spans="1:65" s="12" customFormat="1" ht="25.9" customHeight="1">
      <c r="B152" s="188"/>
      <c r="C152" s="189"/>
      <c r="D152" s="190" t="s">
        <v>72</v>
      </c>
      <c r="E152" s="191" t="s">
        <v>151</v>
      </c>
      <c r="F152" s="191" t="s">
        <v>152</v>
      </c>
      <c r="G152" s="189"/>
      <c r="H152" s="189"/>
      <c r="I152" s="192"/>
      <c r="J152" s="193">
        <f>BK152</f>
        <v>0</v>
      </c>
      <c r="K152" s="189"/>
      <c r="L152" s="194"/>
      <c r="M152" s="195"/>
      <c r="N152" s="196"/>
      <c r="O152" s="196"/>
      <c r="P152" s="197">
        <f>P153+P180+P207+P236+P271+P280+P464+P503+P522+P637+P648</f>
        <v>0</v>
      </c>
      <c r="Q152" s="196"/>
      <c r="R152" s="197">
        <f>R153+R180+R207+R236+R271+R280+R464+R503+R522+R637+R648</f>
        <v>0</v>
      </c>
      <c r="S152" s="196"/>
      <c r="T152" s="198">
        <f>T153+T180+T207+T236+T271+T280+T464+T503+T522+T637+T648</f>
        <v>0</v>
      </c>
      <c r="AR152" s="199" t="s">
        <v>80</v>
      </c>
      <c r="AT152" s="200" t="s">
        <v>72</v>
      </c>
      <c r="AU152" s="200" t="s">
        <v>73</v>
      </c>
      <c r="AY152" s="199" t="s">
        <v>153</v>
      </c>
      <c r="BK152" s="201">
        <f>BK153+BK180+BK207+BK236+BK271+BK280+BK464+BK503+BK522+BK637+BK648</f>
        <v>0</v>
      </c>
    </row>
    <row r="153" spans="1:65" s="12" customFormat="1" ht="22.9" customHeight="1">
      <c r="B153" s="188"/>
      <c r="C153" s="189"/>
      <c r="D153" s="190" t="s">
        <v>72</v>
      </c>
      <c r="E153" s="202" t="s">
        <v>80</v>
      </c>
      <c r="F153" s="202" t="s">
        <v>154</v>
      </c>
      <c r="G153" s="189"/>
      <c r="H153" s="189"/>
      <c r="I153" s="192"/>
      <c r="J153" s="203">
        <f>BK153</f>
        <v>0</v>
      </c>
      <c r="K153" s="189"/>
      <c r="L153" s="194"/>
      <c r="M153" s="195"/>
      <c r="N153" s="196"/>
      <c r="O153" s="196"/>
      <c r="P153" s="197">
        <f>SUM(P154:P179)</f>
        <v>0</v>
      </c>
      <c r="Q153" s="196"/>
      <c r="R153" s="197">
        <f>SUM(R154:R179)</f>
        <v>0</v>
      </c>
      <c r="S153" s="196"/>
      <c r="T153" s="198">
        <f>SUM(T154:T179)</f>
        <v>0</v>
      </c>
      <c r="AR153" s="199" t="s">
        <v>80</v>
      </c>
      <c r="AT153" s="200" t="s">
        <v>72</v>
      </c>
      <c r="AU153" s="200" t="s">
        <v>80</v>
      </c>
      <c r="AY153" s="199" t="s">
        <v>153</v>
      </c>
      <c r="BK153" s="201">
        <f>SUM(BK154:BK179)</f>
        <v>0</v>
      </c>
    </row>
    <row r="154" spans="1:65" s="2" customFormat="1" ht="21.75" customHeight="1">
      <c r="A154" s="35"/>
      <c r="B154" s="36"/>
      <c r="C154" s="204" t="s">
        <v>80</v>
      </c>
      <c r="D154" s="204" t="s">
        <v>155</v>
      </c>
      <c r="E154" s="205" t="s">
        <v>156</v>
      </c>
      <c r="F154" s="206" t="s">
        <v>157</v>
      </c>
      <c r="G154" s="207" t="s">
        <v>158</v>
      </c>
      <c r="H154" s="208">
        <v>36.75</v>
      </c>
      <c r="I154" s="209"/>
      <c r="J154" s="210">
        <f>ROUND(I154*H154,2)</f>
        <v>0</v>
      </c>
      <c r="K154" s="206" t="s">
        <v>1</v>
      </c>
      <c r="L154" s="40"/>
      <c r="M154" s="211" t="s">
        <v>1</v>
      </c>
      <c r="N154" s="212" t="s">
        <v>38</v>
      </c>
      <c r="O154" s="7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5" t="s">
        <v>159</v>
      </c>
      <c r="AT154" s="215" t="s">
        <v>155</v>
      </c>
      <c r="AU154" s="215" t="s">
        <v>82</v>
      </c>
      <c r="AY154" s="18" t="s">
        <v>153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8" t="s">
        <v>80</v>
      </c>
      <c r="BK154" s="216">
        <f>ROUND(I154*H154,2)</f>
        <v>0</v>
      </c>
      <c r="BL154" s="18" t="s">
        <v>159</v>
      </c>
      <c r="BM154" s="215" t="s">
        <v>82</v>
      </c>
    </row>
    <row r="155" spans="1:65" s="2" customFormat="1" ht="11.25">
      <c r="A155" s="35"/>
      <c r="B155" s="36"/>
      <c r="C155" s="37"/>
      <c r="D155" s="217" t="s">
        <v>160</v>
      </c>
      <c r="E155" s="37"/>
      <c r="F155" s="218" t="s">
        <v>157</v>
      </c>
      <c r="G155" s="37"/>
      <c r="H155" s="37"/>
      <c r="I155" s="116"/>
      <c r="J155" s="37"/>
      <c r="K155" s="37"/>
      <c r="L155" s="40"/>
      <c r="M155" s="219"/>
      <c r="N155" s="220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160</v>
      </c>
      <c r="AU155" s="18" t="s">
        <v>82</v>
      </c>
    </row>
    <row r="156" spans="1:65" s="13" customFormat="1" ht="11.25">
      <c r="B156" s="221"/>
      <c r="C156" s="222"/>
      <c r="D156" s="217" t="s">
        <v>161</v>
      </c>
      <c r="E156" s="223" t="s">
        <v>1</v>
      </c>
      <c r="F156" s="224" t="s">
        <v>162</v>
      </c>
      <c r="G156" s="222"/>
      <c r="H156" s="225">
        <v>36.75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161</v>
      </c>
      <c r="AU156" s="231" t="s">
        <v>82</v>
      </c>
      <c r="AV156" s="13" t="s">
        <v>82</v>
      </c>
      <c r="AW156" s="13" t="s">
        <v>30</v>
      </c>
      <c r="AX156" s="13" t="s">
        <v>73</v>
      </c>
      <c r="AY156" s="231" t="s">
        <v>153</v>
      </c>
    </row>
    <row r="157" spans="1:65" s="14" customFormat="1" ht="11.25">
      <c r="B157" s="232"/>
      <c r="C157" s="233"/>
      <c r="D157" s="217" t="s">
        <v>161</v>
      </c>
      <c r="E157" s="234" t="s">
        <v>1</v>
      </c>
      <c r="F157" s="235" t="s">
        <v>163</v>
      </c>
      <c r="G157" s="233"/>
      <c r="H157" s="236">
        <v>36.75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161</v>
      </c>
      <c r="AU157" s="242" t="s">
        <v>82</v>
      </c>
      <c r="AV157" s="14" t="s">
        <v>159</v>
      </c>
      <c r="AW157" s="14" t="s">
        <v>30</v>
      </c>
      <c r="AX157" s="14" t="s">
        <v>80</v>
      </c>
      <c r="AY157" s="242" t="s">
        <v>153</v>
      </c>
    </row>
    <row r="158" spans="1:65" s="2" customFormat="1" ht="21.75" customHeight="1">
      <c r="A158" s="35"/>
      <c r="B158" s="36"/>
      <c r="C158" s="204" t="s">
        <v>82</v>
      </c>
      <c r="D158" s="204" t="s">
        <v>155</v>
      </c>
      <c r="E158" s="205" t="s">
        <v>164</v>
      </c>
      <c r="F158" s="206" t="s">
        <v>165</v>
      </c>
      <c r="G158" s="207" t="s">
        <v>158</v>
      </c>
      <c r="H158" s="208">
        <v>36.75</v>
      </c>
      <c r="I158" s="209"/>
      <c r="J158" s="210">
        <f>ROUND(I158*H158,2)</f>
        <v>0</v>
      </c>
      <c r="K158" s="206" t="s">
        <v>1</v>
      </c>
      <c r="L158" s="40"/>
      <c r="M158" s="211" t="s">
        <v>1</v>
      </c>
      <c r="N158" s="212" t="s">
        <v>38</v>
      </c>
      <c r="O158" s="72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5" t="s">
        <v>159</v>
      </c>
      <c r="AT158" s="215" t="s">
        <v>155</v>
      </c>
      <c r="AU158" s="215" t="s">
        <v>82</v>
      </c>
      <c r="AY158" s="18" t="s">
        <v>153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8" t="s">
        <v>80</v>
      </c>
      <c r="BK158" s="216">
        <f>ROUND(I158*H158,2)</f>
        <v>0</v>
      </c>
      <c r="BL158" s="18" t="s">
        <v>159</v>
      </c>
      <c r="BM158" s="215" t="s">
        <v>159</v>
      </c>
    </row>
    <row r="159" spans="1:65" s="2" customFormat="1" ht="11.25">
      <c r="A159" s="35"/>
      <c r="B159" s="36"/>
      <c r="C159" s="37"/>
      <c r="D159" s="217" t="s">
        <v>160</v>
      </c>
      <c r="E159" s="37"/>
      <c r="F159" s="218" t="s">
        <v>165</v>
      </c>
      <c r="G159" s="37"/>
      <c r="H159" s="37"/>
      <c r="I159" s="116"/>
      <c r="J159" s="37"/>
      <c r="K159" s="37"/>
      <c r="L159" s="40"/>
      <c r="M159" s="219"/>
      <c r="N159" s="22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160</v>
      </c>
      <c r="AU159" s="18" t="s">
        <v>82</v>
      </c>
    </row>
    <row r="160" spans="1:65" s="2" customFormat="1" ht="16.5" customHeight="1">
      <c r="A160" s="35"/>
      <c r="B160" s="36"/>
      <c r="C160" s="204" t="s">
        <v>166</v>
      </c>
      <c r="D160" s="204" t="s">
        <v>155</v>
      </c>
      <c r="E160" s="205" t="s">
        <v>167</v>
      </c>
      <c r="F160" s="206" t="s">
        <v>168</v>
      </c>
      <c r="G160" s="207" t="s">
        <v>169</v>
      </c>
      <c r="H160" s="208">
        <v>12</v>
      </c>
      <c r="I160" s="209"/>
      <c r="J160" s="210">
        <f>ROUND(I160*H160,2)</f>
        <v>0</v>
      </c>
      <c r="K160" s="206" t="s">
        <v>1</v>
      </c>
      <c r="L160" s="40"/>
      <c r="M160" s="211" t="s">
        <v>1</v>
      </c>
      <c r="N160" s="212" t="s">
        <v>38</v>
      </c>
      <c r="O160" s="72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5" t="s">
        <v>159</v>
      </c>
      <c r="AT160" s="215" t="s">
        <v>155</v>
      </c>
      <c r="AU160" s="215" t="s">
        <v>82</v>
      </c>
      <c r="AY160" s="18" t="s">
        <v>153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8" t="s">
        <v>80</v>
      </c>
      <c r="BK160" s="216">
        <f>ROUND(I160*H160,2)</f>
        <v>0</v>
      </c>
      <c r="BL160" s="18" t="s">
        <v>159</v>
      </c>
      <c r="BM160" s="215" t="s">
        <v>170</v>
      </c>
    </row>
    <row r="161" spans="1:65" s="2" customFormat="1" ht="11.25">
      <c r="A161" s="35"/>
      <c r="B161" s="36"/>
      <c r="C161" s="37"/>
      <c r="D161" s="217" t="s">
        <v>160</v>
      </c>
      <c r="E161" s="37"/>
      <c r="F161" s="218" t="s">
        <v>168</v>
      </c>
      <c r="G161" s="37"/>
      <c r="H161" s="37"/>
      <c r="I161" s="116"/>
      <c r="J161" s="37"/>
      <c r="K161" s="37"/>
      <c r="L161" s="40"/>
      <c r="M161" s="219"/>
      <c r="N161" s="22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160</v>
      </c>
      <c r="AU161" s="18" t="s">
        <v>82</v>
      </c>
    </row>
    <row r="162" spans="1:65" s="13" customFormat="1" ht="11.25">
      <c r="B162" s="221"/>
      <c r="C162" s="222"/>
      <c r="D162" s="217" t="s">
        <v>161</v>
      </c>
      <c r="E162" s="223" t="s">
        <v>1</v>
      </c>
      <c r="F162" s="224" t="s">
        <v>171</v>
      </c>
      <c r="G162" s="222"/>
      <c r="H162" s="225">
        <v>12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161</v>
      </c>
      <c r="AU162" s="231" t="s">
        <v>82</v>
      </c>
      <c r="AV162" s="13" t="s">
        <v>82</v>
      </c>
      <c r="AW162" s="13" t="s">
        <v>30</v>
      </c>
      <c r="AX162" s="13" t="s">
        <v>73</v>
      </c>
      <c r="AY162" s="231" t="s">
        <v>153</v>
      </c>
    </row>
    <row r="163" spans="1:65" s="14" customFormat="1" ht="11.25">
      <c r="B163" s="232"/>
      <c r="C163" s="233"/>
      <c r="D163" s="217" t="s">
        <v>161</v>
      </c>
      <c r="E163" s="234" t="s">
        <v>1</v>
      </c>
      <c r="F163" s="235" t="s">
        <v>163</v>
      </c>
      <c r="G163" s="233"/>
      <c r="H163" s="236">
        <v>12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161</v>
      </c>
      <c r="AU163" s="242" t="s">
        <v>82</v>
      </c>
      <c r="AV163" s="14" t="s">
        <v>159</v>
      </c>
      <c r="AW163" s="14" t="s">
        <v>30</v>
      </c>
      <c r="AX163" s="14" t="s">
        <v>80</v>
      </c>
      <c r="AY163" s="242" t="s">
        <v>153</v>
      </c>
    </row>
    <row r="164" spans="1:65" s="2" customFormat="1" ht="21.75" customHeight="1">
      <c r="A164" s="35"/>
      <c r="B164" s="36"/>
      <c r="C164" s="204" t="s">
        <v>159</v>
      </c>
      <c r="D164" s="204" t="s">
        <v>155</v>
      </c>
      <c r="E164" s="205" t="s">
        <v>172</v>
      </c>
      <c r="F164" s="206" t="s">
        <v>173</v>
      </c>
      <c r="G164" s="207" t="s">
        <v>174</v>
      </c>
      <c r="H164" s="208">
        <v>13.462999999999999</v>
      </c>
      <c r="I164" s="209"/>
      <c r="J164" s="210">
        <f>ROUND(I164*H164,2)</f>
        <v>0</v>
      </c>
      <c r="K164" s="206" t="s">
        <v>1</v>
      </c>
      <c r="L164" s="40"/>
      <c r="M164" s="211" t="s">
        <v>1</v>
      </c>
      <c r="N164" s="212" t="s">
        <v>38</v>
      </c>
      <c r="O164" s="72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5" t="s">
        <v>159</v>
      </c>
      <c r="AT164" s="215" t="s">
        <v>155</v>
      </c>
      <c r="AU164" s="215" t="s">
        <v>82</v>
      </c>
      <c r="AY164" s="18" t="s">
        <v>153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8" t="s">
        <v>80</v>
      </c>
      <c r="BK164" s="216">
        <f>ROUND(I164*H164,2)</f>
        <v>0</v>
      </c>
      <c r="BL164" s="18" t="s">
        <v>159</v>
      </c>
      <c r="BM164" s="215" t="s">
        <v>175</v>
      </c>
    </row>
    <row r="165" spans="1:65" s="2" customFormat="1" ht="19.5">
      <c r="A165" s="35"/>
      <c r="B165" s="36"/>
      <c r="C165" s="37"/>
      <c r="D165" s="217" t="s">
        <v>160</v>
      </c>
      <c r="E165" s="37"/>
      <c r="F165" s="218" t="s">
        <v>173</v>
      </c>
      <c r="G165" s="37"/>
      <c r="H165" s="37"/>
      <c r="I165" s="116"/>
      <c r="J165" s="37"/>
      <c r="K165" s="37"/>
      <c r="L165" s="40"/>
      <c r="M165" s="219"/>
      <c r="N165" s="22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160</v>
      </c>
      <c r="AU165" s="18" t="s">
        <v>82</v>
      </c>
    </row>
    <row r="166" spans="1:65" s="13" customFormat="1" ht="11.25">
      <c r="B166" s="221"/>
      <c r="C166" s="222"/>
      <c r="D166" s="217" t="s">
        <v>161</v>
      </c>
      <c r="E166" s="223" t="s">
        <v>1</v>
      </c>
      <c r="F166" s="224" t="s">
        <v>176</v>
      </c>
      <c r="G166" s="222"/>
      <c r="H166" s="225">
        <v>4.3499999999999996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161</v>
      </c>
      <c r="AU166" s="231" t="s">
        <v>82</v>
      </c>
      <c r="AV166" s="13" t="s">
        <v>82</v>
      </c>
      <c r="AW166" s="13" t="s">
        <v>30</v>
      </c>
      <c r="AX166" s="13" t="s">
        <v>73</v>
      </c>
      <c r="AY166" s="231" t="s">
        <v>153</v>
      </c>
    </row>
    <row r="167" spans="1:65" s="13" customFormat="1" ht="11.25">
      <c r="B167" s="221"/>
      <c r="C167" s="222"/>
      <c r="D167" s="217" t="s">
        <v>161</v>
      </c>
      <c r="E167" s="223" t="s">
        <v>1</v>
      </c>
      <c r="F167" s="224" t="s">
        <v>177</v>
      </c>
      <c r="G167" s="222"/>
      <c r="H167" s="225">
        <v>9.1129999999999995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161</v>
      </c>
      <c r="AU167" s="231" t="s">
        <v>82</v>
      </c>
      <c r="AV167" s="13" t="s">
        <v>82</v>
      </c>
      <c r="AW167" s="13" t="s">
        <v>30</v>
      </c>
      <c r="AX167" s="13" t="s">
        <v>73</v>
      </c>
      <c r="AY167" s="231" t="s">
        <v>153</v>
      </c>
    </row>
    <row r="168" spans="1:65" s="14" customFormat="1" ht="11.25">
      <c r="B168" s="232"/>
      <c r="C168" s="233"/>
      <c r="D168" s="217" t="s">
        <v>161</v>
      </c>
      <c r="E168" s="234" t="s">
        <v>1</v>
      </c>
      <c r="F168" s="235" t="s">
        <v>163</v>
      </c>
      <c r="G168" s="233"/>
      <c r="H168" s="236">
        <v>13.462999999999999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161</v>
      </c>
      <c r="AU168" s="242" t="s">
        <v>82</v>
      </c>
      <c r="AV168" s="14" t="s">
        <v>159</v>
      </c>
      <c r="AW168" s="14" t="s">
        <v>30</v>
      </c>
      <c r="AX168" s="14" t="s">
        <v>80</v>
      </c>
      <c r="AY168" s="242" t="s">
        <v>153</v>
      </c>
    </row>
    <row r="169" spans="1:65" s="2" customFormat="1" ht="21.75" customHeight="1">
      <c r="A169" s="35"/>
      <c r="B169" s="36"/>
      <c r="C169" s="204" t="s">
        <v>178</v>
      </c>
      <c r="D169" s="204" t="s">
        <v>155</v>
      </c>
      <c r="E169" s="205" t="s">
        <v>179</v>
      </c>
      <c r="F169" s="206" t="s">
        <v>180</v>
      </c>
      <c r="G169" s="207" t="s">
        <v>174</v>
      </c>
      <c r="H169" s="208">
        <v>13.462999999999999</v>
      </c>
      <c r="I169" s="209"/>
      <c r="J169" s="210">
        <f>ROUND(I169*H169,2)</f>
        <v>0</v>
      </c>
      <c r="K169" s="206" t="s">
        <v>1</v>
      </c>
      <c r="L169" s="40"/>
      <c r="M169" s="211" t="s">
        <v>1</v>
      </c>
      <c r="N169" s="212" t="s">
        <v>38</v>
      </c>
      <c r="O169" s="72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5" t="s">
        <v>159</v>
      </c>
      <c r="AT169" s="215" t="s">
        <v>155</v>
      </c>
      <c r="AU169" s="215" t="s">
        <v>82</v>
      </c>
      <c r="AY169" s="18" t="s">
        <v>153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8" t="s">
        <v>80</v>
      </c>
      <c r="BK169" s="216">
        <f>ROUND(I169*H169,2)</f>
        <v>0</v>
      </c>
      <c r="BL169" s="18" t="s">
        <v>159</v>
      </c>
      <c r="BM169" s="215" t="s">
        <v>181</v>
      </c>
    </row>
    <row r="170" spans="1:65" s="2" customFormat="1" ht="19.5">
      <c r="A170" s="35"/>
      <c r="B170" s="36"/>
      <c r="C170" s="37"/>
      <c r="D170" s="217" t="s">
        <v>160</v>
      </c>
      <c r="E170" s="37"/>
      <c r="F170" s="218" t="s">
        <v>180</v>
      </c>
      <c r="G170" s="37"/>
      <c r="H170" s="37"/>
      <c r="I170" s="116"/>
      <c r="J170" s="37"/>
      <c r="K170" s="37"/>
      <c r="L170" s="40"/>
      <c r="M170" s="219"/>
      <c r="N170" s="22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160</v>
      </c>
      <c r="AU170" s="18" t="s">
        <v>82</v>
      </c>
    </row>
    <row r="171" spans="1:65" s="2" customFormat="1" ht="16.5" customHeight="1">
      <c r="A171" s="35"/>
      <c r="B171" s="36"/>
      <c r="C171" s="204" t="s">
        <v>170</v>
      </c>
      <c r="D171" s="204" t="s">
        <v>155</v>
      </c>
      <c r="E171" s="205" t="s">
        <v>182</v>
      </c>
      <c r="F171" s="206" t="s">
        <v>183</v>
      </c>
      <c r="G171" s="207" t="s">
        <v>174</v>
      </c>
      <c r="H171" s="208">
        <v>13.462999999999999</v>
      </c>
      <c r="I171" s="209"/>
      <c r="J171" s="210">
        <f>ROUND(I171*H171,2)</f>
        <v>0</v>
      </c>
      <c r="K171" s="206" t="s">
        <v>1</v>
      </c>
      <c r="L171" s="40"/>
      <c r="M171" s="211" t="s">
        <v>1</v>
      </c>
      <c r="N171" s="212" t="s">
        <v>38</v>
      </c>
      <c r="O171" s="72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5" t="s">
        <v>159</v>
      </c>
      <c r="AT171" s="215" t="s">
        <v>155</v>
      </c>
      <c r="AU171" s="215" t="s">
        <v>82</v>
      </c>
      <c r="AY171" s="18" t="s">
        <v>153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8" t="s">
        <v>80</v>
      </c>
      <c r="BK171" s="216">
        <f>ROUND(I171*H171,2)</f>
        <v>0</v>
      </c>
      <c r="BL171" s="18" t="s">
        <v>159</v>
      </c>
      <c r="BM171" s="215" t="s">
        <v>184</v>
      </c>
    </row>
    <row r="172" spans="1:65" s="2" customFormat="1" ht="11.25">
      <c r="A172" s="35"/>
      <c r="B172" s="36"/>
      <c r="C172" s="37"/>
      <c r="D172" s="217" t="s">
        <v>160</v>
      </c>
      <c r="E172" s="37"/>
      <c r="F172" s="218" t="s">
        <v>183</v>
      </c>
      <c r="G172" s="37"/>
      <c r="H172" s="37"/>
      <c r="I172" s="116"/>
      <c r="J172" s="37"/>
      <c r="K172" s="37"/>
      <c r="L172" s="40"/>
      <c r="M172" s="219"/>
      <c r="N172" s="22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160</v>
      </c>
      <c r="AU172" s="18" t="s">
        <v>82</v>
      </c>
    </row>
    <row r="173" spans="1:65" s="2" customFormat="1" ht="21.75" customHeight="1">
      <c r="A173" s="35"/>
      <c r="B173" s="36"/>
      <c r="C173" s="204" t="s">
        <v>185</v>
      </c>
      <c r="D173" s="204" t="s">
        <v>155</v>
      </c>
      <c r="E173" s="205" t="s">
        <v>186</v>
      </c>
      <c r="F173" s="206" t="s">
        <v>187</v>
      </c>
      <c r="G173" s="207" t="s">
        <v>188</v>
      </c>
      <c r="H173" s="208">
        <v>22.213999999999999</v>
      </c>
      <c r="I173" s="209"/>
      <c r="J173" s="210">
        <f>ROUND(I173*H173,2)</f>
        <v>0</v>
      </c>
      <c r="K173" s="206" t="s">
        <v>1</v>
      </c>
      <c r="L173" s="40"/>
      <c r="M173" s="211" t="s">
        <v>1</v>
      </c>
      <c r="N173" s="212" t="s">
        <v>38</v>
      </c>
      <c r="O173" s="72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5" t="s">
        <v>159</v>
      </c>
      <c r="AT173" s="215" t="s">
        <v>155</v>
      </c>
      <c r="AU173" s="215" t="s">
        <v>82</v>
      </c>
      <c r="AY173" s="18" t="s">
        <v>153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8" t="s">
        <v>80</v>
      </c>
      <c r="BK173" s="216">
        <f>ROUND(I173*H173,2)</f>
        <v>0</v>
      </c>
      <c r="BL173" s="18" t="s">
        <v>159</v>
      </c>
      <c r="BM173" s="215" t="s">
        <v>189</v>
      </c>
    </row>
    <row r="174" spans="1:65" s="2" customFormat="1" ht="11.25">
      <c r="A174" s="35"/>
      <c r="B174" s="36"/>
      <c r="C174" s="37"/>
      <c r="D174" s="217" t="s">
        <v>160</v>
      </c>
      <c r="E174" s="37"/>
      <c r="F174" s="218" t="s">
        <v>187</v>
      </c>
      <c r="G174" s="37"/>
      <c r="H174" s="37"/>
      <c r="I174" s="116"/>
      <c r="J174" s="37"/>
      <c r="K174" s="37"/>
      <c r="L174" s="40"/>
      <c r="M174" s="219"/>
      <c r="N174" s="22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160</v>
      </c>
      <c r="AU174" s="18" t="s">
        <v>82</v>
      </c>
    </row>
    <row r="175" spans="1:65" s="2" customFormat="1" ht="16.5" customHeight="1">
      <c r="A175" s="35"/>
      <c r="B175" s="36"/>
      <c r="C175" s="204" t="s">
        <v>175</v>
      </c>
      <c r="D175" s="204" t="s">
        <v>155</v>
      </c>
      <c r="E175" s="205" t="s">
        <v>190</v>
      </c>
      <c r="F175" s="206" t="s">
        <v>191</v>
      </c>
      <c r="G175" s="207" t="s">
        <v>158</v>
      </c>
      <c r="H175" s="208">
        <v>80.25</v>
      </c>
      <c r="I175" s="209"/>
      <c r="J175" s="210">
        <f>ROUND(I175*H175,2)</f>
        <v>0</v>
      </c>
      <c r="K175" s="206" t="s">
        <v>1</v>
      </c>
      <c r="L175" s="40"/>
      <c r="M175" s="211" t="s">
        <v>1</v>
      </c>
      <c r="N175" s="212" t="s">
        <v>38</v>
      </c>
      <c r="O175" s="72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5" t="s">
        <v>159</v>
      </c>
      <c r="AT175" s="215" t="s">
        <v>155</v>
      </c>
      <c r="AU175" s="215" t="s">
        <v>82</v>
      </c>
      <c r="AY175" s="18" t="s">
        <v>153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8" t="s">
        <v>80</v>
      </c>
      <c r="BK175" s="216">
        <f>ROUND(I175*H175,2)</f>
        <v>0</v>
      </c>
      <c r="BL175" s="18" t="s">
        <v>159</v>
      </c>
      <c r="BM175" s="215" t="s">
        <v>192</v>
      </c>
    </row>
    <row r="176" spans="1:65" s="2" customFormat="1" ht="11.25">
      <c r="A176" s="35"/>
      <c r="B176" s="36"/>
      <c r="C176" s="37"/>
      <c r="D176" s="217" t="s">
        <v>160</v>
      </c>
      <c r="E176" s="37"/>
      <c r="F176" s="218" t="s">
        <v>191</v>
      </c>
      <c r="G176" s="37"/>
      <c r="H176" s="37"/>
      <c r="I176" s="116"/>
      <c r="J176" s="37"/>
      <c r="K176" s="37"/>
      <c r="L176" s="40"/>
      <c r="M176" s="219"/>
      <c r="N176" s="22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160</v>
      </c>
      <c r="AU176" s="18" t="s">
        <v>82</v>
      </c>
    </row>
    <row r="177" spans="1:65" s="13" customFormat="1" ht="11.25">
      <c r="B177" s="221"/>
      <c r="C177" s="222"/>
      <c r="D177" s="217" t="s">
        <v>161</v>
      </c>
      <c r="E177" s="223" t="s">
        <v>1</v>
      </c>
      <c r="F177" s="224" t="s">
        <v>193</v>
      </c>
      <c r="G177" s="222"/>
      <c r="H177" s="225">
        <v>43.5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161</v>
      </c>
      <c r="AU177" s="231" t="s">
        <v>82</v>
      </c>
      <c r="AV177" s="13" t="s">
        <v>82</v>
      </c>
      <c r="AW177" s="13" t="s">
        <v>30</v>
      </c>
      <c r="AX177" s="13" t="s">
        <v>73</v>
      </c>
      <c r="AY177" s="231" t="s">
        <v>153</v>
      </c>
    </row>
    <row r="178" spans="1:65" s="13" customFormat="1" ht="11.25">
      <c r="B178" s="221"/>
      <c r="C178" s="222"/>
      <c r="D178" s="217" t="s">
        <v>161</v>
      </c>
      <c r="E178" s="223" t="s">
        <v>1</v>
      </c>
      <c r="F178" s="224" t="s">
        <v>194</v>
      </c>
      <c r="G178" s="222"/>
      <c r="H178" s="225">
        <v>36.75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161</v>
      </c>
      <c r="AU178" s="231" t="s">
        <v>82</v>
      </c>
      <c r="AV178" s="13" t="s">
        <v>82</v>
      </c>
      <c r="AW178" s="13" t="s">
        <v>30</v>
      </c>
      <c r="AX178" s="13" t="s">
        <v>73</v>
      </c>
      <c r="AY178" s="231" t="s">
        <v>153</v>
      </c>
    </row>
    <row r="179" spans="1:65" s="14" customFormat="1" ht="11.25">
      <c r="B179" s="232"/>
      <c r="C179" s="233"/>
      <c r="D179" s="217" t="s">
        <v>161</v>
      </c>
      <c r="E179" s="234" t="s">
        <v>1</v>
      </c>
      <c r="F179" s="235" t="s">
        <v>163</v>
      </c>
      <c r="G179" s="233"/>
      <c r="H179" s="236">
        <v>80.25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161</v>
      </c>
      <c r="AU179" s="242" t="s">
        <v>82</v>
      </c>
      <c r="AV179" s="14" t="s">
        <v>159</v>
      </c>
      <c r="AW179" s="14" t="s">
        <v>30</v>
      </c>
      <c r="AX179" s="14" t="s">
        <v>80</v>
      </c>
      <c r="AY179" s="242" t="s">
        <v>153</v>
      </c>
    </row>
    <row r="180" spans="1:65" s="12" customFormat="1" ht="22.9" customHeight="1">
      <c r="B180" s="188"/>
      <c r="C180" s="189"/>
      <c r="D180" s="190" t="s">
        <v>72</v>
      </c>
      <c r="E180" s="202" t="s">
        <v>82</v>
      </c>
      <c r="F180" s="202" t="s">
        <v>195</v>
      </c>
      <c r="G180" s="189"/>
      <c r="H180" s="189"/>
      <c r="I180" s="192"/>
      <c r="J180" s="203">
        <f>BK180</f>
        <v>0</v>
      </c>
      <c r="K180" s="189"/>
      <c r="L180" s="194"/>
      <c r="M180" s="195"/>
      <c r="N180" s="196"/>
      <c r="O180" s="196"/>
      <c r="P180" s="197">
        <f>SUM(P181:P206)</f>
        <v>0</v>
      </c>
      <c r="Q180" s="196"/>
      <c r="R180" s="197">
        <f>SUM(R181:R206)</f>
        <v>0</v>
      </c>
      <c r="S180" s="196"/>
      <c r="T180" s="198">
        <f>SUM(T181:T206)</f>
        <v>0</v>
      </c>
      <c r="AR180" s="199" t="s">
        <v>80</v>
      </c>
      <c r="AT180" s="200" t="s">
        <v>72</v>
      </c>
      <c r="AU180" s="200" t="s">
        <v>80</v>
      </c>
      <c r="AY180" s="199" t="s">
        <v>153</v>
      </c>
      <c r="BK180" s="201">
        <f>SUM(BK181:BK206)</f>
        <v>0</v>
      </c>
    </row>
    <row r="181" spans="1:65" s="2" customFormat="1" ht="21.75" customHeight="1">
      <c r="A181" s="35"/>
      <c r="B181" s="36"/>
      <c r="C181" s="204" t="s">
        <v>196</v>
      </c>
      <c r="D181" s="204" t="s">
        <v>155</v>
      </c>
      <c r="E181" s="205" t="s">
        <v>197</v>
      </c>
      <c r="F181" s="206" t="s">
        <v>198</v>
      </c>
      <c r="G181" s="207" t="s">
        <v>174</v>
      </c>
      <c r="H181" s="208">
        <v>12.863</v>
      </c>
      <c r="I181" s="209"/>
      <c r="J181" s="210">
        <f>ROUND(I181*H181,2)</f>
        <v>0</v>
      </c>
      <c r="K181" s="206" t="s">
        <v>1</v>
      </c>
      <c r="L181" s="40"/>
      <c r="M181" s="211" t="s">
        <v>1</v>
      </c>
      <c r="N181" s="212" t="s">
        <v>38</v>
      </c>
      <c r="O181" s="72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5" t="s">
        <v>159</v>
      </c>
      <c r="AT181" s="215" t="s">
        <v>155</v>
      </c>
      <c r="AU181" s="215" t="s">
        <v>82</v>
      </c>
      <c r="AY181" s="18" t="s">
        <v>153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8" t="s">
        <v>80</v>
      </c>
      <c r="BK181" s="216">
        <f>ROUND(I181*H181,2)</f>
        <v>0</v>
      </c>
      <c r="BL181" s="18" t="s">
        <v>159</v>
      </c>
      <c r="BM181" s="215" t="s">
        <v>199</v>
      </c>
    </row>
    <row r="182" spans="1:65" s="2" customFormat="1" ht="19.5">
      <c r="A182" s="35"/>
      <c r="B182" s="36"/>
      <c r="C182" s="37"/>
      <c r="D182" s="217" t="s">
        <v>160</v>
      </c>
      <c r="E182" s="37"/>
      <c r="F182" s="218" t="s">
        <v>198</v>
      </c>
      <c r="G182" s="37"/>
      <c r="H182" s="37"/>
      <c r="I182" s="116"/>
      <c r="J182" s="37"/>
      <c r="K182" s="37"/>
      <c r="L182" s="40"/>
      <c r="M182" s="219"/>
      <c r="N182" s="22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160</v>
      </c>
      <c r="AU182" s="18" t="s">
        <v>82</v>
      </c>
    </row>
    <row r="183" spans="1:65" s="13" customFormat="1" ht="11.25">
      <c r="B183" s="221"/>
      <c r="C183" s="222"/>
      <c r="D183" s="217" t="s">
        <v>161</v>
      </c>
      <c r="E183" s="223" t="s">
        <v>1</v>
      </c>
      <c r="F183" s="224" t="s">
        <v>200</v>
      </c>
      <c r="G183" s="222"/>
      <c r="H183" s="225">
        <v>12.863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161</v>
      </c>
      <c r="AU183" s="231" t="s">
        <v>82</v>
      </c>
      <c r="AV183" s="13" t="s">
        <v>82</v>
      </c>
      <c r="AW183" s="13" t="s">
        <v>30</v>
      </c>
      <c r="AX183" s="13" t="s">
        <v>73</v>
      </c>
      <c r="AY183" s="231" t="s">
        <v>153</v>
      </c>
    </row>
    <row r="184" spans="1:65" s="14" customFormat="1" ht="11.25">
      <c r="B184" s="232"/>
      <c r="C184" s="233"/>
      <c r="D184" s="217" t="s">
        <v>161</v>
      </c>
      <c r="E184" s="234" t="s">
        <v>1</v>
      </c>
      <c r="F184" s="235" t="s">
        <v>163</v>
      </c>
      <c r="G184" s="233"/>
      <c r="H184" s="236">
        <v>12.863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161</v>
      </c>
      <c r="AU184" s="242" t="s">
        <v>82</v>
      </c>
      <c r="AV184" s="14" t="s">
        <v>159</v>
      </c>
      <c r="AW184" s="14" t="s">
        <v>30</v>
      </c>
      <c r="AX184" s="14" t="s">
        <v>80</v>
      </c>
      <c r="AY184" s="242" t="s">
        <v>153</v>
      </c>
    </row>
    <row r="185" spans="1:65" s="2" customFormat="1" ht="16.5" customHeight="1">
      <c r="A185" s="35"/>
      <c r="B185" s="36"/>
      <c r="C185" s="204" t="s">
        <v>181</v>
      </c>
      <c r="D185" s="204" t="s">
        <v>155</v>
      </c>
      <c r="E185" s="205" t="s">
        <v>201</v>
      </c>
      <c r="F185" s="206" t="s">
        <v>202</v>
      </c>
      <c r="G185" s="207" t="s">
        <v>174</v>
      </c>
      <c r="H185" s="208">
        <v>5.5129999999999999</v>
      </c>
      <c r="I185" s="209"/>
      <c r="J185" s="210">
        <f>ROUND(I185*H185,2)</f>
        <v>0</v>
      </c>
      <c r="K185" s="206" t="s">
        <v>1</v>
      </c>
      <c r="L185" s="40"/>
      <c r="M185" s="211" t="s">
        <v>1</v>
      </c>
      <c r="N185" s="212" t="s">
        <v>38</v>
      </c>
      <c r="O185" s="72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159</v>
      </c>
      <c r="AT185" s="215" t="s">
        <v>155</v>
      </c>
      <c r="AU185" s="215" t="s">
        <v>82</v>
      </c>
      <c r="AY185" s="18" t="s">
        <v>153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8" t="s">
        <v>80</v>
      </c>
      <c r="BK185" s="216">
        <f>ROUND(I185*H185,2)</f>
        <v>0</v>
      </c>
      <c r="BL185" s="18" t="s">
        <v>159</v>
      </c>
      <c r="BM185" s="215" t="s">
        <v>203</v>
      </c>
    </row>
    <row r="186" spans="1:65" s="2" customFormat="1" ht="11.25">
      <c r="A186" s="35"/>
      <c r="B186" s="36"/>
      <c r="C186" s="37"/>
      <c r="D186" s="217" t="s">
        <v>160</v>
      </c>
      <c r="E186" s="37"/>
      <c r="F186" s="218" t="s">
        <v>202</v>
      </c>
      <c r="G186" s="37"/>
      <c r="H186" s="37"/>
      <c r="I186" s="116"/>
      <c r="J186" s="37"/>
      <c r="K186" s="37"/>
      <c r="L186" s="40"/>
      <c r="M186" s="219"/>
      <c r="N186" s="22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160</v>
      </c>
      <c r="AU186" s="18" t="s">
        <v>82</v>
      </c>
    </row>
    <row r="187" spans="1:65" s="13" customFormat="1" ht="11.25">
      <c r="B187" s="221"/>
      <c r="C187" s="222"/>
      <c r="D187" s="217" t="s">
        <v>161</v>
      </c>
      <c r="E187" s="223" t="s">
        <v>1</v>
      </c>
      <c r="F187" s="224" t="s">
        <v>204</v>
      </c>
      <c r="G187" s="222"/>
      <c r="H187" s="225">
        <v>5.5129999999999999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161</v>
      </c>
      <c r="AU187" s="231" t="s">
        <v>82</v>
      </c>
      <c r="AV187" s="13" t="s">
        <v>82</v>
      </c>
      <c r="AW187" s="13" t="s">
        <v>30</v>
      </c>
      <c r="AX187" s="13" t="s">
        <v>73</v>
      </c>
      <c r="AY187" s="231" t="s">
        <v>153</v>
      </c>
    </row>
    <row r="188" spans="1:65" s="14" customFormat="1" ht="11.25">
      <c r="B188" s="232"/>
      <c r="C188" s="233"/>
      <c r="D188" s="217" t="s">
        <v>161</v>
      </c>
      <c r="E188" s="234" t="s">
        <v>1</v>
      </c>
      <c r="F188" s="235" t="s">
        <v>163</v>
      </c>
      <c r="G188" s="233"/>
      <c r="H188" s="236">
        <v>5.5129999999999999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161</v>
      </c>
      <c r="AU188" s="242" t="s">
        <v>82</v>
      </c>
      <c r="AV188" s="14" t="s">
        <v>159</v>
      </c>
      <c r="AW188" s="14" t="s">
        <v>30</v>
      </c>
      <c r="AX188" s="14" t="s">
        <v>80</v>
      </c>
      <c r="AY188" s="242" t="s">
        <v>153</v>
      </c>
    </row>
    <row r="189" spans="1:65" s="2" customFormat="1" ht="16.5" customHeight="1">
      <c r="A189" s="35"/>
      <c r="B189" s="36"/>
      <c r="C189" s="204" t="s">
        <v>205</v>
      </c>
      <c r="D189" s="204" t="s">
        <v>155</v>
      </c>
      <c r="E189" s="205" t="s">
        <v>206</v>
      </c>
      <c r="F189" s="206" t="s">
        <v>207</v>
      </c>
      <c r="G189" s="207" t="s">
        <v>158</v>
      </c>
      <c r="H189" s="208">
        <v>1.819</v>
      </c>
      <c r="I189" s="209"/>
      <c r="J189" s="210">
        <f>ROUND(I189*H189,2)</f>
        <v>0</v>
      </c>
      <c r="K189" s="206" t="s">
        <v>1</v>
      </c>
      <c r="L189" s="40"/>
      <c r="M189" s="211" t="s">
        <v>1</v>
      </c>
      <c r="N189" s="212" t="s">
        <v>38</v>
      </c>
      <c r="O189" s="72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5" t="s">
        <v>159</v>
      </c>
      <c r="AT189" s="215" t="s">
        <v>155</v>
      </c>
      <c r="AU189" s="215" t="s">
        <v>82</v>
      </c>
      <c r="AY189" s="18" t="s">
        <v>153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8" t="s">
        <v>80</v>
      </c>
      <c r="BK189" s="216">
        <f>ROUND(I189*H189,2)</f>
        <v>0</v>
      </c>
      <c r="BL189" s="18" t="s">
        <v>159</v>
      </c>
      <c r="BM189" s="215" t="s">
        <v>208</v>
      </c>
    </row>
    <row r="190" spans="1:65" s="2" customFormat="1" ht="11.25">
      <c r="A190" s="35"/>
      <c r="B190" s="36"/>
      <c r="C190" s="37"/>
      <c r="D190" s="217" t="s">
        <v>160</v>
      </c>
      <c r="E190" s="37"/>
      <c r="F190" s="218" t="s">
        <v>207</v>
      </c>
      <c r="G190" s="37"/>
      <c r="H190" s="37"/>
      <c r="I190" s="116"/>
      <c r="J190" s="37"/>
      <c r="K190" s="37"/>
      <c r="L190" s="40"/>
      <c r="M190" s="219"/>
      <c r="N190" s="22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160</v>
      </c>
      <c r="AU190" s="18" t="s">
        <v>82</v>
      </c>
    </row>
    <row r="191" spans="1:65" s="13" customFormat="1" ht="11.25">
      <c r="B191" s="221"/>
      <c r="C191" s="222"/>
      <c r="D191" s="217" t="s">
        <v>161</v>
      </c>
      <c r="E191" s="223" t="s">
        <v>1</v>
      </c>
      <c r="F191" s="224" t="s">
        <v>209</v>
      </c>
      <c r="G191" s="222"/>
      <c r="H191" s="225">
        <v>1.819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161</v>
      </c>
      <c r="AU191" s="231" t="s">
        <v>82</v>
      </c>
      <c r="AV191" s="13" t="s">
        <v>82</v>
      </c>
      <c r="AW191" s="13" t="s">
        <v>30</v>
      </c>
      <c r="AX191" s="13" t="s">
        <v>73</v>
      </c>
      <c r="AY191" s="231" t="s">
        <v>153</v>
      </c>
    </row>
    <row r="192" spans="1:65" s="14" customFormat="1" ht="11.25">
      <c r="B192" s="232"/>
      <c r="C192" s="233"/>
      <c r="D192" s="217" t="s">
        <v>161</v>
      </c>
      <c r="E192" s="234" t="s">
        <v>1</v>
      </c>
      <c r="F192" s="235" t="s">
        <v>163</v>
      </c>
      <c r="G192" s="233"/>
      <c r="H192" s="236">
        <v>1.819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161</v>
      </c>
      <c r="AU192" s="242" t="s">
        <v>82</v>
      </c>
      <c r="AV192" s="14" t="s">
        <v>159</v>
      </c>
      <c r="AW192" s="14" t="s">
        <v>30</v>
      </c>
      <c r="AX192" s="14" t="s">
        <v>80</v>
      </c>
      <c r="AY192" s="242" t="s">
        <v>153</v>
      </c>
    </row>
    <row r="193" spans="1:65" s="2" customFormat="1" ht="16.5" customHeight="1">
      <c r="A193" s="35"/>
      <c r="B193" s="36"/>
      <c r="C193" s="204" t="s">
        <v>184</v>
      </c>
      <c r="D193" s="204" t="s">
        <v>155</v>
      </c>
      <c r="E193" s="205" t="s">
        <v>210</v>
      </c>
      <c r="F193" s="206" t="s">
        <v>211</v>
      </c>
      <c r="G193" s="207" t="s">
        <v>158</v>
      </c>
      <c r="H193" s="208">
        <v>1.819</v>
      </c>
      <c r="I193" s="209"/>
      <c r="J193" s="210">
        <f>ROUND(I193*H193,2)</f>
        <v>0</v>
      </c>
      <c r="K193" s="206" t="s">
        <v>1</v>
      </c>
      <c r="L193" s="40"/>
      <c r="M193" s="211" t="s">
        <v>1</v>
      </c>
      <c r="N193" s="212" t="s">
        <v>38</v>
      </c>
      <c r="O193" s="72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5" t="s">
        <v>159</v>
      </c>
      <c r="AT193" s="215" t="s">
        <v>155</v>
      </c>
      <c r="AU193" s="215" t="s">
        <v>82</v>
      </c>
      <c r="AY193" s="18" t="s">
        <v>153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80</v>
      </c>
      <c r="BK193" s="216">
        <f>ROUND(I193*H193,2)</f>
        <v>0</v>
      </c>
      <c r="BL193" s="18" t="s">
        <v>159</v>
      </c>
      <c r="BM193" s="215" t="s">
        <v>212</v>
      </c>
    </row>
    <row r="194" spans="1:65" s="2" customFormat="1" ht="11.25">
      <c r="A194" s="35"/>
      <c r="B194" s="36"/>
      <c r="C194" s="37"/>
      <c r="D194" s="217" t="s">
        <v>160</v>
      </c>
      <c r="E194" s="37"/>
      <c r="F194" s="218" t="s">
        <v>211</v>
      </c>
      <c r="G194" s="37"/>
      <c r="H194" s="37"/>
      <c r="I194" s="116"/>
      <c r="J194" s="37"/>
      <c r="K194" s="37"/>
      <c r="L194" s="40"/>
      <c r="M194" s="219"/>
      <c r="N194" s="22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160</v>
      </c>
      <c r="AU194" s="18" t="s">
        <v>82</v>
      </c>
    </row>
    <row r="195" spans="1:65" s="2" customFormat="1" ht="16.5" customHeight="1">
      <c r="A195" s="35"/>
      <c r="B195" s="36"/>
      <c r="C195" s="204" t="s">
        <v>213</v>
      </c>
      <c r="D195" s="204" t="s">
        <v>155</v>
      </c>
      <c r="E195" s="205" t="s">
        <v>214</v>
      </c>
      <c r="F195" s="206" t="s">
        <v>215</v>
      </c>
      <c r="G195" s="207" t="s">
        <v>188</v>
      </c>
      <c r="H195" s="208">
        <v>0.26800000000000002</v>
      </c>
      <c r="I195" s="209"/>
      <c r="J195" s="210">
        <f>ROUND(I195*H195,2)</f>
        <v>0</v>
      </c>
      <c r="K195" s="206" t="s">
        <v>1</v>
      </c>
      <c r="L195" s="40"/>
      <c r="M195" s="211" t="s">
        <v>1</v>
      </c>
      <c r="N195" s="212" t="s">
        <v>38</v>
      </c>
      <c r="O195" s="72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5" t="s">
        <v>159</v>
      </c>
      <c r="AT195" s="215" t="s">
        <v>155</v>
      </c>
      <c r="AU195" s="215" t="s">
        <v>82</v>
      </c>
      <c r="AY195" s="18" t="s">
        <v>153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8" t="s">
        <v>80</v>
      </c>
      <c r="BK195" s="216">
        <f>ROUND(I195*H195,2)</f>
        <v>0</v>
      </c>
      <c r="BL195" s="18" t="s">
        <v>159</v>
      </c>
      <c r="BM195" s="215" t="s">
        <v>216</v>
      </c>
    </row>
    <row r="196" spans="1:65" s="2" customFormat="1" ht="11.25">
      <c r="A196" s="35"/>
      <c r="B196" s="36"/>
      <c r="C196" s="37"/>
      <c r="D196" s="217" t="s">
        <v>160</v>
      </c>
      <c r="E196" s="37"/>
      <c r="F196" s="218" t="s">
        <v>215</v>
      </c>
      <c r="G196" s="37"/>
      <c r="H196" s="37"/>
      <c r="I196" s="116"/>
      <c r="J196" s="37"/>
      <c r="K196" s="37"/>
      <c r="L196" s="40"/>
      <c r="M196" s="219"/>
      <c r="N196" s="22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160</v>
      </c>
      <c r="AU196" s="18" t="s">
        <v>82</v>
      </c>
    </row>
    <row r="197" spans="1:65" s="13" customFormat="1" ht="11.25">
      <c r="B197" s="221"/>
      <c r="C197" s="222"/>
      <c r="D197" s="217" t="s">
        <v>161</v>
      </c>
      <c r="E197" s="223" t="s">
        <v>1</v>
      </c>
      <c r="F197" s="224" t="s">
        <v>217</v>
      </c>
      <c r="G197" s="222"/>
      <c r="H197" s="225">
        <v>0.26800000000000002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161</v>
      </c>
      <c r="AU197" s="231" t="s">
        <v>82</v>
      </c>
      <c r="AV197" s="13" t="s">
        <v>82</v>
      </c>
      <c r="AW197" s="13" t="s">
        <v>30</v>
      </c>
      <c r="AX197" s="13" t="s">
        <v>73</v>
      </c>
      <c r="AY197" s="231" t="s">
        <v>153</v>
      </c>
    </row>
    <row r="198" spans="1:65" s="14" customFormat="1" ht="11.25">
      <c r="B198" s="232"/>
      <c r="C198" s="233"/>
      <c r="D198" s="217" t="s">
        <v>161</v>
      </c>
      <c r="E198" s="234" t="s">
        <v>1</v>
      </c>
      <c r="F198" s="235" t="s">
        <v>163</v>
      </c>
      <c r="G198" s="233"/>
      <c r="H198" s="236">
        <v>0.26800000000000002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161</v>
      </c>
      <c r="AU198" s="242" t="s">
        <v>82</v>
      </c>
      <c r="AV198" s="14" t="s">
        <v>159</v>
      </c>
      <c r="AW198" s="14" t="s">
        <v>30</v>
      </c>
      <c r="AX198" s="14" t="s">
        <v>80</v>
      </c>
      <c r="AY198" s="242" t="s">
        <v>153</v>
      </c>
    </row>
    <row r="199" spans="1:65" s="2" customFormat="1" ht="21.75" customHeight="1">
      <c r="A199" s="35"/>
      <c r="B199" s="36"/>
      <c r="C199" s="204" t="s">
        <v>189</v>
      </c>
      <c r="D199" s="204" t="s">
        <v>155</v>
      </c>
      <c r="E199" s="205" t="s">
        <v>218</v>
      </c>
      <c r="F199" s="206" t="s">
        <v>219</v>
      </c>
      <c r="G199" s="207" t="s">
        <v>174</v>
      </c>
      <c r="H199" s="208">
        <v>0.40500000000000003</v>
      </c>
      <c r="I199" s="209"/>
      <c r="J199" s="210">
        <f>ROUND(I199*H199,2)</f>
        <v>0</v>
      </c>
      <c r="K199" s="206" t="s">
        <v>1</v>
      </c>
      <c r="L199" s="40"/>
      <c r="M199" s="211" t="s">
        <v>1</v>
      </c>
      <c r="N199" s="212" t="s">
        <v>38</v>
      </c>
      <c r="O199" s="72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5" t="s">
        <v>159</v>
      </c>
      <c r="AT199" s="215" t="s">
        <v>155</v>
      </c>
      <c r="AU199" s="215" t="s">
        <v>82</v>
      </c>
      <c r="AY199" s="18" t="s">
        <v>153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8" t="s">
        <v>80</v>
      </c>
      <c r="BK199" s="216">
        <f>ROUND(I199*H199,2)</f>
        <v>0</v>
      </c>
      <c r="BL199" s="18" t="s">
        <v>159</v>
      </c>
      <c r="BM199" s="215" t="s">
        <v>220</v>
      </c>
    </row>
    <row r="200" spans="1:65" s="2" customFormat="1" ht="11.25">
      <c r="A200" s="35"/>
      <c r="B200" s="36"/>
      <c r="C200" s="37"/>
      <c r="D200" s="217" t="s">
        <v>160</v>
      </c>
      <c r="E200" s="37"/>
      <c r="F200" s="218" t="s">
        <v>219</v>
      </c>
      <c r="G200" s="37"/>
      <c r="H200" s="37"/>
      <c r="I200" s="116"/>
      <c r="J200" s="37"/>
      <c r="K200" s="37"/>
      <c r="L200" s="40"/>
      <c r="M200" s="219"/>
      <c r="N200" s="22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160</v>
      </c>
      <c r="AU200" s="18" t="s">
        <v>82</v>
      </c>
    </row>
    <row r="201" spans="1:65" s="13" customFormat="1" ht="11.25">
      <c r="B201" s="221"/>
      <c r="C201" s="222"/>
      <c r="D201" s="217" t="s">
        <v>161</v>
      </c>
      <c r="E201" s="223" t="s">
        <v>1</v>
      </c>
      <c r="F201" s="224" t="s">
        <v>221</v>
      </c>
      <c r="G201" s="222"/>
      <c r="H201" s="225">
        <v>0.40500000000000003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161</v>
      </c>
      <c r="AU201" s="231" t="s">
        <v>82</v>
      </c>
      <c r="AV201" s="13" t="s">
        <v>82</v>
      </c>
      <c r="AW201" s="13" t="s">
        <v>30</v>
      </c>
      <c r="AX201" s="13" t="s">
        <v>73</v>
      </c>
      <c r="AY201" s="231" t="s">
        <v>153</v>
      </c>
    </row>
    <row r="202" spans="1:65" s="14" customFormat="1" ht="11.25">
      <c r="B202" s="232"/>
      <c r="C202" s="233"/>
      <c r="D202" s="217" t="s">
        <v>161</v>
      </c>
      <c r="E202" s="234" t="s">
        <v>1</v>
      </c>
      <c r="F202" s="235" t="s">
        <v>163</v>
      </c>
      <c r="G202" s="233"/>
      <c r="H202" s="236">
        <v>0.40500000000000003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161</v>
      </c>
      <c r="AU202" s="242" t="s">
        <v>82</v>
      </c>
      <c r="AV202" s="14" t="s">
        <v>159</v>
      </c>
      <c r="AW202" s="14" t="s">
        <v>30</v>
      </c>
      <c r="AX202" s="14" t="s">
        <v>80</v>
      </c>
      <c r="AY202" s="242" t="s">
        <v>153</v>
      </c>
    </row>
    <row r="203" spans="1:65" s="2" customFormat="1" ht="16.5" customHeight="1">
      <c r="A203" s="35"/>
      <c r="B203" s="36"/>
      <c r="C203" s="204" t="s">
        <v>8</v>
      </c>
      <c r="D203" s="204" t="s">
        <v>155</v>
      </c>
      <c r="E203" s="205" t="s">
        <v>214</v>
      </c>
      <c r="F203" s="206" t="s">
        <v>215</v>
      </c>
      <c r="G203" s="207" t="s">
        <v>188</v>
      </c>
      <c r="H203" s="208">
        <v>2.1000000000000001E-2</v>
      </c>
      <c r="I203" s="209"/>
      <c r="J203" s="210">
        <f>ROUND(I203*H203,2)</f>
        <v>0</v>
      </c>
      <c r="K203" s="206" t="s">
        <v>1</v>
      </c>
      <c r="L203" s="40"/>
      <c r="M203" s="211" t="s">
        <v>1</v>
      </c>
      <c r="N203" s="212" t="s">
        <v>38</v>
      </c>
      <c r="O203" s="7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5" t="s">
        <v>159</v>
      </c>
      <c r="AT203" s="215" t="s">
        <v>155</v>
      </c>
      <c r="AU203" s="215" t="s">
        <v>82</v>
      </c>
      <c r="AY203" s="18" t="s">
        <v>153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80</v>
      </c>
      <c r="BK203" s="216">
        <f>ROUND(I203*H203,2)</f>
        <v>0</v>
      </c>
      <c r="BL203" s="18" t="s">
        <v>159</v>
      </c>
      <c r="BM203" s="215" t="s">
        <v>222</v>
      </c>
    </row>
    <row r="204" spans="1:65" s="2" customFormat="1" ht="11.25">
      <c r="A204" s="35"/>
      <c r="B204" s="36"/>
      <c r="C204" s="37"/>
      <c r="D204" s="217" t="s">
        <v>160</v>
      </c>
      <c r="E204" s="37"/>
      <c r="F204" s="218" t="s">
        <v>215</v>
      </c>
      <c r="G204" s="37"/>
      <c r="H204" s="37"/>
      <c r="I204" s="116"/>
      <c r="J204" s="37"/>
      <c r="K204" s="37"/>
      <c r="L204" s="40"/>
      <c r="M204" s="219"/>
      <c r="N204" s="22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160</v>
      </c>
      <c r="AU204" s="18" t="s">
        <v>82</v>
      </c>
    </row>
    <row r="205" spans="1:65" s="13" customFormat="1" ht="11.25">
      <c r="B205" s="221"/>
      <c r="C205" s="222"/>
      <c r="D205" s="217" t="s">
        <v>161</v>
      </c>
      <c r="E205" s="223" t="s">
        <v>1</v>
      </c>
      <c r="F205" s="224" t="s">
        <v>223</v>
      </c>
      <c r="G205" s="222"/>
      <c r="H205" s="225">
        <v>2.1000000000000001E-2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161</v>
      </c>
      <c r="AU205" s="231" t="s">
        <v>82</v>
      </c>
      <c r="AV205" s="13" t="s">
        <v>82</v>
      </c>
      <c r="AW205" s="13" t="s">
        <v>30</v>
      </c>
      <c r="AX205" s="13" t="s">
        <v>73</v>
      </c>
      <c r="AY205" s="231" t="s">
        <v>153</v>
      </c>
    </row>
    <row r="206" spans="1:65" s="14" customFormat="1" ht="11.25">
      <c r="B206" s="232"/>
      <c r="C206" s="233"/>
      <c r="D206" s="217" t="s">
        <v>161</v>
      </c>
      <c r="E206" s="234" t="s">
        <v>1</v>
      </c>
      <c r="F206" s="235" t="s">
        <v>163</v>
      </c>
      <c r="G206" s="233"/>
      <c r="H206" s="236">
        <v>2.1000000000000001E-2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161</v>
      </c>
      <c r="AU206" s="242" t="s">
        <v>82</v>
      </c>
      <c r="AV206" s="14" t="s">
        <v>159</v>
      </c>
      <c r="AW206" s="14" t="s">
        <v>30</v>
      </c>
      <c r="AX206" s="14" t="s">
        <v>80</v>
      </c>
      <c r="AY206" s="242" t="s">
        <v>153</v>
      </c>
    </row>
    <row r="207" spans="1:65" s="12" customFormat="1" ht="22.9" customHeight="1">
      <c r="B207" s="188"/>
      <c r="C207" s="189"/>
      <c r="D207" s="190" t="s">
        <v>72</v>
      </c>
      <c r="E207" s="202" t="s">
        <v>166</v>
      </c>
      <c r="F207" s="202" t="s">
        <v>224</v>
      </c>
      <c r="G207" s="189"/>
      <c r="H207" s="189"/>
      <c r="I207" s="192"/>
      <c r="J207" s="203">
        <f>BK207</f>
        <v>0</v>
      </c>
      <c r="K207" s="189"/>
      <c r="L207" s="194"/>
      <c r="M207" s="195"/>
      <c r="N207" s="196"/>
      <c r="O207" s="196"/>
      <c r="P207" s="197">
        <f>SUM(P208:P235)</f>
        <v>0</v>
      </c>
      <c r="Q207" s="196"/>
      <c r="R207" s="197">
        <f>SUM(R208:R235)</f>
        <v>0</v>
      </c>
      <c r="S207" s="196"/>
      <c r="T207" s="198">
        <f>SUM(T208:T235)</f>
        <v>0</v>
      </c>
      <c r="AR207" s="199" t="s">
        <v>80</v>
      </c>
      <c r="AT207" s="200" t="s">
        <v>72</v>
      </c>
      <c r="AU207" s="200" t="s">
        <v>80</v>
      </c>
      <c r="AY207" s="199" t="s">
        <v>153</v>
      </c>
      <c r="BK207" s="201">
        <f>SUM(BK208:BK235)</f>
        <v>0</v>
      </c>
    </row>
    <row r="208" spans="1:65" s="2" customFormat="1" ht="21.75" customHeight="1">
      <c r="A208" s="35"/>
      <c r="B208" s="36"/>
      <c r="C208" s="204" t="s">
        <v>192</v>
      </c>
      <c r="D208" s="204" t="s">
        <v>155</v>
      </c>
      <c r="E208" s="205" t="s">
        <v>225</v>
      </c>
      <c r="F208" s="206" t="s">
        <v>226</v>
      </c>
      <c r="G208" s="207" t="s">
        <v>227</v>
      </c>
      <c r="H208" s="208">
        <v>1</v>
      </c>
      <c r="I208" s="209"/>
      <c r="J208" s="210">
        <f>ROUND(I208*H208,2)</f>
        <v>0</v>
      </c>
      <c r="K208" s="206" t="s">
        <v>1</v>
      </c>
      <c r="L208" s="40"/>
      <c r="M208" s="211" t="s">
        <v>1</v>
      </c>
      <c r="N208" s="212" t="s">
        <v>38</v>
      </c>
      <c r="O208" s="72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5" t="s">
        <v>159</v>
      </c>
      <c r="AT208" s="215" t="s">
        <v>155</v>
      </c>
      <c r="AU208" s="215" t="s">
        <v>82</v>
      </c>
      <c r="AY208" s="18" t="s">
        <v>153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8" t="s">
        <v>80</v>
      </c>
      <c r="BK208" s="216">
        <f>ROUND(I208*H208,2)</f>
        <v>0</v>
      </c>
      <c r="BL208" s="18" t="s">
        <v>159</v>
      </c>
      <c r="BM208" s="215" t="s">
        <v>228</v>
      </c>
    </row>
    <row r="209" spans="1:65" s="2" customFormat="1" ht="19.5">
      <c r="A209" s="35"/>
      <c r="B209" s="36"/>
      <c r="C209" s="37"/>
      <c r="D209" s="217" t="s">
        <v>160</v>
      </c>
      <c r="E209" s="37"/>
      <c r="F209" s="218" t="s">
        <v>226</v>
      </c>
      <c r="G209" s="37"/>
      <c r="H209" s="37"/>
      <c r="I209" s="116"/>
      <c r="J209" s="37"/>
      <c r="K209" s="37"/>
      <c r="L209" s="40"/>
      <c r="M209" s="219"/>
      <c r="N209" s="220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160</v>
      </c>
      <c r="AU209" s="18" t="s">
        <v>82</v>
      </c>
    </row>
    <row r="210" spans="1:65" s="2" customFormat="1" ht="21.75" customHeight="1">
      <c r="A210" s="35"/>
      <c r="B210" s="36"/>
      <c r="C210" s="204" t="s">
        <v>229</v>
      </c>
      <c r="D210" s="204" t="s">
        <v>155</v>
      </c>
      <c r="E210" s="205" t="s">
        <v>230</v>
      </c>
      <c r="F210" s="206" t="s">
        <v>231</v>
      </c>
      <c r="G210" s="207" t="s">
        <v>227</v>
      </c>
      <c r="H210" s="208">
        <v>3</v>
      </c>
      <c r="I210" s="209"/>
      <c r="J210" s="210">
        <f>ROUND(I210*H210,2)</f>
        <v>0</v>
      </c>
      <c r="K210" s="206" t="s">
        <v>1</v>
      </c>
      <c r="L210" s="40"/>
      <c r="M210" s="211" t="s">
        <v>1</v>
      </c>
      <c r="N210" s="212" t="s">
        <v>38</v>
      </c>
      <c r="O210" s="72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5" t="s">
        <v>159</v>
      </c>
      <c r="AT210" s="215" t="s">
        <v>155</v>
      </c>
      <c r="AU210" s="215" t="s">
        <v>82</v>
      </c>
      <c r="AY210" s="18" t="s">
        <v>153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8" t="s">
        <v>80</v>
      </c>
      <c r="BK210" s="216">
        <f>ROUND(I210*H210,2)</f>
        <v>0</v>
      </c>
      <c r="BL210" s="18" t="s">
        <v>159</v>
      </c>
      <c r="BM210" s="215" t="s">
        <v>232</v>
      </c>
    </row>
    <row r="211" spans="1:65" s="2" customFormat="1" ht="19.5">
      <c r="A211" s="35"/>
      <c r="B211" s="36"/>
      <c r="C211" s="37"/>
      <c r="D211" s="217" t="s">
        <v>160</v>
      </c>
      <c r="E211" s="37"/>
      <c r="F211" s="218" t="s">
        <v>231</v>
      </c>
      <c r="G211" s="37"/>
      <c r="H211" s="37"/>
      <c r="I211" s="116"/>
      <c r="J211" s="37"/>
      <c r="K211" s="37"/>
      <c r="L211" s="40"/>
      <c r="M211" s="219"/>
      <c r="N211" s="220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160</v>
      </c>
      <c r="AU211" s="18" t="s">
        <v>82</v>
      </c>
    </row>
    <row r="212" spans="1:65" s="2" customFormat="1" ht="21.75" customHeight="1">
      <c r="A212" s="35"/>
      <c r="B212" s="36"/>
      <c r="C212" s="204" t="s">
        <v>199</v>
      </c>
      <c r="D212" s="204" t="s">
        <v>155</v>
      </c>
      <c r="E212" s="205" t="s">
        <v>233</v>
      </c>
      <c r="F212" s="206" t="s">
        <v>234</v>
      </c>
      <c r="G212" s="207" t="s">
        <v>227</v>
      </c>
      <c r="H212" s="208">
        <v>1</v>
      </c>
      <c r="I212" s="209"/>
      <c r="J212" s="210">
        <f>ROUND(I212*H212,2)</f>
        <v>0</v>
      </c>
      <c r="K212" s="206" t="s">
        <v>1</v>
      </c>
      <c r="L212" s="40"/>
      <c r="M212" s="211" t="s">
        <v>1</v>
      </c>
      <c r="N212" s="212" t="s">
        <v>38</v>
      </c>
      <c r="O212" s="72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5" t="s">
        <v>159</v>
      </c>
      <c r="AT212" s="215" t="s">
        <v>155</v>
      </c>
      <c r="AU212" s="215" t="s">
        <v>82</v>
      </c>
      <c r="AY212" s="18" t="s">
        <v>153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8" t="s">
        <v>80</v>
      </c>
      <c r="BK212" s="216">
        <f>ROUND(I212*H212,2)</f>
        <v>0</v>
      </c>
      <c r="BL212" s="18" t="s">
        <v>159</v>
      </c>
      <c r="BM212" s="215" t="s">
        <v>235</v>
      </c>
    </row>
    <row r="213" spans="1:65" s="2" customFormat="1" ht="19.5">
      <c r="A213" s="35"/>
      <c r="B213" s="36"/>
      <c r="C213" s="37"/>
      <c r="D213" s="217" t="s">
        <v>160</v>
      </c>
      <c r="E213" s="37"/>
      <c r="F213" s="218" t="s">
        <v>234</v>
      </c>
      <c r="G213" s="37"/>
      <c r="H213" s="37"/>
      <c r="I213" s="116"/>
      <c r="J213" s="37"/>
      <c r="K213" s="37"/>
      <c r="L213" s="40"/>
      <c r="M213" s="219"/>
      <c r="N213" s="220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160</v>
      </c>
      <c r="AU213" s="18" t="s">
        <v>82</v>
      </c>
    </row>
    <row r="214" spans="1:65" s="2" customFormat="1" ht="21.75" customHeight="1">
      <c r="A214" s="35"/>
      <c r="B214" s="36"/>
      <c r="C214" s="204" t="s">
        <v>236</v>
      </c>
      <c r="D214" s="204" t="s">
        <v>155</v>
      </c>
      <c r="E214" s="205" t="s">
        <v>237</v>
      </c>
      <c r="F214" s="206" t="s">
        <v>238</v>
      </c>
      <c r="G214" s="207" t="s">
        <v>174</v>
      </c>
      <c r="H214" s="208">
        <v>1.7989999999999999</v>
      </c>
      <c r="I214" s="209"/>
      <c r="J214" s="210">
        <f>ROUND(I214*H214,2)</f>
        <v>0</v>
      </c>
      <c r="K214" s="206" t="s">
        <v>1</v>
      </c>
      <c r="L214" s="40"/>
      <c r="M214" s="211" t="s">
        <v>1</v>
      </c>
      <c r="N214" s="212" t="s">
        <v>38</v>
      </c>
      <c r="O214" s="72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5" t="s">
        <v>159</v>
      </c>
      <c r="AT214" s="215" t="s">
        <v>155</v>
      </c>
      <c r="AU214" s="215" t="s">
        <v>82</v>
      </c>
      <c r="AY214" s="18" t="s">
        <v>153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8" t="s">
        <v>80</v>
      </c>
      <c r="BK214" s="216">
        <f>ROUND(I214*H214,2)</f>
        <v>0</v>
      </c>
      <c r="BL214" s="18" t="s">
        <v>159</v>
      </c>
      <c r="BM214" s="215" t="s">
        <v>239</v>
      </c>
    </row>
    <row r="215" spans="1:65" s="2" customFormat="1" ht="19.5">
      <c r="A215" s="35"/>
      <c r="B215" s="36"/>
      <c r="C215" s="37"/>
      <c r="D215" s="217" t="s">
        <v>160</v>
      </c>
      <c r="E215" s="37"/>
      <c r="F215" s="218" t="s">
        <v>238</v>
      </c>
      <c r="G215" s="37"/>
      <c r="H215" s="37"/>
      <c r="I215" s="116"/>
      <c r="J215" s="37"/>
      <c r="K215" s="37"/>
      <c r="L215" s="40"/>
      <c r="M215" s="219"/>
      <c r="N215" s="220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160</v>
      </c>
      <c r="AU215" s="18" t="s">
        <v>82</v>
      </c>
    </row>
    <row r="216" spans="1:65" s="13" customFormat="1" ht="11.25">
      <c r="B216" s="221"/>
      <c r="C216" s="222"/>
      <c r="D216" s="217" t="s">
        <v>161</v>
      </c>
      <c r="E216" s="223" t="s">
        <v>1</v>
      </c>
      <c r="F216" s="224" t="s">
        <v>240</v>
      </c>
      <c r="G216" s="222"/>
      <c r="H216" s="225">
        <v>0.47599999999999998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161</v>
      </c>
      <c r="AU216" s="231" t="s">
        <v>82</v>
      </c>
      <c r="AV216" s="13" t="s">
        <v>82</v>
      </c>
      <c r="AW216" s="13" t="s">
        <v>30</v>
      </c>
      <c r="AX216" s="13" t="s">
        <v>73</v>
      </c>
      <c r="AY216" s="231" t="s">
        <v>153</v>
      </c>
    </row>
    <row r="217" spans="1:65" s="13" customFormat="1" ht="11.25">
      <c r="B217" s="221"/>
      <c r="C217" s="222"/>
      <c r="D217" s="217" t="s">
        <v>161</v>
      </c>
      <c r="E217" s="223" t="s">
        <v>1</v>
      </c>
      <c r="F217" s="224" t="s">
        <v>241</v>
      </c>
      <c r="G217" s="222"/>
      <c r="H217" s="225">
        <v>0.44900000000000001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161</v>
      </c>
      <c r="AU217" s="231" t="s">
        <v>82</v>
      </c>
      <c r="AV217" s="13" t="s">
        <v>82</v>
      </c>
      <c r="AW217" s="13" t="s">
        <v>30</v>
      </c>
      <c r="AX217" s="13" t="s">
        <v>73</v>
      </c>
      <c r="AY217" s="231" t="s">
        <v>153</v>
      </c>
    </row>
    <row r="218" spans="1:65" s="13" customFormat="1" ht="11.25">
      <c r="B218" s="221"/>
      <c r="C218" s="222"/>
      <c r="D218" s="217" t="s">
        <v>161</v>
      </c>
      <c r="E218" s="223" t="s">
        <v>1</v>
      </c>
      <c r="F218" s="224" t="s">
        <v>242</v>
      </c>
      <c r="G218" s="222"/>
      <c r="H218" s="225">
        <v>0.35099999999999998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161</v>
      </c>
      <c r="AU218" s="231" t="s">
        <v>82</v>
      </c>
      <c r="AV218" s="13" t="s">
        <v>82</v>
      </c>
      <c r="AW218" s="13" t="s">
        <v>30</v>
      </c>
      <c r="AX218" s="13" t="s">
        <v>73</v>
      </c>
      <c r="AY218" s="231" t="s">
        <v>153</v>
      </c>
    </row>
    <row r="219" spans="1:65" s="13" customFormat="1" ht="11.25">
      <c r="B219" s="221"/>
      <c r="C219" s="222"/>
      <c r="D219" s="217" t="s">
        <v>161</v>
      </c>
      <c r="E219" s="223" t="s">
        <v>1</v>
      </c>
      <c r="F219" s="224" t="s">
        <v>243</v>
      </c>
      <c r="G219" s="222"/>
      <c r="H219" s="225">
        <v>0.27500000000000002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161</v>
      </c>
      <c r="AU219" s="231" t="s">
        <v>82</v>
      </c>
      <c r="AV219" s="13" t="s">
        <v>82</v>
      </c>
      <c r="AW219" s="13" t="s">
        <v>30</v>
      </c>
      <c r="AX219" s="13" t="s">
        <v>73</v>
      </c>
      <c r="AY219" s="231" t="s">
        <v>153</v>
      </c>
    </row>
    <row r="220" spans="1:65" s="13" customFormat="1" ht="11.25">
      <c r="B220" s="221"/>
      <c r="C220" s="222"/>
      <c r="D220" s="217" t="s">
        <v>161</v>
      </c>
      <c r="E220" s="223" t="s">
        <v>1</v>
      </c>
      <c r="F220" s="224" t="s">
        <v>244</v>
      </c>
      <c r="G220" s="222"/>
      <c r="H220" s="225">
        <v>0.248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161</v>
      </c>
      <c r="AU220" s="231" t="s">
        <v>82</v>
      </c>
      <c r="AV220" s="13" t="s">
        <v>82</v>
      </c>
      <c r="AW220" s="13" t="s">
        <v>30</v>
      </c>
      <c r="AX220" s="13" t="s">
        <v>73</v>
      </c>
      <c r="AY220" s="231" t="s">
        <v>153</v>
      </c>
    </row>
    <row r="221" spans="1:65" s="14" customFormat="1" ht="11.25">
      <c r="B221" s="232"/>
      <c r="C221" s="233"/>
      <c r="D221" s="217" t="s">
        <v>161</v>
      </c>
      <c r="E221" s="234" t="s">
        <v>1</v>
      </c>
      <c r="F221" s="235" t="s">
        <v>163</v>
      </c>
      <c r="G221" s="233"/>
      <c r="H221" s="236">
        <v>1.7990000000000002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161</v>
      </c>
      <c r="AU221" s="242" t="s">
        <v>82</v>
      </c>
      <c r="AV221" s="14" t="s">
        <v>159</v>
      </c>
      <c r="AW221" s="14" t="s">
        <v>30</v>
      </c>
      <c r="AX221" s="14" t="s">
        <v>80</v>
      </c>
      <c r="AY221" s="242" t="s">
        <v>153</v>
      </c>
    </row>
    <row r="222" spans="1:65" s="2" customFormat="1" ht="21.75" customHeight="1">
      <c r="A222" s="35"/>
      <c r="B222" s="36"/>
      <c r="C222" s="204" t="s">
        <v>203</v>
      </c>
      <c r="D222" s="204" t="s">
        <v>155</v>
      </c>
      <c r="E222" s="205" t="s">
        <v>245</v>
      </c>
      <c r="F222" s="206" t="s">
        <v>246</v>
      </c>
      <c r="G222" s="207" t="s">
        <v>174</v>
      </c>
      <c r="H222" s="208">
        <v>12.68</v>
      </c>
      <c r="I222" s="209"/>
      <c r="J222" s="210">
        <f>ROUND(I222*H222,2)</f>
        <v>0</v>
      </c>
      <c r="K222" s="206" t="s">
        <v>1</v>
      </c>
      <c r="L222" s="40"/>
      <c r="M222" s="211" t="s">
        <v>1</v>
      </c>
      <c r="N222" s="212" t="s">
        <v>38</v>
      </c>
      <c r="O222" s="72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5" t="s">
        <v>159</v>
      </c>
      <c r="AT222" s="215" t="s">
        <v>155</v>
      </c>
      <c r="AU222" s="215" t="s">
        <v>82</v>
      </c>
      <c r="AY222" s="18" t="s">
        <v>153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8" t="s">
        <v>80</v>
      </c>
      <c r="BK222" s="216">
        <f>ROUND(I222*H222,2)</f>
        <v>0</v>
      </c>
      <c r="BL222" s="18" t="s">
        <v>159</v>
      </c>
      <c r="BM222" s="215" t="s">
        <v>247</v>
      </c>
    </row>
    <row r="223" spans="1:65" s="2" customFormat="1" ht="19.5">
      <c r="A223" s="35"/>
      <c r="B223" s="36"/>
      <c r="C223" s="37"/>
      <c r="D223" s="217" t="s">
        <v>160</v>
      </c>
      <c r="E223" s="37"/>
      <c r="F223" s="218" t="s">
        <v>246</v>
      </c>
      <c r="G223" s="37"/>
      <c r="H223" s="37"/>
      <c r="I223" s="116"/>
      <c r="J223" s="37"/>
      <c r="K223" s="37"/>
      <c r="L223" s="40"/>
      <c r="M223" s="219"/>
      <c r="N223" s="220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160</v>
      </c>
      <c r="AU223" s="18" t="s">
        <v>82</v>
      </c>
    </row>
    <row r="224" spans="1:65" s="15" customFormat="1" ht="11.25">
      <c r="B224" s="243"/>
      <c r="C224" s="244"/>
      <c r="D224" s="217" t="s">
        <v>161</v>
      </c>
      <c r="E224" s="245" t="s">
        <v>1</v>
      </c>
      <c r="F224" s="246" t="s">
        <v>248</v>
      </c>
      <c r="G224" s="244"/>
      <c r="H224" s="245" t="s">
        <v>1</v>
      </c>
      <c r="I224" s="247"/>
      <c r="J224" s="244"/>
      <c r="K224" s="244"/>
      <c r="L224" s="248"/>
      <c r="M224" s="249"/>
      <c r="N224" s="250"/>
      <c r="O224" s="250"/>
      <c r="P224" s="250"/>
      <c r="Q224" s="250"/>
      <c r="R224" s="250"/>
      <c r="S224" s="250"/>
      <c r="T224" s="251"/>
      <c r="AT224" s="252" t="s">
        <v>161</v>
      </c>
      <c r="AU224" s="252" t="s">
        <v>82</v>
      </c>
      <c r="AV224" s="15" t="s">
        <v>80</v>
      </c>
      <c r="AW224" s="15" t="s">
        <v>30</v>
      </c>
      <c r="AX224" s="15" t="s">
        <v>73</v>
      </c>
      <c r="AY224" s="252" t="s">
        <v>153</v>
      </c>
    </row>
    <row r="225" spans="1:65" s="13" customFormat="1" ht="11.25">
      <c r="B225" s="221"/>
      <c r="C225" s="222"/>
      <c r="D225" s="217" t="s">
        <v>161</v>
      </c>
      <c r="E225" s="223" t="s">
        <v>1</v>
      </c>
      <c r="F225" s="224" t="s">
        <v>249</v>
      </c>
      <c r="G225" s="222"/>
      <c r="H225" s="225">
        <v>6.5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161</v>
      </c>
      <c r="AU225" s="231" t="s">
        <v>82</v>
      </c>
      <c r="AV225" s="13" t="s">
        <v>82</v>
      </c>
      <c r="AW225" s="13" t="s">
        <v>30</v>
      </c>
      <c r="AX225" s="13" t="s">
        <v>73</v>
      </c>
      <c r="AY225" s="231" t="s">
        <v>153</v>
      </c>
    </row>
    <row r="226" spans="1:65" s="13" customFormat="1" ht="11.25">
      <c r="B226" s="221"/>
      <c r="C226" s="222"/>
      <c r="D226" s="217" t="s">
        <v>161</v>
      </c>
      <c r="E226" s="223" t="s">
        <v>1</v>
      </c>
      <c r="F226" s="224" t="s">
        <v>250</v>
      </c>
      <c r="G226" s="222"/>
      <c r="H226" s="225">
        <v>2.2599999999999998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161</v>
      </c>
      <c r="AU226" s="231" t="s">
        <v>82</v>
      </c>
      <c r="AV226" s="13" t="s">
        <v>82</v>
      </c>
      <c r="AW226" s="13" t="s">
        <v>30</v>
      </c>
      <c r="AX226" s="13" t="s">
        <v>73</v>
      </c>
      <c r="AY226" s="231" t="s">
        <v>153</v>
      </c>
    </row>
    <row r="227" spans="1:65" s="13" customFormat="1" ht="11.25">
      <c r="B227" s="221"/>
      <c r="C227" s="222"/>
      <c r="D227" s="217" t="s">
        <v>161</v>
      </c>
      <c r="E227" s="223" t="s">
        <v>1</v>
      </c>
      <c r="F227" s="224" t="s">
        <v>251</v>
      </c>
      <c r="G227" s="222"/>
      <c r="H227" s="225">
        <v>3.92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161</v>
      </c>
      <c r="AU227" s="231" t="s">
        <v>82</v>
      </c>
      <c r="AV227" s="13" t="s">
        <v>82</v>
      </c>
      <c r="AW227" s="13" t="s">
        <v>30</v>
      </c>
      <c r="AX227" s="13" t="s">
        <v>73</v>
      </c>
      <c r="AY227" s="231" t="s">
        <v>153</v>
      </c>
    </row>
    <row r="228" spans="1:65" s="14" customFormat="1" ht="11.25">
      <c r="B228" s="232"/>
      <c r="C228" s="233"/>
      <c r="D228" s="217" t="s">
        <v>161</v>
      </c>
      <c r="E228" s="234" t="s">
        <v>1</v>
      </c>
      <c r="F228" s="235" t="s">
        <v>163</v>
      </c>
      <c r="G228" s="233"/>
      <c r="H228" s="236">
        <v>12.68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161</v>
      </c>
      <c r="AU228" s="242" t="s">
        <v>82</v>
      </c>
      <c r="AV228" s="14" t="s">
        <v>159</v>
      </c>
      <c r="AW228" s="14" t="s">
        <v>30</v>
      </c>
      <c r="AX228" s="14" t="s">
        <v>80</v>
      </c>
      <c r="AY228" s="242" t="s">
        <v>153</v>
      </c>
    </row>
    <row r="229" spans="1:65" s="2" customFormat="1" ht="16.5" customHeight="1">
      <c r="A229" s="35"/>
      <c r="B229" s="36"/>
      <c r="C229" s="204" t="s">
        <v>7</v>
      </c>
      <c r="D229" s="204" t="s">
        <v>155</v>
      </c>
      <c r="E229" s="205" t="s">
        <v>252</v>
      </c>
      <c r="F229" s="206" t="s">
        <v>253</v>
      </c>
      <c r="G229" s="207" t="s">
        <v>174</v>
      </c>
      <c r="H229" s="208">
        <v>1.05</v>
      </c>
      <c r="I229" s="209"/>
      <c r="J229" s="210">
        <f>ROUND(I229*H229,2)</f>
        <v>0</v>
      </c>
      <c r="K229" s="206" t="s">
        <v>1</v>
      </c>
      <c r="L229" s="40"/>
      <c r="M229" s="211" t="s">
        <v>1</v>
      </c>
      <c r="N229" s="212" t="s">
        <v>38</v>
      </c>
      <c r="O229" s="72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5" t="s">
        <v>159</v>
      </c>
      <c r="AT229" s="215" t="s">
        <v>155</v>
      </c>
      <c r="AU229" s="215" t="s">
        <v>82</v>
      </c>
      <c r="AY229" s="18" t="s">
        <v>153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8" t="s">
        <v>80</v>
      </c>
      <c r="BK229" s="216">
        <f>ROUND(I229*H229,2)</f>
        <v>0</v>
      </c>
      <c r="BL229" s="18" t="s">
        <v>159</v>
      </c>
      <c r="BM229" s="215" t="s">
        <v>254</v>
      </c>
    </row>
    <row r="230" spans="1:65" s="2" customFormat="1" ht="11.25">
      <c r="A230" s="35"/>
      <c r="B230" s="36"/>
      <c r="C230" s="37"/>
      <c r="D230" s="217" t="s">
        <v>160</v>
      </c>
      <c r="E230" s="37"/>
      <c r="F230" s="218" t="s">
        <v>253</v>
      </c>
      <c r="G230" s="37"/>
      <c r="H230" s="37"/>
      <c r="I230" s="116"/>
      <c r="J230" s="37"/>
      <c r="K230" s="37"/>
      <c r="L230" s="40"/>
      <c r="M230" s="219"/>
      <c r="N230" s="220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160</v>
      </c>
      <c r="AU230" s="18" t="s">
        <v>82</v>
      </c>
    </row>
    <row r="231" spans="1:65" s="13" customFormat="1" ht="11.25">
      <c r="B231" s="221"/>
      <c r="C231" s="222"/>
      <c r="D231" s="217" t="s">
        <v>161</v>
      </c>
      <c r="E231" s="223" t="s">
        <v>1</v>
      </c>
      <c r="F231" s="224" t="s">
        <v>255</v>
      </c>
      <c r="G231" s="222"/>
      <c r="H231" s="225">
        <v>0.7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161</v>
      </c>
      <c r="AU231" s="231" t="s">
        <v>82</v>
      </c>
      <c r="AV231" s="13" t="s">
        <v>82</v>
      </c>
      <c r="AW231" s="13" t="s">
        <v>30</v>
      </c>
      <c r="AX231" s="13" t="s">
        <v>73</v>
      </c>
      <c r="AY231" s="231" t="s">
        <v>153</v>
      </c>
    </row>
    <row r="232" spans="1:65" s="13" customFormat="1" ht="11.25">
      <c r="B232" s="221"/>
      <c r="C232" s="222"/>
      <c r="D232" s="217" t="s">
        <v>161</v>
      </c>
      <c r="E232" s="223" t="s">
        <v>1</v>
      </c>
      <c r="F232" s="224" t="s">
        <v>256</v>
      </c>
      <c r="G232" s="222"/>
      <c r="H232" s="225">
        <v>0.35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161</v>
      </c>
      <c r="AU232" s="231" t="s">
        <v>82</v>
      </c>
      <c r="AV232" s="13" t="s">
        <v>82</v>
      </c>
      <c r="AW232" s="13" t="s">
        <v>30</v>
      </c>
      <c r="AX232" s="13" t="s">
        <v>73</v>
      </c>
      <c r="AY232" s="231" t="s">
        <v>153</v>
      </c>
    </row>
    <row r="233" spans="1:65" s="14" customFormat="1" ht="11.25">
      <c r="B233" s="232"/>
      <c r="C233" s="233"/>
      <c r="D233" s="217" t="s">
        <v>161</v>
      </c>
      <c r="E233" s="234" t="s">
        <v>1</v>
      </c>
      <c r="F233" s="235" t="s">
        <v>163</v>
      </c>
      <c r="G233" s="233"/>
      <c r="H233" s="236">
        <v>1.0499999999999998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161</v>
      </c>
      <c r="AU233" s="242" t="s">
        <v>82</v>
      </c>
      <c r="AV233" s="14" t="s">
        <v>159</v>
      </c>
      <c r="AW233" s="14" t="s">
        <v>30</v>
      </c>
      <c r="AX233" s="14" t="s">
        <v>80</v>
      </c>
      <c r="AY233" s="242" t="s">
        <v>153</v>
      </c>
    </row>
    <row r="234" spans="1:65" s="2" customFormat="1" ht="16.5" customHeight="1">
      <c r="A234" s="35"/>
      <c r="B234" s="36"/>
      <c r="C234" s="204" t="s">
        <v>208</v>
      </c>
      <c r="D234" s="204" t="s">
        <v>155</v>
      </c>
      <c r="E234" s="205" t="s">
        <v>257</v>
      </c>
      <c r="F234" s="206" t="s">
        <v>258</v>
      </c>
      <c r="G234" s="207" t="s">
        <v>188</v>
      </c>
      <c r="H234" s="208">
        <v>0.05</v>
      </c>
      <c r="I234" s="209"/>
      <c r="J234" s="210">
        <f>ROUND(I234*H234,2)</f>
        <v>0</v>
      </c>
      <c r="K234" s="206" t="s">
        <v>1</v>
      </c>
      <c r="L234" s="40"/>
      <c r="M234" s="211" t="s">
        <v>1</v>
      </c>
      <c r="N234" s="212" t="s">
        <v>38</v>
      </c>
      <c r="O234" s="72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5" t="s">
        <v>159</v>
      </c>
      <c r="AT234" s="215" t="s">
        <v>155</v>
      </c>
      <c r="AU234" s="215" t="s">
        <v>82</v>
      </c>
      <c r="AY234" s="18" t="s">
        <v>153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8" t="s">
        <v>80</v>
      </c>
      <c r="BK234" s="216">
        <f>ROUND(I234*H234,2)</f>
        <v>0</v>
      </c>
      <c r="BL234" s="18" t="s">
        <v>159</v>
      </c>
      <c r="BM234" s="215" t="s">
        <v>259</v>
      </c>
    </row>
    <row r="235" spans="1:65" s="2" customFormat="1" ht="11.25">
      <c r="A235" s="35"/>
      <c r="B235" s="36"/>
      <c r="C235" s="37"/>
      <c r="D235" s="217" t="s">
        <v>160</v>
      </c>
      <c r="E235" s="37"/>
      <c r="F235" s="218" t="s">
        <v>258</v>
      </c>
      <c r="G235" s="37"/>
      <c r="H235" s="37"/>
      <c r="I235" s="116"/>
      <c r="J235" s="37"/>
      <c r="K235" s="37"/>
      <c r="L235" s="40"/>
      <c r="M235" s="219"/>
      <c r="N235" s="220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160</v>
      </c>
      <c r="AU235" s="18" t="s">
        <v>82</v>
      </c>
    </row>
    <row r="236" spans="1:65" s="12" customFormat="1" ht="22.9" customHeight="1">
      <c r="B236" s="188"/>
      <c r="C236" s="189"/>
      <c r="D236" s="190" t="s">
        <v>72</v>
      </c>
      <c r="E236" s="202" t="s">
        <v>232</v>
      </c>
      <c r="F236" s="202" t="s">
        <v>260</v>
      </c>
      <c r="G236" s="189"/>
      <c r="H236" s="189"/>
      <c r="I236" s="192"/>
      <c r="J236" s="203">
        <f>BK236</f>
        <v>0</v>
      </c>
      <c r="K236" s="189"/>
      <c r="L236" s="194"/>
      <c r="M236" s="195"/>
      <c r="N236" s="196"/>
      <c r="O236" s="196"/>
      <c r="P236" s="197">
        <f>SUM(P237:P270)</f>
        <v>0</v>
      </c>
      <c r="Q236" s="196"/>
      <c r="R236" s="197">
        <f>SUM(R237:R270)</f>
        <v>0</v>
      </c>
      <c r="S236" s="196"/>
      <c r="T236" s="198">
        <f>SUM(T237:T270)</f>
        <v>0</v>
      </c>
      <c r="AR236" s="199" t="s">
        <v>80</v>
      </c>
      <c r="AT236" s="200" t="s">
        <v>72</v>
      </c>
      <c r="AU236" s="200" t="s">
        <v>80</v>
      </c>
      <c r="AY236" s="199" t="s">
        <v>153</v>
      </c>
      <c r="BK236" s="201">
        <f>SUM(BK237:BK270)</f>
        <v>0</v>
      </c>
    </row>
    <row r="237" spans="1:65" s="2" customFormat="1" ht="21.75" customHeight="1">
      <c r="A237" s="35"/>
      <c r="B237" s="36"/>
      <c r="C237" s="204" t="s">
        <v>261</v>
      </c>
      <c r="D237" s="204" t="s">
        <v>155</v>
      </c>
      <c r="E237" s="205" t="s">
        <v>262</v>
      </c>
      <c r="F237" s="206" t="s">
        <v>263</v>
      </c>
      <c r="G237" s="207" t="s">
        <v>158</v>
      </c>
      <c r="H237" s="208">
        <v>1.8180000000000001</v>
      </c>
      <c r="I237" s="209"/>
      <c r="J237" s="210">
        <f>ROUND(I237*H237,2)</f>
        <v>0</v>
      </c>
      <c r="K237" s="206" t="s">
        <v>1</v>
      </c>
      <c r="L237" s="40"/>
      <c r="M237" s="211" t="s">
        <v>1</v>
      </c>
      <c r="N237" s="212" t="s">
        <v>38</v>
      </c>
      <c r="O237" s="72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5" t="s">
        <v>159</v>
      </c>
      <c r="AT237" s="215" t="s">
        <v>155</v>
      </c>
      <c r="AU237" s="215" t="s">
        <v>82</v>
      </c>
      <c r="AY237" s="18" t="s">
        <v>153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8" t="s">
        <v>80</v>
      </c>
      <c r="BK237" s="216">
        <f>ROUND(I237*H237,2)</f>
        <v>0</v>
      </c>
      <c r="BL237" s="18" t="s">
        <v>159</v>
      </c>
      <c r="BM237" s="215" t="s">
        <v>264</v>
      </c>
    </row>
    <row r="238" spans="1:65" s="2" customFormat="1" ht="19.5">
      <c r="A238" s="35"/>
      <c r="B238" s="36"/>
      <c r="C238" s="37"/>
      <c r="D238" s="217" t="s">
        <v>160</v>
      </c>
      <c r="E238" s="37"/>
      <c r="F238" s="218" t="s">
        <v>263</v>
      </c>
      <c r="G238" s="37"/>
      <c r="H238" s="37"/>
      <c r="I238" s="116"/>
      <c r="J238" s="37"/>
      <c r="K238" s="37"/>
      <c r="L238" s="40"/>
      <c r="M238" s="219"/>
      <c r="N238" s="220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160</v>
      </c>
      <c r="AU238" s="18" t="s">
        <v>82</v>
      </c>
    </row>
    <row r="239" spans="1:65" s="13" customFormat="1" ht="11.25">
      <c r="B239" s="221"/>
      <c r="C239" s="222"/>
      <c r="D239" s="217" t="s">
        <v>161</v>
      </c>
      <c r="E239" s="223" t="s">
        <v>1</v>
      </c>
      <c r="F239" s="224" t="s">
        <v>265</v>
      </c>
      <c r="G239" s="222"/>
      <c r="H239" s="225">
        <v>1.8180000000000001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161</v>
      </c>
      <c r="AU239" s="231" t="s">
        <v>82</v>
      </c>
      <c r="AV239" s="13" t="s">
        <v>82</v>
      </c>
      <c r="AW239" s="13" t="s">
        <v>30</v>
      </c>
      <c r="AX239" s="13" t="s">
        <v>73</v>
      </c>
      <c r="AY239" s="231" t="s">
        <v>153</v>
      </c>
    </row>
    <row r="240" spans="1:65" s="14" customFormat="1" ht="11.25">
      <c r="B240" s="232"/>
      <c r="C240" s="233"/>
      <c r="D240" s="217" t="s">
        <v>161</v>
      </c>
      <c r="E240" s="234" t="s">
        <v>1</v>
      </c>
      <c r="F240" s="235" t="s">
        <v>163</v>
      </c>
      <c r="G240" s="233"/>
      <c r="H240" s="236">
        <v>1.8180000000000001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161</v>
      </c>
      <c r="AU240" s="242" t="s">
        <v>82</v>
      </c>
      <c r="AV240" s="14" t="s">
        <v>159</v>
      </c>
      <c r="AW240" s="14" t="s">
        <v>30</v>
      </c>
      <c r="AX240" s="14" t="s">
        <v>80</v>
      </c>
      <c r="AY240" s="242" t="s">
        <v>153</v>
      </c>
    </row>
    <row r="241" spans="1:65" s="2" customFormat="1" ht="16.5" customHeight="1">
      <c r="A241" s="35"/>
      <c r="B241" s="36"/>
      <c r="C241" s="204" t="s">
        <v>212</v>
      </c>
      <c r="D241" s="204" t="s">
        <v>155</v>
      </c>
      <c r="E241" s="205" t="s">
        <v>266</v>
      </c>
      <c r="F241" s="206" t="s">
        <v>267</v>
      </c>
      <c r="G241" s="207" t="s">
        <v>158</v>
      </c>
      <c r="H241" s="208">
        <v>4.29</v>
      </c>
      <c r="I241" s="209"/>
      <c r="J241" s="210">
        <f>ROUND(I241*H241,2)</f>
        <v>0</v>
      </c>
      <c r="K241" s="206" t="s">
        <v>1</v>
      </c>
      <c r="L241" s="40"/>
      <c r="M241" s="211" t="s">
        <v>1</v>
      </c>
      <c r="N241" s="212" t="s">
        <v>38</v>
      </c>
      <c r="O241" s="72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5" t="s">
        <v>159</v>
      </c>
      <c r="AT241" s="215" t="s">
        <v>155</v>
      </c>
      <c r="AU241" s="215" t="s">
        <v>82</v>
      </c>
      <c r="AY241" s="18" t="s">
        <v>153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8" t="s">
        <v>80</v>
      </c>
      <c r="BK241" s="216">
        <f>ROUND(I241*H241,2)</f>
        <v>0</v>
      </c>
      <c r="BL241" s="18" t="s">
        <v>159</v>
      </c>
      <c r="BM241" s="215" t="s">
        <v>268</v>
      </c>
    </row>
    <row r="242" spans="1:65" s="2" customFormat="1" ht="11.25">
      <c r="A242" s="35"/>
      <c r="B242" s="36"/>
      <c r="C242" s="37"/>
      <c r="D242" s="217" t="s">
        <v>160</v>
      </c>
      <c r="E242" s="37"/>
      <c r="F242" s="218" t="s">
        <v>267</v>
      </c>
      <c r="G242" s="37"/>
      <c r="H242" s="37"/>
      <c r="I242" s="116"/>
      <c r="J242" s="37"/>
      <c r="K242" s="37"/>
      <c r="L242" s="40"/>
      <c r="M242" s="219"/>
      <c r="N242" s="220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160</v>
      </c>
      <c r="AU242" s="18" t="s">
        <v>82</v>
      </c>
    </row>
    <row r="243" spans="1:65" s="13" customFormat="1" ht="11.25">
      <c r="B243" s="221"/>
      <c r="C243" s="222"/>
      <c r="D243" s="217" t="s">
        <v>161</v>
      </c>
      <c r="E243" s="223" t="s">
        <v>1</v>
      </c>
      <c r="F243" s="224" t="s">
        <v>269</v>
      </c>
      <c r="G243" s="222"/>
      <c r="H243" s="225">
        <v>0.99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161</v>
      </c>
      <c r="AU243" s="231" t="s">
        <v>82</v>
      </c>
      <c r="AV243" s="13" t="s">
        <v>82</v>
      </c>
      <c r="AW243" s="13" t="s">
        <v>30</v>
      </c>
      <c r="AX243" s="13" t="s">
        <v>73</v>
      </c>
      <c r="AY243" s="231" t="s">
        <v>153</v>
      </c>
    </row>
    <row r="244" spans="1:65" s="13" customFormat="1" ht="11.25">
      <c r="B244" s="221"/>
      <c r="C244" s="222"/>
      <c r="D244" s="217" t="s">
        <v>161</v>
      </c>
      <c r="E244" s="223" t="s">
        <v>1</v>
      </c>
      <c r="F244" s="224" t="s">
        <v>270</v>
      </c>
      <c r="G244" s="222"/>
      <c r="H244" s="225">
        <v>1.4850000000000001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161</v>
      </c>
      <c r="AU244" s="231" t="s">
        <v>82</v>
      </c>
      <c r="AV244" s="13" t="s">
        <v>82</v>
      </c>
      <c r="AW244" s="13" t="s">
        <v>30</v>
      </c>
      <c r="AX244" s="13" t="s">
        <v>73</v>
      </c>
      <c r="AY244" s="231" t="s">
        <v>153</v>
      </c>
    </row>
    <row r="245" spans="1:65" s="13" customFormat="1" ht="11.25">
      <c r="B245" s="221"/>
      <c r="C245" s="222"/>
      <c r="D245" s="217" t="s">
        <v>161</v>
      </c>
      <c r="E245" s="223" t="s">
        <v>1</v>
      </c>
      <c r="F245" s="224" t="s">
        <v>271</v>
      </c>
      <c r="G245" s="222"/>
      <c r="H245" s="225">
        <v>1.8149999999999999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161</v>
      </c>
      <c r="AU245" s="231" t="s">
        <v>82</v>
      </c>
      <c r="AV245" s="13" t="s">
        <v>82</v>
      </c>
      <c r="AW245" s="13" t="s">
        <v>30</v>
      </c>
      <c r="AX245" s="13" t="s">
        <v>73</v>
      </c>
      <c r="AY245" s="231" t="s">
        <v>153</v>
      </c>
    </row>
    <row r="246" spans="1:65" s="14" customFormat="1" ht="11.25">
      <c r="B246" s="232"/>
      <c r="C246" s="233"/>
      <c r="D246" s="217" t="s">
        <v>161</v>
      </c>
      <c r="E246" s="234" t="s">
        <v>1</v>
      </c>
      <c r="F246" s="235" t="s">
        <v>163</v>
      </c>
      <c r="G246" s="233"/>
      <c r="H246" s="236">
        <v>4.29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161</v>
      </c>
      <c r="AU246" s="242" t="s">
        <v>82</v>
      </c>
      <c r="AV246" s="14" t="s">
        <v>159</v>
      </c>
      <c r="AW246" s="14" t="s">
        <v>30</v>
      </c>
      <c r="AX246" s="14" t="s">
        <v>80</v>
      </c>
      <c r="AY246" s="242" t="s">
        <v>153</v>
      </c>
    </row>
    <row r="247" spans="1:65" s="2" customFormat="1" ht="21.75" customHeight="1">
      <c r="A247" s="35"/>
      <c r="B247" s="36"/>
      <c r="C247" s="204" t="s">
        <v>272</v>
      </c>
      <c r="D247" s="204" t="s">
        <v>155</v>
      </c>
      <c r="E247" s="205" t="s">
        <v>273</v>
      </c>
      <c r="F247" s="206" t="s">
        <v>274</v>
      </c>
      <c r="G247" s="207" t="s">
        <v>158</v>
      </c>
      <c r="H247" s="208">
        <v>24.42</v>
      </c>
      <c r="I247" s="209"/>
      <c r="J247" s="210">
        <f>ROUND(I247*H247,2)</f>
        <v>0</v>
      </c>
      <c r="K247" s="206" t="s">
        <v>1</v>
      </c>
      <c r="L247" s="40"/>
      <c r="M247" s="211" t="s">
        <v>1</v>
      </c>
      <c r="N247" s="212" t="s">
        <v>38</v>
      </c>
      <c r="O247" s="72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5" t="s">
        <v>159</v>
      </c>
      <c r="AT247" s="215" t="s">
        <v>155</v>
      </c>
      <c r="AU247" s="215" t="s">
        <v>82</v>
      </c>
      <c r="AY247" s="18" t="s">
        <v>153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8" t="s">
        <v>80</v>
      </c>
      <c r="BK247" s="216">
        <f>ROUND(I247*H247,2)</f>
        <v>0</v>
      </c>
      <c r="BL247" s="18" t="s">
        <v>159</v>
      </c>
      <c r="BM247" s="215" t="s">
        <v>275</v>
      </c>
    </row>
    <row r="248" spans="1:65" s="2" customFormat="1" ht="19.5">
      <c r="A248" s="35"/>
      <c r="B248" s="36"/>
      <c r="C248" s="37"/>
      <c r="D248" s="217" t="s">
        <v>160</v>
      </c>
      <c r="E248" s="37"/>
      <c r="F248" s="218" t="s">
        <v>274</v>
      </c>
      <c r="G248" s="37"/>
      <c r="H248" s="37"/>
      <c r="I248" s="116"/>
      <c r="J248" s="37"/>
      <c r="K248" s="37"/>
      <c r="L248" s="40"/>
      <c r="M248" s="219"/>
      <c r="N248" s="220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160</v>
      </c>
      <c r="AU248" s="18" t="s">
        <v>82</v>
      </c>
    </row>
    <row r="249" spans="1:65" s="13" customFormat="1" ht="11.25">
      <c r="B249" s="221"/>
      <c r="C249" s="222"/>
      <c r="D249" s="217" t="s">
        <v>161</v>
      </c>
      <c r="E249" s="223" t="s">
        <v>1</v>
      </c>
      <c r="F249" s="224" t="s">
        <v>276</v>
      </c>
      <c r="G249" s="222"/>
      <c r="H249" s="225">
        <v>9.9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161</v>
      </c>
      <c r="AU249" s="231" t="s">
        <v>82</v>
      </c>
      <c r="AV249" s="13" t="s">
        <v>82</v>
      </c>
      <c r="AW249" s="13" t="s">
        <v>30</v>
      </c>
      <c r="AX249" s="13" t="s">
        <v>73</v>
      </c>
      <c r="AY249" s="231" t="s">
        <v>153</v>
      </c>
    </row>
    <row r="250" spans="1:65" s="13" customFormat="1" ht="11.25">
      <c r="B250" s="221"/>
      <c r="C250" s="222"/>
      <c r="D250" s="217" t="s">
        <v>161</v>
      </c>
      <c r="E250" s="223" t="s">
        <v>1</v>
      </c>
      <c r="F250" s="224" t="s">
        <v>277</v>
      </c>
      <c r="G250" s="222"/>
      <c r="H250" s="225">
        <v>14.52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161</v>
      </c>
      <c r="AU250" s="231" t="s">
        <v>82</v>
      </c>
      <c r="AV250" s="13" t="s">
        <v>82</v>
      </c>
      <c r="AW250" s="13" t="s">
        <v>30</v>
      </c>
      <c r="AX250" s="13" t="s">
        <v>73</v>
      </c>
      <c r="AY250" s="231" t="s">
        <v>153</v>
      </c>
    </row>
    <row r="251" spans="1:65" s="14" customFormat="1" ht="11.25">
      <c r="B251" s="232"/>
      <c r="C251" s="233"/>
      <c r="D251" s="217" t="s">
        <v>161</v>
      </c>
      <c r="E251" s="234" t="s">
        <v>1</v>
      </c>
      <c r="F251" s="235" t="s">
        <v>163</v>
      </c>
      <c r="G251" s="233"/>
      <c r="H251" s="236">
        <v>24.42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161</v>
      </c>
      <c r="AU251" s="242" t="s">
        <v>82</v>
      </c>
      <c r="AV251" s="14" t="s">
        <v>159</v>
      </c>
      <c r="AW251" s="14" t="s">
        <v>30</v>
      </c>
      <c r="AX251" s="14" t="s">
        <v>80</v>
      </c>
      <c r="AY251" s="242" t="s">
        <v>153</v>
      </c>
    </row>
    <row r="252" spans="1:65" s="2" customFormat="1" ht="21.75" customHeight="1">
      <c r="A252" s="35"/>
      <c r="B252" s="36"/>
      <c r="C252" s="204" t="s">
        <v>216</v>
      </c>
      <c r="D252" s="204" t="s">
        <v>155</v>
      </c>
      <c r="E252" s="205" t="s">
        <v>278</v>
      </c>
      <c r="F252" s="206" t="s">
        <v>279</v>
      </c>
      <c r="G252" s="207" t="s">
        <v>158</v>
      </c>
      <c r="H252" s="208">
        <v>58.274000000000001</v>
      </c>
      <c r="I252" s="209"/>
      <c r="J252" s="210">
        <f>ROUND(I252*H252,2)</f>
        <v>0</v>
      </c>
      <c r="K252" s="206" t="s">
        <v>1</v>
      </c>
      <c r="L252" s="40"/>
      <c r="M252" s="211" t="s">
        <v>1</v>
      </c>
      <c r="N252" s="212" t="s">
        <v>38</v>
      </c>
      <c r="O252" s="72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5" t="s">
        <v>159</v>
      </c>
      <c r="AT252" s="215" t="s">
        <v>155</v>
      </c>
      <c r="AU252" s="215" t="s">
        <v>82</v>
      </c>
      <c r="AY252" s="18" t="s">
        <v>153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8" t="s">
        <v>80</v>
      </c>
      <c r="BK252" s="216">
        <f>ROUND(I252*H252,2)</f>
        <v>0</v>
      </c>
      <c r="BL252" s="18" t="s">
        <v>159</v>
      </c>
      <c r="BM252" s="215" t="s">
        <v>280</v>
      </c>
    </row>
    <row r="253" spans="1:65" s="2" customFormat="1" ht="19.5">
      <c r="A253" s="35"/>
      <c r="B253" s="36"/>
      <c r="C253" s="37"/>
      <c r="D253" s="217" t="s">
        <v>160</v>
      </c>
      <c r="E253" s="37"/>
      <c r="F253" s="218" t="s">
        <v>279</v>
      </c>
      <c r="G253" s="37"/>
      <c r="H253" s="37"/>
      <c r="I253" s="116"/>
      <c r="J253" s="37"/>
      <c r="K253" s="37"/>
      <c r="L253" s="40"/>
      <c r="M253" s="219"/>
      <c r="N253" s="22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160</v>
      </c>
      <c r="AU253" s="18" t="s">
        <v>82</v>
      </c>
    </row>
    <row r="254" spans="1:65" s="13" customFormat="1" ht="11.25">
      <c r="B254" s="221"/>
      <c r="C254" s="222"/>
      <c r="D254" s="217" t="s">
        <v>161</v>
      </c>
      <c r="E254" s="223" t="s">
        <v>1</v>
      </c>
      <c r="F254" s="224" t="s">
        <v>281</v>
      </c>
      <c r="G254" s="222"/>
      <c r="H254" s="225">
        <v>20.608000000000001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161</v>
      </c>
      <c r="AU254" s="231" t="s">
        <v>82</v>
      </c>
      <c r="AV254" s="13" t="s">
        <v>82</v>
      </c>
      <c r="AW254" s="13" t="s">
        <v>30</v>
      </c>
      <c r="AX254" s="13" t="s">
        <v>73</v>
      </c>
      <c r="AY254" s="231" t="s">
        <v>153</v>
      </c>
    </row>
    <row r="255" spans="1:65" s="13" customFormat="1" ht="11.25">
      <c r="B255" s="221"/>
      <c r="C255" s="222"/>
      <c r="D255" s="217" t="s">
        <v>161</v>
      </c>
      <c r="E255" s="223" t="s">
        <v>1</v>
      </c>
      <c r="F255" s="224" t="s">
        <v>282</v>
      </c>
      <c r="G255" s="222"/>
      <c r="H255" s="225">
        <v>31.495000000000001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161</v>
      </c>
      <c r="AU255" s="231" t="s">
        <v>82</v>
      </c>
      <c r="AV255" s="13" t="s">
        <v>82</v>
      </c>
      <c r="AW255" s="13" t="s">
        <v>30</v>
      </c>
      <c r="AX255" s="13" t="s">
        <v>73</v>
      </c>
      <c r="AY255" s="231" t="s">
        <v>153</v>
      </c>
    </row>
    <row r="256" spans="1:65" s="13" customFormat="1" ht="11.25">
      <c r="B256" s="221"/>
      <c r="C256" s="222"/>
      <c r="D256" s="217" t="s">
        <v>161</v>
      </c>
      <c r="E256" s="223" t="s">
        <v>1</v>
      </c>
      <c r="F256" s="224" t="s">
        <v>283</v>
      </c>
      <c r="G256" s="222"/>
      <c r="H256" s="225">
        <v>6.1710000000000003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161</v>
      </c>
      <c r="AU256" s="231" t="s">
        <v>82</v>
      </c>
      <c r="AV256" s="13" t="s">
        <v>82</v>
      </c>
      <c r="AW256" s="13" t="s">
        <v>30</v>
      </c>
      <c r="AX256" s="13" t="s">
        <v>73</v>
      </c>
      <c r="AY256" s="231" t="s">
        <v>153</v>
      </c>
    </row>
    <row r="257" spans="1:65" s="14" customFormat="1" ht="11.25">
      <c r="B257" s="232"/>
      <c r="C257" s="233"/>
      <c r="D257" s="217" t="s">
        <v>161</v>
      </c>
      <c r="E257" s="234" t="s">
        <v>1</v>
      </c>
      <c r="F257" s="235" t="s">
        <v>163</v>
      </c>
      <c r="G257" s="233"/>
      <c r="H257" s="236">
        <v>58.274000000000001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AT257" s="242" t="s">
        <v>161</v>
      </c>
      <c r="AU257" s="242" t="s">
        <v>82</v>
      </c>
      <c r="AV257" s="14" t="s">
        <v>159</v>
      </c>
      <c r="AW257" s="14" t="s">
        <v>30</v>
      </c>
      <c r="AX257" s="14" t="s">
        <v>80</v>
      </c>
      <c r="AY257" s="242" t="s">
        <v>153</v>
      </c>
    </row>
    <row r="258" spans="1:65" s="2" customFormat="1" ht="21.75" customHeight="1">
      <c r="A258" s="35"/>
      <c r="B258" s="36"/>
      <c r="C258" s="204" t="s">
        <v>284</v>
      </c>
      <c r="D258" s="204" t="s">
        <v>155</v>
      </c>
      <c r="E258" s="205" t="s">
        <v>285</v>
      </c>
      <c r="F258" s="206" t="s">
        <v>286</v>
      </c>
      <c r="G258" s="207" t="s">
        <v>158</v>
      </c>
      <c r="H258" s="208">
        <v>24.146999999999998</v>
      </c>
      <c r="I258" s="209"/>
      <c r="J258" s="210">
        <f>ROUND(I258*H258,2)</f>
        <v>0</v>
      </c>
      <c r="K258" s="206" t="s">
        <v>1</v>
      </c>
      <c r="L258" s="40"/>
      <c r="M258" s="211" t="s">
        <v>1</v>
      </c>
      <c r="N258" s="212" t="s">
        <v>38</v>
      </c>
      <c r="O258" s="72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5" t="s">
        <v>159</v>
      </c>
      <c r="AT258" s="215" t="s">
        <v>155</v>
      </c>
      <c r="AU258" s="215" t="s">
        <v>82</v>
      </c>
      <c r="AY258" s="18" t="s">
        <v>153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8" t="s">
        <v>80</v>
      </c>
      <c r="BK258" s="216">
        <f>ROUND(I258*H258,2)</f>
        <v>0</v>
      </c>
      <c r="BL258" s="18" t="s">
        <v>159</v>
      </c>
      <c r="BM258" s="215" t="s">
        <v>287</v>
      </c>
    </row>
    <row r="259" spans="1:65" s="2" customFormat="1" ht="19.5">
      <c r="A259" s="35"/>
      <c r="B259" s="36"/>
      <c r="C259" s="37"/>
      <c r="D259" s="217" t="s">
        <v>160</v>
      </c>
      <c r="E259" s="37"/>
      <c r="F259" s="218" t="s">
        <v>286</v>
      </c>
      <c r="G259" s="37"/>
      <c r="H259" s="37"/>
      <c r="I259" s="116"/>
      <c r="J259" s="37"/>
      <c r="K259" s="37"/>
      <c r="L259" s="40"/>
      <c r="M259" s="219"/>
      <c r="N259" s="220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160</v>
      </c>
      <c r="AU259" s="18" t="s">
        <v>82</v>
      </c>
    </row>
    <row r="260" spans="1:65" s="13" customFormat="1" ht="11.25">
      <c r="B260" s="221"/>
      <c r="C260" s="222"/>
      <c r="D260" s="217" t="s">
        <v>161</v>
      </c>
      <c r="E260" s="223" t="s">
        <v>1</v>
      </c>
      <c r="F260" s="224" t="s">
        <v>288</v>
      </c>
      <c r="G260" s="222"/>
      <c r="H260" s="225">
        <v>20.427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161</v>
      </c>
      <c r="AU260" s="231" t="s">
        <v>82</v>
      </c>
      <c r="AV260" s="13" t="s">
        <v>82</v>
      </c>
      <c r="AW260" s="13" t="s">
        <v>30</v>
      </c>
      <c r="AX260" s="13" t="s">
        <v>73</v>
      </c>
      <c r="AY260" s="231" t="s">
        <v>153</v>
      </c>
    </row>
    <row r="261" spans="1:65" s="13" customFormat="1" ht="11.25">
      <c r="B261" s="221"/>
      <c r="C261" s="222"/>
      <c r="D261" s="217" t="s">
        <v>161</v>
      </c>
      <c r="E261" s="223" t="s">
        <v>1</v>
      </c>
      <c r="F261" s="224" t="s">
        <v>289</v>
      </c>
      <c r="G261" s="222"/>
      <c r="H261" s="225">
        <v>3.72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161</v>
      </c>
      <c r="AU261" s="231" t="s">
        <v>82</v>
      </c>
      <c r="AV261" s="13" t="s">
        <v>82</v>
      </c>
      <c r="AW261" s="13" t="s">
        <v>30</v>
      </c>
      <c r="AX261" s="13" t="s">
        <v>73</v>
      </c>
      <c r="AY261" s="231" t="s">
        <v>153</v>
      </c>
    </row>
    <row r="262" spans="1:65" s="14" customFormat="1" ht="11.25">
      <c r="B262" s="232"/>
      <c r="C262" s="233"/>
      <c r="D262" s="217" t="s">
        <v>161</v>
      </c>
      <c r="E262" s="234" t="s">
        <v>1</v>
      </c>
      <c r="F262" s="235" t="s">
        <v>163</v>
      </c>
      <c r="G262" s="233"/>
      <c r="H262" s="236">
        <v>24.146999999999998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161</v>
      </c>
      <c r="AU262" s="242" t="s">
        <v>82</v>
      </c>
      <c r="AV262" s="14" t="s">
        <v>159</v>
      </c>
      <c r="AW262" s="14" t="s">
        <v>30</v>
      </c>
      <c r="AX262" s="14" t="s">
        <v>80</v>
      </c>
      <c r="AY262" s="242" t="s">
        <v>153</v>
      </c>
    </row>
    <row r="263" spans="1:65" s="2" customFormat="1" ht="21.75" customHeight="1">
      <c r="A263" s="35"/>
      <c r="B263" s="36"/>
      <c r="C263" s="204" t="s">
        <v>220</v>
      </c>
      <c r="D263" s="204" t="s">
        <v>155</v>
      </c>
      <c r="E263" s="205" t="s">
        <v>290</v>
      </c>
      <c r="F263" s="206" t="s">
        <v>291</v>
      </c>
      <c r="G263" s="207" t="s">
        <v>169</v>
      </c>
      <c r="H263" s="208">
        <v>42.9</v>
      </c>
      <c r="I263" s="209"/>
      <c r="J263" s="210">
        <f>ROUND(I263*H263,2)</f>
        <v>0</v>
      </c>
      <c r="K263" s="206" t="s">
        <v>1</v>
      </c>
      <c r="L263" s="40"/>
      <c r="M263" s="211" t="s">
        <v>1</v>
      </c>
      <c r="N263" s="212" t="s">
        <v>38</v>
      </c>
      <c r="O263" s="72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5" t="s">
        <v>159</v>
      </c>
      <c r="AT263" s="215" t="s">
        <v>155</v>
      </c>
      <c r="AU263" s="215" t="s">
        <v>82</v>
      </c>
      <c r="AY263" s="18" t="s">
        <v>153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8" t="s">
        <v>80</v>
      </c>
      <c r="BK263" s="216">
        <f>ROUND(I263*H263,2)</f>
        <v>0</v>
      </c>
      <c r="BL263" s="18" t="s">
        <v>159</v>
      </c>
      <c r="BM263" s="215" t="s">
        <v>292</v>
      </c>
    </row>
    <row r="264" spans="1:65" s="2" customFormat="1" ht="11.25">
      <c r="A264" s="35"/>
      <c r="B264" s="36"/>
      <c r="C264" s="37"/>
      <c r="D264" s="217" t="s">
        <v>160</v>
      </c>
      <c r="E264" s="37"/>
      <c r="F264" s="218" t="s">
        <v>291</v>
      </c>
      <c r="G264" s="37"/>
      <c r="H264" s="37"/>
      <c r="I264" s="116"/>
      <c r="J264" s="37"/>
      <c r="K264" s="37"/>
      <c r="L264" s="40"/>
      <c r="M264" s="219"/>
      <c r="N264" s="220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160</v>
      </c>
      <c r="AU264" s="18" t="s">
        <v>82</v>
      </c>
    </row>
    <row r="265" spans="1:65" s="13" customFormat="1" ht="11.25">
      <c r="B265" s="221"/>
      <c r="C265" s="222"/>
      <c r="D265" s="217" t="s">
        <v>161</v>
      </c>
      <c r="E265" s="223" t="s">
        <v>1</v>
      </c>
      <c r="F265" s="224" t="s">
        <v>293</v>
      </c>
      <c r="G265" s="222"/>
      <c r="H265" s="225">
        <v>42.9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161</v>
      </c>
      <c r="AU265" s="231" t="s">
        <v>82</v>
      </c>
      <c r="AV265" s="13" t="s">
        <v>82</v>
      </c>
      <c r="AW265" s="13" t="s">
        <v>30</v>
      </c>
      <c r="AX265" s="13" t="s">
        <v>73</v>
      </c>
      <c r="AY265" s="231" t="s">
        <v>153</v>
      </c>
    </row>
    <row r="266" spans="1:65" s="14" customFormat="1" ht="11.25">
      <c r="B266" s="232"/>
      <c r="C266" s="233"/>
      <c r="D266" s="217" t="s">
        <v>161</v>
      </c>
      <c r="E266" s="234" t="s">
        <v>1</v>
      </c>
      <c r="F266" s="235" t="s">
        <v>163</v>
      </c>
      <c r="G266" s="233"/>
      <c r="H266" s="236">
        <v>42.9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AT266" s="242" t="s">
        <v>161</v>
      </c>
      <c r="AU266" s="242" t="s">
        <v>82</v>
      </c>
      <c r="AV266" s="14" t="s">
        <v>159</v>
      </c>
      <c r="AW266" s="14" t="s">
        <v>30</v>
      </c>
      <c r="AX266" s="14" t="s">
        <v>80</v>
      </c>
      <c r="AY266" s="242" t="s">
        <v>153</v>
      </c>
    </row>
    <row r="267" spans="1:65" s="2" customFormat="1" ht="21.75" customHeight="1">
      <c r="A267" s="35"/>
      <c r="B267" s="36"/>
      <c r="C267" s="204" t="s">
        <v>294</v>
      </c>
      <c r="D267" s="204" t="s">
        <v>155</v>
      </c>
      <c r="E267" s="205" t="s">
        <v>295</v>
      </c>
      <c r="F267" s="206" t="s">
        <v>296</v>
      </c>
      <c r="G267" s="207" t="s">
        <v>169</v>
      </c>
      <c r="H267" s="208">
        <v>29.7</v>
      </c>
      <c r="I267" s="209"/>
      <c r="J267" s="210">
        <f>ROUND(I267*H267,2)</f>
        <v>0</v>
      </c>
      <c r="K267" s="206" t="s">
        <v>1</v>
      </c>
      <c r="L267" s="40"/>
      <c r="M267" s="211" t="s">
        <v>1</v>
      </c>
      <c r="N267" s="212" t="s">
        <v>38</v>
      </c>
      <c r="O267" s="72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5" t="s">
        <v>159</v>
      </c>
      <c r="AT267" s="215" t="s">
        <v>155</v>
      </c>
      <c r="AU267" s="215" t="s">
        <v>82</v>
      </c>
      <c r="AY267" s="18" t="s">
        <v>153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8" t="s">
        <v>80</v>
      </c>
      <c r="BK267" s="216">
        <f>ROUND(I267*H267,2)</f>
        <v>0</v>
      </c>
      <c r="BL267" s="18" t="s">
        <v>159</v>
      </c>
      <c r="BM267" s="215" t="s">
        <v>297</v>
      </c>
    </row>
    <row r="268" spans="1:65" s="2" customFormat="1" ht="11.25">
      <c r="A268" s="35"/>
      <c r="B268" s="36"/>
      <c r="C268" s="37"/>
      <c r="D268" s="217" t="s">
        <v>160</v>
      </c>
      <c r="E268" s="37"/>
      <c r="F268" s="218" t="s">
        <v>296</v>
      </c>
      <c r="G268" s="37"/>
      <c r="H268" s="37"/>
      <c r="I268" s="116"/>
      <c r="J268" s="37"/>
      <c r="K268" s="37"/>
      <c r="L268" s="40"/>
      <c r="M268" s="219"/>
      <c r="N268" s="220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160</v>
      </c>
      <c r="AU268" s="18" t="s">
        <v>82</v>
      </c>
    </row>
    <row r="269" spans="1:65" s="13" customFormat="1" ht="11.25">
      <c r="B269" s="221"/>
      <c r="C269" s="222"/>
      <c r="D269" s="217" t="s">
        <v>161</v>
      </c>
      <c r="E269" s="223" t="s">
        <v>1</v>
      </c>
      <c r="F269" s="224" t="s">
        <v>298</v>
      </c>
      <c r="G269" s="222"/>
      <c r="H269" s="225">
        <v>29.7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161</v>
      </c>
      <c r="AU269" s="231" t="s">
        <v>82</v>
      </c>
      <c r="AV269" s="13" t="s">
        <v>82</v>
      </c>
      <c r="AW269" s="13" t="s">
        <v>30</v>
      </c>
      <c r="AX269" s="13" t="s">
        <v>73</v>
      </c>
      <c r="AY269" s="231" t="s">
        <v>153</v>
      </c>
    </row>
    <row r="270" spans="1:65" s="14" customFormat="1" ht="11.25">
      <c r="B270" s="232"/>
      <c r="C270" s="233"/>
      <c r="D270" s="217" t="s">
        <v>161</v>
      </c>
      <c r="E270" s="234" t="s">
        <v>1</v>
      </c>
      <c r="F270" s="235" t="s">
        <v>163</v>
      </c>
      <c r="G270" s="233"/>
      <c r="H270" s="236">
        <v>29.7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AT270" s="242" t="s">
        <v>161</v>
      </c>
      <c r="AU270" s="242" t="s">
        <v>82</v>
      </c>
      <c r="AV270" s="14" t="s">
        <v>159</v>
      </c>
      <c r="AW270" s="14" t="s">
        <v>30</v>
      </c>
      <c r="AX270" s="14" t="s">
        <v>80</v>
      </c>
      <c r="AY270" s="242" t="s">
        <v>153</v>
      </c>
    </row>
    <row r="271" spans="1:65" s="12" customFormat="1" ht="22.9" customHeight="1">
      <c r="B271" s="188"/>
      <c r="C271" s="189"/>
      <c r="D271" s="190" t="s">
        <v>72</v>
      </c>
      <c r="E271" s="202" t="s">
        <v>178</v>
      </c>
      <c r="F271" s="202" t="s">
        <v>299</v>
      </c>
      <c r="G271" s="189"/>
      <c r="H271" s="189"/>
      <c r="I271" s="192"/>
      <c r="J271" s="203">
        <f>BK271</f>
        <v>0</v>
      </c>
      <c r="K271" s="189"/>
      <c r="L271" s="194"/>
      <c r="M271" s="195"/>
      <c r="N271" s="196"/>
      <c r="O271" s="196"/>
      <c r="P271" s="197">
        <f>SUM(P272:P279)</f>
        <v>0</v>
      </c>
      <c r="Q271" s="196"/>
      <c r="R271" s="197">
        <f>SUM(R272:R279)</f>
        <v>0</v>
      </c>
      <c r="S271" s="196"/>
      <c r="T271" s="198">
        <f>SUM(T272:T279)</f>
        <v>0</v>
      </c>
      <c r="AR271" s="199" t="s">
        <v>80</v>
      </c>
      <c r="AT271" s="200" t="s">
        <v>72</v>
      </c>
      <c r="AU271" s="200" t="s">
        <v>80</v>
      </c>
      <c r="AY271" s="199" t="s">
        <v>153</v>
      </c>
      <c r="BK271" s="201">
        <f>SUM(BK272:BK279)</f>
        <v>0</v>
      </c>
    </row>
    <row r="272" spans="1:65" s="2" customFormat="1" ht="16.5" customHeight="1">
      <c r="A272" s="35"/>
      <c r="B272" s="36"/>
      <c r="C272" s="204" t="s">
        <v>222</v>
      </c>
      <c r="D272" s="204" t="s">
        <v>155</v>
      </c>
      <c r="E272" s="205" t="s">
        <v>300</v>
      </c>
      <c r="F272" s="206" t="s">
        <v>301</v>
      </c>
      <c r="G272" s="207" t="s">
        <v>158</v>
      </c>
      <c r="H272" s="208">
        <v>43.5</v>
      </c>
      <c r="I272" s="209"/>
      <c r="J272" s="210">
        <f>ROUND(I272*H272,2)</f>
        <v>0</v>
      </c>
      <c r="K272" s="206" t="s">
        <v>1</v>
      </c>
      <c r="L272" s="40"/>
      <c r="M272" s="211" t="s">
        <v>1</v>
      </c>
      <c r="N272" s="212" t="s">
        <v>38</v>
      </c>
      <c r="O272" s="72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5" t="s">
        <v>159</v>
      </c>
      <c r="AT272" s="215" t="s">
        <v>155</v>
      </c>
      <c r="AU272" s="215" t="s">
        <v>82</v>
      </c>
      <c r="AY272" s="18" t="s">
        <v>153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8" t="s">
        <v>80</v>
      </c>
      <c r="BK272" s="216">
        <f>ROUND(I272*H272,2)</f>
        <v>0</v>
      </c>
      <c r="BL272" s="18" t="s">
        <v>159</v>
      </c>
      <c r="BM272" s="215" t="s">
        <v>302</v>
      </c>
    </row>
    <row r="273" spans="1:65" s="2" customFormat="1" ht="11.25">
      <c r="A273" s="35"/>
      <c r="B273" s="36"/>
      <c r="C273" s="37"/>
      <c r="D273" s="217" t="s">
        <v>160</v>
      </c>
      <c r="E273" s="37"/>
      <c r="F273" s="218" t="s">
        <v>301</v>
      </c>
      <c r="G273" s="37"/>
      <c r="H273" s="37"/>
      <c r="I273" s="116"/>
      <c r="J273" s="37"/>
      <c r="K273" s="37"/>
      <c r="L273" s="40"/>
      <c r="M273" s="219"/>
      <c r="N273" s="220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160</v>
      </c>
      <c r="AU273" s="18" t="s">
        <v>82</v>
      </c>
    </row>
    <row r="274" spans="1:65" s="2" customFormat="1" ht="21.75" customHeight="1">
      <c r="A274" s="35"/>
      <c r="B274" s="36"/>
      <c r="C274" s="204" t="s">
        <v>303</v>
      </c>
      <c r="D274" s="204" t="s">
        <v>155</v>
      </c>
      <c r="E274" s="205" t="s">
        <v>304</v>
      </c>
      <c r="F274" s="206" t="s">
        <v>305</v>
      </c>
      <c r="G274" s="207" t="s">
        <v>158</v>
      </c>
      <c r="H274" s="208">
        <v>43.5</v>
      </c>
      <c r="I274" s="209"/>
      <c r="J274" s="210">
        <f>ROUND(I274*H274,2)</f>
        <v>0</v>
      </c>
      <c r="K274" s="206" t="s">
        <v>1</v>
      </c>
      <c r="L274" s="40"/>
      <c r="M274" s="211" t="s">
        <v>1</v>
      </c>
      <c r="N274" s="212" t="s">
        <v>38</v>
      </c>
      <c r="O274" s="72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5" t="s">
        <v>159</v>
      </c>
      <c r="AT274" s="215" t="s">
        <v>155</v>
      </c>
      <c r="AU274" s="215" t="s">
        <v>82</v>
      </c>
      <c r="AY274" s="18" t="s">
        <v>153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8" t="s">
        <v>80</v>
      </c>
      <c r="BK274" s="216">
        <f>ROUND(I274*H274,2)</f>
        <v>0</v>
      </c>
      <c r="BL274" s="18" t="s">
        <v>159</v>
      </c>
      <c r="BM274" s="215" t="s">
        <v>306</v>
      </c>
    </row>
    <row r="275" spans="1:65" s="2" customFormat="1" ht="19.5">
      <c r="A275" s="35"/>
      <c r="B275" s="36"/>
      <c r="C275" s="37"/>
      <c r="D275" s="217" t="s">
        <v>160</v>
      </c>
      <c r="E275" s="37"/>
      <c r="F275" s="218" t="s">
        <v>305</v>
      </c>
      <c r="G275" s="37"/>
      <c r="H275" s="37"/>
      <c r="I275" s="116"/>
      <c r="J275" s="37"/>
      <c r="K275" s="37"/>
      <c r="L275" s="40"/>
      <c r="M275" s="219"/>
      <c r="N275" s="220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160</v>
      </c>
      <c r="AU275" s="18" t="s">
        <v>82</v>
      </c>
    </row>
    <row r="276" spans="1:65" s="13" customFormat="1" ht="11.25">
      <c r="B276" s="221"/>
      <c r="C276" s="222"/>
      <c r="D276" s="217" t="s">
        <v>161</v>
      </c>
      <c r="E276" s="223" t="s">
        <v>1</v>
      </c>
      <c r="F276" s="224" t="s">
        <v>307</v>
      </c>
      <c r="G276" s="222"/>
      <c r="H276" s="225">
        <v>43.5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161</v>
      </c>
      <c r="AU276" s="231" t="s">
        <v>82</v>
      </c>
      <c r="AV276" s="13" t="s">
        <v>82</v>
      </c>
      <c r="AW276" s="13" t="s">
        <v>30</v>
      </c>
      <c r="AX276" s="13" t="s">
        <v>73</v>
      </c>
      <c r="AY276" s="231" t="s">
        <v>153</v>
      </c>
    </row>
    <row r="277" spans="1:65" s="14" customFormat="1" ht="11.25">
      <c r="B277" s="232"/>
      <c r="C277" s="233"/>
      <c r="D277" s="217" t="s">
        <v>161</v>
      </c>
      <c r="E277" s="234" t="s">
        <v>1</v>
      </c>
      <c r="F277" s="235" t="s">
        <v>163</v>
      </c>
      <c r="G277" s="233"/>
      <c r="H277" s="236">
        <v>43.5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AT277" s="242" t="s">
        <v>161</v>
      </c>
      <c r="AU277" s="242" t="s">
        <v>82</v>
      </c>
      <c r="AV277" s="14" t="s">
        <v>159</v>
      </c>
      <c r="AW277" s="14" t="s">
        <v>30</v>
      </c>
      <c r="AX277" s="14" t="s">
        <v>80</v>
      </c>
      <c r="AY277" s="242" t="s">
        <v>153</v>
      </c>
    </row>
    <row r="278" spans="1:65" s="2" customFormat="1" ht="16.5" customHeight="1">
      <c r="A278" s="35"/>
      <c r="B278" s="36"/>
      <c r="C278" s="253" t="s">
        <v>228</v>
      </c>
      <c r="D278" s="253" t="s">
        <v>308</v>
      </c>
      <c r="E278" s="254" t="s">
        <v>309</v>
      </c>
      <c r="F278" s="255" t="s">
        <v>310</v>
      </c>
      <c r="G278" s="256" t="s">
        <v>158</v>
      </c>
      <c r="H278" s="257">
        <v>44.805</v>
      </c>
      <c r="I278" s="258"/>
      <c r="J278" s="259">
        <f>ROUND(I278*H278,2)</f>
        <v>0</v>
      </c>
      <c r="K278" s="255" t="s">
        <v>1</v>
      </c>
      <c r="L278" s="260"/>
      <c r="M278" s="261" t="s">
        <v>1</v>
      </c>
      <c r="N278" s="262" t="s">
        <v>38</v>
      </c>
      <c r="O278" s="72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5" t="s">
        <v>175</v>
      </c>
      <c r="AT278" s="215" t="s">
        <v>308</v>
      </c>
      <c r="AU278" s="215" t="s">
        <v>82</v>
      </c>
      <c r="AY278" s="18" t="s">
        <v>153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8" t="s">
        <v>80</v>
      </c>
      <c r="BK278" s="216">
        <f>ROUND(I278*H278,2)</f>
        <v>0</v>
      </c>
      <c r="BL278" s="18" t="s">
        <v>159</v>
      </c>
      <c r="BM278" s="215" t="s">
        <v>311</v>
      </c>
    </row>
    <row r="279" spans="1:65" s="2" customFormat="1" ht="11.25">
      <c r="A279" s="35"/>
      <c r="B279" s="36"/>
      <c r="C279" s="37"/>
      <c r="D279" s="217" t="s">
        <v>160</v>
      </c>
      <c r="E279" s="37"/>
      <c r="F279" s="218" t="s">
        <v>310</v>
      </c>
      <c r="G279" s="37"/>
      <c r="H279" s="37"/>
      <c r="I279" s="116"/>
      <c r="J279" s="37"/>
      <c r="K279" s="37"/>
      <c r="L279" s="40"/>
      <c r="M279" s="219"/>
      <c r="N279" s="220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160</v>
      </c>
      <c r="AU279" s="18" t="s">
        <v>82</v>
      </c>
    </row>
    <row r="280" spans="1:65" s="12" customFormat="1" ht="22.9" customHeight="1">
      <c r="B280" s="188"/>
      <c r="C280" s="189"/>
      <c r="D280" s="190" t="s">
        <v>72</v>
      </c>
      <c r="E280" s="202" t="s">
        <v>170</v>
      </c>
      <c r="F280" s="202" t="s">
        <v>312</v>
      </c>
      <c r="G280" s="189"/>
      <c r="H280" s="189"/>
      <c r="I280" s="192"/>
      <c r="J280" s="203">
        <f>BK280</f>
        <v>0</v>
      </c>
      <c r="K280" s="189"/>
      <c r="L280" s="194"/>
      <c r="M280" s="195"/>
      <c r="N280" s="196"/>
      <c r="O280" s="196"/>
      <c r="P280" s="197">
        <f>SUM(P281:P463)</f>
        <v>0</v>
      </c>
      <c r="Q280" s="196"/>
      <c r="R280" s="197">
        <f>SUM(R281:R463)</f>
        <v>0</v>
      </c>
      <c r="S280" s="196"/>
      <c r="T280" s="198">
        <f>SUM(T281:T463)</f>
        <v>0</v>
      </c>
      <c r="AR280" s="199" t="s">
        <v>80</v>
      </c>
      <c r="AT280" s="200" t="s">
        <v>72</v>
      </c>
      <c r="AU280" s="200" t="s">
        <v>80</v>
      </c>
      <c r="AY280" s="199" t="s">
        <v>153</v>
      </c>
      <c r="BK280" s="201">
        <f>SUM(BK281:BK463)</f>
        <v>0</v>
      </c>
    </row>
    <row r="281" spans="1:65" s="2" customFormat="1" ht="21.75" customHeight="1">
      <c r="A281" s="35"/>
      <c r="B281" s="36"/>
      <c r="C281" s="204" t="s">
        <v>313</v>
      </c>
      <c r="D281" s="204" t="s">
        <v>155</v>
      </c>
      <c r="E281" s="205" t="s">
        <v>314</v>
      </c>
      <c r="F281" s="206" t="s">
        <v>315</v>
      </c>
      <c r="G281" s="207" t="s">
        <v>158</v>
      </c>
      <c r="H281" s="208">
        <v>258.14999999999998</v>
      </c>
      <c r="I281" s="209"/>
      <c r="J281" s="210">
        <f>ROUND(I281*H281,2)</f>
        <v>0</v>
      </c>
      <c r="K281" s="206" t="s">
        <v>1</v>
      </c>
      <c r="L281" s="40"/>
      <c r="M281" s="211" t="s">
        <v>1</v>
      </c>
      <c r="N281" s="212" t="s">
        <v>38</v>
      </c>
      <c r="O281" s="72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5" t="s">
        <v>159</v>
      </c>
      <c r="AT281" s="215" t="s">
        <v>155</v>
      </c>
      <c r="AU281" s="215" t="s">
        <v>82</v>
      </c>
      <c r="AY281" s="18" t="s">
        <v>153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8" t="s">
        <v>80</v>
      </c>
      <c r="BK281" s="216">
        <f>ROUND(I281*H281,2)</f>
        <v>0</v>
      </c>
      <c r="BL281" s="18" t="s">
        <v>159</v>
      </c>
      <c r="BM281" s="215" t="s">
        <v>316</v>
      </c>
    </row>
    <row r="282" spans="1:65" s="2" customFormat="1" ht="19.5">
      <c r="A282" s="35"/>
      <c r="B282" s="36"/>
      <c r="C282" s="37"/>
      <c r="D282" s="217" t="s">
        <v>160</v>
      </c>
      <c r="E282" s="37"/>
      <c r="F282" s="218" t="s">
        <v>315</v>
      </c>
      <c r="G282" s="37"/>
      <c r="H282" s="37"/>
      <c r="I282" s="116"/>
      <c r="J282" s="37"/>
      <c r="K282" s="37"/>
      <c r="L282" s="40"/>
      <c r="M282" s="219"/>
      <c r="N282" s="220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160</v>
      </c>
      <c r="AU282" s="18" t="s">
        <v>82</v>
      </c>
    </row>
    <row r="283" spans="1:65" s="13" customFormat="1" ht="11.25">
      <c r="B283" s="221"/>
      <c r="C283" s="222"/>
      <c r="D283" s="217" t="s">
        <v>161</v>
      </c>
      <c r="E283" s="223" t="s">
        <v>1</v>
      </c>
      <c r="F283" s="224" t="s">
        <v>317</v>
      </c>
      <c r="G283" s="222"/>
      <c r="H283" s="225">
        <v>258.14999999999998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161</v>
      </c>
      <c r="AU283" s="231" t="s">
        <v>82</v>
      </c>
      <c r="AV283" s="13" t="s">
        <v>82</v>
      </c>
      <c r="AW283" s="13" t="s">
        <v>30</v>
      </c>
      <c r="AX283" s="13" t="s">
        <v>73</v>
      </c>
      <c r="AY283" s="231" t="s">
        <v>153</v>
      </c>
    </row>
    <row r="284" spans="1:65" s="14" customFormat="1" ht="11.25">
      <c r="B284" s="232"/>
      <c r="C284" s="233"/>
      <c r="D284" s="217" t="s">
        <v>161</v>
      </c>
      <c r="E284" s="234" t="s">
        <v>1</v>
      </c>
      <c r="F284" s="235" t="s">
        <v>163</v>
      </c>
      <c r="G284" s="233"/>
      <c r="H284" s="236">
        <v>258.14999999999998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AT284" s="242" t="s">
        <v>161</v>
      </c>
      <c r="AU284" s="242" t="s">
        <v>82</v>
      </c>
      <c r="AV284" s="14" t="s">
        <v>159</v>
      </c>
      <c r="AW284" s="14" t="s">
        <v>30</v>
      </c>
      <c r="AX284" s="14" t="s">
        <v>80</v>
      </c>
      <c r="AY284" s="242" t="s">
        <v>153</v>
      </c>
    </row>
    <row r="285" spans="1:65" s="2" customFormat="1" ht="21.75" customHeight="1">
      <c r="A285" s="35"/>
      <c r="B285" s="36"/>
      <c r="C285" s="204" t="s">
        <v>232</v>
      </c>
      <c r="D285" s="204" t="s">
        <v>155</v>
      </c>
      <c r="E285" s="205" t="s">
        <v>318</v>
      </c>
      <c r="F285" s="206" t="s">
        <v>319</v>
      </c>
      <c r="G285" s="207" t="s">
        <v>158</v>
      </c>
      <c r="H285" s="208">
        <v>208.072</v>
      </c>
      <c r="I285" s="209"/>
      <c r="J285" s="210">
        <f>ROUND(I285*H285,2)</f>
        <v>0</v>
      </c>
      <c r="K285" s="206" t="s">
        <v>1</v>
      </c>
      <c r="L285" s="40"/>
      <c r="M285" s="211" t="s">
        <v>1</v>
      </c>
      <c r="N285" s="212" t="s">
        <v>38</v>
      </c>
      <c r="O285" s="72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5" t="s">
        <v>159</v>
      </c>
      <c r="AT285" s="215" t="s">
        <v>155</v>
      </c>
      <c r="AU285" s="215" t="s">
        <v>82</v>
      </c>
      <c r="AY285" s="18" t="s">
        <v>153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8" t="s">
        <v>80</v>
      </c>
      <c r="BK285" s="216">
        <f>ROUND(I285*H285,2)</f>
        <v>0</v>
      </c>
      <c r="BL285" s="18" t="s">
        <v>159</v>
      </c>
      <c r="BM285" s="215" t="s">
        <v>320</v>
      </c>
    </row>
    <row r="286" spans="1:65" s="2" customFormat="1" ht="11.25">
      <c r="A286" s="35"/>
      <c r="B286" s="36"/>
      <c r="C286" s="37"/>
      <c r="D286" s="217" t="s">
        <v>160</v>
      </c>
      <c r="E286" s="37"/>
      <c r="F286" s="218" t="s">
        <v>319</v>
      </c>
      <c r="G286" s="37"/>
      <c r="H286" s="37"/>
      <c r="I286" s="116"/>
      <c r="J286" s="37"/>
      <c r="K286" s="37"/>
      <c r="L286" s="40"/>
      <c r="M286" s="219"/>
      <c r="N286" s="220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160</v>
      </c>
      <c r="AU286" s="18" t="s">
        <v>82</v>
      </c>
    </row>
    <row r="287" spans="1:65" s="15" customFormat="1" ht="11.25">
      <c r="B287" s="243"/>
      <c r="C287" s="244"/>
      <c r="D287" s="217" t="s">
        <v>161</v>
      </c>
      <c r="E287" s="245" t="s">
        <v>1</v>
      </c>
      <c r="F287" s="246" t="s">
        <v>321</v>
      </c>
      <c r="G287" s="244"/>
      <c r="H287" s="245" t="s">
        <v>1</v>
      </c>
      <c r="I287" s="247"/>
      <c r="J287" s="244"/>
      <c r="K287" s="244"/>
      <c r="L287" s="248"/>
      <c r="M287" s="249"/>
      <c r="N287" s="250"/>
      <c r="O287" s="250"/>
      <c r="P287" s="250"/>
      <c r="Q287" s="250"/>
      <c r="R287" s="250"/>
      <c r="S287" s="250"/>
      <c r="T287" s="251"/>
      <c r="AT287" s="252" t="s">
        <v>161</v>
      </c>
      <c r="AU287" s="252" t="s">
        <v>82</v>
      </c>
      <c r="AV287" s="15" t="s">
        <v>80</v>
      </c>
      <c r="AW287" s="15" t="s">
        <v>30</v>
      </c>
      <c r="AX287" s="15" t="s">
        <v>73</v>
      </c>
      <c r="AY287" s="252" t="s">
        <v>153</v>
      </c>
    </row>
    <row r="288" spans="1:65" s="13" customFormat="1" ht="11.25">
      <c r="B288" s="221"/>
      <c r="C288" s="222"/>
      <c r="D288" s="217" t="s">
        <v>161</v>
      </c>
      <c r="E288" s="223" t="s">
        <v>1</v>
      </c>
      <c r="F288" s="224" t="s">
        <v>322</v>
      </c>
      <c r="G288" s="222"/>
      <c r="H288" s="225">
        <v>4.29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161</v>
      </c>
      <c r="AU288" s="231" t="s">
        <v>82</v>
      </c>
      <c r="AV288" s="13" t="s">
        <v>82</v>
      </c>
      <c r="AW288" s="13" t="s">
        <v>30</v>
      </c>
      <c r="AX288" s="13" t="s">
        <v>73</v>
      </c>
      <c r="AY288" s="231" t="s">
        <v>153</v>
      </c>
    </row>
    <row r="289" spans="1:65" s="13" customFormat="1" ht="11.25">
      <c r="B289" s="221"/>
      <c r="C289" s="222"/>
      <c r="D289" s="217" t="s">
        <v>161</v>
      </c>
      <c r="E289" s="223" t="s">
        <v>1</v>
      </c>
      <c r="F289" s="224" t="s">
        <v>323</v>
      </c>
      <c r="G289" s="222"/>
      <c r="H289" s="225">
        <v>38.94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161</v>
      </c>
      <c r="AU289" s="231" t="s">
        <v>82</v>
      </c>
      <c r="AV289" s="13" t="s">
        <v>82</v>
      </c>
      <c r="AW289" s="13" t="s">
        <v>30</v>
      </c>
      <c r="AX289" s="13" t="s">
        <v>73</v>
      </c>
      <c r="AY289" s="231" t="s">
        <v>153</v>
      </c>
    </row>
    <row r="290" spans="1:65" s="13" customFormat="1" ht="11.25">
      <c r="B290" s="221"/>
      <c r="C290" s="222"/>
      <c r="D290" s="217" t="s">
        <v>161</v>
      </c>
      <c r="E290" s="223" t="s">
        <v>1</v>
      </c>
      <c r="F290" s="224" t="s">
        <v>324</v>
      </c>
      <c r="G290" s="222"/>
      <c r="H290" s="225">
        <v>41.216000000000001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161</v>
      </c>
      <c r="AU290" s="231" t="s">
        <v>82</v>
      </c>
      <c r="AV290" s="13" t="s">
        <v>82</v>
      </c>
      <c r="AW290" s="13" t="s">
        <v>30</v>
      </c>
      <c r="AX290" s="13" t="s">
        <v>73</v>
      </c>
      <c r="AY290" s="231" t="s">
        <v>153</v>
      </c>
    </row>
    <row r="291" spans="1:65" s="13" customFormat="1" ht="22.5">
      <c r="B291" s="221"/>
      <c r="C291" s="222"/>
      <c r="D291" s="217" t="s">
        <v>161</v>
      </c>
      <c r="E291" s="223" t="s">
        <v>1</v>
      </c>
      <c r="F291" s="224" t="s">
        <v>325</v>
      </c>
      <c r="G291" s="222"/>
      <c r="H291" s="225">
        <v>62.99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161</v>
      </c>
      <c r="AU291" s="231" t="s">
        <v>82</v>
      </c>
      <c r="AV291" s="13" t="s">
        <v>82</v>
      </c>
      <c r="AW291" s="13" t="s">
        <v>30</v>
      </c>
      <c r="AX291" s="13" t="s">
        <v>73</v>
      </c>
      <c r="AY291" s="231" t="s">
        <v>153</v>
      </c>
    </row>
    <row r="292" spans="1:65" s="13" customFormat="1" ht="11.25">
      <c r="B292" s="221"/>
      <c r="C292" s="222"/>
      <c r="D292" s="217" t="s">
        <v>161</v>
      </c>
      <c r="E292" s="223" t="s">
        <v>1</v>
      </c>
      <c r="F292" s="224" t="s">
        <v>326</v>
      </c>
      <c r="G292" s="222"/>
      <c r="H292" s="225">
        <v>12.342000000000001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161</v>
      </c>
      <c r="AU292" s="231" t="s">
        <v>82</v>
      </c>
      <c r="AV292" s="13" t="s">
        <v>82</v>
      </c>
      <c r="AW292" s="13" t="s">
        <v>30</v>
      </c>
      <c r="AX292" s="13" t="s">
        <v>73</v>
      </c>
      <c r="AY292" s="231" t="s">
        <v>153</v>
      </c>
    </row>
    <row r="293" spans="1:65" s="13" customFormat="1" ht="11.25">
      <c r="B293" s="221"/>
      <c r="C293" s="222"/>
      <c r="D293" s="217" t="s">
        <v>161</v>
      </c>
      <c r="E293" s="223" t="s">
        <v>1</v>
      </c>
      <c r="F293" s="224" t="s">
        <v>327</v>
      </c>
      <c r="G293" s="222"/>
      <c r="H293" s="225">
        <v>40.853999999999999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161</v>
      </c>
      <c r="AU293" s="231" t="s">
        <v>82</v>
      </c>
      <c r="AV293" s="13" t="s">
        <v>82</v>
      </c>
      <c r="AW293" s="13" t="s">
        <v>30</v>
      </c>
      <c r="AX293" s="13" t="s">
        <v>73</v>
      </c>
      <c r="AY293" s="231" t="s">
        <v>153</v>
      </c>
    </row>
    <row r="294" spans="1:65" s="13" customFormat="1" ht="11.25">
      <c r="B294" s="221"/>
      <c r="C294" s="222"/>
      <c r="D294" s="217" t="s">
        <v>161</v>
      </c>
      <c r="E294" s="223" t="s">
        <v>1</v>
      </c>
      <c r="F294" s="224" t="s">
        <v>328</v>
      </c>
      <c r="G294" s="222"/>
      <c r="H294" s="225">
        <v>7.44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161</v>
      </c>
      <c r="AU294" s="231" t="s">
        <v>82</v>
      </c>
      <c r="AV294" s="13" t="s">
        <v>82</v>
      </c>
      <c r="AW294" s="13" t="s">
        <v>30</v>
      </c>
      <c r="AX294" s="13" t="s">
        <v>73</v>
      </c>
      <c r="AY294" s="231" t="s">
        <v>153</v>
      </c>
    </row>
    <row r="295" spans="1:65" s="14" customFormat="1" ht="11.25">
      <c r="B295" s="232"/>
      <c r="C295" s="233"/>
      <c r="D295" s="217" t="s">
        <v>161</v>
      </c>
      <c r="E295" s="234" t="s">
        <v>1</v>
      </c>
      <c r="F295" s="235" t="s">
        <v>163</v>
      </c>
      <c r="G295" s="233"/>
      <c r="H295" s="236">
        <v>208.072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AT295" s="242" t="s">
        <v>161</v>
      </c>
      <c r="AU295" s="242" t="s">
        <v>82</v>
      </c>
      <c r="AV295" s="14" t="s">
        <v>159</v>
      </c>
      <c r="AW295" s="14" t="s">
        <v>30</v>
      </c>
      <c r="AX295" s="14" t="s">
        <v>80</v>
      </c>
      <c r="AY295" s="242" t="s">
        <v>153</v>
      </c>
    </row>
    <row r="296" spans="1:65" s="2" customFormat="1" ht="21.75" customHeight="1">
      <c r="A296" s="35"/>
      <c r="B296" s="36"/>
      <c r="C296" s="204" t="s">
        <v>329</v>
      </c>
      <c r="D296" s="204" t="s">
        <v>155</v>
      </c>
      <c r="E296" s="205" t="s">
        <v>330</v>
      </c>
      <c r="F296" s="206" t="s">
        <v>331</v>
      </c>
      <c r="G296" s="207" t="s">
        <v>158</v>
      </c>
      <c r="H296" s="208">
        <v>208.072</v>
      </c>
      <c r="I296" s="209"/>
      <c r="J296" s="210">
        <f>ROUND(I296*H296,2)</f>
        <v>0</v>
      </c>
      <c r="K296" s="206" t="s">
        <v>1</v>
      </c>
      <c r="L296" s="40"/>
      <c r="M296" s="211" t="s">
        <v>1</v>
      </c>
      <c r="N296" s="212" t="s">
        <v>38</v>
      </c>
      <c r="O296" s="72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5" t="s">
        <v>159</v>
      </c>
      <c r="AT296" s="215" t="s">
        <v>155</v>
      </c>
      <c r="AU296" s="215" t="s">
        <v>82</v>
      </c>
      <c r="AY296" s="18" t="s">
        <v>153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8" t="s">
        <v>80</v>
      </c>
      <c r="BK296" s="216">
        <f>ROUND(I296*H296,2)</f>
        <v>0</v>
      </c>
      <c r="BL296" s="18" t="s">
        <v>159</v>
      </c>
      <c r="BM296" s="215" t="s">
        <v>332</v>
      </c>
    </row>
    <row r="297" spans="1:65" s="2" customFormat="1" ht="19.5">
      <c r="A297" s="35"/>
      <c r="B297" s="36"/>
      <c r="C297" s="37"/>
      <c r="D297" s="217" t="s">
        <v>160</v>
      </c>
      <c r="E297" s="37"/>
      <c r="F297" s="218" t="s">
        <v>331</v>
      </c>
      <c r="G297" s="37"/>
      <c r="H297" s="37"/>
      <c r="I297" s="116"/>
      <c r="J297" s="37"/>
      <c r="K297" s="37"/>
      <c r="L297" s="40"/>
      <c r="M297" s="219"/>
      <c r="N297" s="220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160</v>
      </c>
      <c r="AU297" s="18" t="s">
        <v>82</v>
      </c>
    </row>
    <row r="298" spans="1:65" s="15" customFormat="1" ht="11.25">
      <c r="B298" s="243"/>
      <c r="C298" s="244"/>
      <c r="D298" s="217" t="s">
        <v>161</v>
      </c>
      <c r="E298" s="245" t="s">
        <v>1</v>
      </c>
      <c r="F298" s="246" t="s">
        <v>321</v>
      </c>
      <c r="G298" s="244"/>
      <c r="H298" s="245" t="s">
        <v>1</v>
      </c>
      <c r="I298" s="247"/>
      <c r="J298" s="244"/>
      <c r="K298" s="244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161</v>
      </c>
      <c r="AU298" s="252" t="s">
        <v>82</v>
      </c>
      <c r="AV298" s="15" t="s">
        <v>80</v>
      </c>
      <c r="AW298" s="15" t="s">
        <v>30</v>
      </c>
      <c r="AX298" s="15" t="s">
        <v>73</v>
      </c>
      <c r="AY298" s="252" t="s">
        <v>153</v>
      </c>
    </row>
    <row r="299" spans="1:65" s="13" customFormat="1" ht="11.25">
      <c r="B299" s="221"/>
      <c r="C299" s="222"/>
      <c r="D299" s="217" t="s">
        <v>161</v>
      </c>
      <c r="E299" s="223" t="s">
        <v>1</v>
      </c>
      <c r="F299" s="224" t="s">
        <v>322</v>
      </c>
      <c r="G299" s="222"/>
      <c r="H299" s="225">
        <v>4.29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161</v>
      </c>
      <c r="AU299" s="231" t="s">
        <v>82</v>
      </c>
      <c r="AV299" s="13" t="s">
        <v>82</v>
      </c>
      <c r="AW299" s="13" t="s">
        <v>30</v>
      </c>
      <c r="AX299" s="13" t="s">
        <v>73</v>
      </c>
      <c r="AY299" s="231" t="s">
        <v>153</v>
      </c>
    </row>
    <row r="300" spans="1:65" s="13" customFormat="1" ht="11.25">
      <c r="B300" s="221"/>
      <c r="C300" s="222"/>
      <c r="D300" s="217" t="s">
        <v>161</v>
      </c>
      <c r="E300" s="223" t="s">
        <v>1</v>
      </c>
      <c r="F300" s="224" t="s">
        <v>323</v>
      </c>
      <c r="G300" s="222"/>
      <c r="H300" s="225">
        <v>38.94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161</v>
      </c>
      <c r="AU300" s="231" t="s">
        <v>82</v>
      </c>
      <c r="AV300" s="13" t="s">
        <v>82</v>
      </c>
      <c r="AW300" s="13" t="s">
        <v>30</v>
      </c>
      <c r="AX300" s="13" t="s">
        <v>73</v>
      </c>
      <c r="AY300" s="231" t="s">
        <v>153</v>
      </c>
    </row>
    <row r="301" spans="1:65" s="13" customFormat="1" ht="11.25">
      <c r="B301" s="221"/>
      <c r="C301" s="222"/>
      <c r="D301" s="217" t="s">
        <v>161</v>
      </c>
      <c r="E301" s="223" t="s">
        <v>1</v>
      </c>
      <c r="F301" s="224" t="s">
        <v>324</v>
      </c>
      <c r="G301" s="222"/>
      <c r="H301" s="225">
        <v>41.216000000000001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161</v>
      </c>
      <c r="AU301" s="231" t="s">
        <v>82</v>
      </c>
      <c r="AV301" s="13" t="s">
        <v>82</v>
      </c>
      <c r="AW301" s="13" t="s">
        <v>30</v>
      </c>
      <c r="AX301" s="13" t="s">
        <v>73</v>
      </c>
      <c r="AY301" s="231" t="s">
        <v>153</v>
      </c>
    </row>
    <row r="302" spans="1:65" s="13" customFormat="1" ht="22.5">
      <c r="B302" s="221"/>
      <c r="C302" s="222"/>
      <c r="D302" s="217" t="s">
        <v>161</v>
      </c>
      <c r="E302" s="223" t="s">
        <v>1</v>
      </c>
      <c r="F302" s="224" t="s">
        <v>325</v>
      </c>
      <c r="G302" s="222"/>
      <c r="H302" s="225">
        <v>62.99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161</v>
      </c>
      <c r="AU302" s="231" t="s">
        <v>82</v>
      </c>
      <c r="AV302" s="13" t="s">
        <v>82</v>
      </c>
      <c r="AW302" s="13" t="s">
        <v>30</v>
      </c>
      <c r="AX302" s="13" t="s">
        <v>73</v>
      </c>
      <c r="AY302" s="231" t="s">
        <v>153</v>
      </c>
    </row>
    <row r="303" spans="1:65" s="13" customFormat="1" ht="11.25">
      <c r="B303" s="221"/>
      <c r="C303" s="222"/>
      <c r="D303" s="217" t="s">
        <v>161</v>
      </c>
      <c r="E303" s="223" t="s">
        <v>1</v>
      </c>
      <c r="F303" s="224" t="s">
        <v>326</v>
      </c>
      <c r="G303" s="222"/>
      <c r="H303" s="225">
        <v>12.342000000000001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161</v>
      </c>
      <c r="AU303" s="231" t="s">
        <v>82</v>
      </c>
      <c r="AV303" s="13" t="s">
        <v>82</v>
      </c>
      <c r="AW303" s="13" t="s">
        <v>30</v>
      </c>
      <c r="AX303" s="13" t="s">
        <v>73</v>
      </c>
      <c r="AY303" s="231" t="s">
        <v>153</v>
      </c>
    </row>
    <row r="304" spans="1:65" s="13" customFormat="1" ht="11.25">
      <c r="B304" s="221"/>
      <c r="C304" s="222"/>
      <c r="D304" s="217" t="s">
        <v>161</v>
      </c>
      <c r="E304" s="223" t="s">
        <v>1</v>
      </c>
      <c r="F304" s="224" t="s">
        <v>327</v>
      </c>
      <c r="G304" s="222"/>
      <c r="H304" s="225">
        <v>40.853999999999999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161</v>
      </c>
      <c r="AU304" s="231" t="s">
        <v>82</v>
      </c>
      <c r="AV304" s="13" t="s">
        <v>82</v>
      </c>
      <c r="AW304" s="13" t="s">
        <v>30</v>
      </c>
      <c r="AX304" s="13" t="s">
        <v>73</v>
      </c>
      <c r="AY304" s="231" t="s">
        <v>153</v>
      </c>
    </row>
    <row r="305" spans="1:65" s="13" customFormat="1" ht="11.25">
      <c r="B305" s="221"/>
      <c r="C305" s="222"/>
      <c r="D305" s="217" t="s">
        <v>161</v>
      </c>
      <c r="E305" s="223" t="s">
        <v>1</v>
      </c>
      <c r="F305" s="224" t="s">
        <v>328</v>
      </c>
      <c r="G305" s="222"/>
      <c r="H305" s="225">
        <v>7.44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161</v>
      </c>
      <c r="AU305" s="231" t="s">
        <v>82</v>
      </c>
      <c r="AV305" s="13" t="s">
        <v>82</v>
      </c>
      <c r="AW305" s="13" t="s">
        <v>30</v>
      </c>
      <c r="AX305" s="13" t="s">
        <v>73</v>
      </c>
      <c r="AY305" s="231" t="s">
        <v>153</v>
      </c>
    </row>
    <row r="306" spans="1:65" s="14" customFormat="1" ht="11.25">
      <c r="B306" s="232"/>
      <c r="C306" s="233"/>
      <c r="D306" s="217" t="s">
        <v>161</v>
      </c>
      <c r="E306" s="234" t="s">
        <v>1</v>
      </c>
      <c r="F306" s="235" t="s">
        <v>163</v>
      </c>
      <c r="G306" s="233"/>
      <c r="H306" s="236">
        <v>208.072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AT306" s="242" t="s">
        <v>161</v>
      </c>
      <c r="AU306" s="242" t="s">
        <v>82</v>
      </c>
      <c r="AV306" s="14" t="s">
        <v>159</v>
      </c>
      <c r="AW306" s="14" t="s">
        <v>30</v>
      </c>
      <c r="AX306" s="14" t="s">
        <v>80</v>
      </c>
      <c r="AY306" s="242" t="s">
        <v>153</v>
      </c>
    </row>
    <row r="307" spans="1:65" s="2" customFormat="1" ht="21.75" customHeight="1">
      <c r="A307" s="35"/>
      <c r="B307" s="36"/>
      <c r="C307" s="204" t="s">
        <v>235</v>
      </c>
      <c r="D307" s="204" t="s">
        <v>155</v>
      </c>
      <c r="E307" s="205" t="s">
        <v>333</v>
      </c>
      <c r="F307" s="206" t="s">
        <v>334</v>
      </c>
      <c r="G307" s="207" t="s">
        <v>158</v>
      </c>
      <c r="H307" s="208">
        <v>2.31</v>
      </c>
      <c r="I307" s="209"/>
      <c r="J307" s="210">
        <f>ROUND(I307*H307,2)</f>
        <v>0</v>
      </c>
      <c r="K307" s="206" t="s">
        <v>1</v>
      </c>
      <c r="L307" s="40"/>
      <c r="M307" s="211" t="s">
        <v>1</v>
      </c>
      <c r="N307" s="212" t="s">
        <v>38</v>
      </c>
      <c r="O307" s="72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5" t="s">
        <v>159</v>
      </c>
      <c r="AT307" s="215" t="s">
        <v>155</v>
      </c>
      <c r="AU307" s="215" t="s">
        <v>82</v>
      </c>
      <c r="AY307" s="18" t="s">
        <v>153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8" t="s">
        <v>80</v>
      </c>
      <c r="BK307" s="216">
        <f>ROUND(I307*H307,2)</f>
        <v>0</v>
      </c>
      <c r="BL307" s="18" t="s">
        <v>159</v>
      </c>
      <c r="BM307" s="215" t="s">
        <v>335</v>
      </c>
    </row>
    <row r="308" spans="1:65" s="2" customFormat="1" ht="11.25">
      <c r="A308" s="35"/>
      <c r="B308" s="36"/>
      <c r="C308" s="37"/>
      <c r="D308" s="217" t="s">
        <v>160</v>
      </c>
      <c r="E308" s="37"/>
      <c r="F308" s="218" t="s">
        <v>334</v>
      </c>
      <c r="G308" s="37"/>
      <c r="H308" s="37"/>
      <c r="I308" s="116"/>
      <c r="J308" s="37"/>
      <c r="K308" s="37"/>
      <c r="L308" s="40"/>
      <c r="M308" s="219"/>
      <c r="N308" s="220"/>
      <c r="O308" s="72"/>
      <c r="P308" s="72"/>
      <c r="Q308" s="72"/>
      <c r="R308" s="72"/>
      <c r="S308" s="72"/>
      <c r="T308" s="73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160</v>
      </c>
      <c r="AU308" s="18" t="s">
        <v>82</v>
      </c>
    </row>
    <row r="309" spans="1:65" s="13" customFormat="1" ht="11.25">
      <c r="B309" s="221"/>
      <c r="C309" s="222"/>
      <c r="D309" s="217" t="s">
        <v>161</v>
      </c>
      <c r="E309" s="223" t="s">
        <v>1</v>
      </c>
      <c r="F309" s="224" t="s">
        <v>336</v>
      </c>
      <c r="G309" s="222"/>
      <c r="H309" s="225">
        <v>2.31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161</v>
      </c>
      <c r="AU309" s="231" t="s">
        <v>82</v>
      </c>
      <c r="AV309" s="13" t="s">
        <v>82</v>
      </c>
      <c r="AW309" s="13" t="s">
        <v>30</v>
      </c>
      <c r="AX309" s="13" t="s">
        <v>73</v>
      </c>
      <c r="AY309" s="231" t="s">
        <v>153</v>
      </c>
    </row>
    <row r="310" spans="1:65" s="14" customFormat="1" ht="11.25">
      <c r="B310" s="232"/>
      <c r="C310" s="233"/>
      <c r="D310" s="217" t="s">
        <v>161</v>
      </c>
      <c r="E310" s="234" t="s">
        <v>1</v>
      </c>
      <c r="F310" s="235" t="s">
        <v>163</v>
      </c>
      <c r="G310" s="233"/>
      <c r="H310" s="236">
        <v>2.31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AT310" s="242" t="s">
        <v>161</v>
      </c>
      <c r="AU310" s="242" t="s">
        <v>82</v>
      </c>
      <c r="AV310" s="14" t="s">
        <v>159</v>
      </c>
      <c r="AW310" s="14" t="s">
        <v>30</v>
      </c>
      <c r="AX310" s="14" t="s">
        <v>80</v>
      </c>
      <c r="AY310" s="242" t="s">
        <v>153</v>
      </c>
    </row>
    <row r="311" spans="1:65" s="2" customFormat="1" ht="21.75" customHeight="1">
      <c r="A311" s="35"/>
      <c r="B311" s="36"/>
      <c r="C311" s="204" t="s">
        <v>337</v>
      </c>
      <c r="D311" s="204" t="s">
        <v>155</v>
      </c>
      <c r="E311" s="205" t="s">
        <v>338</v>
      </c>
      <c r="F311" s="206" t="s">
        <v>339</v>
      </c>
      <c r="G311" s="207" t="s">
        <v>158</v>
      </c>
      <c r="H311" s="208">
        <v>805.43600000000004</v>
      </c>
      <c r="I311" s="209"/>
      <c r="J311" s="210">
        <f>ROUND(I311*H311,2)</f>
        <v>0</v>
      </c>
      <c r="K311" s="206" t="s">
        <v>1</v>
      </c>
      <c r="L311" s="40"/>
      <c r="M311" s="211" t="s">
        <v>1</v>
      </c>
      <c r="N311" s="212" t="s">
        <v>38</v>
      </c>
      <c r="O311" s="72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5" t="s">
        <v>159</v>
      </c>
      <c r="AT311" s="215" t="s">
        <v>155</v>
      </c>
      <c r="AU311" s="215" t="s">
        <v>82</v>
      </c>
      <c r="AY311" s="18" t="s">
        <v>153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8" t="s">
        <v>80</v>
      </c>
      <c r="BK311" s="216">
        <f>ROUND(I311*H311,2)</f>
        <v>0</v>
      </c>
      <c r="BL311" s="18" t="s">
        <v>159</v>
      </c>
      <c r="BM311" s="215" t="s">
        <v>340</v>
      </c>
    </row>
    <row r="312" spans="1:65" s="2" customFormat="1" ht="19.5">
      <c r="A312" s="35"/>
      <c r="B312" s="36"/>
      <c r="C312" s="37"/>
      <c r="D312" s="217" t="s">
        <v>160</v>
      </c>
      <c r="E312" s="37"/>
      <c r="F312" s="218" t="s">
        <v>339</v>
      </c>
      <c r="G312" s="37"/>
      <c r="H312" s="37"/>
      <c r="I312" s="116"/>
      <c r="J312" s="37"/>
      <c r="K312" s="37"/>
      <c r="L312" s="40"/>
      <c r="M312" s="219"/>
      <c r="N312" s="220"/>
      <c r="O312" s="72"/>
      <c r="P312" s="72"/>
      <c r="Q312" s="72"/>
      <c r="R312" s="72"/>
      <c r="S312" s="72"/>
      <c r="T312" s="73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160</v>
      </c>
      <c r="AU312" s="18" t="s">
        <v>82</v>
      </c>
    </row>
    <row r="313" spans="1:65" s="2" customFormat="1" ht="21.75" customHeight="1">
      <c r="A313" s="35"/>
      <c r="B313" s="36"/>
      <c r="C313" s="204" t="s">
        <v>239</v>
      </c>
      <c r="D313" s="204" t="s">
        <v>155</v>
      </c>
      <c r="E313" s="205" t="s">
        <v>341</v>
      </c>
      <c r="F313" s="206" t="s">
        <v>342</v>
      </c>
      <c r="G313" s="207" t="s">
        <v>158</v>
      </c>
      <c r="H313" s="208">
        <v>46.8</v>
      </c>
      <c r="I313" s="209"/>
      <c r="J313" s="210">
        <f>ROUND(I313*H313,2)</f>
        <v>0</v>
      </c>
      <c r="K313" s="206" t="s">
        <v>1</v>
      </c>
      <c r="L313" s="40"/>
      <c r="M313" s="211" t="s">
        <v>1</v>
      </c>
      <c r="N313" s="212" t="s">
        <v>38</v>
      </c>
      <c r="O313" s="72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5" t="s">
        <v>159</v>
      </c>
      <c r="AT313" s="215" t="s">
        <v>155</v>
      </c>
      <c r="AU313" s="215" t="s">
        <v>82</v>
      </c>
      <c r="AY313" s="18" t="s">
        <v>153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8" t="s">
        <v>80</v>
      </c>
      <c r="BK313" s="216">
        <f>ROUND(I313*H313,2)</f>
        <v>0</v>
      </c>
      <c r="BL313" s="18" t="s">
        <v>159</v>
      </c>
      <c r="BM313" s="215" t="s">
        <v>343</v>
      </c>
    </row>
    <row r="314" spans="1:65" s="2" customFormat="1" ht="19.5">
      <c r="A314" s="35"/>
      <c r="B314" s="36"/>
      <c r="C314" s="37"/>
      <c r="D314" s="217" t="s">
        <v>160</v>
      </c>
      <c r="E314" s="37"/>
      <c r="F314" s="218" t="s">
        <v>342</v>
      </c>
      <c r="G314" s="37"/>
      <c r="H314" s="37"/>
      <c r="I314" s="116"/>
      <c r="J314" s="37"/>
      <c r="K314" s="37"/>
      <c r="L314" s="40"/>
      <c r="M314" s="219"/>
      <c r="N314" s="220"/>
      <c r="O314" s="72"/>
      <c r="P314" s="72"/>
      <c r="Q314" s="72"/>
      <c r="R314" s="72"/>
      <c r="S314" s="72"/>
      <c r="T314" s="73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160</v>
      </c>
      <c r="AU314" s="18" t="s">
        <v>82</v>
      </c>
    </row>
    <row r="315" spans="1:65" s="13" customFormat="1" ht="11.25">
      <c r="B315" s="221"/>
      <c r="C315" s="222"/>
      <c r="D315" s="217" t="s">
        <v>161</v>
      </c>
      <c r="E315" s="223" t="s">
        <v>1</v>
      </c>
      <c r="F315" s="224" t="s">
        <v>344</v>
      </c>
      <c r="G315" s="222"/>
      <c r="H315" s="225">
        <v>46.8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161</v>
      </c>
      <c r="AU315" s="231" t="s">
        <v>82</v>
      </c>
      <c r="AV315" s="13" t="s">
        <v>82</v>
      </c>
      <c r="AW315" s="13" t="s">
        <v>30</v>
      </c>
      <c r="AX315" s="13" t="s">
        <v>73</v>
      </c>
      <c r="AY315" s="231" t="s">
        <v>153</v>
      </c>
    </row>
    <row r="316" spans="1:65" s="14" customFormat="1" ht="11.25">
      <c r="B316" s="232"/>
      <c r="C316" s="233"/>
      <c r="D316" s="217" t="s">
        <v>161</v>
      </c>
      <c r="E316" s="234" t="s">
        <v>1</v>
      </c>
      <c r="F316" s="235" t="s">
        <v>163</v>
      </c>
      <c r="G316" s="233"/>
      <c r="H316" s="236">
        <v>46.8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AT316" s="242" t="s">
        <v>161</v>
      </c>
      <c r="AU316" s="242" t="s">
        <v>82</v>
      </c>
      <c r="AV316" s="14" t="s">
        <v>159</v>
      </c>
      <c r="AW316" s="14" t="s">
        <v>30</v>
      </c>
      <c r="AX316" s="14" t="s">
        <v>80</v>
      </c>
      <c r="AY316" s="242" t="s">
        <v>153</v>
      </c>
    </row>
    <row r="317" spans="1:65" s="2" customFormat="1" ht="16.5" customHeight="1">
      <c r="A317" s="35"/>
      <c r="B317" s="36"/>
      <c r="C317" s="253" t="s">
        <v>345</v>
      </c>
      <c r="D317" s="253" t="s">
        <v>308</v>
      </c>
      <c r="E317" s="254" t="s">
        <v>346</v>
      </c>
      <c r="F317" s="255" t="s">
        <v>347</v>
      </c>
      <c r="G317" s="256" t="s">
        <v>158</v>
      </c>
      <c r="H317" s="257">
        <v>48.204000000000001</v>
      </c>
      <c r="I317" s="258"/>
      <c r="J317" s="259">
        <f>ROUND(I317*H317,2)</f>
        <v>0</v>
      </c>
      <c r="K317" s="255" t="s">
        <v>1</v>
      </c>
      <c r="L317" s="260"/>
      <c r="M317" s="261" t="s">
        <v>1</v>
      </c>
      <c r="N317" s="262" t="s">
        <v>38</v>
      </c>
      <c r="O317" s="72"/>
      <c r="P317" s="213">
        <f>O317*H317</f>
        <v>0</v>
      </c>
      <c r="Q317" s="213">
        <v>0</v>
      </c>
      <c r="R317" s="213">
        <f>Q317*H317</f>
        <v>0</v>
      </c>
      <c r="S317" s="213">
        <v>0</v>
      </c>
      <c r="T317" s="21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5" t="s">
        <v>175</v>
      </c>
      <c r="AT317" s="215" t="s">
        <v>308</v>
      </c>
      <c r="AU317" s="215" t="s">
        <v>82</v>
      </c>
      <c r="AY317" s="18" t="s">
        <v>153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8" t="s">
        <v>80</v>
      </c>
      <c r="BK317" s="216">
        <f>ROUND(I317*H317,2)</f>
        <v>0</v>
      </c>
      <c r="BL317" s="18" t="s">
        <v>159</v>
      </c>
      <c r="BM317" s="215" t="s">
        <v>348</v>
      </c>
    </row>
    <row r="318" spans="1:65" s="2" customFormat="1" ht="11.25">
      <c r="A318" s="35"/>
      <c r="B318" s="36"/>
      <c r="C318" s="37"/>
      <c r="D318" s="217" t="s">
        <v>160</v>
      </c>
      <c r="E318" s="37"/>
      <c r="F318" s="218" t="s">
        <v>347</v>
      </c>
      <c r="G318" s="37"/>
      <c r="H318" s="37"/>
      <c r="I318" s="116"/>
      <c r="J318" s="37"/>
      <c r="K318" s="37"/>
      <c r="L318" s="40"/>
      <c r="M318" s="219"/>
      <c r="N318" s="220"/>
      <c r="O318" s="72"/>
      <c r="P318" s="72"/>
      <c r="Q318" s="72"/>
      <c r="R318" s="72"/>
      <c r="S318" s="72"/>
      <c r="T318" s="73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160</v>
      </c>
      <c r="AU318" s="18" t="s">
        <v>82</v>
      </c>
    </row>
    <row r="319" spans="1:65" s="2" customFormat="1" ht="21.75" customHeight="1">
      <c r="A319" s="35"/>
      <c r="B319" s="36"/>
      <c r="C319" s="204" t="s">
        <v>247</v>
      </c>
      <c r="D319" s="204" t="s">
        <v>155</v>
      </c>
      <c r="E319" s="205" t="s">
        <v>349</v>
      </c>
      <c r="F319" s="206" t="s">
        <v>350</v>
      </c>
      <c r="G319" s="207" t="s">
        <v>158</v>
      </c>
      <c r="H319" s="208">
        <v>46.8</v>
      </c>
      <c r="I319" s="209"/>
      <c r="J319" s="210">
        <f>ROUND(I319*H319,2)</f>
        <v>0</v>
      </c>
      <c r="K319" s="206" t="s">
        <v>1</v>
      </c>
      <c r="L319" s="40"/>
      <c r="M319" s="211" t="s">
        <v>1</v>
      </c>
      <c r="N319" s="212" t="s">
        <v>38</v>
      </c>
      <c r="O319" s="72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5" t="s">
        <v>159</v>
      </c>
      <c r="AT319" s="215" t="s">
        <v>155</v>
      </c>
      <c r="AU319" s="215" t="s">
        <v>82</v>
      </c>
      <c r="AY319" s="18" t="s">
        <v>153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8" t="s">
        <v>80</v>
      </c>
      <c r="BK319" s="216">
        <f>ROUND(I319*H319,2)</f>
        <v>0</v>
      </c>
      <c r="BL319" s="18" t="s">
        <v>159</v>
      </c>
      <c r="BM319" s="215" t="s">
        <v>351</v>
      </c>
    </row>
    <row r="320" spans="1:65" s="2" customFormat="1" ht="19.5">
      <c r="A320" s="35"/>
      <c r="B320" s="36"/>
      <c r="C320" s="37"/>
      <c r="D320" s="217" t="s">
        <v>160</v>
      </c>
      <c r="E320" s="37"/>
      <c r="F320" s="218" t="s">
        <v>350</v>
      </c>
      <c r="G320" s="37"/>
      <c r="H320" s="37"/>
      <c r="I320" s="116"/>
      <c r="J320" s="37"/>
      <c r="K320" s="37"/>
      <c r="L320" s="40"/>
      <c r="M320" s="219"/>
      <c r="N320" s="220"/>
      <c r="O320" s="72"/>
      <c r="P320" s="72"/>
      <c r="Q320" s="72"/>
      <c r="R320" s="72"/>
      <c r="S320" s="72"/>
      <c r="T320" s="73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160</v>
      </c>
      <c r="AU320" s="18" t="s">
        <v>82</v>
      </c>
    </row>
    <row r="321" spans="1:65" s="2" customFormat="1" ht="21.75" customHeight="1">
      <c r="A321" s="35"/>
      <c r="B321" s="36"/>
      <c r="C321" s="204" t="s">
        <v>352</v>
      </c>
      <c r="D321" s="204" t="s">
        <v>155</v>
      </c>
      <c r="E321" s="205" t="s">
        <v>353</v>
      </c>
      <c r="F321" s="206" t="s">
        <v>354</v>
      </c>
      <c r="G321" s="207" t="s">
        <v>158</v>
      </c>
      <c r="H321" s="208">
        <v>197.59800000000001</v>
      </c>
      <c r="I321" s="209"/>
      <c r="J321" s="210">
        <f>ROUND(I321*H321,2)</f>
        <v>0</v>
      </c>
      <c r="K321" s="206" t="s">
        <v>1</v>
      </c>
      <c r="L321" s="40"/>
      <c r="M321" s="211" t="s">
        <v>1</v>
      </c>
      <c r="N321" s="212" t="s">
        <v>38</v>
      </c>
      <c r="O321" s="72"/>
      <c r="P321" s="213">
        <f>O321*H321</f>
        <v>0</v>
      </c>
      <c r="Q321" s="213">
        <v>0</v>
      </c>
      <c r="R321" s="213">
        <f>Q321*H321</f>
        <v>0</v>
      </c>
      <c r="S321" s="213">
        <v>0</v>
      </c>
      <c r="T321" s="21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5" t="s">
        <v>159</v>
      </c>
      <c r="AT321" s="215" t="s">
        <v>155</v>
      </c>
      <c r="AU321" s="215" t="s">
        <v>82</v>
      </c>
      <c r="AY321" s="18" t="s">
        <v>153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8" t="s">
        <v>80</v>
      </c>
      <c r="BK321" s="216">
        <f>ROUND(I321*H321,2)</f>
        <v>0</v>
      </c>
      <c r="BL321" s="18" t="s">
        <v>159</v>
      </c>
      <c r="BM321" s="215" t="s">
        <v>355</v>
      </c>
    </row>
    <row r="322" spans="1:65" s="2" customFormat="1" ht="19.5">
      <c r="A322" s="35"/>
      <c r="B322" s="36"/>
      <c r="C322" s="37"/>
      <c r="D322" s="217" t="s">
        <v>160</v>
      </c>
      <c r="E322" s="37"/>
      <c r="F322" s="218" t="s">
        <v>354</v>
      </c>
      <c r="G322" s="37"/>
      <c r="H322" s="37"/>
      <c r="I322" s="116"/>
      <c r="J322" s="37"/>
      <c r="K322" s="37"/>
      <c r="L322" s="40"/>
      <c r="M322" s="219"/>
      <c r="N322" s="220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160</v>
      </c>
      <c r="AU322" s="18" t="s">
        <v>82</v>
      </c>
    </row>
    <row r="323" spans="1:65" s="2" customFormat="1" ht="16.5" customHeight="1">
      <c r="A323" s="35"/>
      <c r="B323" s="36"/>
      <c r="C323" s="253" t="s">
        <v>254</v>
      </c>
      <c r="D323" s="253" t="s">
        <v>308</v>
      </c>
      <c r="E323" s="254" t="s">
        <v>356</v>
      </c>
      <c r="F323" s="255" t="s">
        <v>357</v>
      </c>
      <c r="G323" s="256" t="s">
        <v>158</v>
      </c>
      <c r="H323" s="257">
        <v>203.52600000000001</v>
      </c>
      <c r="I323" s="258"/>
      <c r="J323" s="259">
        <f>ROUND(I323*H323,2)</f>
        <v>0</v>
      </c>
      <c r="K323" s="255" t="s">
        <v>1</v>
      </c>
      <c r="L323" s="260"/>
      <c r="M323" s="261" t="s">
        <v>1</v>
      </c>
      <c r="N323" s="262" t="s">
        <v>38</v>
      </c>
      <c r="O323" s="72"/>
      <c r="P323" s="213">
        <f>O323*H323</f>
        <v>0</v>
      </c>
      <c r="Q323" s="213">
        <v>0</v>
      </c>
      <c r="R323" s="213">
        <f>Q323*H323</f>
        <v>0</v>
      </c>
      <c r="S323" s="213">
        <v>0</v>
      </c>
      <c r="T323" s="21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5" t="s">
        <v>175</v>
      </c>
      <c r="AT323" s="215" t="s">
        <v>308</v>
      </c>
      <c r="AU323" s="215" t="s">
        <v>82</v>
      </c>
      <c r="AY323" s="18" t="s">
        <v>153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8" t="s">
        <v>80</v>
      </c>
      <c r="BK323" s="216">
        <f>ROUND(I323*H323,2)</f>
        <v>0</v>
      </c>
      <c r="BL323" s="18" t="s">
        <v>159</v>
      </c>
      <c r="BM323" s="215" t="s">
        <v>358</v>
      </c>
    </row>
    <row r="324" spans="1:65" s="2" customFormat="1" ht="11.25">
      <c r="A324" s="35"/>
      <c r="B324" s="36"/>
      <c r="C324" s="37"/>
      <c r="D324" s="217" t="s">
        <v>160</v>
      </c>
      <c r="E324" s="37"/>
      <c r="F324" s="218" t="s">
        <v>357</v>
      </c>
      <c r="G324" s="37"/>
      <c r="H324" s="37"/>
      <c r="I324" s="116"/>
      <c r="J324" s="37"/>
      <c r="K324" s="37"/>
      <c r="L324" s="40"/>
      <c r="M324" s="219"/>
      <c r="N324" s="220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160</v>
      </c>
      <c r="AU324" s="18" t="s">
        <v>82</v>
      </c>
    </row>
    <row r="325" spans="1:65" s="2" customFormat="1" ht="19.5">
      <c r="A325" s="35"/>
      <c r="B325" s="36"/>
      <c r="C325" s="37"/>
      <c r="D325" s="217" t="s">
        <v>359</v>
      </c>
      <c r="E325" s="37"/>
      <c r="F325" s="263" t="s">
        <v>360</v>
      </c>
      <c r="G325" s="37"/>
      <c r="H325" s="37"/>
      <c r="I325" s="116"/>
      <c r="J325" s="37"/>
      <c r="K325" s="37"/>
      <c r="L325" s="40"/>
      <c r="M325" s="219"/>
      <c r="N325" s="220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359</v>
      </c>
      <c r="AU325" s="18" t="s">
        <v>82</v>
      </c>
    </row>
    <row r="326" spans="1:65" s="2" customFormat="1" ht="21.75" customHeight="1">
      <c r="A326" s="35"/>
      <c r="B326" s="36"/>
      <c r="C326" s="204" t="s">
        <v>361</v>
      </c>
      <c r="D326" s="204" t="s">
        <v>155</v>
      </c>
      <c r="E326" s="205" t="s">
        <v>362</v>
      </c>
      <c r="F326" s="206" t="s">
        <v>363</v>
      </c>
      <c r="G326" s="207" t="s">
        <v>158</v>
      </c>
      <c r="H326" s="208">
        <v>266.83199999999999</v>
      </c>
      <c r="I326" s="209"/>
      <c r="J326" s="210">
        <f>ROUND(I326*H326,2)</f>
        <v>0</v>
      </c>
      <c r="K326" s="206" t="s">
        <v>1</v>
      </c>
      <c r="L326" s="40"/>
      <c r="M326" s="211" t="s">
        <v>1</v>
      </c>
      <c r="N326" s="212" t="s">
        <v>38</v>
      </c>
      <c r="O326" s="72"/>
      <c r="P326" s="213">
        <f>O326*H326</f>
        <v>0</v>
      </c>
      <c r="Q326" s="213">
        <v>0</v>
      </c>
      <c r="R326" s="213">
        <f>Q326*H326</f>
        <v>0</v>
      </c>
      <c r="S326" s="213">
        <v>0</v>
      </c>
      <c r="T326" s="21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5" t="s">
        <v>159</v>
      </c>
      <c r="AT326" s="215" t="s">
        <v>155</v>
      </c>
      <c r="AU326" s="215" t="s">
        <v>82</v>
      </c>
      <c r="AY326" s="18" t="s">
        <v>153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8" t="s">
        <v>80</v>
      </c>
      <c r="BK326" s="216">
        <f>ROUND(I326*H326,2)</f>
        <v>0</v>
      </c>
      <c r="BL326" s="18" t="s">
        <v>159</v>
      </c>
      <c r="BM326" s="215" t="s">
        <v>364</v>
      </c>
    </row>
    <row r="327" spans="1:65" s="2" customFormat="1" ht="19.5">
      <c r="A327" s="35"/>
      <c r="B327" s="36"/>
      <c r="C327" s="37"/>
      <c r="D327" s="217" t="s">
        <v>160</v>
      </c>
      <c r="E327" s="37"/>
      <c r="F327" s="218" t="s">
        <v>363</v>
      </c>
      <c r="G327" s="37"/>
      <c r="H327" s="37"/>
      <c r="I327" s="116"/>
      <c r="J327" s="37"/>
      <c r="K327" s="37"/>
      <c r="L327" s="40"/>
      <c r="M327" s="219"/>
      <c r="N327" s="220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160</v>
      </c>
      <c r="AU327" s="18" t="s">
        <v>82</v>
      </c>
    </row>
    <row r="328" spans="1:65" s="15" customFormat="1" ht="11.25">
      <c r="B328" s="243"/>
      <c r="C328" s="244"/>
      <c r="D328" s="217" t="s">
        <v>161</v>
      </c>
      <c r="E328" s="245" t="s">
        <v>1</v>
      </c>
      <c r="F328" s="246" t="s">
        <v>365</v>
      </c>
      <c r="G328" s="244"/>
      <c r="H328" s="245" t="s">
        <v>1</v>
      </c>
      <c r="I328" s="247"/>
      <c r="J328" s="244"/>
      <c r="K328" s="244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161</v>
      </c>
      <c r="AU328" s="252" t="s">
        <v>82</v>
      </c>
      <c r="AV328" s="15" t="s">
        <v>80</v>
      </c>
      <c r="AW328" s="15" t="s">
        <v>30</v>
      </c>
      <c r="AX328" s="15" t="s">
        <v>73</v>
      </c>
      <c r="AY328" s="252" t="s">
        <v>153</v>
      </c>
    </row>
    <row r="329" spans="1:65" s="13" customFormat="1" ht="11.25">
      <c r="B329" s="221"/>
      <c r="C329" s="222"/>
      <c r="D329" s="217" t="s">
        <v>161</v>
      </c>
      <c r="E329" s="223" t="s">
        <v>1</v>
      </c>
      <c r="F329" s="224" t="s">
        <v>366</v>
      </c>
      <c r="G329" s="222"/>
      <c r="H329" s="225">
        <v>316.8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161</v>
      </c>
      <c r="AU329" s="231" t="s">
        <v>82</v>
      </c>
      <c r="AV329" s="13" t="s">
        <v>82</v>
      </c>
      <c r="AW329" s="13" t="s">
        <v>30</v>
      </c>
      <c r="AX329" s="13" t="s">
        <v>73</v>
      </c>
      <c r="AY329" s="231" t="s">
        <v>153</v>
      </c>
    </row>
    <row r="330" spans="1:65" s="15" customFormat="1" ht="11.25">
      <c r="B330" s="243"/>
      <c r="C330" s="244"/>
      <c r="D330" s="217" t="s">
        <v>161</v>
      </c>
      <c r="E330" s="245" t="s">
        <v>1</v>
      </c>
      <c r="F330" s="246" t="s">
        <v>367</v>
      </c>
      <c r="G330" s="244"/>
      <c r="H330" s="245" t="s">
        <v>1</v>
      </c>
      <c r="I330" s="247"/>
      <c r="J330" s="244"/>
      <c r="K330" s="244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161</v>
      </c>
      <c r="AU330" s="252" t="s">
        <v>82</v>
      </c>
      <c r="AV330" s="15" t="s">
        <v>80</v>
      </c>
      <c r="AW330" s="15" t="s">
        <v>30</v>
      </c>
      <c r="AX330" s="15" t="s">
        <v>73</v>
      </c>
      <c r="AY330" s="252" t="s">
        <v>153</v>
      </c>
    </row>
    <row r="331" spans="1:65" s="13" customFormat="1" ht="11.25">
      <c r="B331" s="221"/>
      <c r="C331" s="222"/>
      <c r="D331" s="217" t="s">
        <v>161</v>
      </c>
      <c r="E331" s="223" t="s">
        <v>1</v>
      </c>
      <c r="F331" s="224" t="s">
        <v>368</v>
      </c>
      <c r="G331" s="222"/>
      <c r="H331" s="225">
        <v>-4.8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161</v>
      </c>
      <c r="AU331" s="231" t="s">
        <v>82</v>
      </c>
      <c r="AV331" s="13" t="s">
        <v>82</v>
      </c>
      <c r="AW331" s="13" t="s">
        <v>30</v>
      </c>
      <c r="AX331" s="13" t="s">
        <v>73</v>
      </c>
      <c r="AY331" s="231" t="s">
        <v>153</v>
      </c>
    </row>
    <row r="332" spans="1:65" s="13" customFormat="1" ht="11.25">
      <c r="B332" s="221"/>
      <c r="C332" s="222"/>
      <c r="D332" s="217" t="s">
        <v>161</v>
      </c>
      <c r="E332" s="223" t="s">
        <v>1</v>
      </c>
      <c r="F332" s="224" t="s">
        <v>369</v>
      </c>
      <c r="G332" s="222"/>
      <c r="H332" s="225">
        <v>-8.4480000000000004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161</v>
      </c>
      <c r="AU332" s="231" t="s">
        <v>82</v>
      </c>
      <c r="AV332" s="13" t="s">
        <v>82</v>
      </c>
      <c r="AW332" s="13" t="s">
        <v>30</v>
      </c>
      <c r="AX332" s="13" t="s">
        <v>73</v>
      </c>
      <c r="AY332" s="231" t="s">
        <v>153</v>
      </c>
    </row>
    <row r="333" spans="1:65" s="13" customFormat="1" ht="11.25">
      <c r="B333" s="221"/>
      <c r="C333" s="222"/>
      <c r="D333" s="217" t="s">
        <v>161</v>
      </c>
      <c r="E333" s="223" t="s">
        <v>1</v>
      </c>
      <c r="F333" s="224" t="s">
        <v>370</v>
      </c>
      <c r="G333" s="222"/>
      <c r="H333" s="225">
        <v>-24.48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161</v>
      </c>
      <c r="AU333" s="231" t="s">
        <v>82</v>
      </c>
      <c r="AV333" s="13" t="s">
        <v>82</v>
      </c>
      <c r="AW333" s="13" t="s">
        <v>30</v>
      </c>
      <c r="AX333" s="13" t="s">
        <v>73</v>
      </c>
      <c r="AY333" s="231" t="s">
        <v>153</v>
      </c>
    </row>
    <row r="334" spans="1:65" s="13" customFormat="1" ht="11.25">
      <c r="B334" s="221"/>
      <c r="C334" s="222"/>
      <c r="D334" s="217" t="s">
        <v>161</v>
      </c>
      <c r="E334" s="223" t="s">
        <v>1</v>
      </c>
      <c r="F334" s="224" t="s">
        <v>371</v>
      </c>
      <c r="G334" s="222"/>
      <c r="H334" s="225">
        <v>-12.24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AT334" s="231" t="s">
        <v>161</v>
      </c>
      <c r="AU334" s="231" t="s">
        <v>82</v>
      </c>
      <c r="AV334" s="13" t="s">
        <v>82</v>
      </c>
      <c r="AW334" s="13" t="s">
        <v>30</v>
      </c>
      <c r="AX334" s="13" t="s">
        <v>73</v>
      </c>
      <c r="AY334" s="231" t="s">
        <v>153</v>
      </c>
    </row>
    <row r="335" spans="1:65" s="14" customFormat="1" ht="11.25">
      <c r="B335" s="232"/>
      <c r="C335" s="233"/>
      <c r="D335" s="217" t="s">
        <v>161</v>
      </c>
      <c r="E335" s="234" t="s">
        <v>1</v>
      </c>
      <c r="F335" s="235" t="s">
        <v>163</v>
      </c>
      <c r="G335" s="233"/>
      <c r="H335" s="236">
        <v>266.83199999999999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AT335" s="242" t="s">
        <v>161</v>
      </c>
      <c r="AU335" s="242" t="s">
        <v>82</v>
      </c>
      <c r="AV335" s="14" t="s">
        <v>159</v>
      </c>
      <c r="AW335" s="14" t="s">
        <v>30</v>
      </c>
      <c r="AX335" s="14" t="s">
        <v>80</v>
      </c>
      <c r="AY335" s="242" t="s">
        <v>153</v>
      </c>
    </row>
    <row r="336" spans="1:65" s="2" customFormat="1" ht="16.5" customHeight="1">
      <c r="A336" s="35"/>
      <c r="B336" s="36"/>
      <c r="C336" s="253" t="s">
        <v>259</v>
      </c>
      <c r="D336" s="253" t="s">
        <v>308</v>
      </c>
      <c r="E336" s="254" t="s">
        <v>346</v>
      </c>
      <c r="F336" s="255" t="s">
        <v>347</v>
      </c>
      <c r="G336" s="256" t="s">
        <v>158</v>
      </c>
      <c r="H336" s="257">
        <v>272.16899999999998</v>
      </c>
      <c r="I336" s="258"/>
      <c r="J336" s="259">
        <f>ROUND(I336*H336,2)</f>
        <v>0</v>
      </c>
      <c r="K336" s="255" t="s">
        <v>1</v>
      </c>
      <c r="L336" s="260"/>
      <c r="M336" s="261" t="s">
        <v>1</v>
      </c>
      <c r="N336" s="262" t="s">
        <v>38</v>
      </c>
      <c r="O336" s="72"/>
      <c r="P336" s="213">
        <f>O336*H336</f>
        <v>0</v>
      </c>
      <c r="Q336" s="213">
        <v>0</v>
      </c>
      <c r="R336" s="213">
        <f>Q336*H336</f>
        <v>0</v>
      </c>
      <c r="S336" s="213">
        <v>0</v>
      </c>
      <c r="T336" s="21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5" t="s">
        <v>175</v>
      </c>
      <c r="AT336" s="215" t="s">
        <v>308</v>
      </c>
      <c r="AU336" s="215" t="s">
        <v>82</v>
      </c>
      <c r="AY336" s="18" t="s">
        <v>153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8" t="s">
        <v>80</v>
      </c>
      <c r="BK336" s="216">
        <f>ROUND(I336*H336,2)</f>
        <v>0</v>
      </c>
      <c r="BL336" s="18" t="s">
        <v>159</v>
      </c>
      <c r="BM336" s="215" t="s">
        <v>372</v>
      </c>
    </row>
    <row r="337" spans="1:65" s="2" customFormat="1" ht="11.25">
      <c r="A337" s="35"/>
      <c r="B337" s="36"/>
      <c r="C337" s="37"/>
      <c r="D337" s="217" t="s">
        <v>160</v>
      </c>
      <c r="E337" s="37"/>
      <c r="F337" s="218" t="s">
        <v>347</v>
      </c>
      <c r="G337" s="37"/>
      <c r="H337" s="37"/>
      <c r="I337" s="116"/>
      <c r="J337" s="37"/>
      <c r="K337" s="37"/>
      <c r="L337" s="40"/>
      <c r="M337" s="219"/>
      <c r="N337" s="220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160</v>
      </c>
      <c r="AU337" s="18" t="s">
        <v>82</v>
      </c>
    </row>
    <row r="338" spans="1:65" s="2" customFormat="1" ht="16.5" customHeight="1">
      <c r="A338" s="35"/>
      <c r="B338" s="36"/>
      <c r="C338" s="204" t="s">
        <v>373</v>
      </c>
      <c r="D338" s="204" t="s">
        <v>155</v>
      </c>
      <c r="E338" s="205" t="s">
        <v>374</v>
      </c>
      <c r="F338" s="206" t="s">
        <v>375</v>
      </c>
      <c r="G338" s="207" t="s">
        <v>169</v>
      </c>
      <c r="H338" s="208">
        <v>66</v>
      </c>
      <c r="I338" s="209"/>
      <c r="J338" s="210">
        <f>ROUND(I338*H338,2)</f>
        <v>0</v>
      </c>
      <c r="K338" s="206" t="s">
        <v>1</v>
      </c>
      <c r="L338" s="40"/>
      <c r="M338" s="211" t="s">
        <v>1</v>
      </c>
      <c r="N338" s="212" t="s">
        <v>38</v>
      </c>
      <c r="O338" s="72"/>
      <c r="P338" s="213">
        <f>O338*H338</f>
        <v>0</v>
      </c>
      <c r="Q338" s="213">
        <v>0</v>
      </c>
      <c r="R338" s="213">
        <f>Q338*H338</f>
        <v>0</v>
      </c>
      <c r="S338" s="213">
        <v>0</v>
      </c>
      <c r="T338" s="21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15" t="s">
        <v>159</v>
      </c>
      <c r="AT338" s="215" t="s">
        <v>155</v>
      </c>
      <c r="AU338" s="215" t="s">
        <v>82</v>
      </c>
      <c r="AY338" s="18" t="s">
        <v>153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8" t="s">
        <v>80</v>
      </c>
      <c r="BK338" s="216">
        <f>ROUND(I338*H338,2)</f>
        <v>0</v>
      </c>
      <c r="BL338" s="18" t="s">
        <v>159</v>
      </c>
      <c r="BM338" s="215" t="s">
        <v>376</v>
      </c>
    </row>
    <row r="339" spans="1:65" s="2" customFormat="1" ht="11.25">
      <c r="A339" s="35"/>
      <c r="B339" s="36"/>
      <c r="C339" s="37"/>
      <c r="D339" s="217" t="s">
        <v>160</v>
      </c>
      <c r="E339" s="37"/>
      <c r="F339" s="218" t="s">
        <v>375</v>
      </c>
      <c r="G339" s="37"/>
      <c r="H339" s="37"/>
      <c r="I339" s="116"/>
      <c r="J339" s="37"/>
      <c r="K339" s="37"/>
      <c r="L339" s="40"/>
      <c r="M339" s="219"/>
      <c r="N339" s="220"/>
      <c r="O339" s="72"/>
      <c r="P339" s="72"/>
      <c r="Q339" s="72"/>
      <c r="R339" s="72"/>
      <c r="S339" s="72"/>
      <c r="T339" s="73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160</v>
      </c>
      <c r="AU339" s="18" t="s">
        <v>82</v>
      </c>
    </row>
    <row r="340" spans="1:65" s="13" customFormat="1" ht="11.25">
      <c r="B340" s="221"/>
      <c r="C340" s="222"/>
      <c r="D340" s="217" t="s">
        <v>161</v>
      </c>
      <c r="E340" s="223" t="s">
        <v>1</v>
      </c>
      <c r="F340" s="224" t="s">
        <v>377</v>
      </c>
      <c r="G340" s="222"/>
      <c r="H340" s="225">
        <v>66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161</v>
      </c>
      <c r="AU340" s="231" t="s">
        <v>82</v>
      </c>
      <c r="AV340" s="13" t="s">
        <v>82</v>
      </c>
      <c r="AW340" s="13" t="s">
        <v>30</v>
      </c>
      <c r="AX340" s="13" t="s">
        <v>73</v>
      </c>
      <c r="AY340" s="231" t="s">
        <v>153</v>
      </c>
    </row>
    <row r="341" spans="1:65" s="14" customFormat="1" ht="11.25">
      <c r="B341" s="232"/>
      <c r="C341" s="233"/>
      <c r="D341" s="217" t="s">
        <v>161</v>
      </c>
      <c r="E341" s="234" t="s">
        <v>1</v>
      </c>
      <c r="F341" s="235" t="s">
        <v>163</v>
      </c>
      <c r="G341" s="233"/>
      <c r="H341" s="236">
        <v>66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AT341" s="242" t="s">
        <v>161</v>
      </c>
      <c r="AU341" s="242" t="s">
        <v>82</v>
      </c>
      <c r="AV341" s="14" t="s">
        <v>159</v>
      </c>
      <c r="AW341" s="14" t="s">
        <v>30</v>
      </c>
      <c r="AX341" s="14" t="s">
        <v>80</v>
      </c>
      <c r="AY341" s="242" t="s">
        <v>153</v>
      </c>
    </row>
    <row r="342" spans="1:65" s="2" customFormat="1" ht="16.5" customHeight="1">
      <c r="A342" s="35"/>
      <c r="B342" s="36"/>
      <c r="C342" s="253" t="s">
        <v>264</v>
      </c>
      <c r="D342" s="253" t="s">
        <v>308</v>
      </c>
      <c r="E342" s="254" t="s">
        <v>378</v>
      </c>
      <c r="F342" s="255" t="s">
        <v>379</v>
      </c>
      <c r="G342" s="256" t="s">
        <v>169</v>
      </c>
      <c r="H342" s="257">
        <v>69.3</v>
      </c>
      <c r="I342" s="258"/>
      <c r="J342" s="259">
        <f>ROUND(I342*H342,2)</f>
        <v>0</v>
      </c>
      <c r="K342" s="255" t="s">
        <v>1</v>
      </c>
      <c r="L342" s="260"/>
      <c r="M342" s="261" t="s">
        <v>1</v>
      </c>
      <c r="N342" s="262" t="s">
        <v>38</v>
      </c>
      <c r="O342" s="72"/>
      <c r="P342" s="213">
        <f>O342*H342</f>
        <v>0</v>
      </c>
      <c r="Q342" s="213">
        <v>0</v>
      </c>
      <c r="R342" s="213">
        <f>Q342*H342</f>
        <v>0</v>
      </c>
      <c r="S342" s="213">
        <v>0</v>
      </c>
      <c r="T342" s="21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5" t="s">
        <v>175</v>
      </c>
      <c r="AT342" s="215" t="s">
        <v>308</v>
      </c>
      <c r="AU342" s="215" t="s">
        <v>82</v>
      </c>
      <c r="AY342" s="18" t="s">
        <v>153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8" t="s">
        <v>80</v>
      </c>
      <c r="BK342" s="216">
        <f>ROUND(I342*H342,2)</f>
        <v>0</v>
      </c>
      <c r="BL342" s="18" t="s">
        <v>159</v>
      </c>
      <c r="BM342" s="215" t="s">
        <v>380</v>
      </c>
    </row>
    <row r="343" spans="1:65" s="2" customFormat="1" ht="11.25">
      <c r="A343" s="35"/>
      <c r="B343" s="36"/>
      <c r="C343" s="37"/>
      <c r="D343" s="217" t="s">
        <v>160</v>
      </c>
      <c r="E343" s="37"/>
      <c r="F343" s="218" t="s">
        <v>379</v>
      </c>
      <c r="G343" s="37"/>
      <c r="H343" s="37"/>
      <c r="I343" s="116"/>
      <c r="J343" s="37"/>
      <c r="K343" s="37"/>
      <c r="L343" s="40"/>
      <c r="M343" s="219"/>
      <c r="N343" s="220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160</v>
      </c>
      <c r="AU343" s="18" t="s">
        <v>82</v>
      </c>
    </row>
    <row r="344" spans="1:65" s="2" customFormat="1" ht="16.5" customHeight="1">
      <c r="A344" s="35"/>
      <c r="B344" s="36"/>
      <c r="C344" s="204" t="s">
        <v>381</v>
      </c>
      <c r="D344" s="204" t="s">
        <v>155</v>
      </c>
      <c r="E344" s="205" t="s">
        <v>382</v>
      </c>
      <c r="F344" s="206" t="s">
        <v>383</v>
      </c>
      <c r="G344" s="207" t="s">
        <v>169</v>
      </c>
      <c r="H344" s="208">
        <v>471.56</v>
      </c>
      <c r="I344" s="209"/>
      <c r="J344" s="210">
        <f>ROUND(I344*H344,2)</f>
        <v>0</v>
      </c>
      <c r="K344" s="206" t="s">
        <v>1</v>
      </c>
      <c r="L344" s="40"/>
      <c r="M344" s="211" t="s">
        <v>1</v>
      </c>
      <c r="N344" s="212" t="s">
        <v>38</v>
      </c>
      <c r="O344" s="72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5" t="s">
        <v>159</v>
      </c>
      <c r="AT344" s="215" t="s">
        <v>155</v>
      </c>
      <c r="AU344" s="215" t="s">
        <v>82</v>
      </c>
      <c r="AY344" s="18" t="s">
        <v>153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8" t="s">
        <v>80</v>
      </c>
      <c r="BK344" s="216">
        <f>ROUND(I344*H344,2)</f>
        <v>0</v>
      </c>
      <c r="BL344" s="18" t="s">
        <v>159</v>
      </c>
      <c r="BM344" s="215" t="s">
        <v>384</v>
      </c>
    </row>
    <row r="345" spans="1:65" s="2" customFormat="1" ht="11.25">
      <c r="A345" s="35"/>
      <c r="B345" s="36"/>
      <c r="C345" s="37"/>
      <c r="D345" s="217" t="s">
        <v>160</v>
      </c>
      <c r="E345" s="37"/>
      <c r="F345" s="218" t="s">
        <v>383</v>
      </c>
      <c r="G345" s="37"/>
      <c r="H345" s="37"/>
      <c r="I345" s="116"/>
      <c r="J345" s="37"/>
      <c r="K345" s="37"/>
      <c r="L345" s="40"/>
      <c r="M345" s="219"/>
      <c r="N345" s="220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160</v>
      </c>
      <c r="AU345" s="18" t="s">
        <v>82</v>
      </c>
    </row>
    <row r="346" spans="1:65" s="15" customFormat="1" ht="11.25">
      <c r="B346" s="243"/>
      <c r="C346" s="244"/>
      <c r="D346" s="217" t="s">
        <v>161</v>
      </c>
      <c r="E346" s="245" t="s">
        <v>1</v>
      </c>
      <c r="F346" s="246" t="s">
        <v>385</v>
      </c>
      <c r="G346" s="244"/>
      <c r="H346" s="245" t="s">
        <v>1</v>
      </c>
      <c r="I346" s="247"/>
      <c r="J346" s="244"/>
      <c r="K346" s="244"/>
      <c r="L346" s="248"/>
      <c r="M346" s="249"/>
      <c r="N346" s="250"/>
      <c r="O346" s="250"/>
      <c r="P346" s="250"/>
      <c r="Q346" s="250"/>
      <c r="R346" s="250"/>
      <c r="S346" s="250"/>
      <c r="T346" s="251"/>
      <c r="AT346" s="252" t="s">
        <v>161</v>
      </c>
      <c r="AU346" s="252" t="s">
        <v>82</v>
      </c>
      <c r="AV346" s="15" t="s">
        <v>80</v>
      </c>
      <c r="AW346" s="15" t="s">
        <v>30</v>
      </c>
      <c r="AX346" s="15" t="s">
        <v>73</v>
      </c>
      <c r="AY346" s="252" t="s">
        <v>153</v>
      </c>
    </row>
    <row r="347" spans="1:65" s="13" customFormat="1" ht="11.25">
      <c r="B347" s="221"/>
      <c r="C347" s="222"/>
      <c r="D347" s="217" t="s">
        <v>161</v>
      </c>
      <c r="E347" s="223" t="s">
        <v>1</v>
      </c>
      <c r="F347" s="224" t="s">
        <v>386</v>
      </c>
      <c r="G347" s="222"/>
      <c r="H347" s="225">
        <v>19.2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161</v>
      </c>
      <c r="AU347" s="231" t="s">
        <v>82</v>
      </c>
      <c r="AV347" s="13" t="s">
        <v>82</v>
      </c>
      <c r="AW347" s="13" t="s">
        <v>30</v>
      </c>
      <c r="AX347" s="13" t="s">
        <v>73</v>
      </c>
      <c r="AY347" s="231" t="s">
        <v>153</v>
      </c>
    </row>
    <row r="348" spans="1:65" s="13" customFormat="1" ht="11.25">
      <c r="B348" s="221"/>
      <c r="C348" s="222"/>
      <c r="D348" s="217" t="s">
        <v>161</v>
      </c>
      <c r="E348" s="223" t="s">
        <v>1</v>
      </c>
      <c r="F348" s="224" t="s">
        <v>387</v>
      </c>
      <c r="G348" s="222"/>
      <c r="H348" s="225">
        <v>35.200000000000003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161</v>
      </c>
      <c r="AU348" s="231" t="s">
        <v>82</v>
      </c>
      <c r="AV348" s="13" t="s">
        <v>82</v>
      </c>
      <c r="AW348" s="13" t="s">
        <v>30</v>
      </c>
      <c r="AX348" s="13" t="s">
        <v>73</v>
      </c>
      <c r="AY348" s="231" t="s">
        <v>153</v>
      </c>
    </row>
    <row r="349" spans="1:65" s="13" customFormat="1" ht="11.25">
      <c r="B349" s="221"/>
      <c r="C349" s="222"/>
      <c r="D349" s="217" t="s">
        <v>161</v>
      </c>
      <c r="E349" s="223" t="s">
        <v>1</v>
      </c>
      <c r="F349" s="224" t="s">
        <v>388</v>
      </c>
      <c r="G349" s="222"/>
      <c r="H349" s="225">
        <v>40.799999999999997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161</v>
      </c>
      <c r="AU349" s="231" t="s">
        <v>82</v>
      </c>
      <c r="AV349" s="13" t="s">
        <v>82</v>
      </c>
      <c r="AW349" s="13" t="s">
        <v>30</v>
      </c>
      <c r="AX349" s="13" t="s">
        <v>73</v>
      </c>
      <c r="AY349" s="231" t="s">
        <v>153</v>
      </c>
    </row>
    <row r="350" spans="1:65" s="16" customFormat="1" ht="11.25">
      <c r="B350" s="264"/>
      <c r="C350" s="265"/>
      <c r="D350" s="217" t="s">
        <v>161</v>
      </c>
      <c r="E350" s="266" t="s">
        <v>1</v>
      </c>
      <c r="F350" s="267" t="s">
        <v>389</v>
      </c>
      <c r="G350" s="265"/>
      <c r="H350" s="268">
        <v>95.2</v>
      </c>
      <c r="I350" s="269"/>
      <c r="J350" s="265"/>
      <c r="K350" s="265"/>
      <c r="L350" s="270"/>
      <c r="M350" s="271"/>
      <c r="N350" s="272"/>
      <c r="O350" s="272"/>
      <c r="P350" s="272"/>
      <c r="Q350" s="272"/>
      <c r="R350" s="272"/>
      <c r="S350" s="272"/>
      <c r="T350" s="273"/>
      <c r="AT350" s="274" t="s">
        <v>161</v>
      </c>
      <c r="AU350" s="274" t="s">
        <v>82</v>
      </c>
      <c r="AV350" s="16" t="s">
        <v>166</v>
      </c>
      <c r="AW350" s="16" t="s">
        <v>30</v>
      </c>
      <c r="AX350" s="16" t="s">
        <v>73</v>
      </c>
      <c r="AY350" s="274" t="s">
        <v>153</v>
      </c>
    </row>
    <row r="351" spans="1:65" s="15" customFormat="1" ht="11.25">
      <c r="B351" s="243"/>
      <c r="C351" s="244"/>
      <c r="D351" s="217" t="s">
        <v>161</v>
      </c>
      <c r="E351" s="245" t="s">
        <v>1</v>
      </c>
      <c r="F351" s="246" t="s">
        <v>390</v>
      </c>
      <c r="G351" s="244"/>
      <c r="H351" s="245" t="s">
        <v>1</v>
      </c>
      <c r="I351" s="247"/>
      <c r="J351" s="244"/>
      <c r="K351" s="244"/>
      <c r="L351" s="248"/>
      <c r="M351" s="249"/>
      <c r="N351" s="250"/>
      <c r="O351" s="250"/>
      <c r="P351" s="250"/>
      <c r="Q351" s="250"/>
      <c r="R351" s="250"/>
      <c r="S351" s="250"/>
      <c r="T351" s="251"/>
      <c r="AT351" s="252" t="s">
        <v>161</v>
      </c>
      <c r="AU351" s="252" t="s">
        <v>82</v>
      </c>
      <c r="AV351" s="15" t="s">
        <v>80</v>
      </c>
      <c r="AW351" s="15" t="s">
        <v>30</v>
      </c>
      <c r="AX351" s="15" t="s">
        <v>73</v>
      </c>
      <c r="AY351" s="252" t="s">
        <v>153</v>
      </c>
    </row>
    <row r="352" spans="1:65" s="13" customFormat="1" ht="11.25">
      <c r="B352" s="221"/>
      <c r="C352" s="222"/>
      <c r="D352" s="217" t="s">
        <v>161</v>
      </c>
      <c r="E352" s="223" t="s">
        <v>1</v>
      </c>
      <c r="F352" s="224" t="s">
        <v>377</v>
      </c>
      <c r="G352" s="222"/>
      <c r="H352" s="225">
        <v>66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161</v>
      </c>
      <c r="AU352" s="231" t="s">
        <v>82</v>
      </c>
      <c r="AV352" s="13" t="s">
        <v>82</v>
      </c>
      <c r="AW352" s="13" t="s">
        <v>30</v>
      </c>
      <c r="AX352" s="13" t="s">
        <v>73</v>
      </c>
      <c r="AY352" s="231" t="s">
        <v>153</v>
      </c>
    </row>
    <row r="353" spans="1:65" s="13" customFormat="1" ht="11.25">
      <c r="B353" s="221"/>
      <c r="C353" s="222"/>
      <c r="D353" s="217" t="s">
        <v>161</v>
      </c>
      <c r="E353" s="223" t="s">
        <v>1</v>
      </c>
      <c r="F353" s="224" t="s">
        <v>391</v>
      </c>
      <c r="G353" s="222"/>
      <c r="H353" s="225">
        <v>26.28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161</v>
      </c>
      <c r="AU353" s="231" t="s">
        <v>82</v>
      </c>
      <c r="AV353" s="13" t="s">
        <v>82</v>
      </c>
      <c r="AW353" s="13" t="s">
        <v>30</v>
      </c>
      <c r="AX353" s="13" t="s">
        <v>73</v>
      </c>
      <c r="AY353" s="231" t="s">
        <v>153</v>
      </c>
    </row>
    <row r="354" spans="1:65" s="16" customFormat="1" ht="11.25">
      <c r="B354" s="264"/>
      <c r="C354" s="265"/>
      <c r="D354" s="217" t="s">
        <v>161</v>
      </c>
      <c r="E354" s="266" t="s">
        <v>1</v>
      </c>
      <c r="F354" s="267" t="s">
        <v>389</v>
      </c>
      <c r="G354" s="265"/>
      <c r="H354" s="268">
        <v>92.28</v>
      </c>
      <c r="I354" s="269"/>
      <c r="J354" s="265"/>
      <c r="K354" s="265"/>
      <c r="L354" s="270"/>
      <c r="M354" s="271"/>
      <c r="N354" s="272"/>
      <c r="O354" s="272"/>
      <c r="P354" s="272"/>
      <c r="Q354" s="272"/>
      <c r="R354" s="272"/>
      <c r="S354" s="272"/>
      <c r="T354" s="273"/>
      <c r="AT354" s="274" t="s">
        <v>161</v>
      </c>
      <c r="AU354" s="274" t="s">
        <v>82</v>
      </c>
      <c r="AV354" s="16" t="s">
        <v>166</v>
      </c>
      <c r="AW354" s="16" t="s">
        <v>30</v>
      </c>
      <c r="AX354" s="16" t="s">
        <v>73</v>
      </c>
      <c r="AY354" s="274" t="s">
        <v>153</v>
      </c>
    </row>
    <row r="355" spans="1:65" s="15" customFormat="1" ht="11.25">
      <c r="B355" s="243"/>
      <c r="C355" s="244"/>
      <c r="D355" s="217" t="s">
        <v>161</v>
      </c>
      <c r="E355" s="245" t="s">
        <v>1</v>
      </c>
      <c r="F355" s="246" t="s">
        <v>392</v>
      </c>
      <c r="G355" s="244"/>
      <c r="H355" s="245" t="s">
        <v>1</v>
      </c>
      <c r="I355" s="247"/>
      <c r="J355" s="244"/>
      <c r="K355" s="244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161</v>
      </c>
      <c r="AU355" s="252" t="s">
        <v>82</v>
      </c>
      <c r="AV355" s="15" t="s">
        <v>80</v>
      </c>
      <c r="AW355" s="15" t="s">
        <v>30</v>
      </c>
      <c r="AX355" s="15" t="s">
        <v>73</v>
      </c>
      <c r="AY355" s="252" t="s">
        <v>153</v>
      </c>
    </row>
    <row r="356" spans="1:65" s="13" customFormat="1" ht="11.25">
      <c r="B356" s="221"/>
      <c r="C356" s="222"/>
      <c r="D356" s="217" t="s">
        <v>161</v>
      </c>
      <c r="E356" s="223" t="s">
        <v>1</v>
      </c>
      <c r="F356" s="224" t="s">
        <v>393</v>
      </c>
      <c r="G356" s="222"/>
      <c r="H356" s="225">
        <v>19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161</v>
      </c>
      <c r="AU356" s="231" t="s">
        <v>82</v>
      </c>
      <c r="AV356" s="13" t="s">
        <v>82</v>
      </c>
      <c r="AW356" s="13" t="s">
        <v>30</v>
      </c>
      <c r="AX356" s="13" t="s">
        <v>73</v>
      </c>
      <c r="AY356" s="231" t="s">
        <v>153</v>
      </c>
    </row>
    <row r="357" spans="1:65" s="13" customFormat="1" ht="11.25">
      <c r="B357" s="221"/>
      <c r="C357" s="222"/>
      <c r="D357" s="217" t="s">
        <v>161</v>
      </c>
      <c r="E357" s="223" t="s">
        <v>1</v>
      </c>
      <c r="F357" s="224" t="s">
        <v>394</v>
      </c>
      <c r="G357" s="222"/>
      <c r="H357" s="225">
        <v>146.88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161</v>
      </c>
      <c r="AU357" s="231" t="s">
        <v>82</v>
      </c>
      <c r="AV357" s="13" t="s">
        <v>82</v>
      </c>
      <c r="AW357" s="13" t="s">
        <v>30</v>
      </c>
      <c r="AX357" s="13" t="s">
        <v>73</v>
      </c>
      <c r="AY357" s="231" t="s">
        <v>153</v>
      </c>
    </row>
    <row r="358" spans="1:65" s="13" customFormat="1" ht="11.25">
      <c r="B358" s="221"/>
      <c r="C358" s="222"/>
      <c r="D358" s="217" t="s">
        <v>161</v>
      </c>
      <c r="E358" s="223" t="s">
        <v>1</v>
      </c>
      <c r="F358" s="224" t="s">
        <v>395</v>
      </c>
      <c r="G358" s="222"/>
      <c r="H358" s="225">
        <v>44.64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161</v>
      </c>
      <c r="AU358" s="231" t="s">
        <v>82</v>
      </c>
      <c r="AV358" s="13" t="s">
        <v>82</v>
      </c>
      <c r="AW358" s="13" t="s">
        <v>30</v>
      </c>
      <c r="AX358" s="13" t="s">
        <v>73</v>
      </c>
      <c r="AY358" s="231" t="s">
        <v>153</v>
      </c>
    </row>
    <row r="359" spans="1:65" s="13" customFormat="1" ht="11.25">
      <c r="B359" s="221"/>
      <c r="C359" s="222"/>
      <c r="D359" s="217" t="s">
        <v>161</v>
      </c>
      <c r="E359" s="223" t="s">
        <v>1</v>
      </c>
      <c r="F359" s="224" t="s">
        <v>396</v>
      </c>
      <c r="G359" s="222"/>
      <c r="H359" s="225">
        <v>14.16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161</v>
      </c>
      <c r="AU359" s="231" t="s">
        <v>82</v>
      </c>
      <c r="AV359" s="13" t="s">
        <v>82</v>
      </c>
      <c r="AW359" s="13" t="s">
        <v>30</v>
      </c>
      <c r="AX359" s="13" t="s">
        <v>73</v>
      </c>
      <c r="AY359" s="231" t="s">
        <v>153</v>
      </c>
    </row>
    <row r="360" spans="1:65" s="13" customFormat="1" ht="11.25">
      <c r="B360" s="221"/>
      <c r="C360" s="222"/>
      <c r="D360" s="217" t="s">
        <v>161</v>
      </c>
      <c r="E360" s="223" t="s">
        <v>1</v>
      </c>
      <c r="F360" s="224" t="s">
        <v>397</v>
      </c>
      <c r="G360" s="222"/>
      <c r="H360" s="225">
        <v>29.44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161</v>
      </c>
      <c r="AU360" s="231" t="s">
        <v>82</v>
      </c>
      <c r="AV360" s="13" t="s">
        <v>82</v>
      </c>
      <c r="AW360" s="13" t="s">
        <v>30</v>
      </c>
      <c r="AX360" s="13" t="s">
        <v>73</v>
      </c>
      <c r="AY360" s="231" t="s">
        <v>153</v>
      </c>
    </row>
    <row r="361" spans="1:65" s="13" customFormat="1" ht="11.25">
      <c r="B361" s="221"/>
      <c r="C361" s="222"/>
      <c r="D361" s="217" t="s">
        <v>161</v>
      </c>
      <c r="E361" s="223" t="s">
        <v>1</v>
      </c>
      <c r="F361" s="224" t="s">
        <v>398</v>
      </c>
      <c r="G361" s="222"/>
      <c r="H361" s="225">
        <v>7.51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AT361" s="231" t="s">
        <v>161</v>
      </c>
      <c r="AU361" s="231" t="s">
        <v>82</v>
      </c>
      <c r="AV361" s="13" t="s">
        <v>82</v>
      </c>
      <c r="AW361" s="13" t="s">
        <v>30</v>
      </c>
      <c r="AX361" s="13" t="s">
        <v>73</v>
      </c>
      <c r="AY361" s="231" t="s">
        <v>153</v>
      </c>
    </row>
    <row r="362" spans="1:65" s="13" customFormat="1" ht="11.25">
      <c r="B362" s="221"/>
      <c r="C362" s="222"/>
      <c r="D362" s="217" t="s">
        <v>161</v>
      </c>
      <c r="E362" s="223" t="s">
        <v>1</v>
      </c>
      <c r="F362" s="224" t="s">
        <v>399</v>
      </c>
      <c r="G362" s="222"/>
      <c r="H362" s="225">
        <v>14.52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161</v>
      </c>
      <c r="AU362" s="231" t="s">
        <v>82</v>
      </c>
      <c r="AV362" s="13" t="s">
        <v>82</v>
      </c>
      <c r="AW362" s="13" t="s">
        <v>30</v>
      </c>
      <c r="AX362" s="13" t="s">
        <v>73</v>
      </c>
      <c r="AY362" s="231" t="s">
        <v>153</v>
      </c>
    </row>
    <row r="363" spans="1:65" s="13" customFormat="1" ht="11.25">
      <c r="B363" s="221"/>
      <c r="C363" s="222"/>
      <c r="D363" s="217" t="s">
        <v>161</v>
      </c>
      <c r="E363" s="223" t="s">
        <v>1</v>
      </c>
      <c r="F363" s="224" t="s">
        <v>400</v>
      </c>
      <c r="G363" s="222"/>
      <c r="H363" s="225">
        <v>7.93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161</v>
      </c>
      <c r="AU363" s="231" t="s">
        <v>82</v>
      </c>
      <c r="AV363" s="13" t="s">
        <v>82</v>
      </c>
      <c r="AW363" s="13" t="s">
        <v>30</v>
      </c>
      <c r="AX363" s="13" t="s">
        <v>73</v>
      </c>
      <c r="AY363" s="231" t="s">
        <v>153</v>
      </c>
    </row>
    <row r="364" spans="1:65" s="16" customFormat="1" ht="11.25">
      <c r="B364" s="264"/>
      <c r="C364" s="265"/>
      <c r="D364" s="217" t="s">
        <v>161</v>
      </c>
      <c r="E364" s="266" t="s">
        <v>1</v>
      </c>
      <c r="F364" s="267" t="s">
        <v>389</v>
      </c>
      <c r="G364" s="265"/>
      <c r="H364" s="268">
        <v>284.08</v>
      </c>
      <c r="I364" s="269"/>
      <c r="J364" s="265"/>
      <c r="K364" s="265"/>
      <c r="L364" s="270"/>
      <c r="M364" s="271"/>
      <c r="N364" s="272"/>
      <c r="O364" s="272"/>
      <c r="P364" s="272"/>
      <c r="Q364" s="272"/>
      <c r="R364" s="272"/>
      <c r="S364" s="272"/>
      <c r="T364" s="273"/>
      <c r="AT364" s="274" t="s">
        <v>161</v>
      </c>
      <c r="AU364" s="274" t="s">
        <v>82</v>
      </c>
      <c r="AV364" s="16" t="s">
        <v>166</v>
      </c>
      <c r="AW364" s="16" t="s">
        <v>30</v>
      </c>
      <c r="AX364" s="16" t="s">
        <v>73</v>
      </c>
      <c r="AY364" s="274" t="s">
        <v>153</v>
      </c>
    </row>
    <row r="365" spans="1:65" s="14" customFormat="1" ht="11.25">
      <c r="B365" s="232"/>
      <c r="C365" s="233"/>
      <c r="D365" s="217" t="s">
        <v>161</v>
      </c>
      <c r="E365" s="234" t="s">
        <v>1</v>
      </c>
      <c r="F365" s="235" t="s">
        <v>163</v>
      </c>
      <c r="G365" s="233"/>
      <c r="H365" s="236">
        <v>471.56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AT365" s="242" t="s">
        <v>161</v>
      </c>
      <c r="AU365" s="242" t="s">
        <v>82</v>
      </c>
      <c r="AV365" s="14" t="s">
        <v>159</v>
      </c>
      <c r="AW365" s="14" t="s">
        <v>30</v>
      </c>
      <c r="AX365" s="14" t="s">
        <v>80</v>
      </c>
      <c r="AY365" s="242" t="s">
        <v>153</v>
      </c>
    </row>
    <row r="366" spans="1:65" s="2" customFormat="1" ht="16.5" customHeight="1">
      <c r="A366" s="35"/>
      <c r="B366" s="36"/>
      <c r="C366" s="253" t="s">
        <v>268</v>
      </c>
      <c r="D366" s="253" t="s">
        <v>308</v>
      </c>
      <c r="E366" s="254" t="s">
        <v>401</v>
      </c>
      <c r="F366" s="255" t="s">
        <v>402</v>
      </c>
      <c r="G366" s="256" t="s">
        <v>169</v>
      </c>
      <c r="H366" s="257">
        <v>99.96</v>
      </c>
      <c r="I366" s="258"/>
      <c r="J366" s="259">
        <f>ROUND(I366*H366,2)</f>
        <v>0</v>
      </c>
      <c r="K366" s="255" t="s">
        <v>1</v>
      </c>
      <c r="L366" s="260"/>
      <c r="M366" s="261" t="s">
        <v>1</v>
      </c>
      <c r="N366" s="262" t="s">
        <v>38</v>
      </c>
      <c r="O366" s="72"/>
      <c r="P366" s="213">
        <f>O366*H366</f>
        <v>0</v>
      </c>
      <c r="Q366" s="213">
        <v>0</v>
      </c>
      <c r="R366" s="213">
        <f>Q366*H366</f>
        <v>0</v>
      </c>
      <c r="S366" s="213">
        <v>0</v>
      </c>
      <c r="T366" s="21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5" t="s">
        <v>175</v>
      </c>
      <c r="AT366" s="215" t="s">
        <v>308</v>
      </c>
      <c r="AU366" s="215" t="s">
        <v>82</v>
      </c>
      <c r="AY366" s="18" t="s">
        <v>153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18" t="s">
        <v>80</v>
      </c>
      <c r="BK366" s="216">
        <f>ROUND(I366*H366,2)</f>
        <v>0</v>
      </c>
      <c r="BL366" s="18" t="s">
        <v>159</v>
      </c>
      <c r="BM366" s="215" t="s">
        <v>403</v>
      </c>
    </row>
    <row r="367" spans="1:65" s="2" customFormat="1" ht="11.25">
      <c r="A367" s="35"/>
      <c r="B367" s="36"/>
      <c r="C367" s="37"/>
      <c r="D367" s="217" t="s">
        <v>160</v>
      </c>
      <c r="E367" s="37"/>
      <c r="F367" s="218" t="s">
        <v>402</v>
      </c>
      <c r="G367" s="37"/>
      <c r="H367" s="37"/>
      <c r="I367" s="116"/>
      <c r="J367" s="37"/>
      <c r="K367" s="37"/>
      <c r="L367" s="40"/>
      <c r="M367" s="219"/>
      <c r="N367" s="220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160</v>
      </c>
      <c r="AU367" s="18" t="s">
        <v>82</v>
      </c>
    </row>
    <row r="368" spans="1:65" s="2" customFormat="1" ht="21.75" customHeight="1">
      <c r="A368" s="35"/>
      <c r="B368" s="36"/>
      <c r="C368" s="253" t="s">
        <v>404</v>
      </c>
      <c r="D368" s="253" t="s">
        <v>308</v>
      </c>
      <c r="E368" s="254" t="s">
        <v>405</v>
      </c>
      <c r="F368" s="255" t="s">
        <v>406</v>
      </c>
      <c r="G368" s="256" t="s">
        <v>169</v>
      </c>
      <c r="H368" s="257">
        <v>96.894000000000005</v>
      </c>
      <c r="I368" s="258"/>
      <c r="J368" s="259">
        <f>ROUND(I368*H368,2)</f>
        <v>0</v>
      </c>
      <c r="K368" s="255" t="s">
        <v>1</v>
      </c>
      <c r="L368" s="260"/>
      <c r="M368" s="261" t="s">
        <v>1</v>
      </c>
      <c r="N368" s="262" t="s">
        <v>38</v>
      </c>
      <c r="O368" s="72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5" t="s">
        <v>175</v>
      </c>
      <c r="AT368" s="215" t="s">
        <v>308</v>
      </c>
      <c r="AU368" s="215" t="s">
        <v>82</v>
      </c>
      <c r="AY368" s="18" t="s">
        <v>153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8" t="s">
        <v>80</v>
      </c>
      <c r="BK368" s="216">
        <f>ROUND(I368*H368,2)</f>
        <v>0</v>
      </c>
      <c r="BL368" s="18" t="s">
        <v>159</v>
      </c>
      <c r="BM368" s="215" t="s">
        <v>407</v>
      </c>
    </row>
    <row r="369" spans="1:65" s="2" customFormat="1" ht="11.25">
      <c r="A369" s="35"/>
      <c r="B369" s="36"/>
      <c r="C369" s="37"/>
      <c r="D369" s="217" t="s">
        <v>160</v>
      </c>
      <c r="E369" s="37"/>
      <c r="F369" s="218" t="s">
        <v>406</v>
      </c>
      <c r="G369" s="37"/>
      <c r="H369" s="37"/>
      <c r="I369" s="116"/>
      <c r="J369" s="37"/>
      <c r="K369" s="37"/>
      <c r="L369" s="40"/>
      <c r="M369" s="219"/>
      <c r="N369" s="220"/>
      <c r="O369" s="72"/>
      <c r="P369" s="72"/>
      <c r="Q369" s="72"/>
      <c r="R369" s="72"/>
      <c r="S369" s="72"/>
      <c r="T369" s="73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160</v>
      </c>
      <c r="AU369" s="18" t="s">
        <v>82</v>
      </c>
    </row>
    <row r="370" spans="1:65" s="2" customFormat="1" ht="16.5" customHeight="1">
      <c r="A370" s="35"/>
      <c r="B370" s="36"/>
      <c r="C370" s="253" t="s">
        <v>275</v>
      </c>
      <c r="D370" s="253" t="s">
        <v>308</v>
      </c>
      <c r="E370" s="254" t="s">
        <v>408</v>
      </c>
      <c r="F370" s="255" t="s">
        <v>409</v>
      </c>
      <c r="G370" s="256" t="s">
        <v>169</v>
      </c>
      <c r="H370" s="257">
        <v>298.28399999999999</v>
      </c>
      <c r="I370" s="258"/>
      <c r="J370" s="259">
        <f>ROUND(I370*H370,2)</f>
        <v>0</v>
      </c>
      <c r="K370" s="255" t="s">
        <v>1</v>
      </c>
      <c r="L370" s="260"/>
      <c r="M370" s="261" t="s">
        <v>1</v>
      </c>
      <c r="N370" s="262" t="s">
        <v>38</v>
      </c>
      <c r="O370" s="72"/>
      <c r="P370" s="213">
        <f>O370*H370</f>
        <v>0</v>
      </c>
      <c r="Q370" s="213">
        <v>0</v>
      </c>
      <c r="R370" s="213">
        <f>Q370*H370</f>
        <v>0</v>
      </c>
      <c r="S370" s="213">
        <v>0</v>
      </c>
      <c r="T370" s="21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5" t="s">
        <v>175</v>
      </c>
      <c r="AT370" s="215" t="s">
        <v>308</v>
      </c>
      <c r="AU370" s="215" t="s">
        <v>82</v>
      </c>
      <c r="AY370" s="18" t="s">
        <v>153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8" t="s">
        <v>80</v>
      </c>
      <c r="BK370" s="216">
        <f>ROUND(I370*H370,2)</f>
        <v>0</v>
      </c>
      <c r="BL370" s="18" t="s">
        <v>159</v>
      </c>
      <c r="BM370" s="215" t="s">
        <v>410</v>
      </c>
    </row>
    <row r="371" spans="1:65" s="2" customFormat="1" ht="11.25">
      <c r="A371" s="35"/>
      <c r="B371" s="36"/>
      <c r="C371" s="37"/>
      <c r="D371" s="217" t="s">
        <v>160</v>
      </c>
      <c r="E371" s="37"/>
      <c r="F371" s="218" t="s">
        <v>409</v>
      </c>
      <c r="G371" s="37"/>
      <c r="H371" s="37"/>
      <c r="I371" s="116"/>
      <c r="J371" s="37"/>
      <c r="K371" s="37"/>
      <c r="L371" s="40"/>
      <c r="M371" s="219"/>
      <c r="N371" s="220"/>
      <c r="O371" s="72"/>
      <c r="P371" s="72"/>
      <c r="Q371" s="72"/>
      <c r="R371" s="72"/>
      <c r="S371" s="72"/>
      <c r="T371" s="73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160</v>
      </c>
      <c r="AU371" s="18" t="s">
        <v>82</v>
      </c>
    </row>
    <row r="372" spans="1:65" s="2" customFormat="1" ht="21.75" customHeight="1">
      <c r="A372" s="35"/>
      <c r="B372" s="36"/>
      <c r="C372" s="204" t="s">
        <v>411</v>
      </c>
      <c r="D372" s="204" t="s">
        <v>155</v>
      </c>
      <c r="E372" s="205" t="s">
        <v>412</v>
      </c>
      <c r="F372" s="206" t="s">
        <v>413</v>
      </c>
      <c r="G372" s="207" t="s">
        <v>158</v>
      </c>
      <c r="H372" s="208">
        <v>471.27100000000002</v>
      </c>
      <c r="I372" s="209"/>
      <c r="J372" s="210">
        <f>ROUND(I372*H372,2)</f>
        <v>0</v>
      </c>
      <c r="K372" s="206" t="s">
        <v>1</v>
      </c>
      <c r="L372" s="40"/>
      <c r="M372" s="211" t="s">
        <v>1</v>
      </c>
      <c r="N372" s="212" t="s">
        <v>38</v>
      </c>
      <c r="O372" s="72"/>
      <c r="P372" s="213">
        <f>O372*H372</f>
        <v>0</v>
      </c>
      <c r="Q372" s="213">
        <v>0</v>
      </c>
      <c r="R372" s="213">
        <f>Q372*H372</f>
        <v>0</v>
      </c>
      <c r="S372" s="213">
        <v>0</v>
      </c>
      <c r="T372" s="21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5" t="s">
        <v>159</v>
      </c>
      <c r="AT372" s="215" t="s">
        <v>155</v>
      </c>
      <c r="AU372" s="215" t="s">
        <v>82</v>
      </c>
      <c r="AY372" s="18" t="s">
        <v>153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8" t="s">
        <v>80</v>
      </c>
      <c r="BK372" s="216">
        <f>ROUND(I372*H372,2)</f>
        <v>0</v>
      </c>
      <c r="BL372" s="18" t="s">
        <v>159</v>
      </c>
      <c r="BM372" s="215" t="s">
        <v>414</v>
      </c>
    </row>
    <row r="373" spans="1:65" s="2" customFormat="1" ht="19.5">
      <c r="A373" s="35"/>
      <c r="B373" s="36"/>
      <c r="C373" s="37"/>
      <c r="D373" s="217" t="s">
        <v>160</v>
      </c>
      <c r="E373" s="37"/>
      <c r="F373" s="218" t="s">
        <v>413</v>
      </c>
      <c r="G373" s="37"/>
      <c r="H373" s="37"/>
      <c r="I373" s="116"/>
      <c r="J373" s="37"/>
      <c r="K373" s="37"/>
      <c r="L373" s="40"/>
      <c r="M373" s="219"/>
      <c r="N373" s="220"/>
      <c r="O373" s="72"/>
      <c r="P373" s="72"/>
      <c r="Q373" s="72"/>
      <c r="R373" s="72"/>
      <c r="S373" s="72"/>
      <c r="T373" s="73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160</v>
      </c>
      <c r="AU373" s="18" t="s">
        <v>82</v>
      </c>
    </row>
    <row r="374" spans="1:65" s="15" customFormat="1" ht="11.25">
      <c r="B374" s="243"/>
      <c r="C374" s="244"/>
      <c r="D374" s="217" t="s">
        <v>161</v>
      </c>
      <c r="E374" s="245" t="s">
        <v>1</v>
      </c>
      <c r="F374" s="246" t="s">
        <v>415</v>
      </c>
      <c r="G374" s="244"/>
      <c r="H374" s="245" t="s">
        <v>1</v>
      </c>
      <c r="I374" s="247"/>
      <c r="J374" s="244"/>
      <c r="K374" s="244"/>
      <c r="L374" s="248"/>
      <c r="M374" s="249"/>
      <c r="N374" s="250"/>
      <c r="O374" s="250"/>
      <c r="P374" s="250"/>
      <c r="Q374" s="250"/>
      <c r="R374" s="250"/>
      <c r="S374" s="250"/>
      <c r="T374" s="251"/>
      <c r="AT374" s="252" t="s">
        <v>161</v>
      </c>
      <c r="AU374" s="252" t="s">
        <v>82</v>
      </c>
      <c r="AV374" s="15" t="s">
        <v>80</v>
      </c>
      <c r="AW374" s="15" t="s">
        <v>30</v>
      </c>
      <c r="AX374" s="15" t="s">
        <v>73</v>
      </c>
      <c r="AY374" s="252" t="s">
        <v>153</v>
      </c>
    </row>
    <row r="375" spans="1:65" s="13" customFormat="1" ht="11.25">
      <c r="B375" s="221"/>
      <c r="C375" s="222"/>
      <c r="D375" s="217" t="s">
        <v>161</v>
      </c>
      <c r="E375" s="223" t="s">
        <v>1</v>
      </c>
      <c r="F375" s="224" t="s">
        <v>416</v>
      </c>
      <c r="G375" s="222"/>
      <c r="H375" s="225">
        <v>320.91899999999998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161</v>
      </c>
      <c r="AU375" s="231" t="s">
        <v>82</v>
      </c>
      <c r="AV375" s="13" t="s">
        <v>82</v>
      </c>
      <c r="AW375" s="13" t="s">
        <v>30</v>
      </c>
      <c r="AX375" s="13" t="s">
        <v>73</v>
      </c>
      <c r="AY375" s="231" t="s">
        <v>153</v>
      </c>
    </row>
    <row r="376" spans="1:65" s="15" customFormat="1" ht="11.25">
      <c r="B376" s="243"/>
      <c r="C376" s="244"/>
      <c r="D376" s="217" t="s">
        <v>161</v>
      </c>
      <c r="E376" s="245" t="s">
        <v>1</v>
      </c>
      <c r="F376" s="246" t="s">
        <v>367</v>
      </c>
      <c r="G376" s="244"/>
      <c r="H376" s="245" t="s">
        <v>1</v>
      </c>
      <c r="I376" s="247"/>
      <c r="J376" s="244"/>
      <c r="K376" s="244"/>
      <c r="L376" s="248"/>
      <c r="M376" s="249"/>
      <c r="N376" s="250"/>
      <c r="O376" s="250"/>
      <c r="P376" s="250"/>
      <c r="Q376" s="250"/>
      <c r="R376" s="250"/>
      <c r="S376" s="250"/>
      <c r="T376" s="251"/>
      <c r="AT376" s="252" t="s">
        <v>161</v>
      </c>
      <c r="AU376" s="252" t="s">
        <v>82</v>
      </c>
      <c r="AV376" s="15" t="s">
        <v>80</v>
      </c>
      <c r="AW376" s="15" t="s">
        <v>30</v>
      </c>
      <c r="AX376" s="15" t="s">
        <v>73</v>
      </c>
      <c r="AY376" s="252" t="s">
        <v>153</v>
      </c>
    </row>
    <row r="377" spans="1:65" s="13" customFormat="1" ht="11.25">
      <c r="B377" s="221"/>
      <c r="C377" s="222"/>
      <c r="D377" s="217" t="s">
        <v>161</v>
      </c>
      <c r="E377" s="223" t="s">
        <v>1</v>
      </c>
      <c r="F377" s="224" t="s">
        <v>417</v>
      </c>
      <c r="G377" s="222"/>
      <c r="H377" s="225">
        <v>-7.3920000000000003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161</v>
      </c>
      <c r="AU377" s="231" t="s">
        <v>82</v>
      </c>
      <c r="AV377" s="13" t="s">
        <v>82</v>
      </c>
      <c r="AW377" s="13" t="s">
        <v>30</v>
      </c>
      <c r="AX377" s="13" t="s">
        <v>73</v>
      </c>
      <c r="AY377" s="231" t="s">
        <v>153</v>
      </c>
    </row>
    <row r="378" spans="1:65" s="13" customFormat="1" ht="11.25">
      <c r="B378" s="221"/>
      <c r="C378" s="222"/>
      <c r="D378" s="217" t="s">
        <v>161</v>
      </c>
      <c r="E378" s="223" t="s">
        <v>1</v>
      </c>
      <c r="F378" s="224" t="s">
        <v>418</v>
      </c>
      <c r="G378" s="222"/>
      <c r="H378" s="225">
        <v>-4.1580000000000004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161</v>
      </c>
      <c r="AU378" s="231" t="s">
        <v>82</v>
      </c>
      <c r="AV378" s="13" t="s">
        <v>82</v>
      </c>
      <c r="AW378" s="13" t="s">
        <v>30</v>
      </c>
      <c r="AX378" s="13" t="s">
        <v>73</v>
      </c>
      <c r="AY378" s="231" t="s">
        <v>153</v>
      </c>
    </row>
    <row r="379" spans="1:65" s="13" customFormat="1" ht="11.25">
      <c r="B379" s="221"/>
      <c r="C379" s="222"/>
      <c r="D379" s="217" t="s">
        <v>161</v>
      </c>
      <c r="E379" s="223" t="s">
        <v>1</v>
      </c>
      <c r="F379" s="224" t="s">
        <v>419</v>
      </c>
      <c r="G379" s="222"/>
      <c r="H379" s="225">
        <v>-6.7759999999999998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161</v>
      </c>
      <c r="AU379" s="231" t="s">
        <v>82</v>
      </c>
      <c r="AV379" s="13" t="s">
        <v>82</v>
      </c>
      <c r="AW379" s="13" t="s">
        <v>30</v>
      </c>
      <c r="AX379" s="13" t="s">
        <v>73</v>
      </c>
      <c r="AY379" s="231" t="s">
        <v>153</v>
      </c>
    </row>
    <row r="380" spans="1:65" s="13" customFormat="1" ht="11.25">
      <c r="B380" s="221"/>
      <c r="C380" s="222"/>
      <c r="D380" s="217" t="s">
        <v>161</v>
      </c>
      <c r="E380" s="223" t="s">
        <v>1</v>
      </c>
      <c r="F380" s="224" t="s">
        <v>420</v>
      </c>
      <c r="G380" s="222"/>
      <c r="H380" s="225">
        <v>-5.6059999999999999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161</v>
      </c>
      <c r="AU380" s="231" t="s">
        <v>82</v>
      </c>
      <c r="AV380" s="13" t="s">
        <v>82</v>
      </c>
      <c r="AW380" s="13" t="s">
        <v>30</v>
      </c>
      <c r="AX380" s="13" t="s">
        <v>73</v>
      </c>
      <c r="AY380" s="231" t="s">
        <v>153</v>
      </c>
    </row>
    <row r="381" spans="1:65" s="13" customFormat="1" ht="11.25">
      <c r="B381" s="221"/>
      <c r="C381" s="222"/>
      <c r="D381" s="217" t="s">
        <v>161</v>
      </c>
      <c r="E381" s="223" t="s">
        <v>1</v>
      </c>
      <c r="F381" s="224" t="s">
        <v>421</v>
      </c>
      <c r="G381" s="222"/>
      <c r="H381" s="225">
        <v>-53.856000000000002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161</v>
      </c>
      <c r="AU381" s="231" t="s">
        <v>82</v>
      </c>
      <c r="AV381" s="13" t="s">
        <v>82</v>
      </c>
      <c r="AW381" s="13" t="s">
        <v>30</v>
      </c>
      <c r="AX381" s="13" t="s">
        <v>73</v>
      </c>
      <c r="AY381" s="231" t="s">
        <v>153</v>
      </c>
    </row>
    <row r="382" spans="1:65" s="13" customFormat="1" ht="11.25">
      <c r="B382" s="221"/>
      <c r="C382" s="222"/>
      <c r="D382" s="217" t="s">
        <v>161</v>
      </c>
      <c r="E382" s="223" t="s">
        <v>1</v>
      </c>
      <c r="F382" s="224" t="s">
        <v>422</v>
      </c>
      <c r="G382" s="222"/>
      <c r="H382" s="225">
        <v>-5.452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161</v>
      </c>
      <c r="AU382" s="231" t="s">
        <v>82</v>
      </c>
      <c r="AV382" s="13" t="s">
        <v>82</v>
      </c>
      <c r="AW382" s="13" t="s">
        <v>30</v>
      </c>
      <c r="AX382" s="13" t="s">
        <v>73</v>
      </c>
      <c r="AY382" s="231" t="s">
        <v>153</v>
      </c>
    </row>
    <row r="383" spans="1:65" s="13" customFormat="1" ht="11.25">
      <c r="B383" s="221"/>
      <c r="C383" s="222"/>
      <c r="D383" s="217" t="s">
        <v>161</v>
      </c>
      <c r="E383" s="223" t="s">
        <v>1</v>
      </c>
      <c r="F383" s="224" t="s">
        <v>423</v>
      </c>
      <c r="G383" s="222"/>
      <c r="H383" s="225">
        <v>-4.8600000000000003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161</v>
      </c>
      <c r="AU383" s="231" t="s">
        <v>82</v>
      </c>
      <c r="AV383" s="13" t="s">
        <v>82</v>
      </c>
      <c r="AW383" s="13" t="s">
        <v>30</v>
      </c>
      <c r="AX383" s="13" t="s">
        <v>73</v>
      </c>
      <c r="AY383" s="231" t="s">
        <v>153</v>
      </c>
    </row>
    <row r="384" spans="1:65" s="16" customFormat="1" ht="11.25">
      <c r="B384" s="264"/>
      <c r="C384" s="265"/>
      <c r="D384" s="217" t="s">
        <v>161</v>
      </c>
      <c r="E384" s="266" t="s">
        <v>1</v>
      </c>
      <c r="F384" s="267" t="s">
        <v>389</v>
      </c>
      <c r="G384" s="265"/>
      <c r="H384" s="268">
        <v>232.81899999999996</v>
      </c>
      <c r="I384" s="269"/>
      <c r="J384" s="265"/>
      <c r="K384" s="265"/>
      <c r="L384" s="270"/>
      <c r="M384" s="271"/>
      <c r="N384" s="272"/>
      <c r="O384" s="272"/>
      <c r="P384" s="272"/>
      <c r="Q384" s="272"/>
      <c r="R384" s="272"/>
      <c r="S384" s="272"/>
      <c r="T384" s="273"/>
      <c r="AT384" s="274" t="s">
        <v>161</v>
      </c>
      <c r="AU384" s="274" t="s">
        <v>82</v>
      </c>
      <c r="AV384" s="16" t="s">
        <v>166</v>
      </c>
      <c r="AW384" s="16" t="s">
        <v>30</v>
      </c>
      <c r="AX384" s="16" t="s">
        <v>73</v>
      </c>
      <c r="AY384" s="274" t="s">
        <v>153</v>
      </c>
    </row>
    <row r="385" spans="1:65" s="15" customFormat="1" ht="11.25">
      <c r="B385" s="243"/>
      <c r="C385" s="244"/>
      <c r="D385" s="217" t="s">
        <v>161</v>
      </c>
      <c r="E385" s="245" t="s">
        <v>1</v>
      </c>
      <c r="F385" s="246" t="s">
        <v>424</v>
      </c>
      <c r="G385" s="244"/>
      <c r="H385" s="245" t="s">
        <v>1</v>
      </c>
      <c r="I385" s="247"/>
      <c r="J385" s="244"/>
      <c r="K385" s="244"/>
      <c r="L385" s="248"/>
      <c r="M385" s="249"/>
      <c r="N385" s="250"/>
      <c r="O385" s="250"/>
      <c r="P385" s="250"/>
      <c r="Q385" s="250"/>
      <c r="R385" s="250"/>
      <c r="S385" s="250"/>
      <c r="T385" s="251"/>
      <c r="AT385" s="252" t="s">
        <v>161</v>
      </c>
      <c r="AU385" s="252" t="s">
        <v>82</v>
      </c>
      <c r="AV385" s="15" t="s">
        <v>80</v>
      </c>
      <c r="AW385" s="15" t="s">
        <v>30</v>
      </c>
      <c r="AX385" s="15" t="s">
        <v>73</v>
      </c>
      <c r="AY385" s="252" t="s">
        <v>153</v>
      </c>
    </row>
    <row r="386" spans="1:65" s="13" customFormat="1" ht="11.25">
      <c r="B386" s="221"/>
      <c r="C386" s="222"/>
      <c r="D386" s="217" t="s">
        <v>161</v>
      </c>
      <c r="E386" s="223" t="s">
        <v>1</v>
      </c>
      <c r="F386" s="224" t="s">
        <v>425</v>
      </c>
      <c r="G386" s="222"/>
      <c r="H386" s="225">
        <v>288.42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161</v>
      </c>
      <c r="AU386" s="231" t="s">
        <v>82</v>
      </c>
      <c r="AV386" s="13" t="s">
        <v>82</v>
      </c>
      <c r="AW386" s="13" t="s">
        <v>30</v>
      </c>
      <c r="AX386" s="13" t="s">
        <v>73</v>
      </c>
      <c r="AY386" s="231" t="s">
        <v>153</v>
      </c>
    </row>
    <row r="387" spans="1:65" s="15" customFormat="1" ht="11.25">
      <c r="B387" s="243"/>
      <c r="C387" s="244"/>
      <c r="D387" s="217" t="s">
        <v>161</v>
      </c>
      <c r="E387" s="245" t="s">
        <v>1</v>
      </c>
      <c r="F387" s="246" t="s">
        <v>367</v>
      </c>
      <c r="G387" s="244"/>
      <c r="H387" s="245" t="s">
        <v>1</v>
      </c>
      <c r="I387" s="247"/>
      <c r="J387" s="244"/>
      <c r="K387" s="244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161</v>
      </c>
      <c r="AU387" s="252" t="s">
        <v>82</v>
      </c>
      <c r="AV387" s="15" t="s">
        <v>80</v>
      </c>
      <c r="AW387" s="15" t="s">
        <v>30</v>
      </c>
      <c r="AX387" s="15" t="s">
        <v>73</v>
      </c>
      <c r="AY387" s="252" t="s">
        <v>153</v>
      </c>
    </row>
    <row r="388" spans="1:65" s="13" customFormat="1" ht="11.25">
      <c r="B388" s="221"/>
      <c r="C388" s="222"/>
      <c r="D388" s="217" t="s">
        <v>161</v>
      </c>
      <c r="E388" s="223" t="s">
        <v>1</v>
      </c>
      <c r="F388" s="224" t="s">
        <v>369</v>
      </c>
      <c r="G388" s="222"/>
      <c r="H388" s="225">
        <v>-8.4480000000000004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161</v>
      </c>
      <c r="AU388" s="231" t="s">
        <v>82</v>
      </c>
      <c r="AV388" s="13" t="s">
        <v>82</v>
      </c>
      <c r="AW388" s="13" t="s">
        <v>30</v>
      </c>
      <c r="AX388" s="13" t="s">
        <v>73</v>
      </c>
      <c r="AY388" s="231" t="s">
        <v>153</v>
      </c>
    </row>
    <row r="389" spans="1:65" s="13" customFormat="1" ht="11.25">
      <c r="B389" s="221"/>
      <c r="C389" s="222"/>
      <c r="D389" s="217" t="s">
        <v>161</v>
      </c>
      <c r="E389" s="223" t="s">
        <v>1</v>
      </c>
      <c r="F389" s="224" t="s">
        <v>368</v>
      </c>
      <c r="G389" s="222"/>
      <c r="H389" s="225">
        <v>-4.8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161</v>
      </c>
      <c r="AU389" s="231" t="s">
        <v>82</v>
      </c>
      <c r="AV389" s="13" t="s">
        <v>82</v>
      </c>
      <c r="AW389" s="13" t="s">
        <v>30</v>
      </c>
      <c r="AX389" s="13" t="s">
        <v>73</v>
      </c>
      <c r="AY389" s="231" t="s">
        <v>153</v>
      </c>
    </row>
    <row r="390" spans="1:65" s="13" customFormat="1" ht="11.25">
      <c r="B390" s="221"/>
      <c r="C390" s="222"/>
      <c r="D390" s="217" t="s">
        <v>161</v>
      </c>
      <c r="E390" s="223" t="s">
        <v>1</v>
      </c>
      <c r="F390" s="224" t="s">
        <v>370</v>
      </c>
      <c r="G390" s="222"/>
      <c r="H390" s="225">
        <v>-24.48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161</v>
      </c>
      <c r="AU390" s="231" t="s">
        <v>82</v>
      </c>
      <c r="AV390" s="13" t="s">
        <v>82</v>
      </c>
      <c r="AW390" s="13" t="s">
        <v>30</v>
      </c>
      <c r="AX390" s="13" t="s">
        <v>73</v>
      </c>
      <c r="AY390" s="231" t="s">
        <v>153</v>
      </c>
    </row>
    <row r="391" spans="1:65" s="13" customFormat="1" ht="11.25">
      <c r="B391" s="221"/>
      <c r="C391" s="222"/>
      <c r="D391" s="217" t="s">
        <v>161</v>
      </c>
      <c r="E391" s="223" t="s">
        <v>1</v>
      </c>
      <c r="F391" s="224" t="s">
        <v>371</v>
      </c>
      <c r="G391" s="222"/>
      <c r="H391" s="225">
        <v>-12.24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161</v>
      </c>
      <c r="AU391" s="231" t="s">
        <v>82</v>
      </c>
      <c r="AV391" s="13" t="s">
        <v>82</v>
      </c>
      <c r="AW391" s="13" t="s">
        <v>30</v>
      </c>
      <c r="AX391" s="13" t="s">
        <v>73</v>
      </c>
      <c r="AY391" s="231" t="s">
        <v>153</v>
      </c>
    </row>
    <row r="392" spans="1:65" s="16" customFormat="1" ht="11.25">
      <c r="B392" s="264"/>
      <c r="C392" s="265"/>
      <c r="D392" s="217" t="s">
        <v>161</v>
      </c>
      <c r="E392" s="266" t="s">
        <v>1</v>
      </c>
      <c r="F392" s="267" t="s">
        <v>389</v>
      </c>
      <c r="G392" s="265"/>
      <c r="H392" s="268">
        <v>238.45200000000003</v>
      </c>
      <c r="I392" s="269"/>
      <c r="J392" s="265"/>
      <c r="K392" s="265"/>
      <c r="L392" s="270"/>
      <c r="M392" s="271"/>
      <c r="N392" s="272"/>
      <c r="O392" s="272"/>
      <c r="P392" s="272"/>
      <c r="Q392" s="272"/>
      <c r="R392" s="272"/>
      <c r="S392" s="272"/>
      <c r="T392" s="273"/>
      <c r="AT392" s="274" t="s">
        <v>161</v>
      </c>
      <c r="AU392" s="274" t="s">
        <v>82</v>
      </c>
      <c r="AV392" s="16" t="s">
        <v>166</v>
      </c>
      <c r="AW392" s="16" t="s">
        <v>30</v>
      </c>
      <c r="AX392" s="16" t="s">
        <v>73</v>
      </c>
      <c r="AY392" s="274" t="s">
        <v>153</v>
      </c>
    </row>
    <row r="393" spans="1:65" s="14" customFormat="1" ht="11.25">
      <c r="B393" s="232"/>
      <c r="C393" s="233"/>
      <c r="D393" s="217" t="s">
        <v>161</v>
      </c>
      <c r="E393" s="234" t="s">
        <v>1</v>
      </c>
      <c r="F393" s="235" t="s">
        <v>163</v>
      </c>
      <c r="G393" s="233"/>
      <c r="H393" s="236">
        <v>471.27100000000002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AT393" s="242" t="s">
        <v>161</v>
      </c>
      <c r="AU393" s="242" t="s">
        <v>82</v>
      </c>
      <c r="AV393" s="14" t="s">
        <v>159</v>
      </c>
      <c r="AW393" s="14" t="s">
        <v>30</v>
      </c>
      <c r="AX393" s="14" t="s">
        <v>80</v>
      </c>
      <c r="AY393" s="242" t="s">
        <v>153</v>
      </c>
    </row>
    <row r="394" spans="1:65" s="2" customFormat="1" ht="21.75" customHeight="1">
      <c r="A394" s="35"/>
      <c r="B394" s="36"/>
      <c r="C394" s="204" t="s">
        <v>280</v>
      </c>
      <c r="D394" s="204" t="s">
        <v>155</v>
      </c>
      <c r="E394" s="205" t="s">
        <v>426</v>
      </c>
      <c r="F394" s="206" t="s">
        <v>427</v>
      </c>
      <c r="G394" s="207" t="s">
        <v>158</v>
      </c>
      <c r="H394" s="208">
        <v>558.96299999999997</v>
      </c>
      <c r="I394" s="209"/>
      <c r="J394" s="210">
        <f>ROUND(I394*H394,2)</f>
        <v>0</v>
      </c>
      <c r="K394" s="206" t="s">
        <v>1</v>
      </c>
      <c r="L394" s="40"/>
      <c r="M394" s="211" t="s">
        <v>1</v>
      </c>
      <c r="N394" s="212" t="s">
        <v>38</v>
      </c>
      <c r="O394" s="72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5" t="s">
        <v>159</v>
      </c>
      <c r="AT394" s="215" t="s">
        <v>155</v>
      </c>
      <c r="AU394" s="215" t="s">
        <v>82</v>
      </c>
      <c r="AY394" s="18" t="s">
        <v>153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8" t="s">
        <v>80</v>
      </c>
      <c r="BK394" s="216">
        <f>ROUND(I394*H394,2)</f>
        <v>0</v>
      </c>
      <c r="BL394" s="18" t="s">
        <v>159</v>
      </c>
      <c r="BM394" s="215" t="s">
        <v>428</v>
      </c>
    </row>
    <row r="395" spans="1:65" s="2" customFormat="1" ht="19.5">
      <c r="A395" s="35"/>
      <c r="B395" s="36"/>
      <c r="C395" s="37"/>
      <c r="D395" s="217" t="s">
        <v>160</v>
      </c>
      <c r="E395" s="37"/>
      <c r="F395" s="218" t="s">
        <v>427</v>
      </c>
      <c r="G395" s="37"/>
      <c r="H395" s="37"/>
      <c r="I395" s="116"/>
      <c r="J395" s="37"/>
      <c r="K395" s="37"/>
      <c r="L395" s="40"/>
      <c r="M395" s="219"/>
      <c r="N395" s="220"/>
      <c r="O395" s="72"/>
      <c r="P395" s="72"/>
      <c r="Q395" s="72"/>
      <c r="R395" s="72"/>
      <c r="S395" s="72"/>
      <c r="T395" s="73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160</v>
      </c>
      <c r="AU395" s="18" t="s">
        <v>82</v>
      </c>
    </row>
    <row r="396" spans="1:65" s="15" customFormat="1" ht="11.25">
      <c r="B396" s="243"/>
      <c r="C396" s="244"/>
      <c r="D396" s="217" t="s">
        <v>161</v>
      </c>
      <c r="E396" s="245" t="s">
        <v>1</v>
      </c>
      <c r="F396" s="246" t="s">
        <v>415</v>
      </c>
      <c r="G396" s="244"/>
      <c r="H396" s="245" t="s">
        <v>1</v>
      </c>
      <c r="I396" s="247"/>
      <c r="J396" s="244"/>
      <c r="K396" s="244"/>
      <c r="L396" s="248"/>
      <c r="M396" s="249"/>
      <c r="N396" s="250"/>
      <c r="O396" s="250"/>
      <c r="P396" s="250"/>
      <c r="Q396" s="250"/>
      <c r="R396" s="250"/>
      <c r="S396" s="250"/>
      <c r="T396" s="251"/>
      <c r="AT396" s="252" t="s">
        <v>161</v>
      </c>
      <c r="AU396" s="252" t="s">
        <v>82</v>
      </c>
      <c r="AV396" s="15" t="s">
        <v>80</v>
      </c>
      <c r="AW396" s="15" t="s">
        <v>30</v>
      </c>
      <c r="AX396" s="15" t="s">
        <v>73</v>
      </c>
      <c r="AY396" s="252" t="s">
        <v>153</v>
      </c>
    </row>
    <row r="397" spans="1:65" s="13" customFormat="1" ht="11.25">
      <c r="B397" s="221"/>
      <c r="C397" s="222"/>
      <c r="D397" s="217" t="s">
        <v>161</v>
      </c>
      <c r="E397" s="223" t="s">
        <v>1</v>
      </c>
      <c r="F397" s="224" t="s">
        <v>416</v>
      </c>
      <c r="G397" s="222"/>
      <c r="H397" s="225">
        <v>320.91899999999998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161</v>
      </c>
      <c r="AU397" s="231" t="s">
        <v>82</v>
      </c>
      <c r="AV397" s="13" t="s">
        <v>82</v>
      </c>
      <c r="AW397" s="13" t="s">
        <v>30</v>
      </c>
      <c r="AX397" s="13" t="s">
        <v>73</v>
      </c>
      <c r="AY397" s="231" t="s">
        <v>153</v>
      </c>
    </row>
    <row r="398" spans="1:65" s="15" customFormat="1" ht="11.25">
      <c r="B398" s="243"/>
      <c r="C398" s="244"/>
      <c r="D398" s="217" t="s">
        <v>161</v>
      </c>
      <c r="E398" s="245" t="s">
        <v>1</v>
      </c>
      <c r="F398" s="246" t="s">
        <v>367</v>
      </c>
      <c r="G398" s="244"/>
      <c r="H398" s="245" t="s">
        <v>1</v>
      </c>
      <c r="I398" s="247"/>
      <c r="J398" s="244"/>
      <c r="K398" s="244"/>
      <c r="L398" s="248"/>
      <c r="M398" s="249"/>
      <c r="N398" s="250"/>
      <c r="O398" s="250"/>
      <c r="P398" s="250"/>
      <c r="Q398" s="250"/>
      <c r="R398" s="250"/>
      <c r="S398" s="250"/>
      <c r="T398" s="251"/>
      <c r="AT398" s="252" t="s">
        <v>161</v>
      </c>
      <c r="AU398" s="252" t="s">
        <v>82</v>
      </c>
      <c r="AV398" s="15" t="s">
        <v>80</v>
      </c>
      <c r="AW398" s="15" t="s">
        <v>30</v>
      </c>
      <c r="AX398" s="15" t="s">
        <v>73</v>
      </c>
      <c r="AY398" s="252" t="s">
        <v>153</v>
      </c>
    </row>
    <row r="399" spans="1:65" s="13" customFormat="1" ht="11.25">
      <c r="B399" s="221"/>
      <c r="C399" s="222"/>
      <c r="D399" s="217" t="s">
        <v>161</v>
      </c>
      <c r="E399" s="223" t="s">
        <v>1</v>
      </c>
      <c r="F399" s="224" t="s">
        <v>417</v>
      </c>
      <c r="G399" s="222"/>
      <c r="H399" s="225">
        <v>-7.3920000000000003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161</v>
      </c>
      <c r="AU399" s="231" t="s">
        <v>82</v>
      </c>
      <c r="AV399" s="13" t="s">
        <v>82</v>
      </c>
      <c r="AW399" s="13" t="s">
        <v>30</v>
      </c>
      <c r="AX399" s="13" t="s">
        <v>73</v>
      </c>
      <c r="AY399" s="231" t="s">
        <v>153</v>
      </c>
    </row>
    <row r="400" spans="1:65" s="13" customFormat="1" ht="11.25">
      <c r="B400" s="221"/>
      <c r="C400" s="222"/>
      <c r="D400" s="217" t="s">
        <v>161</v>
      </c>
      <c r="E400" s="223" t="s">
        <v>1</v>
      </c>
      <c r="F400" s="224" t="s">
        <v>418</v>
      </c>
      <c r="G400" s="222"/>
      <c r="H400" s="225">
        <v>-4.1580000000000004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161</v>
      </c>
      <c r="AU400" s="231" t="s">
        <v>82</v>
      </c>
      <c r="AV400" s="13" t="s">
        <v>82</v>
      </c>
      <c r="AW400" s="13" t="s">
        <v>30</v>
      </c>
      <c r="AX400" s="13" t="s">
        <v>73</v>
      </c>
      <c r="AY400" s="231" t="s">
        <v>153</v>
      </c>
    </row>
    <row r="401" spans="2:51" s="13" customFormat="1" ht="11.25">
      <c r="B401" s="221"/>
      <c r="C401" s="222"/>
      <c r="D401" s="217" t="s">
        <v>161</v>
      </c>
      <c r="E401" s="223" t="s">
        <v>1</v>
      </c>
      <c r="F401" s="224" t="s">
        <v>419</v>
      </c>
      <c r="G401" s="222"/>
      <c r="H401" s="225">
        <v>-6.7759999999999998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161</v>
      </c>
      <c r="AU401" s="231" t="s">
        <v>82</v>
      </c>
      <c r="AV401" s="13" t="s">
        <v>82</v>
      </c>
      <c r="AW401" s="13" t="s">
        <v>30</v>
      </c>
      <c r="AX401" s="13" t="s">
        <v>73</v>
      </c>
      <c r="AY401" s="231" t="s">
        <v>153</v>
      </c>
    </row>
    <row r="402" spans="2:51" s="13" customFormat="1" ht="11.25">
      <c r="B402" s="221"/>
      <c r="C402" s="222"/>
      <c r="D402" s="217" t="s">
        <v>161</v>
      </c>
      <c r="E402" s="223" t="s">
        <v>1</v>
      </c>
      <c r="F402" s="224" t="s">
        <v>420</v>
      </c>
      <c r="G402" s="222"/>
      <c r="H402" s="225">
        <v>-5.6059999999999999</v>
      </c>
      <c r="I402" s="226"/>
      <c r="J402" s="222"/>
      <c r="K402" s="222"/>
      <c r="L402" s="227"/>
      <c r="M402" s="228"/>
      <c r="N402" s="229"/>
      <c r="O402" s="229"/>
      <c r="P402" s="229"/>
      <c r="Q402" s="229"/>
      <c r="R402" s="229"/>
      <c r="S402" s="229"/>
      <c r="T402" s="230"/>
      <c r="AT402" s="231" t="s">
        <v>161</v>
      </c>
      <c r="AU402" s="231" t="s">
        <v>82</v>
      </c>
      <c r="AV402" s="13" t="s">
        <v>82</v>
      </c>
      <c r="AW402" s="13" t="s">
        <v>30</v>
      </c>
      <c r="AX402" s="13" t="s">
        <v>73</v>
      </c>
      <c r="AY402" s="231" t="s">
        <v>153</v>
      </c>
    </row>
    <row r="403" spans="2:51" s="13" customFormat="1" ht="11.25">
      <c r="B403" s="221"/>
      <c r="C403" s="222"/>
      <c r="D403" s="217" t="s">
        <v>161</v>
      </c>
      <c r="E403" s="223" t="s">
        <v>1</v>
      </c>
      <c r="F403" s="224" t="s">
        <v>421</v>
      </c>
      <c r="G403" s="222"/>
      <c r="H403" s="225">
        <v>-53.856000000000002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161</v>
      </c>
      <c r="AU403" s="231" t="s">
        <v>82</v>
      </c>
      <c r="AV403" s="13" t="s">
        <v>82</v>
      </c>
      <c r="AW403" s="13" t="s">
        <v>30</v>
      </c>
      <c r="AX403" s="13" t="s">
        <v>73</v>
      </c>
      <c r="AY403" s="231" t="s">
        <v>153</v>
      </c>
    </row>
    <row r="404" spans="2:51" s="13" customFormat="1" ht="11.25">
      <c r="B404" s="221"/>
      <c r="C404" s="222"/>
      <c r="D404" s="217" t="s">
        <v>161</v>
      </c>
      <c r="E404" s="223" t="s">
        <v>1</v>
      </c>
      <c r="F404" s="224" t="s">
        <v>422</v>
      </c>
      <c r="G404" s="222"/>
      <c r="H404" s="225">
        <v>-5.452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161</v>
      </c>
      <c r="AU404" s="231" t="s">
        <v>82</v>
      </c>
      <c r="AV404" s="13" t="s">
        <v>82</v>
      </c>
      <c r="AW404" s="13" t="s">
        <v>30</v>
      </c>
      <c r="AX404" s="13" t="s">
        <v>73</v>
      </c>
      <c r="AY404" s="231" t="s">
        <v>153</v>
      </c>
    </row>
    <row r="405" spans="2:51" s="13" customFormat="1" ht="11.25">
      <c r="B405" s="221"/>
      <c r="C405" s="222"/>
      <c r="D405" s="217" t="s">
        <v>161</v>
      </c>
      <c r="E405" s="223" t="s">
        <v>1</v>
      </c>
      <c r="F405" s="224" t="s">
        <v>423</v>
      </c>
      <c r="G405" s="222"/>
      <c r="H405" s="225">
        <v>-4.8600000000000003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161</v>
      </c>
      <c r="AU405" s="231" t="s">
        <v>82</v>
      </c>
      <c r="AV405" s="13" t="s">
        <v>82</v>
      </c>
      <c r="AW405" s="13" t="s">
        <v>30</v>
      </c>
      <c r="AX405" s="13" t="s">
        <v>73</v>
      </c>
      <c r="AY405" s="231" t="s">
        <v>153</v>
      </c>
    </row>
    <row r="406" spans="2:51" s="16" customFormat="1" ht="11.25">
      <c r="B406" s="264"/>
      <c r="C406" s="265"/>
      <c r="D406" s="217" t="s">
        <v>161</v>
      </c>
      <c r="E406" s="266" t="s">
        <v>1</v>
      </c>
      <c r="F406" s="267" t="s">
        <v>389</v>
      </c>
      <c r="G406" s="265"/>
      <c r="H406" s="268">
        <v>232.81899999999996</v>
      </c>
      <c r="I406" s="269"/>
      <c r="J406" s="265"/>
      <c r="K406" s="265"/>
      <c r="L406" s="270"/>
      <c r="M406" s="271"/>
      <c r="N406" s="272"/>
      <c r="O406" s="272"/>
      <c r="P406" s="272"/>
      <c r="Q406" s="272"/>
      <c r="R406" s="272"/>
      <c r="S406" s="272"/>
      <c r="T406" s="273"/>
      <c r="AT406" s="274" t="s">
        <v>161</v>
      </c>
      <c r="AU406" s="274" t="s">
        <v>82</v>
      </c>
      <c r="AV406" s="16" t="s">
        <v>166</v>
      </c>
      <c r="AW406" s="16" t="s">
        <v>30</v>
      </c>
      <c r="AX406" s="16" t="s">
        <v>73</v>
      </c>
      <c r="AY406" s="274" t="s">
        <v>153</v>
      </c>
    </row>
    <row r="407" spans="2:51" s="15" customFormat="1" ht="11.25">
      <c r="B407" s="243"/>
      <c r="C407" s="244"/>
      <c r="D407" s="217" t="s">
        <v>161</v>
      </c>
      <c r="E407" s="245" t="s">
        <v>1</v>
      </c>
      <c r="F407" s="246" t="s">
        <v>365</v>
      </c>
      <c r="G407" s="244"/>
      <c r="H407" s="245" t="s">
        <v>1</v>
      </c>
      <c r="I407" s="247"/>
      <c r="J407" s="244"/>
      <c r="K407" s="244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161</v>
      </c>
      <c r="AU407" s="252" t="s">
        <v>82</v>
      </c>
      <c r="AV407" s="15" t="s">
        <v>80</v>
      </c>
      <c r="AW407" s="15" t="s">
        <v>30</v>
      </c>
      <c r="AX407" s="15" t="s">
        <v>73</v>
      </c>
      <c r="AY407" s="252" t="s">
        <v>153</v>
      </c>
    </row>
    <row r="408" spans="2:51" s="13" customFormat="1" ht="11.25">
      <c r="B408" s="221"/>
      <c r="C408" s="222"/>
      <c r="D408" s="217" t="s">
        <v>161</v>
      </c>
      <c r="E408" s="223" t="s">
        <v>1</v>
      </c>
      <c r="F408" s="224" t="s">
        <v>366</v>
      </c>
      <c r="G408" s="222"/>
      <c r="H408" s="225">
        <v>316.8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161</v>
      </c>
      <c r="AU408" s="231" t="s">
        <v>82</v>
      </c>
      <c r="AV408" s="13" t="s">
        <v>82</v>
      </c>
      <c r="AW408" s="13" t="s">
        <v>30</v>
      </c>
      <c r="AX408" s="13" t="s">
        <v>73</v>
      </c>
      <c r="AY408" s="231" t="s">
        <v>153</v>
      </c>
    </row>
    <row r="409" spans="2:51" s="15" customFormat="1" ht="11.25">
      <c r="B409" s="243"/>
      <c r="C409" s="244"/>
      <c r="D409" s="217" t="s">
        <v>161</v>
      </c>
      <c r="E409" s="245" t="s">
        <v>1</v>
      </c>
      <c r="F409" s="246" t="s">
        <v>367</v>
      </c>
      <c r="G409" s="244"/>
      <c r="H409" s="245" t="s">
        <v>1</v>
      </c>
      <c r="I409" s="247"/>
      <c r="J409" s="244"/>
      <c r="K409" s="244"/>
      <c r="L409" s="248"/>
      <c r="M409" s="249"/>
      <c r="N409" s="250"/>
      <c r="O409" s="250"/>
      <c r="P409" s="250"/>
      <c r="Q409" s="250"/>
      <c r="R409" s="250"/>
      <c r="S409" s="250"/>
      <c r="T409" s="251"/>
      <c r="AT409" s="252" t="s">
        <v>161</v>
      </c>
      <c r="AU409" s="252" t="s">
        <v>82</v>
      </c>
      <c r="AV409" s="15" t="s">
        <v>80</v>
      </c>
      <c r="AW409" s="15" t="s">
        <v>30</v>
      </c>
      <c r="AX409" s="15" t="s">
        <v>73</v>
      </c>
      <c r="AY409" s="252" t="s">
        <v>153</v>
      </c>
    </row>
    <row r="410" spans="2:51" s="13" customFormat="1" ht="11.25">
      <c r="B410" s="221"/>
      <c r="C410" s="222"/>
      <c r="D410" s="217" t="s">
        <v>161</v>
      </c>
      <c r="E410" s="223" t="s">
        <v>1</v>
      </c>
      <c r="F410" s="224" t="s">
        <v>368</v>
      </c>
      <c r="G410" s="222"/>
      <c r="H410" s="225">
        <v>-4.8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161</v>
      </c>
      <c r="AU410" s="231" t="s">
        <v>82</v>
      </c>
      <c r="AV410" s="13" t="s">
        <v>82</v>
      </c>
      <c r="AW410" s="13" t="s">
        <v>30</v>
      </c>
      <c r="AX410" s="13" t="s">
        <v>73</v>
      </c>
      <c r="AY410" s="231" t="s">
        <v>153</v>
      </c>
    </row>
    <row r="411" spans="2:51" s="13" customFormat="1" ht="11.25">
      <c r="B411" s="221"/>
      <c r="C411" s="222"/>
      <c r="D411" s="217" t="s">
        <v>161</v>
      </c>
      <c r="E411" s="223" t="s">
        <v>1</v>
      </c>
      <c r="F411" s="224" t="s">
        <v>369</v>
      </c>
      <c r="G411" s="222"/>
      <c r="H411" s="225">
        <v>-8.4480000000000004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161</v>
      </c>
      <c r="AU411" s="231" t="s">
        <v>82</v>
      </c>
      <c r="AV411" s="13" t="s">
        <v>82</v>
      </c>
      <c r="AW411" s="13" t="s">
        <v>30</v>
      </c>
      <c r="AX411" s="13" t="s">
        <v>73</v>
      </c>
      <c r="AY411" s="231" t="s">
        <v>153</v>
      </c>
    </row>
    <row r="412" spans="2:51" s="13" customFormat="1" ht="11.25">
      <c r="B412" s="221"/>
      <c r="C412" s="222"/>
      <c r="D412" s="217" t="s">
        <v>161</v>
      </c>
      <c r="E412" s="223" t="s">
        <v>1</v>
      </c>
      <c r="F412" s="224" t="s">
        <v>370</v>
      </c>
      <c r="G412" s="222"/>
      <c r="H412" s="225">
        <v>-24.48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161</v>
      </c>
      <c r="AU412" s="231" t="s">
        <v>82</v>
      </c>
      <c r="AV412" s="13" t="s">
        <v>82</v>
      </c>
      <c r="AW412" s="13" t="s">
        <v>30</v>
      </c>
      <c r="AX412" s="13" t="s">
        <v>73</v>
      </c>
      <c r="AY412" s="231" t="s">
        <v>153</v>
      </c>
    </row>
    <row r="413" spans="2:51" s="13" customFormat="1" ht="11.25">
      <c r="B413" s="221"/>
      <c r="C413" s="222"/>
      <c r="D413" s="217" t="s">
        <v>161</v>
      </c>
      <c r="E413" s="223" t="s">
        <v>1</v>
      </c>
      <c r="F413" s="224" t="s">
        <v>371</v>
      </c>
      <c r="G413" s="222"/>
      <c r="H413" s="225">
        <v>-12.24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161</v>
      </c>
      <c r="AU413" s="231" t="s">
        <v>82</v>
      </c>
      <c r="AV413" s="13" t="s">
        <v>82</v>
      </c>
      <c r="AW413" s="13" t="s">
        <v>30</v>
      </c>
      <c r="AX413" s="13" t="s">
        <v>73</v>
      </c>
      <c r="AY413" s="231" t="s">
        <v>153</v>
      </c>
    </row>
    <row r="414" spans="2:51" s="16" customFormat="1" ht="11.25">
      <c r="B414" s="264"/>
      <c r="C414" s="265"/>
      <c r="D414" s="217" t="s">
        <v>161</v>
      </c>
      <c r="E414" s="266" t="s">
        <v>1</v>
      </c>
      <c r="F414" s="267" t="s">
        <v>389</v>
      </c>
      <c r="G414" s="265"/>
      <c r="H414" s="268">
        <v>266.83199999999999</v>
      </c>
      <c r="I414" s="269"/>
      <c r="J414" s="265"/>
      <c r="K414" s="265"/>
      <c r="L414" s="270"/>
      <c r="M414" s="271"/>
      <c r="N414" s="272"/>
      <c r="O414" s="272"/>
      <c r="P414" s="272"/>
      <c r="Q414" s="272"/>
      <c r="R414" s="272"/>
      <c r="S414" s="272"/>
      <c r="T414" s="273"/>
      <c r="AT414" s="274" t="s">
        <v>161</v>
      </c>
      <c r="AU414" s="274" t="s">
        <v>82</v>
      </c>
      <c r="AV414" s="16" t="s">
        <v>166</v>
      </c>
      <c r="AW414" s="16" t="s">
        <v>30</v>
      </c>
      <c r="AX414" s="16" t="s">
        <v>73</v>
      </c>
      <c r="AY414" s="274" t="s">
        <v>153</v>
      </c>
    </row>
    <row r="415" spans="2:51" s="15" customFormat="1" ht="11.25">
      <c r="B415" s="243"/>
      <c r="C415" s="244"/>
      <c r="D415" s="217" t="s">
        <v>161</v>
      </c>
      <c r="E415" s="245" t="s">
        <v>1</v>
      </c>
      <c r="F415" s="246" t="s">
        <v>429</v>
      </c>
      <c r="G415" s="244"/>
      <c r="H415" s="245" t="s">
        <v>1</v>
      </c>
      <c r="I415" s="247"/>
      <c r="J415" s="244"/>
      <c r="K415" s="244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161</v>
      </c>
      <c r="AU415" s="252" t="s">
        <v>82</v>
      </c>
      <c r="AV415" s="15" t="s">
        <v>80</v>
      </c>
      <c r="AW415" s="15" t="s">
        <v>30</v>
      </c>
      <c r="AX415" s="15" t="s">
        <v>73</v>
      </c>
      <c r="AY415" s="252" t="s">
        <v>153</v>
      </c>
    </row>
    <row r="416" spans="2:51" s="13" customFormat="1" ht="11.25">
      <c r="B416" s="221"/>
      <c r="C416" s="222"/>
      <c r="D416" s="217" t="s">
        <v>161</v>
      </c>
      <c r="E416" s="223" t="s">
        <v>1</v>
      </c>
      <c r="F416" s="224" t="s">
        <v>430</v>
      </c>
      <c r="G416" s="222"/>
      <c r="H416" s="225">
        <v>3.8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161</v>
      </c>
      <c r="AU416" s="231" t="s">
        <v>82</v>
      </c>
      <c r="AV416" s="13" t="s">
        <v>82</v>
      </c>
      <c r="AW416" s="13" t="s">
        <v>30</v>
      </c>
      <c r="AX416" s="13" t="s">
        <v>73</v>
      </c>
      <c r="AY416" s="231" t="s">
        <v>153</v>
      </c>
    </row>
    <row r="417" spans="1:65" s="13" customFormat="1" ht="11.25">
      <c r="B417" s="221"/>
      <c r="C417" s="222"/>
      <c r="D417" s="217" t="s">
        <v>161</v>
      </c>
      <c r="E417" s="223" t="s">
        <v>1</v>
      </c>
      <c r="F417" s="224" t="s">
        <v>431</v>
      </c>
      <c r="G417" s="222"/>
      <c r="H417" s="225">
        <v>29.376000000000001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161</v>
      </c>
      <c r="AU417" s="231" t="s">
        <v>82</v>
      </c>
      <c r="AV417" s="13" t="s">
        <v>82</v>
      </c>
      <c r="AW417" s="13" t="s">
        <v>30</v>
      </c>
      <c r="AX417" s="13" t="s">
        <v>73</v>
      </c>
      <c r="AY417" s="231" t="s">
        <v>153</v>
      </c>
    </row>
    <row r="418" spans="1:65" s="13" customFormat="1" ht="11.25">
      <c r="B418" s="221"/>
      <c r="C418" s="222"/>
      <c r="D418" s="217" t="s">
        <v>161</v>
      </c>
      <c r="E418" s="223" t="s">
        <v>1</v>
      </c>
      <c r="F418" s="224" t="s">
        <v>432</v>
      </c>
      <c r="G418" s="222"/>
      <c r="H418" s="225">
        <v>8.9280000000000008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161</v>
      </c>
      <c r="AU418" s="231" t="s">
        <v>82</v>
      </c>
      <c r="AV418" s="13" t="s">
        <v>82</v>
      </c>
      <c r="AW418" s="13" t="s">
        <v>30</v>
      </c>
      <c r="AX418" s="13" t="s">
        <v>73</v>
      </c>
      <c r="AY418" s="231" t="s">
        <v>153</v>
      </c>
    </row>
    <row r="419" spans="1:65" s="13" customFormat="1" ht="11.25">
      <c r="B419" s="221"/>
      <c r="C419" s="222"/>
      <c r="D419" s="217" t="s">
        <v>161</v>
      </c>
      <c r="E419" s="223" t="s">
        <v>1</v>
      </c>
      <c r="F419" s="224" t="s">
        <v>433</v>
      </c>
      <c r="G419" s="222"/>
      <c r="H419" s="225">
        <v>2.8319999999999999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161</v>
      </c>
      <c r="AU419" s="231" t="s">
        <v>82</v>
      </c>
      <c r="AV419" s="13" t="s">
        <v>82</v>
      </c>
      <c r="AW419" s="13" t="s">
        <v>30</v>
      </c>
      <c r="AX419" s="13" t="s">
        <v>73</v>
      </c>
      <c r="AY419" s="231" t="s">
        <v>153</v>
      </c>
    </row>
    <row r="420" spans="1:65" s="13" customFormat="1" ht="11.25">
      <c r="B420" s="221"/>
      <c r="C420" s="222"/>
      <c r="D420" s="217" t="s">
        <v>161</v>
      </c>
      <c r="E420" s="223" t="s">
        <v>1</v>
      </c>
      <c r="F420" s="224" t="s">
        <v>434</v>
      </c>
      <c r="G420" s="222"/>
      <c r="H420" s="225">
        <v>5.8879999999999999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161</v>
      </c>
      <c r="AU420" s="231" t="s">
        <v>82</v>
      </c>
      <c r="AV420" s="13" t="s">
        <v>82</v>
      </c>
      <c r="AW420" s="13" t="s">
        <v>30</v>
      </c>
      <c r="AX420" s="13" t="s">
        <v>73</v>
      </c>
      <c r="AY420" s="231" t="s">
        <v>153</v>
      </c>
    </row>
    <row r="421" spans="1:65" s="13" customFormat="1" ht="11.25">
      <c r="B421" s="221"/>
      <c r="C421" s="222"/>
      <c r="D421" s="217" t="s">
        <v>161</v>
      </c>
      <c r="E421" s="223" t="s">
        <v>1</v>
      </c>
      <c r="F421" s="224" t="s">
        <v>435</v>
      </c>
      <c r="G421" s="222"/>
      <c r="H421" s="225">
        <v>2.5819999999999999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161</v>
      </c>
      <c r="AU421" s="231" t="s">
        <v>82</v>
      </c>
      <c r="AV421" s="13" t="s">
        <v>82</v>
      </c>
      <c r="AW421" s="13" t="s">
        <v>30</v>
      </c>
      <c r="AX421" s="13" t="s">
        <v>73</v>
      </c>
      <c r="AY421" s="231" t="s">
        <v>153</v>
      </c>
    </row>
    <row r="422" spans="1:65" s="13" customFormat="1" ht="11.25">
      <c r="B422" s="221"/>
      <c r="C422" s="222"/>
      <c r="D422" s="217" t="s">
        <v>161</v>
      </c>
      <c r="E422" s="223" t="s">
        <v>1</v>
      </c>
      <c r="F422" s="224" t="s">
        <v>436</v>
      </c>
      <c r="G422" s="222"/>
      <c r="H422" s="225">
        <v>2.9039999999999999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161</v>
      </c>
      <c r="AU422" s="231" t="s">
        <v>82</v>
      </c>
      <c r="AV422" s="13" t="s">
        <v>82</v>
      </c>
      <c r="AW422" s="13" t="s">
        <v>30</v>
      </c>
      <c r="AX422" s="13" t="s">
        <v>73</v>
      </c>
      <c r="AY422" s="231" t="s">
        <v>153</v>
      </c>
    </row>
    <row r="423" spans="1:65" s="13" customFormat="1" ht="11.25">
      <c r="B423" s="221"/>
      <c r="C423" s="222"/>
      <c r="D423" s="217" t="s">
        <v>161</v>
      </c>
      <c r="E423" s="223" t="s">
        <v>1</v>
      </c>
      <c r="F423" s="224" t="s">
        <v>437</v>
      </c>
      <c r="G423" s="222"/>
      <c r="H423" s="225">
        <v>3.0019999999999998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161</v>
      </c>
      <c r="AU423" s="231" t="s">
        <v>82</v>
      </c>
      <c r="AV423" s="13" t="s">
        <v>82</v>
      </c>
      <c r="AW423" s="13" t="s">
        <v>30</v>
      </c>
      <c r="AX423" s="13" t="s">
        <v>73</v>
      </c>
      <c r="AY423" s="231" t="s">
        <v>153</v>
      </c>
    </row>
    <row r="424" spans="1:65" s="16" customFormat="1" ht="11.25">
      <c r="B424" s="264"/>
      <c r="C424" s="265"/>
      <c r="D424" s="217" t="s">
        <v>161</v>
      </c>
      <c r="E424" s="266" t="s">
        <v>1</v>
      </c>
      <c r="F424" s="267" t="s">
        <v>389</v>
      </c>
      <c r="G424" s="265"/>
      <c r="H424" s="268">
        <v>59.312000000000005</v>
      </c>
      <c r="I424" s="269"/>
      <c r="J424" s="265"/>
      <c r="K424" s="265"/>
      <c r="L424" s="270"/>
      <c r="M424" s="271"/>
      <c r="N424" s="272"/>
      <c r="O424" s="272"/>
      <c r="P424" s="272"/>
      <c r="Q424" s="272"/>
      <c r="R424" s="272"/>
      <c r="S424" s="272"/>
      <c r="T424" s="273"/>
      <c r="AT424" s="274" t="s">
        <v>161</v>
      </c>
      <c r="AU424" s="274" t="s">
        <v>82</v>
      </c>
      <c r="AV424" s="16" t="s">
        <v>166</v>
      </c>
      <c r="AW424" s="16" t="s">
        <v>30</v>
      </c>
      <c r="AX424" s="16" t="s">
        <v>73</v>
      </c>
      <c r="AY424" s="274" t="s">
        <v>153</v>
      </c>
    </row>
    <row r="425" spans="1:65" s="14" customFormat="1" ht="11.25">
      <c r="B425" s="232"/>
      <c r="C425" s="233"/>
      <c r="D425" s="217" t="s">
        <v>161</v>
      </c>
      <c r="E425" s="234" t="s">
        <v>1</v>
      </c>
      <c r="F425" s="235" t="s">
        <v>163</v>
      </c>
      <c r="G425" s="233"/>
      <c r="H425" s="236">
        <v>558.96299999999997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AT425" s="242" t="s">
        <v>161</v>
      </c>
      <c r="AU425" s="242" t="s">
        <v>82</v>
      </c>
      <c r="AV425" s="14" t="s">
        <v>159</v>
      </c>
      <c r="AW425" s="14" t="s">
        <v>30</v>
      </c>
      <c r="AX425" s="14" t="s">
        <v>80</v>
      </c>
      <c r="AY425" s="242" t="s">
        <v>153</v>
      </c>
    </row>
    <row r="426" spans="1:65" s="2" customFormat="1" ht="16.5" customHeight="1">
      <c r="A426" s="35"/>
      <c r="B426" s="36"/>
      <c r="C426" s="204" t="s">
        <v>438</v>
      </c>
      <c r="D426" s="204" t="s">
        <v>155</v>
      </c>
      <c r="E426" s="205" t="s">
        <v>439</v>
      </c>
      <c r="F426" s="206" t="s">
        <v>440</v>
      </c>
      <c r="G426" s="207" t="s">
        <v>158</v>
      </c>
      <c r="H426" s="208">
        <v>16.38</v>
      </c>
      <c r="I426" s="209"/>
      <c r="J426" s="210">
        <f>ROUND(I426*H426,2)</f>
        <v>0</v>
      </c>
      <c r="K426" s="206" t="s">
        <v>1</v>
      </c>
      <c r="L426" s="40"/>
      <c r="M426" s="211" t="s">
        <v>1</v>
      </c>
      <c r="N426" s="212" t="s">
        <v>38</v>
      </c>
      <c r="O426" s="72"/>
      <c r="P426" s="213">
        <f>O426*H426</f>
        <v>0</v>
      </c>
      <c r="Q426" s="213">
        <v>0</v>
      </c>
      <c r="R426" s="213">
        <f>Q426*H426</f>
        <v>0</v>
      </c>
      <c r="S426" s="213">
        <v>0</v>
      </c>
      <c r="T426" s="21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5" t="s">
        <v>159</v>
      </c>
      <c r="AT426" s="215" t="s">
        <v>155</v>
      </c>
      <c r="AU426" s="215" t="s">
        <v>82</v>
      </c>
      <c r="AY426" s="18" t="s">
        <v>153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8" t="s">
        <v>80</v>
      </c>
      <c r="BK426" s="216">
        <f>ROUND(I426*H426,2)</f>
        <v>0</v>
      </c>
      <c r="BL426" s="18" t="s">
        <v>159</v>
      </c>
      <c r="BM426" s="215" t="s">
        <v>441</v>
      </c>
    </row>
    <row r="427" spans="1:65" s="2" customFormat="1" ht="11.25">
      <c r="A427" s="35"/>
      <c r="B427" s="36"/>
      <c r="C427" s="37"/>
      <c r="D427" s="217" t="s">
        <v>160</v>
      </c>
      <c r="E427" s="37"/>
      <c r="F427" s="218" t="s">
        <v>440</v>
      </c>
      <c r="G427" s="37"/>
      <c r="H427" s="37"/>
      <c r="I427" s="116"/>
      <c r="J427" s="37"/>
      <c r="K427" s="37"/>
      <c r="L427" s="40"/>
      <c r="M427" s="219"/>
      <c r="N427" s="220"/>
      <c r="O427" s="72"/>
      <c r="P427" s="72"/>
      <c r="Q427" s="72"/>
      <c r="R427" s="72"/>
      <c r="S427" s="72"/>
      <c r="T427" s="73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160</v>
      </c>
      <c r="AU427" s="18" t="s">
        <v>82</v>
      </c>
    </row>
    <row r="428" spans="1:65" s="13" customFormat="1" ht="11.25">
      <c r="B428" s="221"/>
      <c r="C428" s="222"/>
      <c r="D428" s="217" t="s">
        <v>161</v>
      </c>
      <c r="E428" s="223" t="s">
        <v>1</v>
      </c>
      <c r="F428" s="224" t="s">
        <v>442</v>
      </c>
      <c r="G428" s="222"/>
      <c r="H428" s="225">
        <v>16.38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161</v>
      </c>
      <c r="AU428" s="231" t="s">
        <v>82</v>
      </c>
      <c r="AV428" s="13" t="s">
        <v>82</v>
      </c>
      <c r="AW428" s="13" t="s">
        <v>30</v>
      </c>
      <c r="AX428" s="13" t="s">
        <v>73</v>
      </c>
      <c r="AY428" s="231" t="s">
        <v>153</v>
      </c>
    </row>
    <row r="429" spans="1:65" s="14" customFormat="1" ht="11.25">
      <c r="B429" s="232"/>
      <c r="C429" s="233"/>
      <c r="D429" s="217" t="s">
        <v>161</v>
      </c>
      <c r="E429" s="234" t="s">
        <v>1</v>
      </c>
      <c r="F429" s="235" t="s">
        <v>163</v>
      </c>
      <c r="G429" s="233"/>
      <c r="H429" s="236">
        <v>16.38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AT429" s="242" t="s">
        <v>161</v>
      </c>
      <c r="AU429" s="242" t="s">
        <v>82</v>
      </c>
      <c r="AV429" s="14" t="s">
        <v>159</v>
      </c>
      <c r="AW429" s="14" t="s">
        <v>30</v>
      </c>
      <c r="AX429" s="14" t="s">
        <v>80</v>
      </c>
      <c r="AY429" s="242" t="s">
        <v>153</v>
      </c>
    </row>
    <row r="430" spans="1:65" s="2" customFormat="1" ht="16.5" customHeight="1">
      <c r="A430" s="35"/>
      <c r="B430" s="36"/>
      <c r="C430" s="204" t="s">
        <v>287</v>
      </c>
      <c r="D430" s="204" t="s">
        <v>155</v>
      </c>
      <c r="E430" s="205" t="s">
        <v>443</v>
      </c>
      <c r="F430" s="206" t="s">
        <v>444</v>
      </c>
      <c r="G430" s="207" t="s">
        <v>158</v>
      </c>
      <c r="H430" s="208">
        <v>129.01400000000001</v>
      </c>
      <c r="I430" s="209"/>
      <c r="J430" s="210">
        <f>ROUND(I430*H430,2)</f>
        <v>0</v>
      </c>
      <c r="K430" s="206" t="s">
        <v>1</v>
      </c>
      <c r="L430" s="40"/>
      <c r="M430" s="211" t="s">
        <v>1</v>
      </c>
      <c r="N430" s="212" t="s">
        <v>38</v>
      </c>
      <c r="O430" s="72"/>
      <c r="P430" s="213">
        <f>O430*H430</f>
        <v>0</v>
      </c>
      <c r="Q430" s="213">
        <v>0</v>
      </c>
      <c r="R430" s="213">
        <f>Q430*H430</f>
        <v>0</v>
      </c>
      <c r="S430" s="213">
        <v>0</v>
      </c>
      <c r="T430" s="214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15" t="s">
        <v>159</v>
      </c>
      <c r="AT430" s="215" t="s">
        <v>155</v>
      </c>
      <c r="AU430" s="215" t="s">
        <v>82</v>
      </c>
      <c r="AY430" s="18" t="s">
        <v>153</v>
      </c>
      <c r="BE430" s="216">
        <f>IF(N430="základní",J430,0)</f>
        <v>0</v>
      </c>
      <c r="BF430" s="216">
        <f>IF(N430="snížená",J430,0)</f>
        <v>0</v>
      </c>
      <c r="BG430" s="216">
        <f>IF(N430="zákl. přenesená",J430,0)</f>
        <v>0</v>
      </c>
      <c r="BH430" s="216">
        <f>IF(N430="sníž. přenesená",J430,0)</f>
        <v>0</v>
      </c>
      <c r="BI430" s="216">
        <f>IF(N430="nulová",J430,0)</f>
        <v>0</v>
      </c>
      <c r="BJ430" s="18" t="s">
        <v>80</v>
      </c>
      <c r="BK430" s="216">
        <f>ROUND(I430*H430,2)</f>
        <v>0</v>
      </c>
      <c r="BL430" s="18" t="s">
        <v>159</v>
      </c>
      <c r="BM430" s="215" t="s">
        <v>445</v>
      </c>
    </row>
    <row r="431" spans="1:65" s="2" customFormat="1" ht="11.25">
      <c r="A431" s="35"/>
      <c r="B431" s="36"/>
      <c r="C431" s="37"/>
      <c r="D431" s="217" t="s">
        <v>160</v>
      </c>
      <c r="E431" s="37"/>
      <c r="F431" s="218" t="s">
        <v>444</v>
      </c>
      <c r="G431" s="37"/>
      <c r="H431" s="37"/>
      <c r="I431" s="116"/>
      <c r="J431" s="37"/>
      <c r="K431" s="37"/>
      <c r="L431" s="40"/>
      <c r="M431" s="219"/>
      <c r="N431" s="220"/>
      <c r="O431" s="72"/>
      <c r="P431" s="72"/>
      <c r="Q431" s="72"/>
      <c r="R431" s="72"/>
      <c r="S431" s="72"/>
      <c r="T431" s="73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160</v>
      </c>
      <c r="AU431" s="18" t="s">
        <v>82</v>
      </c>
    </row>
    <row r="432" spans="1:65" s="13" customFormat="1" ht="11.25">
      <c r="B432" s="221"/>
      <c r="C432" s="222"/>
      <c r="D432" s="217" t="s">
        <v>161</v>
      </c>
      <c r="E432" s="223" t="s">
        <v>1</v>
      </c>
      <c r="F432" s="224" t="s">
        <v>446</v>
      </c>
      <c r="G432" s="222"/>
      <c r="H432" s="225">
        <v>4.8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161</v>
      </c>
      <c r="AU432" s="231" t="s">
        <v>82</v>
      </c>
      <c r="AV432" s="13" t="s">
        <v>82</v>
      </c>
      <c r="AW432" s="13" t="s">
        <v>30</v>
      </c>
      <c r="AX432" s="13" t="s">
        <v>73</v>
      </c>
      <c r="AY432" s="231" t="s">
        <v>153</v>
      </c>
    </row>
    <row r="433" spans="1:65" s="13" customFormat="1" ht="11.25">
      <c r="B433" s="221"/>
      <c r="C433" s="222"/>
      <c r="D433" s="217" t="s">
        <v>161</v>
      </c>
      <c r="E433" s="223" t="s">
        <v>1</v>
      </c>
      <c r="F433" s="224" t="s">
        <v>447</v>
      </c>
      <c r="G433" s="222"/>
      <c r="H433" s="225">
        <v>50.688000000000002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161</v>
      </c>
      <c r="AU433" s="231" t="s">
        <v>82</v>
      </c>
      <c r="AV433" s="13" t="s">
        <v>82</v>
      </c>
      <c r="AW433" s="13" t="s">
        <v>30</v>
      </c>
      <c r="AX433" s="13" t="s">
        <v>73</v>
      </c>
      <c r="AY433" s="231" t="s">
        <v>153</v>
      </c>
    </row>
    <row r="434" spans="1:65" s="13" customFormat="1" ht="11.25">
      <c r="B434" s="221"/>
      <c r="C434" s="222"/>
      <c r="D434" s="217" t="s">
        <v>161</v>
      </c>
      <c r="E434" s="223" t="s">
        <v>1</v>
      </c>
      <c r="F434" s="224" t="s">
        <v>448</v>
      </c>
      <c r="G434" s="222"/>
      <c r="H434" s="225">
        <v>24.48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161</v>
      </c>
      <c r="AU434" s="231" t="s">
        <v>82</v>
      </c>
      <c r="AV434" s="13" t="s">
        <v>82</v>
      </c>
      <c r="AW434" s="13" t="s">
        <v>30</v>
      </c>
      <c r="AX434" s="13" t="s">
        <v>73</v>
      </c>
      <c r="AY434" s="231" t="s">
        <v>153</v>
      </c>
    </row>
    <row r="435" spans="1:65" s="13" customFormat="1" ht="11.25">
      <c r="B435" s="221"/>
      <c r="C435" s="222"/>
      <c r="D435" s="217" t="s">
        <v>161</v>
      </c>
      <c r="E435" s="223" t="s">
        <v>1</v>
      </c>
      <c r="F435" s="224" t="s">
        <v>449</v>
      </c>
      <c r="G435" s="222"/>
      <c r="H435" s="225">
        <v>12.24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161</v>
      </c>
      <c r="AU435" s="231" t="s">
        <v>82</v>
      </c>
      <c r="AV435" s="13" t="s">
        <v>82</v>
      </c>
      <c r="AW435" s="13" t="s">
        <v>30</v>
      </c>
      <c r="AX435" s="13" t="s">
        <v>73</v>
      </c>
      <c r="AY435" s="231" t="s">
        <v>153</v>
      </c>
    </row>
    <row r="436" spans="1:65" s="13" customFormat="1" ht="11.25">
      <c r="B436" s="221"/>
      <c r="C436" s="222"/>
      <c r="D436" s="217" t="s">
        <v>161</v>
      </c>
      <c r="E436" s="223" t="s">
        <v>1</v>
      </c>
      <c r="F436" s="224" t="s">
        <v>450</v>
      </c>
      <c r="G436" s="222"/>
      <c r="H436" s="225">
        <v>14.784000000000001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161</v>
      </c>
      <c r="AU436" s="231" t="s">
        <v>82</v>
      </c>
      <c r="AV436" s="13" t="s">
        <v>82</v>
      </c>
      <c r="AW436" s="13" t="s">
        <v>30</v>
      </c>
      <c r="AX436" s="13" t="s">
        <v>73</v>
      </c>
      <c r="AY436" s="231" t="s">
        <v>153</v>
      </c>
    </row>
    <row r="437" spans="1:65" s="13" customFormat="1" ht="11.25">
      <c r="B437" s="221"/>
      <c r="C437" s="222"/>
      <c r="D437" s="217" t="s">
        <v>161</v>
      </c>
      <c r="E437" s="223" t="s">
        <v>1</v>
      </c>
      <c r="F437" s="224" t="s">
        <v>451</v>
      </c>
      <c r="G437" s="222"/>
      <c r="H437" s="225">
        <v>8.3160000000000007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161</v>
      </c>
      <c r="AU437" s="231" t="s">
        <v>82</v>
      </c>
      <c r="AV437" s="13" t="s">
        <v>82</v>
      </c>
      <c r="AW437" s="13" t="s">
        <v>30</v>
      </c>
      <c r="AX437" s="13" t="s">
        <v>73</v>
      </c>
      <c r="AY437" s="231" t="s">
        <v>153</v>
      </c>
    </row>
    <row r="438" spans="1:65" s="13" customFormat="1" ht="11.25">
      <c r="B438" s="221"/>
      <c r="C438" s="222"/>
      <c r="D438" s="217" t="s">
        <v>161</v>
      </c>
      <c r="E438" s="223" t="s">
        <v>1</v>
      </c>
      <c r="F438" s="224" t="s">
        <v>452</v>
      </c>
      <c r="G438" s="222"/>
      <c r="H438" s="225">
        <v>6.7759999999999998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161</v>
      </c>
      <c r="AU438" s="231" t="s">
        <v>82</v>
      </c>
      <c r="AV438" s="13" t="s">
        <v>82</v>
      </c>
      <c r="AW438" s="13" t="s">
        <v>30</v>
      </c>
      <c r="AX438" s="13" t="s">
        <v>73</v>
      </c>
      <c r="AY438" s="231" t="s">
        <v>153</v>
      </c>
    </row>
    <row r="439" spans="1:65" s="13" customFormat="1" ht="11.25">
      <c r="B439" s="221"/>
      <c r="C439" s="222"/>
      <c r="D439" s="217" t="s">
        <v>161</v>
      </c>
      <c r="E439" s="223" t="s">
        <v>1</v>
      </c>
      <c r="F439" s="224" t="s">
        <v>453</v>
      </c>
      <c r="G439" s="222"/>
      <c r="H439" s="225">
        <v>6.93</v>
      </c>
      <c r="I439" s="226"/>
      <c r="J439" s="222"/>
      <c r="K439" s="222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161</v>
      </c>
      <c r="AU439" s="231" t="s">
        <v>82</v>
      </c>
      <c r="AV439" s="13" t="s">
        <v>82</v>
      </c>
      <c r="AW439" s="13" t="s">
        <v>30</v>
      </c>
      <c r="AX439" s="13" t="s">
        <v>73</v>
      </c>
      <c r="AY439" s="231" t="s">
        <v>153</v>
      </c>
    </row>
    <row r="440" spans="1:65" s="14" customFormat="1" ht="11.25">
      <c r="B440" s="232"/>
      <c r="C440" s="233"/>
      <c r="D440" s="217" t="s">
        <v>161</v>
      </c>
      <c r="E440" s="234" t="s">
        <v>1</v>
      </c>
      <c r="F440" s="235" t="s">
        <v>163</v>
      </c>
      <c r="G440" s="233"/>
      <c r="H440" s="236">
        <v>129.01400000000001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AT440" s="242" t="s">
        <v>161</v>
      </c>
      <c r="AU440" s="242" t="s">
        <v>82</v>
      </c>
      <c r="AV440" s="14" t="s">
        <v>159</v>
      </c>
      <c r="AW440" s="14" t="s">
        <v>30</v>
      </c>
      <c r="AX440" s="14" t="s">
        <v>80</v>
      </c>
      <c r="AY440" s="242" t="s">
        <v>153</v>
      </c>
    </row>
    <row r="441" spans="1:65" s="2" customFormat="1" ht="21.75" customHeight="1">
      <c r="A441" s="35"/>
      <c r="B441" s="36"/>
      <c r="C441" s="204" t="s">
        <v>454</v>
      </c>
      <c r="D441" s="204" t="s">
        <v>155</v>
      </c>
      <c r="E441" s="205" t="s">
        <v>455</v>
      </c>
      <c r="F441" s="206" t="s">
        <v>456</v>
      </c>
      <c r="G441" s="207" t="s">
        <v>158</v>
      </c>
      <c r="H441" s="208">
        <v>31.7</v>
      </c>
      <c r="I441" s="209"/>
      <c r="J441" s="210">
        <f>ROUND(I441*H441,2)</f>
        <v>0</v>
      </c>
      <c r="K441" s="206" t="s">
        <v>1</v>
      </c>
      <c r="L441" s="40"/>
      <c r="M441" s="211" t="s">
        <v>1</v>
      </c>
      <c r="N441" s="212" t="s">
        <v>38</v>
      </c>
      <c r="O441" s="72"/>
      <c r="P441" s="213">
        <f>O441*H441</f>
        <v>0</v>
      </c>
      <c r="Q441" s="213">
        <v>0</v>
      </c>
      <c r="R441" s="213">
        <f>Q441*H441</f>
        <v>0</v>
      </c>
      <c r="S441" s="213">
        <v>0</v>
      </c>
      <c r="T441" s="214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15" t="s">
        <v>159</v>
      </c>
      <c r="AT441" s="215" t="s">
        <v>155</v>
      </c>
      <c r="AU441" s="215" t="s">
        <v>82</v>
      </c>
      <c r="AY441" s="18" t="s">
        <v>153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8" t="s">
        <v>80</v>
      </c>
      <c r="BK441" s="216">
        <f>ROUND(I441*H441,2)</f>
        <v>0</v>
      </c>
      <c r="BL441" s="18" t="s">
        <v>159</v>
      </c>
      <c r="BM441" s="215" t="s">
        <v>457</v>
      </c>
    </row>
    <row r="442" spans="1:65" s="2" customFormat="1" ht="11.25">
      <c r="A442" s="35"/>
      <c r="B442" s="36"/>
      <c r="C442" s="37"/>
      <c r="D442" s="217" t="s">
        <v>160</v>
      </c>
      <c r="E442" s="37"/>
      <c r="F442" s="218" t="s">
        <v>456</v>
      </c>
      <c r="G442" s="37"/>
      <c r="H442" s="37"/>
      <c r="I442" s="116"/>
      <c r="J442" s="37"/>
      <c r="K442" s="37"/>
      <c r="L442" s="40"/>
      <c r="M442" s="219"/>
      <c r="N442" s="220"/>
      <c r="O442" s="72"/>
      <c r="P442" s="72"/>
      <c r="Q442" s="72"/>
      <c r="R442" s="72"/>
      <c r="S442" s="72"/>
      <c r="T442" s="73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160</v>
      </c>
      <c r="AU442" s="18" t="s">
        <v>82</v>
      </c>
    </row>
    <row r="443" spans="1:65" s="15" customFormat="1" ht="11.25">
      <c r="B443" s="243"/>
      <c r="C443" s="244"/>
      <c r="D443" s="217" t="s">
        <v>161</v>
      </c>
      <c r="E443" s="245" t="s">
        <v>1</v>
      </c>
      <c r="F443" s="246" t="s">
        <v>248</v>
      </c>
      <c r="G443" s="244"/>
      <c r="H443" s="245" t="s">
        <v>1</v>
      </c>
      <c r="I443" s="247"/>
      <c r="J443" s="244"/>
      <c r="K443" s="244"/>
      <c r="L443" s="248"/>
      <c r="M443" s="249"/>
      <c r="N443" s="250"/>
      <c r="O443" s="250"/>
      <c r="P443" s="250"/>
      <c r="Q443" s="250"/>
      <c r="R443" s="250"/>
      <c r="S443" s="250"/>
      <c r="T443" s="251"/>
      <c r="AT443" s="252" t="s">
        <v>161</v>
      </c>
      <c r="AU443" s="252" t="s">
        <v>82</v>
      </c>
      <c r="AV443" s="15" t="s">
        <v>80</v>
      </c>
      <c r="AW443" s="15" t="s">
        <v>30</v>
      </c>
      <c r="AX443" s="15" t="s">
        <v>73</v>
      </c>
      <c r="AY443" s="252" t="s">
        <v>153</v>
      </c>
    </row>
    <row r="444" spans="1:65" s="13" customFormat="1" ht="11.25">
      <c r="B444" s="221"/>
      <c r="C444" s="222"/>
      <c r="D444" s="217" t="s">
        <v>161</v>
      </c>
      <c r="E444" s="223" t="s">
        <v>1</v>
      </c>
      <c r="F444" s="224" t="s">
        <v>458</v>
      </c>
      <c r="G444" s="222"/>
      <c r="H444" s="225">
        <v>16.25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161</v>
      </c>
      <c r="AU444" s="231" t="s">
        <v>82</v>
      </c>
      <c r="AV444" s="13" t="s">
        <v>82</v>
      </c>
      <c r="AW444" s="13" t="s">
        <v>30</v>
      </c>
      <c r="AX444" s="13" t="s">
        <v>73</v>
      </c>
      <c r="AY444" s="231" t="s">
        <v>153</v>
      </c>
    </row>
    <row r="445" spans="1:65" s="13" customFormat="1" ht="11.25">
      <c r="B445" s="221"/>
      <c r="C445" s="222"/>
      <c r="D445" s="217" t="s">
        <v>161</v>
      </c>
      <c r="E445" s="223" t="s">
        <v>1</v>
      </c>
      <c r="F445" s="224" t="s">
        <v>459</v>
      </c>
      <c r="G445" s="222"/>
      <c r="H445" s="225">
        <v>5.65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161</v>
      </c>
      <c r="AU445" s="231" t="s">
        <v>82</v>
      </c>
      <c r="AV445" s="13" t="s">
        <v>82</v>
      </c>
      <c r="AW445" s="13" t="s">
        <v>30</v>
      </c>
      <c r="AX445" s="13" t="s">
        <v>73</v>
      </c>
      <c r="AY445" s="231" t="s">
        <v>153</v>
      </c>
    </row>
    <row r="446" spans="1:65" s="13" customFormat="1" ht="11.25">
      <c r="B446" s="221"/>
      <c r="C446" s="222"/>
      <c r="D446" s="217" t="s">
        <v>161</v>
      </c>
      <c r="E446" s="223" t="s">
        <v>1</v>
      </c>
      <c r="F446" s="224" t="s">
        <v>460</v>
      </c>
      <c r="G446" s="222"/>
      <c r="H446" s="225">
        <v>9.8000000000000007</v>
      </c>
      <c r="I446" s="226"/>
      <c r="J446" s="222"/>
      <c r="K446" s="222"/>
      <c r="L446" s="227"/>
      <c r="M446" s="228"/>
      <c r="N446" s="229"/>
      <c r="O446" s="229"/>
      <c r="P446" s="229"/>
      <c r="Q446" s="229"/>
      <c r="R446" s="229"/>
      <c r="S446" s="229"/>
      <c r="T446" s="230"/>
      <c r="AT446" s="231" t="s">
        <v>161</v>
      </c>
      <c r="AU446" s="231" t="s">
        <v>82</v>
      </c>
      <c r="AV446" s="13" t="s">
        <v>82</v>
      </c>
      <c r="AW446" s="13" t="s">
        <v>30</v>
      </c>
      <c r="AX446" s="13" t="s">
        <v>73</v>
      </c>
      <c r="AY446" s="231" t="s">
        <v>153</v>
      </c>
    </row>
    <row r="447" spans="1:65" s="14" customFormat="1" ht="11.25">
      <c r="B447" s="232"/>
      <c r="C447" s="233"/>
      <c r="D447" s="217" t="s">
        <v>161</v>
      </c>
      <c r="E447" s="234" t="s">
        <v>1</v>
      </c>
      <c r="F447" s="235" t="s">
        <v>163</v>
      </c>
      <c r="G447" s="233"/>
      <c r="H447" s="236">
        <v>31.7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AT447" s="242" t="s">
        <v>161</v>
      </c>
      <c r="AU447" s="242" t="s">
        <v>82</v>
      </c>
      <c r="AV447" s="14" t="s">
        <v>159</v>
      </c>
      <c r="AW447" s="14" t="s">
        <v>30</v>
      </c>
      <c r="AX447" s="14" t="s">
        <v>80</v>
      </c>
      <c r="AY447" s="242" t="s">
        <v>153</v>
      </c>
    </row>
    <row r="448" spans="1:65" s="2" customFormat="1" ht="21.75" customHeight="1">
      <c r="A448" s="35"/>
      <c r="B448" s="36"/>
      <c r="C448" s="204" t="s">
        <v>292</v>
      </c>
      <c r="D448" s="204" t="s">
        <v>155</v>
      </c>
      <c r="E448" s="205" t="s">
        <v>461</v>
      </c>
      <c r="F448" s="206" t="s">
        <v>462</v>
      </c>
      <c r="G448" s="207" t="s">
        <v>169</v>
      </c>
      <c r="H448" s="208">
        <v>12.125</v>
      </c>
      <c r="I448" s="209"/>
      <c r="J448" s="210">
        <f>ROUND(I448*H448,2)</f>
        <v>0</v>
      </c>
      <c r="K448" s="206" t="s">
        <v>1</v>
      </c>
      <c r="L448" s="40"/>
      <c r="M448" s="211" t="s">
        <v>1</v>
      </c>
      <c r="N448" s="212" t="s">
        <v>38</v>
      </c>
      <c r="O448" s="72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15" t="s">
        <v>159</v>
      </c>
      <c r="AT448" s="215" t="s">
        <v>155</v>
      </c>
      <c r="AU448" s="215" t="s">
        <v>82</v>
      </c>
      <c r="AY448" s="18" t="s">
        <v>153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8" t="s">
        <v>80</v>
      </c>
      <c r="BK448" s="216">
        <f>ROUND(I448*H448,2)</f>
        <v>0</v>
      </c>
      <c r="BL448" s="18" t="s">
        <v>159</v>
      </c>
      <c r="BM448" s="215" t="s">
        <v>463</v>
      </c>
    </row>
    <row r="449" spans="1:65" s="2" customFormat="1" ht="19.5">
      <c r="A449" s="35"/>
      <c r="B449" s="36"/>
      <c r="C449" s="37"/>
      <c r="D449" s="217" t="s">
        <v>160</v>
      </c>
      <c r="E449" s="37"/>
      <c r="F449" s="218" t="s">
        <v>462</v>
      </c>
      <c r="G449" s="37"/>
      <c r="H449" s="37"/>
      <c r="I449" s="116"/>
      <c r="J449" s="37"/>
      <c r="K449" s="37"/>
      <c r="L449" s="40"/>
      <c r="M449" s="219"/>
      <c r="N449" s="220"/>
      <c r="O449" s="72"/>
      <c r="P449" s="72"/>
      <c r="Q449" s="72"/>
      <c r="R449" s="72"/>
      <c r="S449" s="72"/>
      <c r="T449" s="73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8" t="s">
        <v>160</v>
      </c>
      <c r="AU449" s="18" t="s">
        <v>82</v>
      </c>
    </row>
    <row r="450" spans="1:65" s="13" customFormat="1" ht="11.25">
      <c r="B450" s="221"/>
      <c r="C450" s="222"/>
      <c r="D450" s="217" t="s">
        <v>161</v>
      </c>
      <c r="E450" s="223" t="s">
        <v>1</v>
      </c>
      <c r="F450" s="224" t="s">
        <v>464</v>
      </c>
      <c r="G450" s="222"/>
      <c r="H450" s="225">
        <v>12.125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161</v>
      </c>
      <c r="AU450" s="231" t="s">
        <v>82</v>
      </c>
      <c r="AV450" s="13" t="s">
        <v>82</v>
      </c>
      <c r="AW450" s="13" t="s">
        <v>30</v>
      </c>
      <c r="AX450" s="13" t="s">
        <v>73</v>
      </c>
      <c r="AY450" s="231" t="s">
        <v>153</v>
      </c>
    </row>
    <row r="451" spans="1:65" s="14" customFormat="1" ht="11.25">
      <c r="B451" s="232"/>
      <c r="C451" s="233"/>
      <c r="D451" s="217" t="s">
        <v>161</v>
      </c>
      <c r="E451" s="234" t="s">
        <v>1</v>
      </c>
      <c r="F451" s="235" t="s">
        <v>163</v>
      </c>
      <c r="G451" s="233"/>
      <c r="H451" s="236">
        <v>12.125</v>
      </c>
      <c r="I451" s="237"/>
      <c r="J451" s="233"/>
      <c r="K451" s="233"/>
      <c r="L451" s="238"/>
      <c r="M451" s="239"/>
      <c r="N451" s="240"/>
      <c r="O451" s="240"/>
      <c r="P451" s="240"/>
      <c r="Q451" s="240"/>
      <c r="R451" s="240"/>
      <c r="S451" s="240"/>
      <c r="T451" s="241"/>
      <c r="AT451" s="242" t="s">
        <v>161</v>
      </c>
      <c r="AU451" s="242" t="s">
        <v>82</v>
      </c>
      <c r="AV451" s="14" t="s">
        <v>159</v>
      </c>
      <c r="AW451" s="14" t="s">
        <v>30</v>
      </c>
      <c r="AX451" s="14" t="s">
        <v>80</v>
      </c>
      <c r="AY451" s="242" t="s">
        <v>153</v>
      </c>
    </row>
    <row r="452" spans="1:65" s="2" customFormat="1" ht="21.75" customHeight="1">
      <c r="A452" s="35"/>
      <c r="B452" s="36"/>
      <c r="C452" s="204" t="s">
        <v>465</v>
      </c>
      <c r="D452" s="204" t="s">
        <v>155</v>
      </c>
      <c r="E452" s="205" t="s">
        <v>466</v>
      </c>
      <c r="F452" s="206" t="s">
        <v>467</v>
      </c>
      <c r="G452" s="207" t="s">
        <v>227</v>
      </c>
      <c r="H452" s="208">
        <v>5</v>
      </c>
      <c r="I452" s="209"/>
      <c r="J452" s="210">
        <f>ROUND(I452*H452,2)</f>
        <v>0</v>
      </c>
      <c r="K452" s="206" t="s">
        <v>1</v>
      </c>
      <c r="L452" s="40"/>
      <c r="M452" s="211" t="s">
        <v>1</v>
      </c>
      <c r="N452" s="212" t="s">
        <v>38</v>
      </c>
      <c r="O452" s="72"/>
      <c r="P452" s="213">
        <f>O452*H452</f>
        <v>0</v>
      </c>
      <c r="Q452" s="213">
        <v>0</v>
      </c>
      <c r="R452" s="213">
        <f>Q452*H452</f>
        <v>0</v>
      </c>
      <c r="S452" s="213">
        <v>0</v>
      </c>
      <c r="T452" s="214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5" t="s">
        <v>159</v>
      </c>
      <c r="AT452" s="215" t="s">
        <v>155</v>
      </c>
      <c r="AU452" s="215" t="s">
        <v>82</v>
      </c>
      <c r="AY452" s="18" t="s">
        <v>153</v>
      </c>
      <c r="BE452" s="216">
        <f>IF(N452="základní",J452,0)</f>
        <v>0</v>
      </c>
      <c r="BF452" s="216">
        <f>IF(N452="snížená",J452,0)</f>
        <v>0</v>
      </c>
      <c r="BG452" s="216">
        <f>IF(N452="zákl. přenesená",J452,0)</f>
        <v>0</v>
      </c>
      <c r="BH452" s="216">
        <f>IF(N452="sníž. přenesená",J452,0)</f>
        <v>0</v>
      </c>
      <c r="BI452" s="216">
        <f>IF(N452="nulová",J452,0)</f>
        <v>0</v>
      </c>
      <c r="BJ452" s="18" t="s">
        <v>80</v>
      </c>
      <c r="BK452" s="216">
        <f>ROUND(I452*H452,2)</f>
        <v>0</v>
      </c>
      <c r="BL452" s="18" t="s">
        <v>159</v>
      </c>
      <c r="BM452" s="215" t="s">
        <v>468</v>
      </c>
    </row>
    <row r="453" spans="1:65" s="2" customFormat="1" ht="19.5">
      <c r="A453" s="35"/>
      <c r="B453" s="36"/>
      <c r="C453" s="37"/>
      <c r="D453" s="217" t="s">
        <v>160</v>
      </c>
      <c r="E453" s="37"/>
      <c r="F453" s="218" t="s">
        <v>467</v>
      </c>
      <c r="G453" s="37"/>
      <c r="H453" s="37"/>
      <c r="I453" s="116"/>
      <c r="J453" s="37"/>
      <c r="K453" s="37"/>
      <c r="L453" s="40"/>
      <c r="M453" s="219"/>
      <c r="N453" s="220"/>
      <c r="O453" s="72"/>
      <c r="P453" s="72"/>
      <c r="Q453" s="72"/>
      <c r="R453" s="72"/>
      <c r="S453" s="72"/>
      <c r="T453" s="73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160</v>
      </c>
      <c r="AU453" s="18" t="s">
        <v>82</v>
      </c>
    </row>
    <row r="454" spans="1:65" s="2" customFormat="1" ht="16.5" customHeight="1">
      <c r="A454" s="35"/>
      <c r="B454" s="36"/>
      <c r="C454" s="253" t="s">
        <v>297</v>
      </c>
      <c r="D454" s="253" t="s">
        <v>308</v>
      </c>
      <c r="E454" s="254" t="s">
        <v>469</v>
      </c>
      <c r="F454" s="255" t="s">
        <v>470</v>
      </c>
      <c r="G454" s="256" t="s">
        <v>227</v>
      </c>
      <c r="H454" s="257">
        <v>5</v>
      </c>
      <c r="I454" s="258"/>
      <c r="J454" s="259">
        <f>ROUND(I454*H454,2)</f>
        <v>0</v>
      </c>
      <c r="K454" s="255" t="s">
        <v>1</v>
      </c>
      <c r="L454" s="260"/>
      <c r="M454" s="261" t="s">
        <v>1</v>
      </c>
      <c r="N454" s="262" t="s">
        <v>38</v>
      </c>
      <c r="O454" s="72"/>
      <c r="P454" s="213">
        <f>O454*H454</f>
        <v>0</v>
      </c>
      <c r="Q454" s="213">
        <v>0</v>
      </c>
      <c r="R454" s="213">
        <f>Q454*H454</f>
        <v>0</v>
      </c>
      <c r="S454" s="213">
        <v>0</v>
      </c>
      <c r="T454" s="214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15" t="s">
        <v>175</v>
      </c>
      <c r="AT454" s="215" t="s">
        <v>308</v>
      </c>
      <c r="AU454" s="215" t="s">
        <v>82</v>
      </c>
      <c r="AY454" s="18" t="s">
        <v>153</v>
      </c>
      <c r="BE454" s="216">
        <f>IF(N454="základní",J454,0)</f>
        <v>0</v>
      </c>
      <c r="BF454" s="216">
        <f>IF(N454="snížená",J454,0)</f>
        <v>0</v>
      </c>
      <c r="BG454" s="216">
        <f>IF(N454="zákl. přenesená",J454,0)</f>
        <v>0</v>
      </c>
      <c r="BH454" s="216">
        <f>IF(N454="sníž. přenesená",J454,0)</f>
        <v>0</v>
      </c>
      <c r="BI454" s="216">
        <f>IF(N454="nulová",J454,0)</f>
        <v>0</v>
      </c>
      <c r="BJ454" s="18" t="s">
        <v>80</v>
      </c>
      <c r="BK454" s="216">
        <f>ROUND(I454*H454,2)</f>
        <v>0</v>
      </c>
      <c r="BL454" s="18" t="s">
        <v>159</v>
      </c>
      <c r="BM454" s="215" t="s">
        <v>471</v>
      </c>
    </row>
    <row r="455" spans="1:65" s="2" customFormat="1" ht="11.25">
      <c r="A455" s="35"/>
      <c r="B455" s="36"/>
      <c r="C455" s="37"/>
      <c r="D455" s="217" t="s">
        <v>160</v>
      </c>
      <c r="E455" s="37"/>
      <c r="F455" s="218" t="s">
        <v>470</v>
      </c>
      <c r="G455" s="37"/>
      <c r="H455" s="37"/>
      <c r="I455" s="116"/>
      <c r="J455" s="37"/>
      <c r="K455" s="37"/>
      <c r="L455" s="40"/>
      <c r="M455" s="219"/>
      <c r="N455" s="220"/>
      <c r="O455" s="72"/>
      <c r="P455" s="72"/>
      <c r="Q455" s="72"/>
      <c r="R455" s="72"/>
      <c r="S455" s="72"/>
      <c r="T455" s="73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160</v>
      </c>
      <c r="AU455" s="18" t="s">
        <v>82</v>
      </c>
    </row>
    <row r="456" spans="1:65" s="2" customFormat="1" ht="19.5">
      <c r="A456" s="35"/>
      <c r="B456" s="36"/>
      <c r="C456" s="37"/>
      <c r="D456" s="217" t="s">
        <v>359</v>
      </c>
      <c r="E456" s="37"/>
      <c r="F456" s="263" t="s">
        <v>472</v>
      </c>
      <c r="G456" s="37"/>
      <c r="H456" s="37"/>
      <c r="I456" s="116"/>
      <c r="J456" s="37"/>
      <c r="K456" s="37"/>
      <c r="L456" s="40"/>
      <c r="M456" s="219"/>
      <c r="N456" s="220"/>
      <c r="O456" s="72"/>
      <c r="P456" s="72"/>
      <c r="Q456" s="72"/>
      <c r="R456" s="72"/>
      <c r="S456" s="72"/>
      <c r="T456" s="73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359</v>
      </c>
      <c r="AU456" s="18" t="s">
        <v>82</v>
      </c>
    </row>
    <row r="457" spans="1:65" s="2" customFormat="1" ht="21.75" customHeight="1">
      <c r="A457" s="35"/>
      <c r="B457" s="36"/>
      <c r="C457" s="204" t="s">
        <v>473</v>
      </c>
      <c r="D457" s="204" t="s">
        <v>155</v>
      </c>
      <c r="E457" s="205" t="s">
        <v>474</v>
      </c>
      <c r="F457" s="206" t="s">
        <v>475</v>
      </c>
      <c r="G457" s="207" t="s">
        <v>227</v>
      </c>
      <c r="H457" s="208">
        <v>1</v>
      </c>
      <c r="I457" s="209"/>
      <c r="J457" s="210">
        <f>ROUND(I457*H457,2)</f>
        <v>0</v>
      </c>
      <c r="K457" s="206" t="s">
        <v>1</v>
      </c>
      <c r="L457" s="40"/>
      <c r="M457" s="211" t="s">
        <v>1</v>
      </c>
      <c r="N457" s="212" t="s">
        <v>38</v>
      </c>
      <c r="O457" s="72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5" t="s">
        <v>159</v>
      </c>
      <c r="AT457" s="215" t="s">
        <v>155</v>
      </c>
      <c r="AU457" s="215" t="s">
        <v>82</v>
      </c>
      <c r="AY457" s="18" t="s">
        <v>153</v>
      </c>
      <c r="BE457" s="216">
        <f>IF(N457="základní",J457,0)</f>
        <v>0</v>
      </c>
      <c r="BF457" s="216">
        <f>IF(N457="snížená",J457,0)</f>
        <v>0</v>
      </c>
      <c r="BG457" s="216">
        <f>IF(N457="zákl. přenesená",J457,0)</f>
        <v>0</v>
      </c>
      <c r="BH457" s="216">
        <f>IF(N457="sníž. přenesená",J457,0)</f>
        <v>0</v>
      </c>
      <c r="BI457" s="216">
        <f>IF(N457="nulová",J457,0)</f>
        <v>0</v>
      </c>
      <c r="BJ457" s="18" t="s">
        <v>80</v>
      </c>
      <c r="BK457" s="216">
        <f>ROUND(I457*H457,2)</f>
        <v>0</v>
      </c>
      <c r="BL457" s="18" t="s">
        <v>159</v>
      </c>
      <c r="BM457" s="215" t="s">
        <v>476</v>
      </c>
    </row>
    <row r="458" spans="1:65" s="2" customFormat="1" ht="19.5">
      <c r="A458" s="35"/>
      <c r="B458" s="36"/>
      <c r="C458" s="37"/>
      <c r="D458" s="217" t="s">
        <v>160</v>
      </c>
      <c r="E458" s="37"/>
      <c r="F458" s="218" t="s">
        <v>475</v>
      </c>
      <c r="G458" s="37"/>
      <c r="H458" s="37"/>
      <c r="I458" s="116"/>
      <c r="J458" s="37"/>
      <c r="K458" s="37"/>
      <c r="L458" s="40"/>
      <c r="M458" s="219"/>
      <c r="N458" s="220"/>
      <c r="O458" s="72"/>
      <c r="P458" s="72"/>
      <c r="Q458" s="72"/>
      <c r="R458" s="72"/>
      <c r="S458" s="72"/>
      <c r="T458" s="73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160</v>
      </c>
      <c r="AU458" s="18" t="s">
        <v>82</v>
      </c>
    </row>
    <row r="459" spans="1:65" s="13" customFormat="1" ht="11.25">
      <c r="B459" s="221"/>
      <c r="C459" s="222"/>
      <c r="D459" s="217" t="s">
        <v>161</v>
      </c>
      <c r="E459" s="223" t="s">
        <v>1</v>
      </c>
      <c r="F459" s="224" t="s">
        <v>477</v>
      </c>
      <c r="G459" s="222"/>
      <c r="H459" s="225">
        <v>1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161</v>
      </c>
      <c r="AU459" s="231" t="s">
        <v>82</v>
      </c>
      <c r="AV459" s="13" t="s">
        <v>82</v>
      </c>
      <c r="AW459" s="13" t="s">
        <v>30</v>
      </c>
      <c r="AX459" s="13" t="s">
        <v>73</v>
      </c>
      <c r="AY459" s="231" t="s">
        <v>153</v>
      </c>
    </row>
    <row r="460" spans="1:65" s="14" customFormat="1" ht="11.25">
      <c r="B460" s="232"/>
      <c r="C460" s="233"/>
      <c r="D460" s="217" t="s">
        <v>161</v>
      </c>
      <c r="E460" s="234" t="s">
        <v>1</v>
      </c>
      <c r="F460" s="235" t="s">
        <v>163</v>
      </c>
      <c r="G460" s="233"/>
      <c r="H460" s="236">
        <v>1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AT460" s="242" t="s">
        <v>161</v>
      </c>
      <c r="AU460" s="242" t="s">
        <v>82</v>
      </c>
      <c r="AV460" s="14" t="s">
        <v>159</v>
      </c>
      <c r="AW460" s="14" t="s">
        <v>30</v>
      </c>
      <c r="AX460" s="14" t="s">
        <v>80</v>
      </c>
      <c r="AY460" s="242" t="s">
        <v>153</v>
      </c>
    </row>
    <row r="461" spans="1:65" s="2" customFormat="1" ht="21.75" customHeight="1">
      <c r="A461" s="35"/>
      <c r="B461" s="36"/>
      <c r="C461" s="253" t="s">
        <v>302</v>
      </c>
      <c r="D461" s="253" t="s">
        <v>308</v>
      </c>
      <c r="E461" s="254" t="s">
        <v>478</v>
      </c>
      <c r="F461" s="255" t="s">
        <v>479</v>
      </c>
      <c r="G461" s="256" t="s">
        <v>227</v>
      </c>
      <c r="H461" s="257">
        <v>1</v>
      </c>
      <c r="I461" s="258"/>
      <c r="J461" s="259">
        <f>ROUND(I461*H461,2)</f>
        <v>0</v>
      </c>
      <c r="K461" s="255" t="s">
        <v>1</v>
      </c>
      <c r="L461" s="260"/>
      <c r="M461" s="261" t="s">
        <v>1</v>
      </c>
      <c r="N461" s="262" t="s">
        <v>38</v>
      </c>
      <c r="O461" s="72"/>
      <c r="P461" s="213">
        <f>O461*H461</f>
        <v>0</v>
      </c>
      <c r="Q461" s="213">
        <v>0</v>
      </c>
      <c r="R461" s="213">
        <f>Q461*H461</f>
        <v>0</v>
      </c>
      <c r="S461" s="213">
        <v>0</v>
      </c>
      <c r="T461" s="21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15" t="s">
        <v>175</v>
      </c>
      <c r="AT461" s="215" t="s">
        <v>308</v>
      </c>
      <c r="AU461" s="215" t="s">
        <v>82</v>
      </c>
      <c r="AY461" s="18" t="s">
        <v>153</v>
      </c>
      <c r="BE461" s="216">
        <f>IF(N461="základní",J461,0)</f>
        <v>0</v>
      </c>
      <c r="BF461" s="216">
        <f>IF(N461="snížená",J461,0)</f>
        <v>0</v>
      </c>
      <c r="BG461" s="216">
        <f>IF(N461="zákl. přenesená",J461,0)</f>
        <v>0</v>
      </c>
      <c r="BH461" s="216">
        <f>IF(N461="sníž. přenesená",J461,0)</f>
        <v>0</v>
      </c>
      <c r="BI461" s="216">
        <f>IF(N461="nulová",J461,0)</f>
        <v>0</v>
      </c>
      <c r="BJ461" s="18" t="s">
        <v>80</v>
      </c>
      <c r="BK461" s="216">
        <f>ROUND(I461*H461,2)</f>
        <v>0</v>
      </c>
      <c r="BL461" s="18" t="s">
        <v>159</v>
      </c>
      <c r="BM461" s="215" t="s">
        <v>480</v>
      </c>
    </row>
    <row r="462" spans="1:65" s="2" customFormat="1" ht="11.25">
      <c r="A462" s="35"/>
      <c r="B462" s="36"/>
      <c r="C462" s="37"/>
      <c r="D462" s="217" t="s">
        <v>160</v>
      </c>
      <c r="E462" s="37"/>
      <c r="F462" s="218" t="s">
        <v>479</v>
      </c>
      <c r="G462" s="37"/>
      <c r="H462" s="37"/>
      <c r="I462" s="116"/>
      <c r="J462" s="37"/>
      <c r="K462" s="37"/>
      <c r="L462" s="40"/>
      <c r="M462" s="219"/>
      <c r="N462" s="220"/>
      <c r="O462" s="72"/>
      <c r="P462" s="72"/>
      <c r="Q462" s="72"/>
      <c r="R462" s="72"/>
      <c r="S462" s="72"/>
      <c r="T462" s="73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160</v>
      </c>
      <c r="AU462" s="18" t="s">
        <v>82</v>
      </c>
    </row>
    <row r="463" spans="1:65" s="2" customFormat="1" ht="19.5">
      <c r="A463" s="35"/>
      <c r="B463" s="36"/>
      <c r="C463" s="37"/>
      <c r="D463" s="217" t="s">
        <v>359</v>
      </c>
      <c r="E463" s="37"/>
      <c r="F463" s="263" t="s">
        <v>472</v>
      </c>
      <c r="G463" s="37"/>
      <c r="H463" s="37"/>
      <c r="I463" s="116"/>
      <c r="J463" s="37"/>
      <c r="K463" s="37"/>
      <c r="L463" s="40"/>
      <c r="M463" s="219"/>
      <c r="N463" s="220"/>
      <c r="O463" s="72"/>
      <c r="P463" s="72"/>
      <c r="Q463" s="72"/>
      <c r="R463" s="72"/>
      <c r="S463" s="72"/>
      <c r="T463" s="73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8" t="s">
        <v>359</v>
      </c>
      <c r="AU463" s="18" t="s">
        <v>82</v>
      </c>
    </row>
    <row r="464" spans="1:65" s="12" customFormat="1" ht="22.9" customHeight="1">
      <c r="B464" s="188"/>
      <c r="C464" s="189"/>
      <c r="D464" s="190" t="s">
        <v>72</v>
      </c>
      <c r="E464" s="202" t="s">
        <v>196</v>
      </c>
      <c r="F464" s="202" t="s">
        <v>481</v>
      </c>
      <c r="G464" s="189"/>
      <c r="H464" s="189"/>
      <c r="I464" s="192"/>
      <c r="J464" s="203">
        <f>BK464</f>
        <v>0</v>
      </c>
      <c r="K464" s="189"/>
      <c r="L464" s="194"/>
      <c r="M464" s="195"/>
      <c r="N464" s="196"/>
      <c r="O464" s="196"/>
      <c r="P464" s="197">
        <f>SUM(P465:P502)</f>
        <v>0</v>
      </c>
      <c r="Q464" s="196"/>
      <c r="R464" s="197">
        <f>SUM(R465:R502)</f>
        <v>0</v>
      </c>
      <c r="S464" s="196"/>
      <c r="T464" s="198">
        <f>SUM(T465:T502)</f>
        <v>0</v>
      </c>
      <c r="AR464" s="199" t="s">
        <v>80</v>
      </c>
      <c r="AT464" s="200" t="s">
        <v>72</v>
      </c>
      <c r="AU464" s="200" t="s">
        <v>80</v>
      </c>
      <c r="AY464" s="199" t="s">
        <v>153</v>
      </c>
      <c r="BK464" s="201">
        <f>SUM(BK465:BK502)</f>
        <v>0</v>
      </c>
    </row>
    <row r="465" spans="1:65" s="2" customFormat="1" ht="16.5" customHeight="1">
      <c r="A465" s="35"/>
      <c r="B465" s="36"/>
      <c r="C465" s="204" t="s">
        <v>482</v>
      </c>
      <c r="D465" s="204" t="s">
        <v>155</v>
      </c>
      <c r="E465" s="205" t="s">
        <v>483</v>
      </c>
      <c r="F465" s="206" t="s">
        <v>484</v>
      </c>
      <c r="G465" s="207" t="s">
        <v>227</v>
      </c>
      <c r="H465" s="208">
        <v>2</v>
      </c>
      <c r="I465" s="209"/>
      <c r="J465" s="210">
        <f>ROUND(I465*H465,2)</f>
        <v>0</v>
      </c>
      <c r="K465" s="206" t="s">
        <v>1</v>
      </c>
      <c r="L465" s="40"/>
      <c r="M465" s="211" t="s">
        <v>1</v>
      </c>
      <c r="N465" s="212" t="s">
        <v>38</v>
      </c>
      <c r="O465" s="72"/>
      <c r="P465" s="213">
        <f>O465*H465</f>
        <v>0</v>
      </c>
      <c r="Q465" s="213">
        <v>0</v>
      </c>
      <c r="R465" s="213">
        <f>Q465*H465</f>
        <v>0</v>
      </c>
      <c r="S465" s="213">
        <v>0</v>
      </c>
      <c r="T465" s="214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15" t="s">
        <v>159</v>
      </c>
      <c r="AT465" s="215" t="s">
        <v>155</v>
      </c>
      <c r="AU465" s="215" t="s">
        <v>82</v>
      </c>
      <c r="AY465" s="18" t="s">
        <v>153</v>
      </c>
      <c r="BE465" s="216">
        <f>IF(N465="základní",J465,0)</f>
        <v>0</v>
      </c>
      <c r="BF465" s="216">
        <f>IF(N465="snížená",J465,0)</f>
        <v>0</v>
      </c>
      <c r="BG465" s="216">
        <f>IF(N465="zákl. přenesená",J465,0)</f>
        <v>0</v>
      </c>
      <c r="BH465" s="216">
        <f>IF(N465="sníž. přenesená",J465,0)</f>
        <v>0</v>
      </c>
      <c r="BI465" s="216">
        <f>IF(N465="nulová",J465,0)</f>
        <v>0</v>
      </c>
      <c r="BJ465" s="18" t="s">
        <v>80</v>
      </c>
      <c r="BK465" s="216">
        <f>ROUND(I465*H465,2)</f>
        <v>0</v>
      </c>
      <c r="BL465" s="18" t="s">
        <v>159</v>
      </c>
      <c r="BM465" s="215" t="s">
        <v>485</v>
      </c>
    </row>
    <row r="466" spans="1:65" s="2" customFormat="1" ht="11.25">
      <c r="A466" s="35"/>
      <c r="B466" s="36"/>
      <c r="C466" s="37"/>
      <c r="D466" s="217" t="s">
        <v>160</v>
      </c>
      <c r="E466" s="37"/>
      <c r="F466" s="218" t="s">
        <v>484</v>
      </c>
      <c r="G466" s="37"/>
      <c r="H466" s="37"/>
      <c r="I466" s="116"/>
      <c r="J466" s="37"/>
      <c r="K466" s="37"/>
      <c r="L466" s="40"/>
      <c r="M466" s="219"/>
      <c r="N466" s="220"/>
      <c r="O466" s="72"/>
      <c r="P466" s="72"/>
      <c r="Q466" s="72"/>
      <c r="R466" s="72"/>
      <c r="S466" s="72"/>
      <c r="T466" s="73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160</v>
      </c>
      <c r="AU466" s="18" t="s">
        <v>82</v>
      </c>
    </row>
    <row r="467" spans="1:65" s="2" customFormat="1" ht="16.5" customHeight="1">
      <c r="A467" s="35"/>
      <c r="B467" s="36"/>
      <c r="C467" s="253" t="s">
        <v>306</v>
      </c>
      <c r="D467" s="253" t="s">
        <v>308</v>
      </c>
      <c r="E467" s="254" t="s">
        <v>486</v>
      </c>
      <c r="F467" s="255" t="s">
        <v>487</v>
      </c>
      <c r="G467" s="256" t="s">
        <v>227</v>
      </c>
      <c r="H467" s="257">
        <v>1</v>
      </c>
      <c r="I467" s="258"/>
      <c r="J467" s="259">
        <f>ROUND(I467*H467,2)</f>
        <v>0</v>
      </c>
      <c r="K467" s="255" t="s">
        <v>1</v>
      </c>
      <c r="L467" s="260"/>
      <c r="M467" s="261" t="s">
        <v>1</v>
      </c>
      <c r="N467" s="262" t="s">
        <v>38</v>
      </c>
      <c r="O467" s="72"/>
      <c r="P467" s="213">
        <f>O467*H467</f>
        <v>0</v>
      </c>
      <c r="Q467" s="213">
        <v>0</v>
      </c>
      <c r="R467" s="213">
        <f>Q467*H467</f>
        <v>0</v>
      </c>
      <c r="S467" s="213">
        <v>0</v>
      </c>
      <c r="T467" s="214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15" t="s">
        <v>175</v>
      </c>
      <c r="AT467" s="215" t="s">
        <v>308</v>
      </c>
      <c r="AU467" s="215" t="s">
        <v>82</v>
      </c>
      <c r="AY467" s="18" t="s">
        <v>153</v>
      </c>
      <c r="BE467" s="216">
        <f>IF(N467="základní",J467,0)</f>
        <v>0</v>
      </c>
      <c r="BF467" s="216">
        <f>IF(N467="snížená",J467,0)</f>
        <v>0</v>
      </c>
      <c r="BG467" s="216">
        <f>IF(N467="zákl. přenesená",J467,0)</f>
        <v>0</v>
      </c>
      <c r="BH467" s="216">
        <f>IF(N467="sníž. přenesená",J467,0)</f>
        <v>0</v>
      </c>
      <c r="BI467" s="216">
        <f>IF(N467="nulová",J467,0)</f>
        <v>0</v>
      </c>
      <c r="BJ467" s="18" t="s">
        <v>80</v>
      </c>
      <c r="BK467" s="216">
        <f>ROUND(I467*H467,2)</f>
        <v>0</v>
      </c>
      <c r="BL467" s="18" t="s">
        <v>159</v>
      </c>
      <c r="BM467" s="215" t="s">
        <v>488</v>
      </c>
    </row>
    <row r="468" spans="1:65" s="2" customFormat="1" ht="11.25">
      <c r="A468" s="35"/>
      <c r="B468" s="36"/>
      <c r="C468" s="37"/>
      <c r="D468" s="217" t="s">
        <v>160</v>
      </c>
      <c r="E468" s="37"/>
      <c r="F468" s="218" t="s">
        <v>487</v>
      </c>
      <c r="G468" s="37"/>
      <c r="H468" s="37"/>
      <c r="I468" s="116"/>
      <c r="J468" s="37"/>
      <c r="K468" s="37"/>
      <c r="L468" s="40"/>
      <c r="M468" s="219"/>
      <c r="N468" s="220"/>
      <c r="O468" s="72"/>
      <c r="P468" s="72"/>
      <c r="Q468" s="72"/>
      <c r="R468" s="72"/>
      <c r="S468" s="72"/>
      <c r="T468" s="73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160</v>
      </c>
      <c r="AU468" s="18" t="s">
        <v>82</v>
      </c>
    </row>
    <row r="469" spans="1:65" s="2" customFormat="1" ht="19.5">
      <c r="A469" s="35"/>
      <c r="B469" s="36"/>
      <c r="C469" s="37"/>
      <c r="D469" s="217" t="s">
        <v>359</v>
      </c>
      <c r="E469" s="37"/>
      <c r="F469" s="263" t="s">
        <v>472</v>
      </c>
      <c r="G469" s="37"/>
      <c r="H469" s="37"/>
      <c r="I469" s="116"/>
      <c r="J469" s="37"/>
      <c r="K469" s="37"/>
      <c r="L469" s="40"/>
      <c r="M469" s="219"/>
      <c r="N469" s="220"/>
      <c r="O469" s="72"/>
      <c r="P469" s="72"/>
      <c r="Q469" s="72"/>
      <c r="R469" s="72"/>
      <c r="S469" s="72"/>
      <c r="T469" s="73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8" t="s">
        <v>359</v>
      </c>
      <c r="AU469" s="18" t="s">
        <v>82</v>
      </c>
    </row>
    <row r="470" spans="1:65" s="2" customFormat="1" ht="16.5" customHeight="1">
      <c r="A470" s="35"/>
      <c r="B470" s="36"/>
      <c r="C470" s="253" t="s">
        <v>489</v>
      </c>
      <c r="D470" s="253" t="s">
        <v>308</v>
      </c>
      <c r="E470" s="254" t="s">
        <v>490</v>
      </c>
      <c r="F470" s="255" t="s">
        <v>491</v>
      </c>
      <c r="G470" s="256" t="s">
        <v>227</v>
      </c>
      <c r="H470" s="257">
        <v>1</v>
      </c>
      <c r="I470" s="258"/>
      <c r="J470" s="259">
        <f>ROUND(I470*H470,2)</f>
        <v>0</v>
      </c>
      <c r="K470" s="255" t="s">
        <v>1</v>
      </c>
      <c r="L470" s="260"/>
      <c r="M470" s="261" t="s">
        <v>1</v>
      </c>
      <c r="N470" s="262" t="s">
        <v>38</v>
      </c>
      <c r="O470" s="72"/>
      <c r="P470" s="213">
        <f>O470*H470</f>
        <v>0</v>
      </c>
      <c r="Q470" s="213">
        <v>0</v>
      </c>
      <c r="R470" s="213">
        <f>Q470*H470</f>
        <v>0</v>
      </c>
      <c r="S470" s="213">
        <v>0</v>
      </c>
      <c r="T470" s="214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15" t="s">
        <v>175</v>
      </c>
      <c r="AT470" s="215" t="s">
        <v>308</v>
      </c>
      <c r="AU470" s="215" t="s">
        <v>82</v>
      </c>
      <c r="AY470" s="18" t="s">
        <v>153</v>
      </c>
      <c r="BE470" s="216">
        <f>IF(N470="základní",J470,0)</f>
        <v>0</v>
      </c>
      <c r="BF470" s="216">
        <f>IF(N470="snížená",J470,0)</f>
        <v>0</v>
      </c>
      <c r="BG470" s="216">
        <f>IF(N470="zákl. přenesená",J470,0)</f>
        <v>0</v>
      </c>
      <c r="BH470" s="216">
        <f>IF(N470="sníž. přenesená",J470,0)</f>
        <v>0</v>
      </c>
      <c r="BI470" s="216">
        <f>IF(N470="nulová",J470,0)</f>
        <v>0</v>
      </c>
      <c r="BJ470" s="18" t="s">
        <v>80</v>
      </c>
      <c r="BK470" s="216">
        <f>ROUND(I470*H470,2)</f>
        <v>0</v>
      </c>
      <c r="BL470" s="18" t="s">
        <v>159</v>
      </c>
      <c r="BM470" s="215" t="s">
        <v>492</v>
      </c>
    </row>
    <row r="471" spans="1:65" s="2" customFormat="1" ht="11.25">
      <c r="A471" s="35"/>
      <c r="B471" s="36"/>
      <c r="C471" s="37"/>
      <c r="D471" s="217" t="s">
        <v>160</v>
      </c>
      <c r="E471" s="37"/>
      <c r="F471" s="218" t="s">
        <v>491</v>
      </c>
      <c r="G471" s="37"/>
      <c r="H471" s="37"/>
      <c r="I471" s="116"/>
      <c r="J471" s="37"/>
      <c r="K471" s="37"/>
      <c r="L471" s="40"/>
      <c r="M471" s="219"/>
      <c r="N471" s="220"/>
      <c r="O471" s="72"/>
      <c r="P471" s="72"/>
      <c r="Q471" s="72"/>
      <c r="R471" s="72"/>
      <c r="S471" s="72"/>
      <c r="T471" s="73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160</v>
      </c>
      <c r="AU471" s="18" t="s">
        <v>82</v>
      </c>
    </row>
    <row r="472" spans="1:65" s="2" customFormat="1" ht="19.5">
      <c r="A472" s="35"/>
      <c r="B472" s="36"/>
      <c r="C472" s="37"/>
      <c r="D472" s="217" t="s">
        <v>359</v>
      </c>
      <c r="E472" s="37"/>
      <c r="F472" s="263" t="s">
        <v>472</v>
      </c>
      <c r="G472" s="37"/>
      <c r="H472" s="37"/>
      <c r="I472" s="116"/>
      <c r="J472" s="37"/>
      <c r="K472" s="37"/>
      <c r="L472" s="40"/>
      <c r="M472" s="219"/>
      <c r="N472" s="220"/>
      <c r="O472" s="72"/>
      <c r="P472" s="72"/>
      <c r="Q472" s="72"/>
      <c r="R472" s="72"/>
      <c r="S472" s="72"/>
      <c r="T472" s="73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359</v>
      </c>
      <c r="AU472" s="18" t="s">
        <v>82</v>
      </c>
    </row>
    <row r="473" spans="1:65" s="2" customFormat="1" ht="16.5" customHeight="1">
      <c r="A473" s="35"/>
      <c r="B473" s="36"/>
      <c r="C473" s="204" t="s">
        <v>311</v>
      </c>
      <c r="D473" s="204" t="s">
        <v>155</v>
      </c>
      <c r="E473" s="205" t="s">
        <v>493</v>
      </c>
      <c r="F473" s="206" t="s">
        <v>494</v>
      </c>
      <c r="G473" s="207" t="s">
        <v>227</v>
      </c>
      <c r="H473" s="208">
        <v>3</v>
      </c>
      <c r="I473" s="209"/>
      <c r="J473" s="210">
        <f>ROUND(I473*H473,2)</f>
        <v>0</v>
      </c>
      <c r="K473" s="206" t="s">
        <v>1</v>
      </c>
      <c r="L473" s="40"/>
      <c r="M473" s="211" t="s">
        <v>1</v>
      </c>
      <c r="N473" s="212" t="s">
        <v>38</v>
      </c>
      <c r="O473" s="72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15" t="s">
        <v>159</v>
      </c>
      <c r="AT473" s="215" t="s">
        <v>155</v>
      </c>
      <c r="AU473" s="215" t="s">
        <v>82</v>
      </c>
      <c r="AY473" s="18" t="s">
        <v>153</v>
      </c>
      <c r="BE473" s="216">
        <f>IF(N473="základní",J473,0)</f>
        <v>0</v>
      </c>
      <c r="BF473" s="216">
        <f>IF(N473="snížená",J473,0)</f>
        <v>0</v>
      </c>
      <c r="BG473" s="216">
        <f>IF(N473="zákl. přenesená",J473,0)</f>
        <v>0</v>
      </c>
      <c r="BH473" s="216">
        <f>IF(N473="sníž. přenesená",J473,0)</f>
        <v>0</v>
      </c>
      <c r="BI473" s="216">
        <f>IF(N473="nulová",J473,0)</f>
        <v>0</v>
      </c>
      <c r="BJ473" s="18" t="s">
        <v>80</v>
      </c>
      <c r="BK473" s="216">
        <f>ROUND(I473*H473,2)</f>
        <v>0</v>
      </c>
      <c r="BL473" s="18" t="s">
        <v>159</v>
      </c>
      <c r="BM473" s="215" t="s">
        <v>495</v>
      </c>
    </row>
    <row r="474" spans="1:65" s="2" customFormat="1" ht="11.25">
      <c r="A474" s="35"/>
      <c r="B474" s="36"/>
      <c r="C474" s="37"/>
      <c r="D474" s="217" t="s">
        <v>160</v>
      </c>
      <c r="E474" s="37"/>
      <c r="F474" s="218" t="s">
        <v>494</v>
      </c>
      <c r="G474" s="37"/>
      <c r="H474" s="37"/>
      <c r="I474" s="116"/>
      <c r="J474" s="37"/>
      <c r="K474" s="37"/>
      <c r="L474" s="40"/>
      <c r="M474" s="219"/>
      <c r="N474" s="220"/>
      <c r="O474" s="72"/>
      <c r="P474" s="72"/>
      <c r="Q474" s="72"/>
      <c r="R474" s="72"/>
      <c r="S474" s="72"/>
      <c r="T474" s="73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160</v>
      </c>
      <c r="AU474" s="18" t="s">
        <v>82</v>
      </c>
    </row>
    <row r="475" spans="1:65" s="2" customFormat="1" ht="16.5" customHeight="1">
      <c r="A475" s="35"/>
      <c r="B475" s="36"/>
      <c r="C475" s="253" t="s">
        <v>496</v>
      </c>
      <c r="D475" s="253" t="s">
        <v>308</v>
      </c>
      <c r="E475" s="254" t="s">
        <v>497</v>
      </c>
      <c r="F475" s="255" t="s">
        <v>498</v>
      </c>
      <c r="G475" s="256" t="s">
        <v>227</v>
      </c>
      <c r="H475" s="257">
        <v>1</v>
      </c>
      <c r="I475" s="258"/>
      <c r="J475" s="259">
        <f>ROUND(I475*H475,2)</f>
        <v>0</v>
      </c>
      <c r="K475" s="255" t="s">
        <v>1</v>
      </c>
      <c r="L475" s="260"/>
      <c r="M475" s="261" t="s">
        <v>1</v>
      </c>
      <c r="N475" s="262" t="s">
        <v>38</v>
      </c>
      <c r="O475" s="72"/>
      <c r="P475" s="213">
        <f>O475*H475</f>
        <v>0</v>
      </c>
      <c r="Q475" s="213">
        <v>0</v>
      </c>
      <c r="R475" s="213">
        <f>Q475*H475</f>
        <v>0</v>
      </c>
      <c r="S475" s="213">
        <v>0</v>
      </c>
      <c r="T475" s="214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15" t="s">
        <v>175</v>
      </c>
      <c r="AT475" s="215" t="s">
        <v>308</v>
      </c>
      <c r="AU475" s="215" t="s">
        <v>82</v>
      </c>
      <c r="AY475" s="18" t="s">
        <v>153</v>
      </c>
      <c r="BE475" s="216">
        <f>IF(N475="základní",J475,0)</f>
        <v>0</v>
      </c>
      <c r="BF475" s="216">
        <f>IF(N475="snížená",J475,0)</f>
        <v>0</v>
      </c>
      <c r="BG475" s="216">
        <f>IF(N475="zákl. přenesená",J475,0)</f>
        <v>0</v>
      </c>
      <c r="BH475" s="216">
        <f>IF(N475="sníž. přenesená",J475,0)</f>
        <v>0</v>
      </c>
      <c r="BI475" s="216">
        <f>IF(N475="nulová",J475,0)</f>
        <v>0</v>
      </c>
      <c r="BJ475" s="18" t="s">
        <v>80</v>
      </c>
      <c r="BK475" s="216">
        <f>ROUND(I475*H475,2)</f>
        <v>0</v>
      </c>
      <c r="BL475" s="18" t="s">
        <v>159</v>
      </c>
      <c r="BM475" s="215" t="s">
        <v>499</v>
      </c>
    </row>
    <row r="476" spans="1:65" s="2" customFormat="1" ht="11.25">
      <c r="A476" s="35"/>
      <c r="B476" s="36"/>
      <c r="C476" s="37"/>
      <c r="D476" s="217" t="s">
        <v>160</v>
      </c>
      <c r="E476" s="37"/>
      <c r="F476" s="218" t="s">
        <v>498</v>
      </c>
      <c r="G476" s="37"/>
      <c r="H476" s="37"/>
      <c r="I476" s="116"/>
      <c r="J476" s="37"/>
      <c r="K476" s="37"/>
      <c r="L476" s="40"/>
      <c r="M476" s="219"/>
      <c r="N476" s="220"/>
      <c r="O476" s="72"/>
      <c r="P476" s="72"/>
      <c r="Q476" s="72"/>
      <c r="R476" s="72"/>
      <c r="S476" s="72"/>
      <c r="T476" s="73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8" t="s">
        <v>160</v>
      </c>
      <c r="AU476" s="18" t="s">
        <v>82</v>
      </c>
    </row>
    <row r="477" spans="1:65" s="2" customFormat="1" ht="16.5" customHeight="1">
      <c r="A477" s="35"/>
      <c r="B477" s="36"/>
      <c r="C477" s="253" t="s">
        <v>316</v>
      </c>
      <c r="D477" s="253" t="s">
        <v>308</v>
      </c>
      <c r="E477" s="254" t="s">
        <v>500</v>
      </c>
      <c r="F477" s="255" t="s">
        <v>501</v>
      </c>
      <c r="G477" s="256" t="s">
        <v>227</v>
      </c>
      <c r="H477" s="257">
        <v>2</v>
      </c>
      <c r="I477" s="258"/>
      <c r="J477" s="259">
        <f>ROUND(I477*H477,2)</f>
        <v>0</v>
      </c>
      <c r="K477" s="255" t="s">
        <v>1</v>
      </c>
      <c r="L477" s="260"/>
      <c r="M477" s="261" t="s">
        <v>1</v>
      </c>
      <c r="N477" s="262" t="s">
        <v>38</v>
      </c>
      <c r="O477" s="72"/>
      <c r="P477" s="213">
        <f>O477*H477</f>
        <v>0</v>
      </c>
      <c r="Q477" s="213">
        <v>0</v>
      </c>
      <c r="R477" s="213">
        <f>Q477*H477</f>
        <v>0</v>
      </c>
      <c r="S477" s="213">
        <v>0</v>
      </c>
      <c r="T477" s="214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15" t="s">
        <v>175</v>
      </c>
      <c r="AT477" s="215" t="s">
        <v>308</v>
      </c>
      <c r="AU477" s="215" t="s">
        <v>82</v>
      </c>
      <c r="AY477" s="18" t="s">
        <v>153</v>
      </c>
      <c r="BE477" s="216">
        <f>IF(N477="základní",J477,0)</f>
        <v>0</v>
      </c>
      <c r="BF477" s="216">
        <f>IF(N477="snížená",J477,0)</f>
        <v>0</v>
      </c>
      <c r="BG477" s="216">
        <f>IF(N477="zákl. přenesená",J477,0)</f>
        <v>0</v>
      </c>
      <c r="BH477" s="216">
        <f>IF(N477="sníž. přenesená",J477,0)</f>
        <v>0</v>
      </c>
      <c r="BI477" s="216">
        <f>IF(N477="nulová",J477,0)</f>
        <v>0</v>
      </c>
      <c r="BJ477" s="18" t="s">
        <v>80</v>
      </c>
      <c r="BK477" s="216">
        <f>ROUND(I477*H477,2)</f>
        <v>0</v>
      </c>
      <c r="BL477" s="18" t="s">
        <v>159</v>
      </c>
      <c r="BM477" s="215" t="s">
        <v>502</v>
      </c>
    </row>
    <row r="478" spans="1:65" s="2" customFormat="1" ht="11.25">
      <c r="A478" s="35"/>
      <c r="B478" s="36"/>
      <c r="C478" s="37"/>
      <c r="D478" s="217" t="s">
        <v>160</v>
      </c>
      <c r="E478" s="37"/>
      <c r="F478" s="218" t="s">
        <v>501</v>
      </c>
      <c r="G478" s="37"/>
      <c r="H478" s="37"/>
      <c r="I478" s="116"/>
      <c r="J478" s="37"/>
      <c r="K478" s="37"/>
      <c r="L478" s="40"/>
      <c r="M478" s="219"/>
      <c r="N478" s="220"/>
      <c r="O478" s="72"/>
      <c r="P478" s="72"/>
      <c r="Q478" s="72"/>
      <c r="R478" s="72"/>
      <c r="S478" s="72"/>
      <c r="T478" s="73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160</v>
      </c>
      <c r="AU478" s="18" t="s">
        <v>82</v>
      </c>
    </row>
    <row r="479" spans="1:65" s="2" customFormat="1" ht="21.75" customHeight="1">
      <c r="A479" s="35"/>
      <c r="B479" s="36"/>
      <c r="C479" s="204" t="s">
        <v>503</v>
      </c>
      <c r="D479" s="204" t="s">
        <v>155</v>
      </c>
      <c r="E479" s="205" t="s">
        <v>504</v>
      </c>
      <c r="F479" s="206" t="s">
        <v>505</v>
      </c>
      <c r="G479" s="207" t="s">
        <v>169</v>
      </c>
      <c r="H479" s="208">
        <v>45.6</v>
      </c>
      <c r="I479" s="209"/>
      <c r="J479" s="210">
        <f>ROUND(I479*H479,2)</f>
        <v>0</v>
      </c>
      <c r="K479" s="206" t="s">
        <v>1</v>
      </c>
      <c r="L479" s="40"/>
      <c r="M479" s="211" t="s">
        <v>1</v>
      </c>
      <c r="N479" s="212" t="s">
        <v>38</v>
      </c>
      <c r="O479" s="72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15" t="s">
        <v>159</v>
      </c>
      <c r="AT479" s="215" t="s">
        <v>155</v>
      </c>
      <c r="AU479" s="215" t="s">
        <v>82</v>
      </c>
      <c r="AY479" s="18" t="s">
        <v>153</v>
      </c>
      <c r="BE479" s="216">
        <f>IF(N479="základní",J479,0)</f>
        <v>0</v>
      </c>
      <c r="BF479" s="216">
        <f>IF(N479="snížená",J479,0)</f>
        <v>0</v>
      </c>
      <c r="BG479" s="216">
        <f>IF(N479="zákl. přenesená",J479,0)</f>
        <v>0</v>
      </c>
      <c r="BH479" s="216">
        <f>IF(N479="sníž. přenesená",J479,0)</f>
        <v>0</v>
      </c>
      <c r="BI479" s="216">
        <f>IF(N479="nulová",J479,0)</f>
        <v>0</v>
      </c>
      <c r="BJ479" s="18" t="s">
        <v>80</v>
      </c>
      <c r="BK479" s="216">
        <f>ROUND(I479*H479,2)</f>
        <v>0</v>
      </c>
      <c r="BL479" s="18" t="s">
        <v>159</v>
      </c>
      <c r="BM479" s="215" t="s">
        <v>506</v>
      </c>
    </row>
    <row r="480" spans="1:65" s="2" customFormat="1" ht="19.5">
      <c r="A480" s="35"/>
      <c r="B480" s="36"/>
      <c r="C480" s="37"/>
      <c r="D480" s="217" t="s">
        <v>160</v>
      </c>
      <c r="E480" s="37"/>
      <c r="F480" s="218" t="s">
        <v>505</v>
      </c>
      <c r="G480" s="37"/>
      <c r="H480" s="37"/>
      <c r="I480" s="116"/>
      <c r="J480" s="37"/>
      <c r="K480" s="37"/>
      <c r="L480" s="40"/>
      <c r="M480" s="219"/>
      <c r="N480" s="220"/>
      <c r="O480" s="72"/>
      <c r="P480" s="72"/>
      <c r="Q480" s="72"/>
      <c r="R480" s="72"/>
      <c r="S480" s="72"/>
      <c r="T480" s="73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8" t="s">
        <v>160</v>
      </c>
      <c r="AU480" s="18" t="s">
        <v>82</v>
      </c>
    </row>
    <row r="481" spans="1:65" s="13" customFormat="1" ht="11.25">
      <c r="B481" s="221"/>
      <c r="C481" s="222"/>
      <c r="D481" s="217" t="s">
        <v>161</v>
      </c>
      <c r="E481" s="223" t="s">
        <v>1</v>
      </c>
      <c r="F481" s="224" t="s">
        <v>507</v>
      </c>
      <c r="G481" s="222"/>
      <c r="H481" s="225">
        <v>45.6</v>
      </c>
      <c r="I481" s="226"/>
      <c r="J481" s="222"/>
      <c r="K481" s="222"/>
      <c r="L481" s="227"/>
      <c r="M481" s="228"/>
      <c r="N481" s="229"/>
      <c r="O481" s="229"/>
      <c r="P481" s="229"/>
      <c r="Q481" s="229"/>
      <c r="R481" s="229"/>
      <c r="S481" s="229"/>
      <c r="T481" s="230"/>
      <c r="AT481" s="231" t="s">
        <v>161</v>
      </c>
      <c r="AU481" s="231" t="s">
        <v>82</v>
      </c>
      <c r="AV481" s="13" t="s">
        <v>82</v>
      </c>
      <c r="AW481" s="13" t="s">
        <v>30</v>
      </c>
      <c r="AX481" s="13" t="s">
        <v>73</v>
      </c>
      <c r="AY481" s="231" t="s">
        <v>153</v>
      </c>
    </row>
    <row r="482" spans="1:65" s="14" customFormat="1" ht="11.25">
      <c r="B482" s="232"/>
      <c r="C482" s="233"/>
      <c r="D482" s="217" t="s">
        <v>161</v>
      </c>
      <c r="E482" s="234" t="s">
        <v>1</v>
      </c>
      <c r="F482" s="235" t="s">
        <v>163</v>
      </c>
      <c r="G482" s="233"/>
      <c r="H482" s="236">
        <v>45.6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AT482" s="242" t="s">
        <v>161</v>
      </c>
      <c r="AU482" s="242" t="s">
        <v>82</v>
      </c>
      <c r="AV482" s="14" t="s">
        <v>159</v>
      </c>
      <c r="AW482" s="14" t="s">
        <v>30</v>
      </c>
      <c r="AX482" s="14" t="s">
        <v>80</v>
      </c>
      <c r="AY482" s="242" t="s">
        <v>153</v>
      </c>
    </row>
    <row r="483" spans="1:65" s="2" customFormat="1" ht="21.75" customHeight="1">
      <c r="A483" s="35"/>
      <c r="B483" s="36"/>
      <c r="C483" s="253" t="s">
        <v>320</v>
      </c>
      <c r="D483" s="253" t="s">
        <v>308</v>
      </c>
      <c r="E483" s="254" t="s">
        <v>508</v>
      </c>
      <c r="F483" s="255" t="s">
        <v>509</v>
      </c>
      <c r="G483" s="256" t="s">
        <v>227</v>
      </c>
      <c r="H483" s="257">
        <v>46.055999999999997</v>
      </c>
      <c r="I483" s="258"/>
      <c r="J483" s="259">
        <f>ROUND(I483*H483,2)</f>
        <v>0</v>
      </c>
      <c r="K483" s="255" t="s">
        <v>1</v>
      </c>
      <c r="L483" s="260"/>
      <c r="M483" s="261" t="s">
        <v>1</v>
      </c>
      <c r="N483" s="262" t="s">
        <v>38</v>
      </c>
      <c r="O483" s="72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15" t="s">
        <v>175</v>
      </c>
      <c r="AT483" s="215" t="s">
        <v>308</v>
      </c>
      <c r="AU483" s="215" t="s">
        <v>82</v>
      </c>
      <c r="AY483" s="18" t="s">
        <v>153</v>
      </c>
      <c r="BE483" s="216">
        <f>IF(N483="základní",J483,0)</f>
        <v>0</v>
      </c>
      <c r="BF483" s="216">
        <f>IF(N483="snížená",J483,0)</f>
        <v>0</v>
      </c>
      <c r="BG483" s="216">
        <f>IF(N483="zákl. přenesená",J483,0)</f>
        <v>0</v>
      </c>
      <c r="BH483" s="216">
        <f>IF(N483="sníž. přenesená",J483,0)</f>
        <v>0</v>
      </c>
      <c r="BI483" s="216">
        <f>IF(N483="nulová",J483,0)</f>
        <v>0</v>
      </c>
      <c r="BJ483" s="18" t="s">
        <v>80</v>
      </c>
      <c r="BK483" s="216">
        <f>ROUND(I483*H483,2)</f>
        <v>0</v>
      </c>
      <c r="BL483" s="18" t="s">
        <v>159</v>
      </c>
      <c r="BM483" s="215" t="s">
        <v>510</v>
      </c>
    </row>
    <row r="484" spans="1:65" s="2" customFormat="1" ht="11.25">
      <c r="A484" s="35"/>
      <c r="B484" s="36"/>
      <c r="C484" s="37"/>
      <c r="D484" s="217" t="s">
        <v>160</v>
      </c>
      <c r="E484" s="37"/>
      <c r="F484" s="218" t="s">
        <v>509</v>
      </c>
      <c r="G484" s="37"/>
      <c r="H484" s="37"/>
      <c r="I484" s="116"/>
      <c r="J484" s="37"/>
      <c r="K484" s="37"/>
      <c r="L484" s="40"/>
      <c r="M484" s="219"/>
      <c r="N484" s="220"/>
      <c r="O484" s="72"/>
      <c r="P484" s="72"/>
      <c r="Q484" s="72"/>
      <c r="R484" s="72"/>
      <c r="S484" s="72"/>
      <c r="T484" s="73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8" t="s">
        <v>160</v>
      </c>
      <c r="AU484" s="18" t="s">
        <v>82</v>
      </c>
    </row>
    <row r="485" spans="1:65" s="2" customFormat="1" ht="21.75" customHeight="1">
      <c r="A485" s="35"/>
      <c r="B485" s="36"/>
      <c r="C485" s="204" t="s">
        <v>511</v>
      </c>
      <c r="D485" s="204" t="s">
        <v>155</v>
      </c>
      <c r="E485" s="205" t="s">
        <v>512</v>
      </c>
      <c r="F485" s="206" t="s">
        <v>513</v>
      </c>
      <c r="G485" s="207" t="s">
        <v>227</v>
      </c>
      <c r="H485" s="208">
        <v>1</v>
      </c>
      <c r="I485" s="209"/>
      <c r="J485" s="210">
        <f>ROUND(I485*H485,2)</f>
        <v>0</v>
      </c>
      <c r="K485" s="206" t="s">
        <v>1</v>
      </c>
      <c r="L485" s="40"/>
      <c r="M485" s="211" t="s">
        <v>1</v>
      </c>
      <c r="N485" s="212" t="s">
        <v>38</v>
      </c>
      <c r="O485" s="72"/>
      <c r="P485" s="213">
        <f>O485*H485</f>
        <v>0</v>
      </c>
      <c r="Q485" s="213">
        <v>0</v>
      </c>
      <c r="R485" s="213">
        <f>Q485*H485</f>
        <v>0</v>
      </c>
      <c r="S485" s="213">
        <v>0</v>
      </c>
      <c r="T485" s="21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15" t="s">
        <v>159</v>
      </c>
      <c r="AT485" s="215" t="s">
        <v>155</v>
      </c>
      <c r="AU485" s="215" t="s">
        <v>82</v>
      </c>
      <c r="AY485" s="18" t="s">
        <v>153</v>
      </c>
      <c r="BE485" s="216">
        <f>IF(N485="základní",J485,0)</f>
        <v>0</v>
      </c>
      <c r="BF485" s="216">
        <f>IF(N485="snížená",J485,0)</f>
        <v>0</v>
      </c>
      <c r="BG485" s="216">
        <f>IF(N485="zákl. přenesená",J485,0)</f>
        <v>0</v>
      </c>
      <c r="BH485" s="216">
        <f>IF(N485="sníž. přenesená",J485,0)</f>
        <v>0</v>
      </c>
      <c r="BI485" s="216">
        <f>IF(N485="nulová",J485,0)</f>
        <v>0</v>
      </c>
      <c r="BJ485" s="18" t="s">
        <v>80</v>
      </c>
      <c r="BK485" s="216">
        <f>ROUND(I485*H485,2)</f>
        <v>0</v>
      </c>
      <c r="BL485" s="18" t="s">
        <v>159</v>
      </c>
      <c r="BM485" s="215" t="s">
        <v>514</v>
      </c>
    </row>
    <row r="486" spans="1:65" s="2" customFormat="1" ht="11.25">
      <c r="A486" s="35"/>
      <c r="B486" s="36"/>
      <c r="C486" s="37"/>
      <c r="D486" s="217" t="s">
        <v>160</v>
      </c>
      <c r="E486" s="37"/>
      <c r="F486" s="218" t="s">
        <v>513</v>
      </c>
      <c r="G486" s="37"/>
      <c r="H486" s="37"/>
      <c r="I486" s="116"/>
      <c r="J486" s="37"/>
      <c r="K486" s="37"/>
      <c r="L486" s="40"/>
      <c r="M486" s="219"/>
      <c r="N486" s="220"/>
      <c r="O486" s="72"/>
      <c r="P486" s="72"/>
      <c r="Q486" s="72"/>
      <c r="R486" s="72"/>
      <c r="S486" s="72"/>
      <c r="T486" s="73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160</v>
      </c>
      <c r="AU486" s="18" t="s">
        <v>82</v>
      </c>
    </row>
    <row r="487" spans="1:65" s="2" customFormat="1" ht="21.75" customHeight="1">
      <c r="A487" s="35"/>
      <c r="B487" s="36"/>
      <c r="C487" s="253" t="s">
        <v>332</v>
      </c>
      <c r="D487" s="253" t="s">
        <v>308</v>
      </c>
      <c r="E487" s="254" t="s">
        <v>515</v>
      </c>
      <c r="F487" s="255" t="s">
        <v>516</v>
      </c>
      <c r="G487" s="256" t="s">
        <v>227</v>
      </c>
      <c r="H487" s="257">
        <v>1</v>
      </c>
      <c r="I487" s="258"/>
      <c r="J487" s="259">
        <f>ROUND(I487*H487,2)</f>
        <v>0</v>
      </c>
      <c r="K487" s="255" t="s">
        <v>1</v>
      </c>
      <c r="L487" s="260"/>
      <c r="M487" s="261" t="s">
        <v>1</v>
      </c>
      <c r="N487" s="262" t="s">
        <v>38</v>
      </c>
      <c r="O487" s="72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15" t="s">
        <v>175</v>
      </c>
      <c r="AT487" s="215" t="s">
        <v>308</v>
      </c>
      <c r="AU487" s="215" t="s">
        <v>82</v>
      </c>
      <c r="AY487" s="18" t="s">
        <v>153</v>
      </c>
      <c r="BE487" s="216">
        <f>IF(N487="základní",J487,0)</f>
        <v>0</v>
      </c>
      <c r="BF487" s="216">
        <f>IF(N487="snížená",J487,0)</f>
        <v>0</v>
      </c>
      <c r="BG487" s="216">
        <f>IF(N487="zákl. přenesená",J487,0)</f>
        <v>0</v>
      </c>
      <c r="BH487" s="216">
        <f>IF(N487="sníž. přenesená",J487,0)</f>
        <v>0</v>
      </c>
      <c r="BI487" s="216">
        <f>IF(N487="nulová",J487,0)</f>
        <v>0</v>
      </c>
      <c r="BJ487" s="18" t="s">
        <v>80</v>
      </c>
      <c r="BK487" s="216">
        <f>ROUND(I487*H487,2)</f>
        <v>0</v>
      </c>
      <c r="BL487" s="18" t="s">
        <v>159</v>
      </c>
      <c r="BM487" s="215" t="s">
        <v>517</v>
      </c>
    </row>
    <row r="488" spans="1:65" s="2" customFormat="1" ht="19.5">
      <c r="A488" s="35"/>
      <c r="B488" s="36"/>
      <c r="C488" s="37"/>
      <c r="D488" s="217" t="s">
        <v>160</v>
      </c>
      <c r="E488" s="37"/>
      <c r="F488" s="218" t="s">
        <v>516</v>
      </c>
      <c r="G488" s="37"/>
      <c r="H488" s="37"/>
      <c r="I488" s="116"/>
      <c r="J488" s="37"/>
      <c r="K488" s="37"/>
      <c r="L488" s="40"/>
      <c r="M488" s="219"/>
      <c r="N488" s="220"/>
      <c r="O488" s="72"/>
      <c r="P488" s="72"/>
      <c r="Q488" s="72"/>
      <c r="R488" s="72"/>
      <c r="S488" s="72"/>
      <c r="T488" s="73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8" t="s">
        <v>160</v>
      </c>
      <c r="AU488" s="18" t="s">
        <v>82</v>
      </c>
    </row>
    <row r="489" spans="1:65" s="2" customFormat="1" ht="21.75" customHeight="1">
      <c r="A489" s="35"/>
      <c r="B489" s="36"/>
      <c r="C489" s="204" t="s">
        <v>518</v>
      </c>
      <c r="D489" s="204" t="s">
        <v>155</v>
      </c>
      <c r="E489" s="205" t="s">
        <v>519</v>
      </c>
      <c r="F489" s="206" t="s">
        <v>520</v>
      </c>
      <c r="G489" s="207" t="s">
        <v>227</v>
      </c>
      <c r="H489" s="208">
        <v>4</v>
      </c>
      <c r="I489" s="209"/>
      <c r="J489" s="210">
        <f>ROUND(I489*H489,2)</f>
        <v>0</v>
      </c>
      <c r="K489" s="206" t="s">
        <v>1</v>
      </c>
      <c r="L489" s="40"/>
      <c r="M489" s="211" t="s">
        <v>1</v>
      </c>
      <c r="N489" s="212" t="s">
        <v>38</v>
      </c>
      <c r="O489" s="72"/>
      <c r="P489" s="213">
        <f>O489*H489</f>
        <v>0</v>
      </c>
      <c r="Q489" s="213">
        <v>0</v>
      </c>
      <c r="R489" s="213">
        <f>Q489*H489</f>
        <v>0</v>
      </c>
      <c r="S489" s="213">
        <v>0</v>
      </c>
      <c r="T489" s="214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15" t="s">
        <v>159</v>
      </c>
      <c r="AT489" s="215" t="s">
        <v>155</v>
      </c>
      <c r="AU489" s="215" t="s">
        <v>82</v>
      </c>
      <c r="AY489" s="18" t="s">
        <v>153</v>
      </c>
      <c r="BE489" s="216">
        <f>IF(N489="základní",J489,0)</f>
        <v>0</v>
      </c>
      <c r="BF489" s="216">
        <f>IF(N489="snížená",J489,0)</f>
        <v>0</v>
      </c>
      <c r="BG489" s="216">
        <f>IF(N489="zákl. přenesená",J489,0)</f>
        <v>0</v>
      </c>
      <c r="BH489" s="216">
        <f>IF(N489="sníž. přenesená",J489,0)</f>
        <v>0</v>
      </c>
      <c r="BI489" s="216">
        <f>IF(N489="nulová",J489,0)</f>
        <v>0</v>
      </c>
      <c r="BJ489" s="18" t="s">
        <v>80</v>
      </c>
      <c r="BK489" s="216">
        <f>ROUND(I489*H489,2)</f>
        <v>0</v>
      </c>
      <c r="BL489" s="18" t="s">
        <v>159</v>
      </c>
      <c r="BM489" s="215" t="s">
        <v>521</v>
      </c>
    </row>
    <row r="490" spans="1:65" s="2" customFormat="1" ht="11.25">
      <c r="A490" s="35"/>
      <c r="B490" s="36"/>
      <c r="C490" s="37"/>
      <c r="D490" s="217" t="s">
        <v>160</v>
      </c>
      <c r="E490" s="37"/>
      <c r="F490" s="218" t="s">
        <v>520</v>
      </c>
      <c r="G490" s="37"/>
      <c r="H490" s="37"/>
      <c r="I490" s="116"/>
      <c r="J490" s="37"/>
      <c r="K490" s="37"/>
      <c r="L490" s="40"/>
      <c r="M490" s="219"/>
      <c r="N490" s="220"/>
      <c r="O490" s="72"/>
      <c r="P490" s="72"/>
      <c r="Q490" s="72"/>
      <c r="R490" s="72"/>
      <c r="S490" s="72"/>
      <c r="T490" s="73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8" t="s">
        <v>160</v>
      </c>
      <c r="AU490" s="18" t="s">
        <v>82</v>
      </c>
    </row>
    <row r="491" spans="1:65" s="2" customFormat="1" ht="16.5" customHeight="1">
      <c r="A491" s="35"/>
      <c r="B491" s="36"/>
      <c r="C491" s="253" t="s">
        <v>335</v>
      </c>
      <c r="D491" s="253" t="s">
        <v>308</v>
      </c>
      <c r="E491" s="254" t="s">
        <v>522</v>
      </c>
      <c r="F491" s="255" t="s">
        <v>523</v>
      </c>
      <c r="G491" s="256" t="s">
        <v>227</v>
      </c>
      <c r="H491" s="257">
        <v>4</v>
      </c>
      <c r="I491" s="258"/>
      <c r="J491" s="259">
        <f>ROUND(I491*H491,2)</f>
        <v>0</v>
      </c>
      <c r="K491" s="255" t="s">
        <v>1</v>
      </c>
      <c r="L491" s="260"/>
      <c r="M491" s="261" t="s">
        <v>1</v>
      </c>
      <c r="N491" s="262" t="s">
        <v>38</v>
      </c>
      <c r="O491" s="72"/>
      <c r="P491" s="213">
        <f>O491*H491</f>
        <v>0</v>
      </c>
      <c r="Q491" s="213">
        <v>0</v>
      </c>
      <c r="R491" s="213">
        <f>Q491*H491</f>
        <v>0</v>
      </c>
      <c r="S491" s="213">
        <v>0</v>
      </c>
      <c r="T491" s="21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15" t="s">
        <v>175</v>
      </c>
      <c r="AT491" s="215" t="s">
        <v>308</v>
      </c>
      <c r="AU491" s="215" t="s">
        <v>82</v>
      </c>
      <c r="AY491" s="18" t="s">
        <v>153</v>
      </c>
      <c r="BE491" s="216">
        <f>IF(N491="základní",J491,0)</f>
        <v>0</v>
      </c>
      <c r="BF491" s="216">
        <f>IF(N491="snížená",J491,0)</f>
        <v>0</v>
      </c>
      <c r="BG491" s="216">
        <f>IF(N491="zákl. přenesená",J491,0)</f>
        <v>0</v>
      </c>
      <c r="BH491" s="216">
        <f>IF(N491="sníž. přenesená",J491,0)</f>
        <v>0</v>
      </c>
      <c r="BI491" s="216">
        <f>IF(N491="nulová",J491,0)</f>
        <v>0</v>
      </c>
      <c r="BJ491" s="18" t="s">
        <v>80</v>
      </c>
      <c r="BK491" s="216">
        <f>ROUND(I491*H491,2)</f>
        <v>0</v>
      </c>
      <c r="BL491" s="18" t="s">
        <v>159</v>
      </c>
      <c r="BM491" s="215" t="s">
        <v>524</v>
      </c>
    </row>
    <row r="492" spans="1:65" s="2" customFormat="1" ht="11.25">
      <c r="A492" s="35"/>
      <c r="B492" s="36"/>
      <c r="C492" s="37"/>
      <c r="D492" s="217" t="s">
        <v>160</v>
      </c>
      <c r="E492" s="37"/>
      <c r="F492" s="218" t="s">
        <v>523</v>
      </c>
      <c r="G492" s="37"/>
      <c r="H492" s="37"/>
      <c r="I492" s="116"/>
      <c r="J492" s="37"/>
      <c r="K492" s="37"/>
      <c r="L492" s="40"/>
      <c r="M492" s="219"/>
      <c r="N492" s="220"/>
      <c r="O492" s="72"/>
      <c r="P492" s="72"/>
      <c r="Q492" s="72"/>
      <c r="R492" s="72"/>
      <c r="S492" s="72"/>
      <c r="T492" s="73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160</v>
      </c>
      <c r="AU492" s="18" t="s">
        <v>82</v>
      </c>
    </row>
    <row r="493" spans="1:65" s="2" customFormat="1" ht="21.75" customHeight="1">
      <c r="A493" s="35"/>
      <c r="B493" s="36"/>
      <c r="C493" s="204" t="s">
        <v>525</v>
      </c>
      <c r="D493" s="204" t="s">
        <v>155</v>
      </c>
      <c r="E493" s="205" t="s">
        <v>526</v>
      </c>
      <c r="F493" s="206" t="s">
        <v>527</v>
      </c>
      <c r="G493" s="207" t="s">
        <v>158</v>
      </c>
      <c r="H493" s="208">
        <v>61.03</v>
      </c>
      <c r="I493" s="209"/>
      <c r="J493" s="210">
        <f>ROUND(I493*H493,2)</f>
        <v>0</v>
      </c>
      <c r="K493" s="206" t="s">
        <v>1</v>
      </c>
      <c r="L493" s="40"/>
      <c r="M493" s="211" t="s">
        <v>1</v>
      </c>
      <c r="N493" s="212" t="s">
        <v>38</v>
      </c>
      <c r="O493" s="72"/>
      <c r="P493" s="213">
        <f>O493*H493</f>
        <v>0</v>
      </c>
      <c r="Q493" s="213">
        <v>0</v>
      </c>
      <c r="R493" s="213">
        <f>Q493*H493</f>
        <v>0</v>
      </c>
      <c r="S493" s="213">
        <v>0</v>
      </c>
      <c r="T493" s="214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15" t="s">
        <v>159</v>
      </c>
      <c r="AT493" s="215" t="s">
        <v>155</v>
      </c>
      <c r="AU493" s="215" t="s">
        <v>82</v>
      </c>
      <c r="AY493" s="18" t="s">
        <v>153</v>
      </c>
      <c r="BE493" s="216">
        <f>IF(N493="základní",J493,0)</f>
        <v>0</v>
      </c>
      <c r="BF493" s="216">
        <f>IF(N493="snížená",J493,0)</f>
        <v>0</v>
      </c>
      <c r="BG493" s="216">
        <f>IF(N493="zákl. přenesená",J493,0)</f>
        <v>0</v>
      </c>
      <c r="BH493" s="216">
        <f>IF(N493="sníž. přenesená",J493,0)</f>
        <v>0</v>
      </c>
      <c r="BI493" s="216">
        <f>IF(N493="nulová",J493,0)</f>
        <v>0</v>
      </c>
      <c r="BJ493" s="18" t="s">
        <v>80</v>
      </c>
      <c r="BK493" s="216">
        <f>ROUND(I493*H493,2)</f>
        <v>0</v>
      </c>
      <c r="BL493" s="18" t="s">
        <v>159</v>
      </c>
      <c r="BM493" s="215" t="s">
        <v>528</v>
      </c>
    </row>
    <row r="494" spans="1:65" s="2" customFormat="1" ht="11.25">
      <c r="A494" s="35"/>
      <c r="B494" s="36"/>
      <c r="C494" s="37"/>
      <c r="D494" s="217" t="s">
        <v>160</v>
      </c>
      <c r="E494" s="37"/>
      <c r="F494" s="218" t="s">
        <v>527</v>
      </c>
      <c r="G494" s="37"/>
      <c r="H494" s="37"/>
      <c r="I494" s="116"/>
      <c r="J494" s="37"/>
      <c r="K494" s="37"/>
      <c r="L494" s="40"/>
      <c r="M494" s="219"/>
      <c r="N494" s="220"/>
      <c r="O494" s="72"/>
      <c r="P494" s="72"/>
      <c r="Q494" s="72"/>
      <c r="R494" s="72"/>
      <c r="S494" s="72"/>
      <c r="T494" s="73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160</v>
      </c>
      <c r="AU494" s="18" t="s">
        <v>82</v>
      </c>
    </row>
    <row r="495" spans="1:65" s="13" customFormat="1" ht="11.25">
      <c r="B495" s="221"/>
      <c r="C495" s="222"/>
      <c r="D495" s="217" t="s">
        <v>161</v>
      </c>
      <c r="E495" s="223" t="s">
        <v>1</v>
      </c>
      <c r="F495" s="224" t="s">
        <v>529</v>
      </c>
      <c r="G495" s="222"/>
      <c r="H495" s="225">
        <v>61.03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161</v>
      </c>
      <c r="AU495" s="231" t="s">
        <v>82</v>
      </c>
      <c r="AV495" s="13" t="s">
        <v>82</v>
      </c>
      <c r="AW495" s="13" t="s">
        <v>30</v>
      </c>
      <c r="AX495" s="13" t="s">
        <v>73</v>
      </c>
      <c r="AY495" s="231" t="s">
        <v>153</v>
      </c>
    </row>
    <row r="496" spans="1:65" s="14" customFormat="1" ht="11.25">
      <c r="B496" s="232"/>
      <c r="C496" s="233"/>
      <c r="D496" s="217" t="s">
        <v>161</v>
      </c>
      <c r="E496" s="234" t="s">
        <v>1</v>
      </c>
      <c r="F496" s="235" t="s">
        <v>163</v>
      </c>
      <c r="G496" s="233"/>
      <c r="H496" s="236">
        <v>61.03</v>
      </c>
      <c r="I496" s="237"/>
      <c r="J496" s="233"/>
      <c r="K496" s="233"/>
      <c r="L496" s="238"/>
      <c r="M496" s="239"/>
      <c r="N496" s="240"/>
      <c r="O496" s="240"/>
      <c r="P496" s="240"/>
      <c r="Q496" s="240"/>
      <c r="R496" s="240"/>
      <c r="S496" s="240"/>
      <c r="T496" s="241"/>
      <c r="AT496" s="242" t="s">
        <v>161</v>
      </c>
      <c r="AU496" s="242" t="s">
        <v>82</v>
      </c>
      <c r="AV496" s="14" t="s">
        <v>159</v>
      </c>
      <c r="AW496" s="14" t="s">
        <v>30</v>
      </c>
      <c r="AX496" s="14" t="s">
        <v>80</v>
      </c>
      <c r="AY496" s="242" t="s">
        <v>153</v>
      </c>
    </row>
    <row r="497" spans="1:65" s="2" customFormat="1" ht="21.75" customHeight="1">
      <c r="A497" s="35"/>
      <c r="B497" s="36"/>
      <c r="C497" s="204" t="s">
        <v>340</v>
      </c>
      <c r="D497" s="204" t="s">
        <v>155</v>
      </c>
      <c r="E497" s="205" t="s">
        <v>530</v>
      </c>
      <c r="F497" s="206" t="s">
        <v>531</v>
      </c>
      <c r="G497" s="207" t="s">
        <v>169</v>
      </c>
      <c r="H497" s="208">
        <v>4.8</v>
      </c>
      <c r="I497" s="209"/>
      <c r="J497" s="210">
        <f>ROUND(I497*H497,2)</f>
        <v>0</v>
      </c>
      <c r="K497" s="206" t="s">
        <v>1</v>
      </c>
      <c r="L497" s="40"/>
      <c r="M497" s="211" t="s">
        <v>1</v>
      </c>
      <c r="N497" s="212" t="s">
        <v>38</v>
      </c>
      <c r="O497" s="72"/>
      <c r="P497" s="213">
        <f>O497*H497</f>
        <v>0</v>
      </c>
      <c r="Q497" s="213">
        <v>0</v>
      </c>
      <c r="R497" s="213">
        <f>Q497*H497</f>
        <v>0</v>
      </c>
      <c r="S497" s="213">
        <v>0</v>
      </c>
      <c r="T497" s="214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15" t="s">
        <v>159</v>
      </c>
      <c r="AT497" s="215" t="s">
        <v>155</v>
      </c>
      <c r="AU497" s="215" t="s">
        <v>82</v>
      </c>
      <c r="AY497" s="18" t="s">
        <v>153</v>
      </c>
      <c r="BE497" s="216">
        <f>IF(N497="základní",J497,0)</f>
        <v>0</v>
      </c>
      <c r="BF497" s="216">
        <f>IF(N497="snížená",J497,0)</f>
        <v>0</v>
      </c>
      <c r="BG497" s="216">
        <f>IF(N497="zákl. přenesená",J497,0)</f>
        <v>0</v>
      </c>
      <c r="BH497" s="216">
        <f>IF(N497="sníž. přenesená",J497,0)</f>
        <v>0</v>
      </c>
      <c r="BI497" s="216">
        <f>IF(N497="nulová",J497,0)</f>
        <v>0</v>
      </c>
      <c r="BJ497" s="18" t="s">
        <v>80</v>
      </c>
      <c r="BK497" s="216">
        <f>ROUND(I497*H497,2)</f>
        <v>0</v>
      </c>
      <c r="BL497" s="18" t="s">
        <v>159</v>
      </c>
      <c r="BM497" s="215" t="s">
        <v>532</v>
      </c>
    </row>
    <row r="498" spans="1:65" s="2" customFormat="1" ht="19.5">
      <c r="A498" s="35"/>
      <c r="B498" s="36"/>
      <c r="C498" s="37"/>
      <c r="D498" s="217" t="s">
        <v>160</v>
      </c>
      <c r="E498" s="37"/>
      <c r="F498" s="218" t="s">
        <v>531</v>
      </c>
      <c r="G498" s="37"/>
      <c r="H498" s="37"/>
      <c r="I498" s="116"/>
      <c r="J498" s="37"/>
      <c r="K498" s="37"/>
      <c r="L498" s="40"/>
      <c r="M498" s="219"/>
      <c r="N498" s="220"/>
      <c r="O498" s="72"/>
      <c r="P498" s="72"/>
      <c r="Q498" s="72"/>
      <c r="R498" s="72"/>
      <c r="S498" s="72"/>
      <c r="T498" s="73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8" t="s">
        <v>160</v>
      </c>
      <c r="AU498" s="18" t="s">
        <v>82</v>
      </c>
    </row>
    <row r="499" spans="1:65" s="15" customFormat="1" ht="11.25">
      <c r="B499" s="243"/>
      <c r="C499" s="244"/>
      <c r="D499" s="217" t="s">
        <v>161</v>
      </c>
      <c r="E499" s="245" t="s">
        <v>1</v>
      </c>
      <c r="F499" s="246" t="s">
        <v>533</v>
      </c>
      <c r="G499" s="244"/>
      <c r="H499" s="245" t="s">
        <v>1</v>
      </c>
      <c r="I499" s="247"/>
      <c r="J499" s="244"/>
      <c r="K499" s="244"/>
      <c r="L499" s="248"/>
      <c r="M499" s="249"/>
      <c r="N499" s="250"/>
      <c r="O499" s="250"/>
      <c r="P499" s="250"/>
      <c r="Q499" s="250"/>
      <c r="R499" s="250"/>
      <c r="S499" s="250"/>
      <c r="T499" s="251"/>
      <c r="AT499" s="252" t="s">
        <v>161</v>
      </c>
      <c r="AU499" s="252" t="s">
        <v>82</v>
      </c>
      <c r="AV499" s="15" t="s">
        <v>80</v>
      </c>
      <c r="AW499" s="15" t="s">
        <v>30</v>
      </c>
      <c r="AX499" s="15" t="s">
        <v>73</v>
      </c>
      <c r="AY499" s="252" t="s">
        <v>153</v>
      </c>
    </row>
    <row r="500" spans="1:65" s="13" customFormat="1" ht="11.25">
      <c r="B500" s="221"/>
      <c r="C500" s="222"/>
      <c r="D500" s="217" t="s">
        <v>161</v>
      </c>
      <c r="E500" s="223" t="s">
        <v>1</v>
      </c>
      <c r="F500" s="224" t="s">
        <v>534</v>
      </c>
      <c r="G500" s="222"/>
      <c r="H500" s="225">
        <v>3.2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161</v>
      </c>
      <c r="AU500" s="231" t="s">
        <v>82</v>
      </c>
      <c r="AV500" s="13" t="s">
        <v>82</v>
      </c>
      <c r="AW500" s="13" t="s">
        <v>30</v>
      </c>
      <c r="AX500" s="13" t="s">
        <v>73</v>
      </c>
      <c r="AY500" s="231" t="s">
        <v>153</v>
      </c>
    </row>
    <row r="501" spans="1:65" s="13" customFormat="1" ht="11.25">
      <c r="B501" s="221"/>
      <c r="C501" s="222"/>
      <c r="D501" s="217" t="s">
        <v>161</v>
      </c>
      <c r="E501" s="223" t="s">
        <v>1</v>
      </c>
      <c r="F501" s="224" t="s">
        <v>535</v>
      </c>
      <c r="G501" s="222"/>
      <c r="H501" s="225">
        <v>1.6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161</v>
      </c>
      <c r="AU501" s="231" t="s">
        <v>82</v>
      </c>
      <c r="AV501" s="13" t="s">
        <v>82</v>
      </c>
      <c r="AW501" s="13" t="s">
        <v>30</v>
      </c>
      <c r="AX501" s="13" t="s">
        <v>73</v>
      </c>
      <c r="AY501" s="231" t="s">
        <v>153</v>
      </c>
    </row>
    <row r="502" spans="1:65" s="14" customFormat="1" ht="11.25">
      <c r="B502" s="232"/>
      <c r="C502" s="233"/>
      <c r="D502" s="217" t="s">
        <v>161</v>
      </c>
      <c r="E502" s="234" t="s">
        <v>1</v>
      </c>
      <c r="F502" s="235" t="s">
        <v>163</v>
      </c>
      <c r="G502" s="233"/>
      <c r="H502" s="236">
        <v>4.8000000000000007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AT502" s="242" t="s">
        <v>161</v>
      </c>
      <c r="AU502" s="242" t="s">
        <v>82</v>
      </c>
      <c r="AV502" s="14" t="s">
        <v>159</v>
      </c>
      <c r="AW502" s="14" t="s">
        <v>30</v>
      </c>
      <c r="AX502" s="14" t="s">
        <v>80</v>
      </c>
      <c r="AY502" s="242" t="s">
        <v>153</v>
      </c>
    </row>
    <row r="503" spans="1:65" s="12" customFormat="1" ht="22.9" customHeight="1">
      <c r="B503" s="188"/>
      <c r="C503" s="189"/>
      <c r="D503" s="190" t="s">
        <v>72</v>
      </c>
      <c r="E503" s="202" t="s">
        <v>384</v>
      </c>
      <c r="F503" s="202" t="s">
        <v>536</v>
      </c>
      <c r="G503" s="189"/>
      <c r="H503" s="189"/>
      <c r="I503" s="192"/>
      <c r="J503" s="203">
        <f>BK503</f>
        <v>0</v>
      </c>
      <c r="K503" s="189"/>
      <c r="L503" s="194"/>
      <c r="M503" s="195"/>
      <c r="N503" s="196"/>
      <c r="O503" s="196"/>
      <c r="P503" s="197">
        <f>SUM(P504:P521)</f>
        <v>0</v>
      </c>
      <c r="Q503" s="196"/>
      <c r="R503" s="197">
        <f>SUM(R504:R521)</f>
        <v>0</v>
      </c>
      <c r="S503" s="196"/>
      <c r="T503" s="198">
        <f>SUM(T504:T521)</f>
        <v>0</v>
      </c>
      <c r="AR503" s="199" t="s">
        <v>80</v>
      </c>
      <c r="AT503" s="200" t="s">
        <v>72</v>
      </c>
      <c r="AU503" s="200" t="s">
        <v>80</v>
      </c>
      <c r="AY503" s="199" t="s">
        <v>153</v>
      </c>
      <c r="BK503" s="201">
        <f>SUM(BK504:BK521)</f>
        <v>0</v>
      </c>
    </row>
    <row r="504" spans="1:65" s="2" customFormat="1" ht="21.75" customHeight="1">
      <c r="A504" s="35"/>
      <c r="B504" s="36"/>
      <c r="C504" s="204" t="s">
        <v>537</v>
      </c>
      <c r="D504" s="204" t="s">
        <v>155</v>
      </c>
      <c r="E504" s="205" t="s">
        <v>538</v>
      </c>
      <c r="F504" s="206" t="s">
        <v>539</v>
      </c>
      <c r="G504" s="207" t="s">
        <v>158</v>
      </c>
      <c r="H504" s="208">
        <v>990.24300000000005</v>
      </c>
      <c r="I504" s="209"/>
      <c r="J504" s="210">
        <f>ROUND(I504*H504,2)</f>
        <v>0</v>
      </c>
      <c r="K504" s="206" t="s">
        <v>1</v>
      </c>
      <c r="L504" s="40"/>
      <c r="M504" s="211" t="s">
        <v>1</v>
      </c>
      <c r="N504" s="212" t="s">
        <v>38</v>
      </c>
      <c r="O504" s="72"/>
      <c r="P504" s="213">
        <f>O504*H504</f>
        <v>0</v>
      </c>
      <c r="Q504" s="213">
        <v>0</v>
      </c>
      <c r="R504" s="213">
        <f>Q504*H504</f>
        <v>0</v>
      </c>
      <c r="S504" s="213">
        <v>0</v>
      </c>
      <c r="T504" s="214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15" t="s">
        <v>159</v>
      </c>
      <c r="AT504" s="215" t="s">
        <v>155</v>
      </c>
      <c r="AU504" s="215" t="s">
        <v>82</v>
      </c>
      <c r="AY504" s="18" t="s">
        <v>153</v>
      </c>
      <c r="BE504" s="216">
        <f>IF(N504="základní",J504,0)</f>
        <v>0</v>
      </c>
      <c r="BF504" s="216">
        <f>IF(N504="snížená",J504,0)</f>
        <v>0</v>
      </c>
      <c r="BG504" s="216">
        <f>IF(N504="zákl. přenesená",J504,0)</f>
        <v>0</v>
      </c>
      <c r="BH504" s="216">
        <f>IF(N504="sníž. přenesená",J504,0)</f>
        <v>0</v>
      </c>
      <c r="BI504" s="216">
        <f>IF(N504="nulová",J504,0)</f>
        <v>0</v>
      </c>
      <c r="BJ504" s="18" t="s">
        <v>80</v>
      </c>
      <c r="BK504" s="216">
        <f>ROUND(I504*H504,2)</f>
        <v>0</v>
      </c>
      <c r="BL504" s="18" t="s">
        <v>159</v>
      </c>
      <c r="BM504" s="215" t="s">
        <v>540</v>
      </c>
    </row>
    <row r="505" spans="1:65" s="2" customFormat="1" ht="19.5">
      <c r="A505" s="35"/>
      <c r="B505" s="36"/>
      <c r="C505" s="37"/>
      <c r="D505" s="217" t="s">
        <v>160</v>
      </c>
      <c r="E505" s="37"/>
      <c r="F505" s="218" t="s">
        <v>539</v>
      </c>
      <c r="G505" s="37"/>
      <c r="H505" s="37"/>
      <c r="I505" s="116"/>
      <c r="J505" s="37"/>
      <c r="K505" s="37"/>
      <c r="L505" s="40"/>
      <c r="M505" s="219"/>
      <c r="N505" s="220"/>
      <c r="O505" s="72"/>
      <c r="P505" s="72"/>
      <c r="Q505" s="72"/>
      <c r="R505" s="72"/>
      <c r="S505" s="72"/>
      <c r="T505" s="73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8" t="s">
        <v>160</v>
      </c>
      <c r="AU505" s="18" t="s">
        <v>82</v>
      </c>
    </row>
    <row r="506" spans="1:65" s="13" customFormat="1" ht="11.25">
      <c r="B506" s="221"/>
      <c r="C506" s="222"/>
      <c r="D506" s="217" t="s">
        <v>161</v>
      </c>
      <c r="E506" s="223" t="s">
        <v>1</v>
      </c>
      <c r="F506" s="224" t="s">
        <v>541</v>
      </c>
      <c r="G506" s="222"/>
      <c r="H506" s="225">
        <v>436.05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161</v>
      </c>
      <c r="AU506" s="231" t="s">
        <v>82</v>
      </c>
      <c r="AV506" s="13" t="s">
        <v>82</v>
      </c>
      <c r="AW506" s="13" t="s">
        <v>30</v>
      </c>
      <c r="AX506" s="13" t="s">
        <v>73</v>
      </c>
      <c r="AY506" s="231" t="s">
        <v>153</v>
      </c>
    </row>
    <row r="507" spans="1:65" s="13" customFormat="1" ht="11.25">
      <c r="B507" s="221"/>
      <c r="C507" s="222"/>
      <c r="D507" s="217" t="s">
        <v>161</v>
      </c>
      <c r="E507" s="223" t="s">
        <v>1</v>
      </c>
      <c r="F507" s="224" t="s">
        <v>542</v>
      </c>
      <c r="G507" s="222"/>
      <c r="H507" s="225">
        <v>375.80399999999997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161</v>
      </c>
      <c r="AU507" s="231" t="s">
        <v>82</v>
      </c>
      <c r="AV507" s="13" t="s">
        <v>82</v>
      </c>
      <c r="AW507" s="13" t="s">
        <v>30</v>
      </c>
      <c r="AX507" s="13" t="s">
        <v>73</v>
      </c>
      <c r="AY507" s="231" t="s">
        <v>153</v>
      </c>
    </row>
    <row r="508" spans="1:65" s="13" customFormat="1" ht="11.25">
      <c r="B508" s="221"/>
      <c r="C508" s="222"/>
      <c r="D508" s="217" t="s">
        <v>161</v>
      </c>
      <c r="E508" s="223" t="s">
        <v>1</v>
      </c>
      <c r="F508" s="224" t="s">
        <v>543</v>
      </c>
      <c r="G508" s="222"/>
      <c r="H508" s="225">
        <v>75.188999999999993</v>
      </c>
      <c r="I508" s="226"/>
      <c r="J508" s="222"/>
      <c r="K508" s="222"/>
      <c r="L508" s="227"/>
      <c r="M508" s="228"/>
      <c r="N508" s="229"/>
      <c r="O508" s="229"/>
      <c r="P508" s="229"/>
      <c r="Q508" s="229"/>
      <c r="R508" s="229"/>
      <c r="S508" s="229"/>
      <c r="T508" s="230"/>
      <c r="AT508" s="231" t="s">
        <v>161</v>
      </c>
      <c r="AU508" s="231" t="s">
        <v>82</v>
      </c>
      <c r="AV508" s="13" t="s">
        <v>82</v>
      </c>
      <c r="AW508" s="13" t="s">
        <v>30</v>
      </c>
      <c r="AX508" s="13" t="s">
        <v>73</v>
      </c>
      <c r="AY508" s="231" t="s">
        <v>153</v>
      </c>
    </row>
    <row r="509" spans="1:65" s="13" customFormat="1" ht="11.25">
      <c r="B509" s="221"/>
      <c r="C509" s="222"/>
      <c r="D509" s="217" t="s">
        <v>161</v>
      </c>
      <c r="E509" s="223" t="s">
        <v>1</v>
      </c>
      <c r="F509" s="224" t="s">
        <v>544</v>
      </c>
      <c r="G509" s="222"/>
      <c r="H509" s="225">
        <v>103.2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161</v>
      </c>
      <c r="AU509" s="231" t="s">
        <v>82</v>
      </c>
      <c r="AV509" s="13" t="s">
        <v>82</v>
      </c>
      <c r="AW509" s="13" t="s">
        <v>30</v>
      </c>
      <c r="AX509" s="13" t="s">
        <v>73</v>
      </c>
      <c r="AY509" s="231" t="s">
        <v>153</v>
      </c>
    </row>
    <row r="510" spans="1:65" s="14" customFormat="1" ht="11.25">
      <c r="B510" s="232"/>
      <c r="C510" s="233"/>
      <c r="D510" s="217" t="s">
        <v>161</v>
      </c>
      <c r="E510" s="234" t="s">
        <v>1</v>
      </c>
      <c r="F510" s="235" t="s">
        <v>163</v>
      </c>
      <c r="G510" s="233"/>
      <c r="H510" s="236">
        <v>990.24300000000005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AT510" s="242" t="s">
        <v>161</v>
      </c>
      <c r="AU510" s="242" t="s">
        <v>82</v>
      </c>
      <c r="AV510" s="14" t="s">
        <v>159</v>
      </c>
      <c r="AW510" s="14" t="s">
        <v>30</v>
      </c>
      <c r="AX510" s="14" t="s">
        <v>80</v>
      </c>
      <c r="AY510" s="242" t="s">
        <v>153</v>
      </c>
    </row>
    <row r="511" spans="1:65" s="2" customFormat="1" ht="21.75" customHeight="1">
      <c r="A511" s="35"/>
      <c r="B511" s="36"/>
      <c r="C511" s="204" t="s">
        <v>343</v>
      </c>
      <c r="D511" s="204" t="s">
        <v>155</v>
      </c>
      <c r="E511" s="205" t="s">
        <v>545</v>
      </c>
      <c r="F511" s="206" t="s">
        <v>546</v>
      </c>
      <c r="G511" s="207" t="s">
        <v>158</v>
      </c>
      <c r="H511" s="208">
        <v>29707.29</v>
      </c>
      <c r="I511" s="209"/>
      <c r="J511" s="210">
        <f>ROUND(I511*H511,2)</f>
        <v>0</v>
      </c>
      <c r="K511" s="206" t="s">
        <v>1</v>
      </c>
      <c r="L511" s="40"/>
      <c r="M511" s="211" t="s">
        <v>1</v>
      </c>
      <c r="N511" s="212" t="s">
        <v>38</v>
      </c>
      <c r="O511" s="72"/>
      <c r="P511" s="213">
        <f>O511*H511</f>
        <v>0</v>
      </c>
      <c r="Q511" s="213">
        <v>0</v>
      </c>
      <c r="R511" s="213">
        <f>Q511*H511</f>
        <v>0</v>
      </c>
      <c r="S511" s="213">
        <v>0</v>
      </c>
      <c r="T511" s="214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15" t="s">
        <v>159</v>
      </c>
      <c r="AT511" s="215" t="s">
        <v>155</v>
      </c>
      <c r="AU511" s="215" t="s">
        <v>82</v>
      </c>
      <c r="AY511" s="18" t="s">
        <v>153</v>
      </c>
      <c r="BE511" s="216">
        <f>IF(N511="základní",J511,0)</f>
        <v>0</v>
      </c>
      <c r="BF511" s="216">
        <f>IF(N511="snížená",J511,0)</f>
        <v>0</v>
      </c>
      <c r="BG511" s="216">
        <f>IF(N511="zákl. přenesená",J511,0)</f>
        <v>0</v>
      </c>
      <c r="BH511" s="216">
        <f>IF(N511="sníž. přenesená",J511,0)</f>
        <v>0</v>
      </c>
      <c r="BI511" s="216">
        <f>IF(N511="nulová",J511,0)</f>
        <v>0</v>
      </c>
      <c r="BJ511" s="18" t="s">
        <v>80</v>
      </c>
      <c r="BK511" s="216">
        <f>ROUND(I511*H511,2)</f>
        <v>0</v>
      </c>
      <c r="BL511" s="18" t="s">
        <v>159</v>
      </c>
      <c r="BM511" s="215" t="s">
        <v>547</v>
      </c>
    </row>
    <row r="512" spans="1:65" s="2" customFormat="1" ht="19.5">
      <c r="A512" s="35"/>
      <c r="B512" s="36"/>
      <c r="C512" s="37"/>
      <c r="D512" s="217" t="s">
        <v>160</v>
      </c>
      <c r="E512" s="37"/>
      <c r="F512" s="218" t="s">
        <v>546</v>
      </c>
      <c r="G512" s="37"/>
      <c r="H512" s="37"/>
      <c r="I512" s="116"/>
      <c r="J512" s="37"/>
      <c r="K512" s="37"/>
      <c r="L512" s="40"/>
      <c r="M512" s="219"/>
      <c r="N512" s="220"/>
      <c r="O512" s="72"/>
      <c r="P512" s="72"/>
      <c r="Q512" s="72"/>
      <c r="R512" s="72"/>
      <c r="S512" s="72"/>
      <c r="T512" s="73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160</v>
      </c>
      <c r="AU512" s="18" t="s">
        <v>82</v>
      </c>
    </row>
    <row r="513" spans="1:65" s="2" customFormat="1" ht="21.75" customHeight="1">
      <c r="A513" s="35"/>
      <c r="B513" s="36"/>
      <c r="C513" s="204" t="s">
        <v>548</v>
      </c>
      <c r="D513" s="204" t="s">
        <v>155</v>
      </c>
      <c r="E513" s="205" t="s">
        <v>549</v>
      </c>
      <c r="F513" s="206" t="s">
        <v>550</v>
      </c>
      <c r="G513" s="207" t="s">
        <v>158</v>
      </c>
      <c r="H513" s="208">
        <v>990.24300000000005</v>
      </c>
      <c r="I513" s="209"/>
      <c r="J513" s="210">
        <f>ROUND(I513*H513,2)</f>
        <v>0</v>
      </c>
      <c r="K513" s="206" t="s">
        <v>1</v>
      </c>
      <c r="L513" s="40"/>
      <c r="M513" s="211" t="s">
        <v>1</v>
      </c>
      <c r="N513" s="212" t="s">
        <v>38</v>
      </c>
      <c r="O513" s="72"/>
      <c r="P513" s="213">
        <f>O513*H513</f>
        <v>0</v>
      </c>
      <c r="Q513" s="213">
        <v>0</v>
      </c>
      <c r="R513" s="213">
        <f>Q513*H513</f>
        <v>0</v>
      </c>
      <c r="S513" s="213">
        <v>0</v>
      </c>
      <c r="T513" s="214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15" t="s">
        <v>159</v>
      </c>
      <c r="AT513" s="215" t="s">
        <v>155</v>
      </c>
      <c r="AU513" s="215" t="s">
        <v>82</v>
      </c>
      <c r="AY513" s="18" t="s">
        <v>153</v>
      </c>
      <c r="BE513" s="216">
        <f>IF(N513="základní",J513,0)</f>
        <v>0</v>
      </c>
      <c r="BF513" s="216">
        <f>IF(N513="snížená",J513,0)</f>
        <v>0</v>
      </c>
      <c r="BG513" s="216">
        <f>IF(N513="zákl. přenesená",J513,0)</f>
        <v>0</v>
      </c>
      <c r="BH513" s="216">
        <f>IF(N513="sníž. přenesená",J513,0)</f>
        <v>0</v>
      </c>
      <c r="BI513" s="216">
        <f>IF(N513="nulová",J513,0)</f>
        <v>0</v>
      </c>
      <c r="BJ513" s="18" t="s">
        <v>80</v>
      </c>
      <c r="BK513" s="216">
        <f>ROUND(I513*H513,2)</f>
        <v>0</v>
      </c>
      <c r="BL513" s="18" t="s">
        <v>159</v>
      </c>
      <c r="BM513" s="215" t="s">
        <v>551</v>
      </c>
    </row>
    <row r="514" spans="1:65" s="2" customFormat="1" ht="19.5">
      <c r="A514" s="35"/>
      <c r="B514" s="36"/>
      <c r="C514" s="37"/>
      <c r="D514" s="217" t="s">
        <v>160</v>
      </c>
      <c r="E514" s="37"/>
      <c r="F514" s="218" t="s">
        <v>550</v>
      </c>
      <c r="G514" s="37"/>
      <c r="H514" s="37"/>
      <c r="I514" s="116"/>
      <c r="J514" s="37"/>
      <c r="K514" s="37"/>
      <c r="L514" s="40"/>
      <c r="M514" s="219"/>
      <c r="N514" s="220"/>
      <c r="O514" s="72"/>
      <c r="P514" s="72"/>
      <c r="Q514" s="72"/>
      <c r="R514" s="72"/>
      <c r="S514" s="72"/>
      <c r="T514" s="73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8" t="s">
        <v>160</v>
      </c>
      <c r="AU514" s="18" t="s">
        <v>82</v>
      </c>
    </row>
    <row r="515" spans="1:65" s="2" customFormat="1" ht="21.75" customHeight="1">
      <c r="A515" s="35"/>
      <c r="B515" s="36"/>
      <c r="C515" s="204" t="s">
        <v>348</v>
      </c>
      <c r="D515" s="204" t="s">
        <v>155</v>
      </c>
      <c r="E515" s="205" t="s">
        <v>552</v>
      </c>
      <c r="F515" s="206" t="s">
        <v>553</v>
      </c>
      <c r="G515" s="207" t="s">
        <v>158</v>
      </c>
      <c r="H515" s="208">
        <v>169.96</v>
      </c>
      <c r="I515" s="209"/>
      <c r="J515" s="210">
        <f>ROUND(I515*H515,2)</f>
        <v>0</v>
      </c>
      <c r="K515" s="206" t="s">
        <v>1</v>
      </c>
      <c r="L515" s="40"/>
      <c r="M515" s="211" t="s">
        <v>1</v>
      </c>
      <c r="N515" s="212" t="s">
        <v>38</v>
      </c>
      <c r="O515" s="72"/>
      <c r="P515" s="213">
        <f>O515*H515</f>
        <v>0</v>
      </c>
      <c r="Q515" s="213">
        <v>0</v>
      </c>
      <c r="R515" s="213">
        <f>Q515*H515</f>
        <v>0</v>
      </c>
      <c r="S515" s="213">
        <v>0</v>
      </c>
      <c r="T515" s="214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15" t="s">
        <v>159</v>
      </c>
      <c r="AT515" s="215" t="s">
        <v>155</v>
      </c>
      <c r="AU515" s="215" t="s">
        <v>82</v>
      </c>
      <c r="AY515" s="18" t="s">
        <v>153</v>
      </c>
      <c r="BE515" s="216">
        <f>IF(N515="základní",J515,0)</f>
        <v>0</v>
      </c>
      <c r="BF515" s="216">
        <f>IF(N515="snížená",J515,0)</f>
        <v>0</v>
      </c>
      <c r="BG515" s="216">
        <f>IF(N515="zákl. přenesená",J515,0)</f>
        <v>0</v>
      </c>
      <c r="BH515" s="216">
        <f>IF(N515="sníž. přenesená",J515,0)</f>
        <v>0</v>
      </c>
      <c r="BI515" s="216">
        <f>IF(N515="nulová",J515,0)</f>
        <v>0</v>
      </c>
      <c r="BJ515" s="18" t="s">
        <v>80</v>
      </c>
      <c r="BK515" s="216">
        <f>ROUND(I515*H515,2)</f>
        <v>0</v>
      </c>
      <c r="BL515" s="18" t="s">
        <v>159</v>
      </c>
      <c r="BM515" s="215" t="s">
        <v>554</v>
      </c>
    </row>
    <row r="516" spans="1:65" s="2" customFormat="1" ht="19.5">
      <c r="A516" s="35"/>
      <c r="B516" s="36"/>
      <c r="C516" s="37"/>
      <c r="D516" s="217" t="s">
        <v>160</v>
      </c>
      <c r="E516" s="37"/>
      <c r="F516" s="218" t="s">
        <v>553</v>
      </c>
      <c r="G516" s="37"/>
      <c r="H516" s="37"/>
      <c r="I516" s="116"/>
      <c r="J516" s="37"/>
      <c r="K516" s="37"/>
      <c r="L516" s="40"/>
      <c r="M516" s="219"/>
      <c r="N516" s="220"/>
      <c r="O516" s="72"/>
      <c r="P516" s="72"/>
      <c r="Q516" s="72"/>
      <c r="R516" s="72"/>
      <c r="S516" s="72"/>
      <c r="T516" s="73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8" t="s">
        <v>160</v>
      </c>
      <c r="AU516" s="18" t="s">
        <v>82</v>
      </c>
    </row>
    <row r="517" spans="1:65" s="15" customFormat="1" ht="11.25">
      <c r="B517" s="243"/>
      <c r="C517" s="244"/>
      <c r="D517" s="217" t="s">
        <v>161</v>
      </c>
      <c r="E517" s="245" t="s">
        <v>1</v>
      </c>
      <c r="F517" s="246" t="s">
        <v>555</v>
      </c>
      <c r="G517" s="244"/>
      <c r="H517" s="245" t="s">
        <v>1</v>
      </c>
      <c r="I517" s="247"/>
      <c r="J517" s="244"/>
      <c r="K517" s="244"/>
      <c r="L517" s="248"/>
      <c r="M517" s="249"/>
      <c r="N517" s="250"/>
      <c r="O517" s="250"/>
      <c r="P517" s="250"/>
      <c r="Q517" s="250"/>
      <c r="R517" s="250"/>
      <c r="S517" s="250"/>
      <c r="T517" s="251"/>
      <c r="AT517" s="252" t="s">
        <v>161</v>
      </c>
      <c r="AU517" s="252" t="s">
        <v>82</v>
      </c>
      <c r="AV517" s="15" t="s">
        <v>80</v>
      </c>
      <c r="AW517" s="15" t="s">
        <v>30</v>
      </c>
      <c r="AX517" s="15" t="s">
        <v>73</v>
      </c>
      <c r="AY517" s="252" t="s">
        <v>153</v>
      </c>
    </row>
    <row r="518" spans="1:65" s="13" customFormat="1" ht="11.25">
      <c r="B518" s="221"/>
      <c r="C518" s="222"/>
      <c r="D518" s="217" t="s">
        <v>161</v>
      </c>
      <c r="E518" s="223" t="s">
        <v>1</v>
      </c>
      <c r="F518" s="224" t="s">
        <v>556</v>
      </c>
      <c r="G518" s="222"/>
      <c r="H518" s="225">
        <v>123.16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161</v>
      </c>
      <c r="AU518" s="231" t="s">
        <v>82</v>
      </c>
      <c r="AV518" s="13" t="s">
        <v>82</v>
      </c>
      <c r="AW518" s="13" t="s">
        <v>30</v>
      </c>
      <c r="AX518" s="13" t="s">
        <v>73</v>
      </c>
      <c r="AY518" s="231" t="s">
        <v>153</v>
      </c>
    </row>
    <row r="519" spans="1:65" s="15" customFormat="1" ht="11.25">
      <c r="B519" s="243"/>
      <c r="C519" s="244"/>
      <c r="D519" s="217" t="s">
        <v>161</v>
      </c>
      <c r="E519" s="245" t="s">
        <v>1</v>
      </c>
      <c r="F519" s="246" t="s">
        <v>557</v>
      </c>
      <c r="G519" s="244"/>
      <c r="H519" s="245" t="s">
        <v>1</v>
      </c>
      <c r="I519" s="247"/>
      <c r="J519" s="244"/>
      <c r="K519" s="244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161</v>
      </c>
      <c r="AU519" s="252" t="s">
        <v>82</v>
      </c>
      <c r="AV519" s="15" t="s">
        <v>80</v>
      </c>
      <c r="AW519" s="15" t="s">
        <v>30</v>
      </c>
      <c r="AX519" s="15" t="s">
        <v>73</v>
      </c>
      <c r="AY519" s="252" t="s">
        <v>153</v>
      </c>
    </row>
    <row r="520" spans="1:65" s="13" customFormat="1" ht="11.25">
      <c r="B520" s="221"/>
      <c r="C520" s="222"/>
      <c r="D520" s="217" t="s">
        <v>161</v>
      </c>
      <c r="E520" s="223" t="s">
        <v>1</v>
      </c>
      <c r="F520" s="224" t="s">
        <v>344</v>
      </c>
      <c r="G520" s="222"/>
      <c r="H520" s="225">
        <v>46.8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161</v>
      </c>
      <c r="AU520" s="231" t="s">
        <v>82</v>
      </c>
      <c r="AV520" s="13" t="s">
        <v>82</v>
      </c>
      <c r="AW520" s="13" t="s">
        <v>30</v>
      </c>
      <c r="AX520" s="13" t="s">
        <v>73</v>
      </c>
      <c r="AY520" s="231" t="s">
        <v>153</v>
      </c>
    </row>
    <row r="521" spans="1:65" s="14" customFormat="1" ht="11.25">
      <c r="B521" s="232"/>
      <c r="C521" s="233"/>
      <c r="D521" s="217" t="s">
        <v>161</v>
      </c>
      <c r="E521" s="234" t="s">
        <v>1</v>
      </c>
      <c r="F521" s="235" t="s">
        <v>163</v>
      </c>
      <c r="G521" s="233"/>
      <c r="H521" s="236">
        <v>169.95999999999998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AT521" s="242" t="s">
        <v>161</v>
      </c>
      <c r="AU521" s="242" t="s">
        <v>82</v>
      </c>
      <c r="AV521" s="14" t="s">
        <v>159</v>
      </c>
      <c r="AW521" s="14" t="s">
        <v>30</v>
      </c>
      <c r="AX521" s="14" t="s">
        <v>80</v>
      </c>
      <c r="AY521" s="242" t="s">
        <v>153</v>
      </c>
    </row>
    <row r="522" spans="1:65" s="12" customFormat="1" ht="22.9" customHeight="1">
      <c r="B522" s="188"/>
      <c r="C522" s="189"/>
      <c r="D522" s="190" t="s">
        <v>72</v>
      </c>
      <c r="E522" s="202" t="s">
        <v>403</v>
      </c>
      <c r="F522" s="202" t="s">
        <v>558</v>
      </c>
      <c r="G522" s="189"/>
      <c r="H522" s="189"/>
      <c r="I522" s="192"/>
      <c r="J522" s="203">
        <f>BK522</f>
        <v>0</v>
      </c>
      <c r="K522" s="189"/>
      <c r="L522" s="194"/>
      <c r="M522" s="195"/>
      <c r="N522" s="196"/>
      <c r="O522" s="196"/>
      <c r="P522" s="197">
        <f>SUM(P523:P636)</f>
        <v>0</v>
      </c>
      <c r="Q522" s="196"/>
      <c r="R522" s="197">
        <f>SUM(R523:R636)</f>
        <v>0</v>
      </c>
      <c r="S522" s="196"/>
      <c r="T522" s="198">
        <f>SUM(T523:T636)</f>
        <v>0</v>
      </c>
      <c r="AR522" s="199" t="s">
        <v>80</v>
      </c>
      <c r="AT522" s="200" t="s">
        <v>72</v>
      </c>
      <c r="AU522" s="200" t="s">
        <v>80</v>
      </c>
      <c r="AY522" s="199" t="s">
        <v>153</v>
      </c>
      <c r="BK522" s="201">
        <f>SUM(BK523:BK636)</f>
        <v>0</v>
      </c>
    </row>
    <row r="523" spans="1:65" s="2" customFormat="1" ht="16.5" customHeight="1">
      <c r="A523" s="35"/>
      <c r="B523" s="36"/>
      <c r="C523" s="204" t="s">
        <v>559</v>
      </c>
      <c r="D523" s="204" t="s">
        <v>155</v>
      </c>
      <c r="E523" s="205" t="s">
        <v>560</v>
      </c>
      <c r="F523" s="206" t="s">
        <v>561</v>
      </c>
      <c r="G523" s="207" t="s">
        <v>158</v>
      </c>
      <c r="H523" s="208">
        <v>5.94</v>
      </c>
      <c r="I523" s="209"/>
      <c r="J523" s="210">
        <f>ROUND(I523*H523,2)</f>
        <v>0</v>
      </c>
      <c r="K523" s="206" t="s">
        <v>1</v>
      </c>
      <c r="L523" s="40"/>
      <c r="M523" s="211" t="s">
        <v>1</v>
      </c>
      <c r="N523" s="212" t="s">
        <v>38</v>
      </c>
      <c r="O523" s="72"/>
      <c r="P523" s="213">
        <f>O523*H523</f>
        <v>0</v>
      </c>
      <c r="Q523" s="213">
        <v>0</v>
      </c>
      <c r="R523" s="213">
        <f>Q523*H523</f>
        <v>0</v>
      </c>
      <c r="S523" s="213">
        <v>0</v>
      </c>
      <c r="T523" s="214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15" t="s">
        <v>159</v>
      </c>
      <c r="AT523" s="215" t="s">
        <v>155</v>
      </c>
      <c r="AU523" s="215" t="s">
        <v>82</v>
      </c>
      <c r="AY523" s="18" t="s">
        <v>153</v>
      </c>
      <c r="BE523" s="216">
        <f>IF(N523="základní",J523,0)</f>
        <v>0</v>
      </c>
      <c r="BF523" s="216">
        <f>IF(N523="snížená",J523,0)</f>
        <v>0</v>
      </c>
      <c r="BG523" s="216">
        <f>IF(N523="zákl. přenesená",J523,0)</f>
        <v>0</v>
      </c>
      <c r="BH523" s="216">
        <f>IF(N523="sníž. přenesená",J523,0)</f>
        <v>0</v>
      </c>
      <c r="BI523" s="216">
        <f>IF(N523="nulová",J523,0)</f>
        <v>0</v>
      </c>
      <c r="BJ523" s="18" t="s">
        <v>80</v>
      </c>
      <c r="BK523" s="216">
        <f>ROUND(I523*H523,2)</f>
        <v>0</v>
      </c>
      <c r="BL523" s="18" t="s">
        <v>159</v>
      </c>
      <c r="BM523" s="215" t="s">
        <v>562</v>
      </c>
    </row>
    <row r="524" spans="1:65" s="2" customFormat="1" ht="11.25">
      <c r="A524" s="35"/>
      <c r="B524" s="36"/>
      <c r="C524" s="37"/>
      <c r="D524" s="217" t="s">
        <v>160</v>
      </c>
      <c r="E524" s="37"/>
      <c r="F524" s="218" t="s">
        <v>561</v>
      </c>
      <c r="G524" s="37"/>
      <c r="H524" s="37"/>
      <c r="I524" s="116"/>
      <c r="J524" s="37"/>
      <c r="K524" s="37"/>
      <c r="L524" s="40"/>
      <c r="M524" s="219"/>
      <c r="N524" s="220"/>
      <c r="O524" s="72"/>
      <c r="P524" s="72"/>
      <c r="Q524" s="72"/>
      <c r="R524" s="72"/>
      <c r="S524" s="72"/>
      <c r="T524" s="73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8" t="s">
        <v>160</v>
      </c>
      <c r="AU524" s="18" t="s">
        <v>82</v>
      </c>
    </row>
    <row r="525" spans="1:65" s="13" customFormat="1" ht="11.25">
      <c r="B525" s="221"/>
      <c r="C525" s="222"/>
      <c r="D525" s="217" t="s">
        <v>161</v>
      </c>
      <c r="E525" s="223" t="s">
        <v>1</v>
      </c>
      <c r="F525" s="224" t="s">
        <v>563</v>
      </c>
      <c r="G525" s="222"/>
      <c r="H525" s="225">
        <v>5.94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161</v>
      </c>
      <c r="AU525" s="231" t="s">
        <v>82</v>
      </c>
      <c r="AV525" s="13" t="s">
        <v>82</v>
      </c>
      <c r="AW525" s="13" t="s">
        <v>30</v>
      </c>
      <c r="AX525" s="13" t="s">
        <v>73</v>
      </c>
      <c r="AY525" s="231" t="s">
        <v>153</v>
      </c>
    </row>
    <row r="526" spans="1:65" s="14" customFormat="1" ht="11.25">
      <c r="B526" s="232"/>
      <c r="C526" s="233"/>
      <c r="D526" s="217" t="s">
        <v>161</v>
      </c>
      <c r="E526" s="234" t="s">
        <v>1</v>
      </c>
      <c r="F526" s="235" t="s">
        <v>163</v>
      </c>
      <c r="G526" s="233"/>
      <c r="H526" s="236">
        <v>5.94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AT526" s="242" t="s">
        <v>161</v>
      </c>
      <c r="AU526" s="242" t="s">
        <v>82</v>
      </c>
      <c r="AV526" s="14" t="s">
        <v>159</v>
      </c>
      <c r="AW526" s="14" t="s">
        <v>30</v>
      </c>
      <c r="AX526" s="14" t="s">
        <v>80</v>
      </c>
      <c r="AY526" s="242" t="s">
        <v>153</v>
      </c>
    </row>
    <row r="527" spans="1:65" s="2" customFormat="1" ht="16.5" customHeight="1">
      <c r="A527" s="35"/>
      <c r="B527" s="36"/>
      <c r="C527" s="204" t="s">
        <v>351</v>
      </c>
      <c r="D527" s="204" t="s">
        <v>155</v>
      </c>
      <c r="E527" s="205" t="s">
        <v>564</v>
      </c>
      <c r="F527" s="206" t="s">
        <v>565</v>
      </c>
      <c r="G527" s="207" t="s">
        <v>158</v>
      </c>
      <c r="H527" s="208">
        <v>90.518000000000001</v>
      </c>
      <c r="I527" s="209"/>
      <c r="J527" s="210">
        <f>ROUND(I527*H527,2)</f>
        <v>0</v>
      </c>
      <c r="K527" s="206" t="s">
        <v>1</v>
      </c>
      <c r="L527" s="40"/>
      <c r="M527" s="211" t="s">
        <v>1</v>
      </c>
      <c r="N527" s="212" t="s">
        <v>38</v>
      </c>
      <c r="O527" s="72"/>
      <c r="P527" s="213">
        <f>O527*H527</f>
        <v>0</v>
      </c>
      <c r="Q527" s="213">
        <v>0</v>
      </c>
      <c r="R527" s="213">
        <f>Q527*H527</f>
        <v>0</v>
      </c>
      <c r="S527" s="213">
        <v>0</v>
      </c>
      <c r="T527" s="214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15" t="s">
        <v>159</v>
      </c>
      <c r="AT527" s="215" t="s">
        <v>155</v>
      </c>
      <c r="AU527" s="215" t="s">
        <v>82</v>
      </c>
      <c r="AY527" s="18" t="s">
        <v>153</v>
      </c>
      <c r="BE527" s="216">
        <f>IF(N527="základní",J527,0)</f>
        <v>0</v>
      </c>
      <c r="BF527" s="216">
        <f>IF(N527="snížená",J527,0)</f>
        <v>0</v>
      </c>
      <c r="BG527" s="216">
        <f>IF(N527="zákl. přenesená",J527,0)</f>
        <v>0</v>
      </c>
      <c r="BH527" s="216">
        <f>IF(N527="sníž. přenesená",J527,0)</f>
        <v>0</v>
      </c>
      <c r="BI527" s="216">
        <f>IF(N527="nulová",J527,0)</f>
        <v>0</v>
      </c>
      <c r="BJ527" s="18" t="s">
        <v>80</v>
      </c>
      <c r="BK527" s="216">
        <f>ROUND(I527*H527,2)</f>
        <v>0</v>
      </c>
      <c r="BL527" s="18" t="s">
        <v>159</v>
      </c>
      <c r="BM527" s="215" t="s">
        <v>566</v>
      </c>
    </row>
    <row r="528" spans="1:65" s="2" customFormat="1" ht="11.25">
      <c r="A528" s="35"/>
      <c r="B528" s="36"/>
      <c r="C528" s="37"/>
      <c r="D528" s="217" t="s">
        <v>160</v>
      </c>
      <c r="E528" s="37"/>
      <c r="F528" s="218" t="s">
        <v>565</v>
      </c>
      <c r="G528" s="37"/>
      <c r="H528" s="37"/>
      <c r="I528" s="116"/>
      <c r="J528" s="37"/>
      <c r="K528" s="37"/>
      <c r="L528" s="40"/>
      <c r="M528" s="219"/>
      <c r="N528" s="220"/>
      <c r="O528" s="72"/>
      <c r="P528" s="72"/>
      <c r="Q528" s="72"/>
      <c r="R528" s="72"/>
      <c r="S528" s="72"/>
      <c r="T528" s="73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8" t="s">
        <v>160</v>
      </c>
      <c r="AU528" s="18" t="s">
        <v>82</v>
      </c>
    </row>
    <row r="529" spans="1:65" s="13" customFormat="1" ht="11.25">
      <c r="B529" s="221"/>
      <c r="C529" s="222"/>
      <c r="D529" s="217" t="s">
        <v>161</v>
      </c>
      <c r="E529" s="223" t="s">
        <v>1</v>
      </c>
      <c r="F529" s="224" t="s">
        <v>567</v>
      </c>
      <c r="G529" s="222"/>
      <c r="H529" s="225">
        <v>7.4</v>
      </c>
      <c r="I529" s="226"/>
      <c r="J529" s="222"/>
      <c r="K529" s="222"/>
      <c r="L529" s="227"/>
      <c r="M529" s="228"/>
      <c r="N529" s="229"/>
      <c r="O529" s="229"/>
      <c r="P529" s="229"/>
      <c r="Q529" s="229"/>
      <c r="R529" s="229"/>
      <c r="S529" s="229"/>
      <c r="T529" s="230"/>
      <c r="AT529" s="231" t="s">
        <v>161</v>
      </c>
      <c r="AU529" s="231" t="s">
        <v>82</v>
      </c>
      <c r="AV529" s="13" t="s">
        <v>82</v>
      </c>
      <c r="AW529" s="13" t="s">
        <v>30</v>
      </c>
      <c r="AX529" s="13" t="s">
        <v>73</v>
      </c>
      <c r="AY529" s="231" t="s">
        <v>153</v>
      </c>
    </row>
    <row r="530" spans="1:65" s="13" customFormat="1" ht="22.5">
      <c r="B530" s="221"/>
      <c r="C530" s="222"/>
      <c r="D530" s="217" t="s">
        <v>161</v>
      </c>
      <c r="E530" s="223" t="s">
        <v>1</v>
      </c>
      <c r="F530" s="224" t="s">
        <v>568</v>
      </c>
      <c r="G530" s="222"/>
      <c r="H530" s="225">
        <v>83.117999999999995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161</v>
      </c>
      <c r="AU530" s="231" t="s">
        <v>82</v>
      </c>
      <c r="AV530" s="13" t="s">
        <v>82</v>
      </c>
      <c r="AW530" s="13" t="s">
        <v>30</v>
      </c>
      <c r="AX530" s="13" t="s">
        <v>73</v>
      </c>
      <c r="AY530" s="231" t="s">
        <v>153</v>
      </c>
    </row>
    <row r="531" spans="1:65" s="14" customFormat="1" ht="11.25">
      <c r="B531" s="232"/>
      <c r="C531" s="233"/>
      <c r="D531" s="217" t="s">
        <v>161</v>
      </c>
      <c r="E531" s="234" t="s">
        <v>1</v>
      </c>
      <c r="F531" s="235" t="s">
        <v>163</v>
      </c>
      <c r="G531" s="233"/>
      <c r="H531" s="236">
        <v>90.518000000000001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AT531" s="242" t="s">
        <v>161</v>
      </c>
      <c r="AU531" s="242" t="s">
        <v>82</v>
      </c>
      <c r="AV531" s="14" t="s">
        <v>159</v>
      </c>
      <c r="AW531" s="14" t="s">
        <v>30</v>
      </c>
      <c r="AX531" s="14" t="s">
        <v>80</v>
      </c>
      <c r="AY531" s="242" t="s">
        <v>153</v>
      </c>
    </row>
    <row r="532" spans="1:65" s="2" customFormat="1" ht="21.75" customHeight="1">
      <c r="A532" s="35"/>
      <c r="B532" s="36"/>
      <c r="C532" s="204" t="s">
        <v>569</v>
      </c>
      <c r="D532" s="204" t="s">
        <v>155</v>
      </c>
      <c r="E532" s="205" t="s">
        <v>570</v>
      </c>
      <c r="F532" s="206" t="s">
        <v>571</v>
      </c>
      <c r="G532" s="207" t="s">
        <v>174</v>
      </c>
      <c r="H532" s="208">
        <v>6.4580000000000002</v>
      </c>
      <c r="I532" s="209"/>
      <c r="J532" s="210">
        <f>ROUND(I532*H532,2)</f>
        <v>0</v>
      </c>
      <c r="K532" s="206" t="s">
        <v>1</v>
      </c>
      <c r="L532" s="40"/>
      <c r="M532" s="211" t="s">
        <v>1</v>
      </c>
      <c r="N532" s="212" t="s">
        <v>38</v>
      </c>
      <c r="O532" s="72"/>
      <c r="P532" s="213">
        <f>O532*H532</f>
        <v>0</v>
      </c>
      <c r="Q532" s="213">
        <v>0</v>
      </c>
      <c r="R532" s="213">
        <f>Q532*H532</f>
        <v>0</v>
      </c>
      <c r="S532" s="213">
        <v>0</v>
      </c>
      <c r="T532" s="214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15" t="s">
        <v>159</v>
      </c>
      <c r="AT532" s="215" t="s">
        <v>155</v>
      </c>
      <c r="AU532" s="215" t="s">
        <v>82</v>
      </c>
      <c r="AY532" s="18" t="s">
        <v>153</v>
      </c>
      <c r="BE532" s="216">
        <f>IF(N532="základní",J532,0)</f>
        <v>0</v>
      </c>
      <c r="BF532" s="216">
        <f>IF(N532="snížená",J532,0)</f>
        <v>0</v>
      </c>
      <c r="BG532" s="216">
        <f>IF(N532="zákl. přenesená",J532,0)</f>
        <v>0</v>
      </c>
      <c r="BH532" s="216">
        <f>IF(N532="sníž. přenesená",J532,0)</f>
        <v>0</v>
      </c>
      <c r="BI532" s="216">
        <f>IF(N532="nulová",J532,0)</f>
        <v>0</v>
      </c>
      <c r="BJ532" s="18" t="s">
        <v>80</v>
      </c>
      <c r="BK532" s="216">
        <f>ROUND(I532*H532,2)</f>
        <v>0</v>
      </c>
      <c r="BL532" s="18" t="s">
        <v>159</v>
      </c>
      <c r="BM532" s="215" t="s">
        <v>572</v>
      </c>
    </row>
    <row r="533" spans="1:65" s="2" customFormat="1" ht="11.25">
      <c r="A533" s="35"/>
      <c r="B533" s="36"/>
      <c r="C533" s="37"/>
      <c r="D533" s="217" t="s">
        <v>160</v>
      </c>
      <c r="E533" s="37"/>
      <c r="F533" s="218" t="s">
        <v>571</v>
      </c>
      <c r="G533" s="37"/>
      <c r="H533" s="37"/>
      <c r="I533" s="116"/>
      <c r="J533" s="37"/>
      <c r="K533" s="37"/>
      <c r="L533" s="40"/>
      <c r="M533" s="219"/>
      <c r="N533" s="220"/>
      <c r="O533" s="72"/>
      <c r="P533" s="72"/>
      <c r="Q533" s="72"/>
      <c r="R533" s="72"/>
      <c r="S533" s="72"/>
      <c r="T533" s="73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8" t="s">
        <v>160</v>
      </c>
      <c r="AU533" s="18" t="s">
        <v>82</v>
      </c>
    </row>
    <row r="534" spans="1:65" s="13" customFormat="1" ht="11.25">
      <c r="B534" s="221"/>
      <c r="C534" s="222"/>
      <c r="D534" s="217" t="s">
        <v>161</v>
      </c>
      <c r="E534" s="223" t="s">
        <v>1</v>
      </c>
      <c r="F534" s="224" t="s">
        <v>573</v>
      </c>
      <c r="G534" s="222"/>
      <c r="H534" s="225">
        <v>6.4580000000000002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161</v>
      </c>
      <c r="AU534" s="231" t="s">
        <v>82</v>
      </c>
      <c r="AV534" s="13" t="s">
        <v>82</v>
      </c>
      <c r="AW534" s="13" t="s">
        <v>30</v>
      </c>
      <c r="AX534" s="13" t="s">
        <v>73</v>
      </c>
      <c r="AY534" s="231" t="s">
        <v>153</v>
      </c>
    </row>
    <row r="535" spans="1:65" s="14" customFormat="1" ht="11.25">
      <c r="B535" s="232"/>
      <c r="C535" s="233"/>
      <c r="D535" s="217" t="s">
        <v>161</v>
      </c>
      <c r="E535" s="234" t="s">
        <v>1</v>
      </c>
      <c r="F535" s="235" t="s">
        <v>163</v>
      </c>
      <c r="G535" s="233"/>
      <c r="H535" s="236">
        <v>6.4580000000000002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AT535" s="242" t="s">
        <v>161</v>
      </c>
      <c r="AU535" s="242" t="s">
        <v>82</v>
      </c>
      <c r="AV535" s="14" t="s">
        <v>159</v>
      </c>
      <c r="AW535" s="14" t="s">
        <v>30</v>
      </c>
      <c r="AX535" s="14" t="s">
        <v>80</v>
      </c>
      <c r="AY535" s="242" t="s">
        <v>153</v>
      </c>
    </row>
    <row r="536" spans="1:65" s="2" customFormat="1" ht="16.5" customHeight="1">
      <c r="A536" s="35"/>
      <c r="B536" s="36"/>
      <c r="C536" s="204" t="s">
        <v>355</v>
      </c>
      <c r="D536" s="204" t="s">
        <v>155</v>
      </c>
      <c r="E536" s="205" t="s">
        <v>574</v>
      </c>
      <c r="F536" s="206" t="s">
        <v>575</v>
      </c>
      <c r="G536" s="207" t="s">
        <v>158</v>
      </c>
      <c r="H536" s="208">
        <v>5.3860000000000001</v>
      </c>
      <c r="I536" s="209"/>
      <c r="J536" s="210">
        <f>ROUND(I536*H536,2)</f>
        <v>0</v>
      </c>
      <c r="K536" s="206" t="s">
        <v>1</v>
      </c>
      <c r="L536" s="40"/>
      <c r="M536" s="211" t="s">
        <v>1</v>
      </c>
      <c r="N536" s="212" t="s">
        <v>38</v>
      </c>
      <c r="O536" s="72"/>
      <c r="P536" s="213">
        <f>O536*H536</f>
        <v>0</v>
      </c>
      <c r="Q536" s="213">
        <v>0</v>
      </c>
      <c r="R536" s="213">
        <f>Q536*H536</f>
        <v>0</v>
      </c>
      <c r="S536" s="213">
        <v>0</v>
      </c>
      <c r="T536" s="214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15" t="s">
        <v>159</v>
      </c>
      <c r="AT536" s="215" t="s">
        <v>155</v>
      </c>
      <c r="AU536" s="215" t="s">
        <v>82</v>
      </c>
      <c r="AY536" s="18" t="s">
        <v>153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18" t="s">
        <v>80</v>
      </c>
      <c r="BK536" s="216">
        <f>ROUND(I536*H536,2)</f>
        <v>0</v>
      </c>
      <c r="BL536" s="18" t="s">
        <v>159</v>
      </c>
      <c r="BM536" s="215" t="s">
        <v>576</v>
      </c>
    </row>
    <row r="537" spans="1:65" s="2" customFormat="1" ht="11.25">
      <c r="A537" s="35"/>
      <c r="B537" s="36"/>
      <c r="C537" s="37"/>
      <c r="D537" s="217" t="s">
        <v>160</v>
      </c>
      <c r="E537" s="37"/>
      <c r="F537" s="218" t="s">
        <v>575</v>
      </c>
      <c r="G537" s="37"/>
      <c r="H537" s="37"/>
      <c r="I537" s="116"/>
      <c r="J537" s="37"/>
      <c r="K537" s="37"/>
      <c r="L537" s="40"/>
      <c r="M537" s="219"/>
      <c r="N537" s="220"/>
      <c r="O537" s="72"/>
      <c r="P537" s="72"/>
      <c r="Q537" s="72"/>
      <c r="R537" s="72"/>
      <c r="S537" s="72"/>
      <c r="T537" s="73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8" t="s">
        <v>160</v>
      </c>
      <c r="AU537" s="18" t="s">
        <v>82</v>
      </c>
    </row>
    <row r="538" spans="1:65" s="13" customFormat="1" ht="11.25">
      <c r="B538" s="221"/>
      <c r="C538" s="222"/>
      <c r="D538" s="217" t="s">
        <v>161</v>
      </c>
      <c r="E538" s="223" t="s">
        <v>1</v>
      </c>
      <c r="F538" s="224" t="s">
        <v>577</v>
      </c>
      <c r="G538" s="222"/>
      <c r="H538" s="225">
        <v>5.3860000000000001</v>
      </c>
      <c r="I538" s="226"/>
      <c r="J538" s="222"/>
      <c r="K538" s="222"/>
      <c r="L538" s="227"/>
      <c r="M538" s="228"/>
      <c r="N538" s="229"/>
      <c r="O538" s="229"/>
      <c r="P538" s="229"/>
      <c r="Q538" s="229"/>
      <c r="R538" s="229"/>
      <c r="S538" s="229"/>
      <c r="T538" s="230"/>
      <c r="AT538" s="231" t="s">
        <v>161</v>
      </c>
      <c r="AU538" s="231" t="s">
        <v>82</v>
      </c>
      <c r="AV538" s="13" t="s">
        <v>82</v>
      </c>
      <c r="AW538" s="13" t="s">
        <v>30</v>
      </c>
      <c r="AX538" s="13" t="s">
        <v>73</v>
      </c>
      <c r="AY538" s="231" t="s">
        <v>153</v>
      </c>
    </row>
    <row r="539" spans="1:65" s="14" customFormat="1" ht="11.25">
      <c r="B539" s="232"/>
      <c r="C539" s="233"/>
      <c r="D539" s="217" t="s">
        <v>161</v>
      </c>
      <c r="E539" s="234" t="s">
        <v>1</v>
      </c>
      <c r="F539" s="235" t="s">
        <v>163</v>
      </c>
      <c r="G539" s="233"/>
      <c r="H539" s="236">
        <v>5.3860000000000001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AT539" s="242" t="s">
        <v>161</v>
      </c>
      <c r="AU539" s="242" t="s">
        <v>82</v>
      </c>
      <c r="AV539" s="14" t="s">
        <v>159</v>
      </c>
      <c r="AW539" s="14" t="s">
        <v>30</v>
      </c>
      <c r="AX539" s="14" t="s">
        <v>80</v>
      </c>
      <c r="AY539" s="242" t="s">
        <v>153</v>
      </c>
    </row>
    <row r="540" spans="1:65" s="2" customFormat="1" ht="33" customHeight="1">
      <c r="A540" s="35"/>
      <c r="B540" s="36"/>
      <c r="C540" s="204" t="s">
        <v>578</v>
      </c>
      <c r="D540" s="204" t="s">
        <v>155</v>
      </c>
      <c r="E540" s="205" t="s">
        <v>579</v>
      </c>
      <c r="F540" s="206" t="s">
        <v>580</v>
      </c>
      <c r="G540" s="207" t="s">
        <v>174</v>
      </c>
      <c r="H540" s="208">
        <v>8.6999999999999993</v>
      </c>
      <c r="I540" s="209"/>
      <c r="J540" s="210">
        <f>ROUND(I540*H540,2)</f>
        <v>0</v>
      </c>
      <c r="K540" s="206" t="s">
        <v>1</v>
      </c>
      <c r="L540" s="40"/>
      <c r="M540" s="211" t="s">
        <v>1</v>
      </c>
      <c r="N540" s="212" t="s">
        <v>38</v>
      </c>
      <c r="O540" s="72"/>
      <c r="P540" s="213">
        <f>O540*H540</f>
        <v>0</v>
      </c>
      <c r="Q540" s="213">
        <v>0</v>
      </c>
      <c r="R540" s="213">
        <f>Q540*H540</f>
        <v>0</v>
      </c>
      <c r="S540" s="213">
        <v>0</v>
      </c>
      <c r="T540" s="214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15" t="s">
        <v>159</v>
      </c>
      <c r="AT540" s="215" t="s">
        <v>155</v>
      </c>
      <c r="AU540" s="215" t="s">
        <v>82</v>
      </c>
      <c r="AY540" s="18" t="s">
        <v>153</v>
      </c>
      <c r="BE540" s="216">
        <f>IF(N540="základní",J540,0)</f>
        <v>0</v>
      </c>
      <c r="BF540" s="216">
        <f>IF(N540="snížená",J540,0)</f>
        <v>0</v>
      </c>
      <c r="BG540" s="216">
        <f>IF(N540="zákl. přenesená",J540,0)</f>
        <v>0</v>
      </c>
      <c r="BH540" s="216">
        <f>IF(N540="sníž. přenesená",J540,0)</f>
        <v>0</v>
      </c>
      <c r="BI540" s="216">
        <f>IF(N540="nulová",J540,0)</f>
        <v>0</v>
      </c>
      <c r="BJ540" s="18" t="s">
        <v>80</v>
      </c>
      <c r="BK540" s="216">
        <f>ROUND(I540*H540,2)</f>
        <v>0</v>
      </c>
      <c r="BL540" s="18" t="s">
        <v>159</v>
      </c>
      <c r="BM540" s="215" t="s">
        <v>581</v>
      </c>
    </row>
    <row r="541" spans="1:65" s="2" customFormat="1" ht="19.5">
      <c r="A541" s="35"/>
      <c r="B541" s="36"/>
      <c r="C541" s="37"/>
      <c r="D541" s="217" t="s">
        <v>160</v>
      </c>
      <c r="E541" s="37"/>
      <c r="F541" s="218" t="s">
        <v>580</v>
      </c>
      <c r="G541" s="37"/>
      <c r="H541" s="37"/>
      <c r="I541" s="116"/>
      <c r="J541" s="37"/>
      <c r="K541" s="37"/>
      <c r="L541" s="40"/>
      <c r="M541" s="219"/>
      <c r="N541" s="220"/>
      <c r="O541" s="72"/>
      <c r="P541" s="72"/>
      <c r="Q541" s="72"/>
      <c r="R541" s="72"/>
      <c r="S541" s="72"/>
      <c r="T541" s="73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8" t="s">
        <v>160</v>
      </c>
      <c r="AU541" s="18" t="s">
        <v>82</v>
      </c>
    </row>
    <row r="542" spans="1:65" s="13" customFormat="1" ht="11.25">
      <c r="B542" s="221"/>
      <c r="C542" s="222"/>
      <c r="D542" s="217" t="s">
        <v>161</v>
      </c>
      <c r="E542" s="223" t="s">
        <v>1</v>
      </c>
      <c r="F542" s="224" t="s">
        <v>582</v>
      </c>
      <c r="G542" s="222"/>
      <c r="H542" s="225">
        <v>8.6999999999999993</v>
      </c>
      <c r="I542" s="226"/>
      <c r="J542" s="222"/>
      <c r="K542" s="222"/>
      <c r="L542" s="227"/>
      <c r="M542" s="228"/>
      <c r="N542" s="229"/>
      <c r="O542" s="229"/>
      <c r="P542" s="229"/>
      <c r="Q542" s="229"/>
      <c r="R542" s="229"/>
      <c r="S542" s="229"/>
      <c r="T542" s="230"/>
      <c r="AT542" s="231" t="s">
        <v>161</v>
      </c>
      <c r="AU542" s="231" t="s">
        <v>82</v>
      </c>
      <c r="AV542" s="13" t="s">
        <v>82</v>
      </c>
      <c r="AW542" s="13" t="s">
        <v>30</v>
      </c>
      <c r="AX542" s="13" t="s">
        <v>73</v>
      </c>
      <c r="AY542" s="231" t="s">
        <v>153</v>
      </c>
    </row>
    <row r="543" spans="1:65" s="14" customFormat="1" ht="11.25">
      <c r="B543" s="232"/>
      <c r="C543" s="233"/>
      <c r="D543" s="217" t="s">
        <v>161</v>
      </c>
      <c r="E543" s="234" t="s">
        <v>1</v>
      </c>
      <c r="F543" s="235" t="s">
        <v>163</v>
      </c>
      <c r="G543" s="233"/>
      <c r="H543" s="236">
        <v>8.6999999999999993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AT543" s="242" t="s">
        <v>161</v>
      </c>
      <c r="AU543" s="242" t="s">
        <v>82</v>
      </c>
      <c r="AV543" s="14" t="s">
        <v>159</v>
      </c>
      <c r="AW543" s="14" t="s">
        <v>30</v>
      </c>
      <c r="AX543" s="14" t="s">
        <v>80</v>
      </c>
      <c r="AY543" s="242" t="s">
        <v>153</v>
      </c>
    </row>
    <row r="544" spans="1:65" s="2" customFormat="1" ht="21.75" customHeight="1">
      <c r="A544" s="35"/>
      <c r="B544" s="36"/>
      <c r="C544" s="204" t="s">
        <v>358</v>
      </c>
      <c r="D544" s="204" t="s">
        <v>155</v>
      </c>
      <c r="E544" s="205" t="s">
        <v>583</v>
      </c>
      <c r="F544" s="206" t="s">
        <v>584</v>
      </c>
      <c r="G544" s="207" t="s">
        <v>158</v>
      </c>
      <c r="H544" s="208">
        <v>3.5129999999999999</v>
      </c>
      <c r="I544" s="209"/>
      <c r="J544" s="210">
        <f>ROUND(I544*H544,2)</f>
        <v>0</v>
      </c>
      <c r="K544" s="206" t="s">
        <v>1</v>
      </c>
      <c r="L544" s="40"/>
      <c r="M544" s="211" t="s">
        <v>1</v>
      </c>
      <c r="N544" s="212" t="s">
        <v>38</v>
      </c>
      <c r="O544" s="72"/>
      <c r="P544" s="213">
        <f>O544*H544</f>
        <v>0</v>
      </c>
      <c r="Q544" s="213">
        <v>0</v>
      </c>
      <c r="R544" s="213">
        <f>Q544*H544</f>
        <v>0</v>
      </c>
      <c r="S544" s="213">
        <v>0</v>
      </c>
      <c r="T544" s="214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15" t="s">
        <v>159</v>
      </c>
      <c r="AT544" s="215" t="s">
        <v>155</v>
      </c>
      <c r="AU544" s="215" t="s">
        <v>82</v>
      </c>
      <c r="AY544" s="18" t="s">
        <v>153</v>
      </c>
      <c r="BE544" s="216">
        <f>IF(N544="základní",J544,0)</f>
        <v>0</v>
      </c>
      <c r="BF544" s="216">
        <f>IF(N544="snížená",J544,0)</f>
        <v>0</v>
      </c>
      <c r="BG544" s="216">
        <f>IF(N544="zákl. přenesená",J544,0)</f>
        <v>0</v>
      </c>
      <c r="BH544" s="216">
        <f>IF(N544="sníž. přenesená",J544,0)</f>
        <v>0</v>
      </c>
      <c r="BI544" s="216">
        <f>IF(N544="nulová",J544,0)</f>
        <v>0</v>
      </c>
      <c r="BJ544" s="18" t="s">
        <v>80</v>
      </c>
      <c r="BK544" s="216">
        <f>ROUND(I544*H544,2)</f>
        <v>0</v>
      </c>
      <c r="BL544" s="18" t="s">
        <v>159</v>
      </c>
      <c r="BM544" s="215" t="s">
        <v>585</v>
      </c>
    </row>
    <row r="545" spans="1:65" s="2" customFormat="1" ht="11.25">
      <c r="A545" s="35"/>
      <c r="B545" s="36"/>
      <c r="C545" s="37"/>
      <c r="D545" s="217" t="s">
        <v>160</v>
      </c>
      <c r="E545" s="37"/>
      <c r="F545" s="218" t="s">
        <v>584</v>
      </c>
      <c r="G545" s="37"/>
      <c r="H545" s="37"/>
      <c r="I545" s="116"/>
      <c r="J545" s="37"/>
      <c r="K545" s="37"/>
      <c r="L545" s="40"/>
      <c r="M545" s="219"/>
      <c r="N545" s="220"/>
      <c r="O545" s="72"/>
      <c r="P545" s="72"/>
      <c r="Q545" s="72"/>
      <c r="R545" s="72"/>
      <c r="S545" s="72"/>
      <c r="T545" s="73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8" t="s">
        <v>160</v>
      </c>
      <c r="AU545" s="18" t="s">
        <v>82</v>
      </c>
    </row>
    <row r="546" spans="1:65" s="13" customFormat="1" ht="11.25">
      <c r="B546" s="221"/>
      <c r="C546" s="222"/>
      <c r="D546" s="217" t="s">
        <v>161</v>
      </c>
      <c r="E546" s="223" t="s">
        <v>1</v>
      </c>
      <c r="F546" s="224" t="s">
        <v>586</v>
      </c>
      <c r="G546" s="222"/>
      <c r="H546" s="225">
        <v>2.5129999999999999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AT546" s="231" t="s">
        <v>161</v>
      </c>
      <c r="AU546" s="231" t="s">
        <v>82</v>
      </c>
      <c r="AV546" s="13" t="s">
        <v>82</v>
      </c>
      <c r="AW546" s="13" t="s">
        <v>30</v>
      </c>
      <c r="AX546" s="13" t="s">
        <v>73</v>
      </c>
      <c r="AY546" s="231" t="s">
        <v>153</v>
      </c>
    </row>
    <row r="547" spans="1:65" s="13" customFormat="1" ht="11.25">
      <c r="B547" s="221"/>
      <c r="C547" s="222"/>
      <c r="D547" s="217" t="s">
        <v>161</v>
      </c>
      <c r="E547" s="223" t="s">
        <v>1</v>
      </c>
      <c r="F547" s="224" t="s">
        <v>587</v>
      </c>
      <c r="G547" s="222"/>
      <c r="H547" s="225">
        <v>1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161</v>
      </c>
      <c r="AU547" s="231" t="s">
        <v>82</v>
      </c>
      <c r="AV547" s="13" t="s">
        <v>82</v>
      </c>
      <c r="AW547" s="13" t="s">
        <v>30</v>
      </c>
      <c r="AX547" s="13" t="s">
        <v>73</v>
      </c>
      <c r="AY547" s="231" t="s">
        <v>153</v>
      </c>
    </row>
    <row r="548" spans="1:65" s="14" customFormat="1" ht="11.25">
      <c r="B548" s="232"/>
      <c r="C548" s="233"/>
      <c r="D548" s="217" t="s">
        <v>161</v>
      </c>
      <c r="E548" s="234" t="s">
        <v>1</v>
      </c>
      <c r="F548" s="235" t="s">
        <v>163</v>
      </c>
      <c r="G548" s="233"/>
      <c r="H548" s="236">
        <v>3.5129999999999999</v>
      </c>
      <c r="I548" s="237"/>
      <c r="J548" s="233"/>
      <c r="K548" s="233"/>
      <c r="L548" s="238"/>
      <c r="M548" s="239"/>
      <c r="N548" s="240"/>
      <c r="O548" s="240"/>
      <c r="P548" s="240"/>
      <c r="Q548" s="240"/>
      <c r="R548" s="240"/>
      <c r="S548" s="240"/>
      <c r="T548" s="241"/>
      <c r="AT548" s="242" t="s">
        <v>161</v>
      </c>
      <c r="AU548" s="242" t="s">
        <v>82</v>
      </c>
      <c r="AV548" s="14" t="s">
        <v>159</v>
      </c>
      <c r="AW548" s="14" t="s">
        <v>30</v>
      </c>
      <c r="AX548" s="14" t="s">
        <v>80</v>
      </c>
      <c r="AY548" s="242" t="s">
        <v>153</v>
      </c>
    </row>
    <row r="549" spans="1:65" s="2" customFormat="1" ht="21.75" customHeight="1">
      <c r="A549" s="35"/>
      <c r="B549" s="36"/>
      <c r="C549" s="204" t="s">
        <v>588</v>
      </c>
      <c r="D549" s="204" t="s">
        <v>155</v>
      </c>
      <c r="E549" s="205" t="s">
        <v>589</v>
      </c>
      <c r="F549" s="206" t="s">
        <v>590</v>
      </c>
      <c r="G549" s="207" t="s">
        <v>158</v>
      </c>
      <c r="H549" s="208">
        <v>10.771000000000001</v>
      </c>
      <c r="I549" s="209"/>
      <c r="J549" s="210">
        <f>ROUND(I549*H549,2)</f>
        <v>0</v>
      </c>
      <c r="K549" s="206" t="s">
        <v>1</v>
      </c>
      <c r="L549" s="40"/>
      <c r="M549" s="211" t="s">
        <v>1</v>
      </c>
      <c r="N549" s="212" t="s">
        <v>38</v>
      </c>
      <c r="O549" s="72"/>
      <c r="P549" s="213">
        <f>O549*H549</f>
        <v>0</v>
      </c>
      <c r="Q549" s="213">
        <v>0</v>
      </c>
      <c r="R549" s="213">
        <f>Q549*H549</f>
        <v>0</v>
      </c>
      <c r="S549" s="213">
        <v>0</v>
      </c>
      <c r="T549" s="214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15" t="s">
        <v>159</v>
      </c>
      <c r="AT549" s="215" t="s">
        <v>155</v>
      </c>
      <c r="AU549" s="215" t="s">
        <v>82</v>
      </c>
      <c r="AY549" s="18" t="s">
        <v>153</v>
      </c>
      <c r="BE549" s="216">
        <f>IF(N549="základní",J549,0)</f>
        <v>0</v>
      </c>
      <c r="BF549" s="216">
        <f>IF(N549="snížená",J549,0)</f>
        <v>0</v>
      </c>
      <c r="BG549" s="216">
        <f>IF(N549="zákl. přenesená",J549,0)</f>
        <v>0</v>
      </c>
      <c r="BH549" s="216">
        <f>IF(N549="sníž. přenesená",J549,0)</f>
        <v>0</v>
      </c>
      <c r="BI549" s="216">
        <f>IF(N549="nulová",J549,0)</f>
        <v>0</v>
      </c>
      <c r="BJ549" s="18" t="s">
        <v>80</v>
      </c>
      <c r="BK549" s="216">
        <f>ROUND(I549*H549,2)</f>
        <v>0</v>
      </c>
      <c r="BL549" s="18" t="s">
        <v>159</v>
      </c>
      <c r="BM549" s="215" t="s">
        <v>591</v>
      </c>
    </row>
    <row r="550" spans="1:65" s="2" customFormat="1" ht="19.5">
      <c r="A550" s="35"/>
      <c r="B550" s="36"/>
      <c r="C550" s="37"/>
      <c r="D550" s="217" t="s">
        <v>160</v>
      </c>
      <c r="E550" s="37"/>
      <c r="F550" s="218" t="s">
        <v>590</v>
      </c>
      <c r="G550" s="37"/>
      <c r="H550" s="37"/>
      <c r="I550" s="116"/>
      <c r="J550" s="37"/>
      <c r="K550" s="37"/>
      <c r="L550" s="40"/>
      <c r="M550" s="219"/>
      <c r="N550" s="220"/>
      <c r="O550" s="72"/>
      <c r="P550" s="72"/>
      <c r="Q550" s="72"/>
      <c r="R550" s="72"/>
      <c r="S550" s="72"/>
      <c r="T550" s="73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8" t="s">
        <v>160</v>
      </c>
      <c r="AU550" s="18" t="s">
        <v>82</v>
      </c>
    </row>
    <row r="551" spans="1:65" s="13" customFormat="1" ht="11.25">
      <c r="B551" s="221"/>
      <c r="C551" s="222"/>
      <c r="D551" s="217" t="s">
        <v>161</v>
      </c>
      <c r="E551" s="223" t="s">
        <v>1</v>
      </c>
      <c r="F551" s="224" t="s">
        <v>592</v>
      </c>
      <c r="G551" s="222"/>
      <c r="H551" s="225">
        <v>10.771000000000001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161</v>
      </c>
      <c r="AU551" s="231" t="s">
        <v>82</v>
      </c>
      <c r="AV551" s="13" t="s">
        <v>82</v>
      </c>
      <c r="AW551" s="13" t="s">
        <v>30</v>
      </c>
      <c r="AX551" s="13" t="s">
        <v>73</v>
      </c>
      <c r="AY551" s="231" t="s">
        <v>153</v>
      </c>
    </row>
    <row r="552" spans="1:65" s="14" customFormat="1" ht="11.25">
      <c r="B552" s="232"/>
      <c r="C552" s="233"/>
      <c r="D552" s="217" t="s">
        <v>161</v>
      </c>
      <c r="E552" s="234" t="s">
        <v>1</v>
      </c>
      <c r="F552" s="235" t="s">
        <v>163</v>
      </c>
      <c r="G552" s="233"/>
      <c r="H552" s="236">
        <v>10.771000000000001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AT552" s="242" t="s">
        <v>161</v>
      </c>
      <c r="AU552" s="242" t="s">
        <v>82</v>
      </c>
      <c r="AV552" s="14" t="s">
        <v>159</v>
      </c>
      <c r="AW552" s="14" t="s">
        <v>30</v>
      </c>
      <c r="AX552" s="14" t="s">
        <v>80</v>
      </c>
      <c r="AY552" s="242" t="s">
        <v>153</v>
      </c>
    </row>
    <row r="553" spans="1:65" s="2" customFormat="1" ht="16.5" customHeight="1">
      <c r="A553" s="35"/>
      <c r="B553" s="36"/>
      <c r="C553" s="204" t="s">
        <v>364</v>
      </c>
      <c r="D553" s="204" t="s">
        <v>155</v>
      </c>
      <c r="E553" s="205" t="s">
        <v>593</v>
      </c>
      <c r="F553" s="206" t="s">
        <v>594</v>
      </c>
      <c r="G553" s="207" t="s">
        <v>158</v>
      </c>
      <c r="H553" s="208">
        <v>25.687999999999999</v>
      </c>
      <c r="I553" s="209"/>
      <c r="J553" s="210">
        <f>ROUND(I553*H553,2)</f>
        <v>0</v>
      </c>
      <c r="K553" s="206" t="s">
        <v>1</v>
      </c>
      <c r="L553" s="40"/>
      <c r="M553" s="211" t="s">
        <v>1</v>
      </c>
      <c r="N553" s="212" t="s">
        <v>38</v>
      </c>
      <c r="O553" s="72"/>
      <c r="P553" s="213">
        <f>O553*H553</f>
        <v>0</v>
      </c>
      <c r="Q553" s="213">
        <v>0</v>
      </c>
      <c r="R553" s="213">
        <f>Q553*H553</f>
        <v>0</v>
      </c>
      <c r="S553" s="213">
        <v>0</v>
      </c>
      <c r="T553" s="214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15" t="s">
        <v>159</v>
      </c>
      <c r="AT553" s="215" t="s">
        <v>155</v>
      </c>
      <c r="AU553" s="215" t="s">
        <v>82</v>
      </c>
      <c r="AY553" s="18" t="s">
        <v>153</v>
      </c>
      <c r="BE553" s="216">
        <f>IF(N553="základní",J553,0)</f>
        <v>0</v>
      </c>
      <c r="BF553" s="216">
        <f>IF(N553="snížená",J553,0)</f>
        <v>0</v>
      </c>
      <c r="BG553" s="216">
        <f>IF(N553="zákl. přenesená",J553,0)</f>
        <v>0</v>
      </c>
      <c r="BH553" s="216">
        <f>IF(N553="sníž. přenesená",J553,0)</f>
        <v>0</v>
      </c>
      <c r="BI553" s="216">
        <f>IF(N553="nulová",J553,0)</f>
        <v>0</v>
      </c>
      <c r="BJ553" s="18" t="s">
        <v>80</v>
      </c>
      <c r="BK553" s="216">
        <f>ROUND(I553*H553,2)</f>
        <v>0</v>
      </c>
      <c r="BL553" s="18" t="s">
        <v>159</v>
      </c>
      <c r="BM553" s="215" t="s">
        <v>595</v>
      </c>
    </row>
    <row r="554" spans="1:65" s="2" customFormat="1" ht="11.25">
      <c r="A554" s="35"/>
      <c r="B554" s="36"/>
      <c r="C554" s="37"/>
      <c r="D554" s="217" t="s">
        <v>160</v>
      </c>
      <c r="E554" s="37"/>
      <c r="F554" s="218" t="s">
        <v>594</v>
      </c>
      <c r="G554" s="37"/>
      <c r="H554" s="37"/>
      <c r="I554" s="116"/>
      <c r="J554" s="37"/>
      <c r="K554" s="37"/>
      <c r="L554" s="40"/>
      <c r="M554" s="219"/>
      <c r="N554" s="220"/>
      <c r="O554" s="72"/>
      <c r="P554" s="72"/>
      <c r="Q554" s="72"/>
      <c r="R554" s="72"/>
      <c r="S554" s="72"/>
      <c r="T554" s="73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T554" s="18" t="s">
        <v>160</v>
      </c>
      <c r="AU554" s="18" t="s">
        <v>82</v>
      </c>
    </row>
    <row r="555" spans="1:65" s="13" customFormat="1" ht="11.25">
      <c r="B555" s="221"/>
      <c r="C555" s="222"/>
      <c r="D555" s="217" t="s">
        <v>161</v>
      </c>
      <c r="E555" s="223" t="s">
        <v>1</v>
      </c>
      <c r="F555" s="224" t="s">
        <v>596</v>
      </c>
      <c r="G555" s="222"/>
      <c r="H555" s="225">
        <v>5.6059999999999999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161</v>
      </c>
      <c r="AU555" s="231" t="s">
        <v>82</v>
      </c>
      <c r="AV555" s="13" t="s">
        <v>82</v>
      </c>
      <c r="AW555" s="13" t="s">
        <v>30</v>
      </c>
      <c r="AX555" s="13" t="s">
        <v>73</v>
      </c>
      <c r="AY555" s="231" t="s">
        <v>153</v>
      </c>
    </row>
    <row r="556" spans="1:65" s="13" customFormat="1" ht="11.25">
      <c r="B556" s="221"/>
      <c r="C556" s="222"/>
      <c r="D556" s="217" t="s">
        <v>161</v>
      </c>
      <c r="E556" s="223" t="s">
        <v>1</v>
      </c>
      <c r="F556" s="224" t="s">
        <v>597</v>
      </c>
      <c r="G556" s="222"/>
      <c r="H556" s="225">
        <v>3.6960000000000002</v>
      </c>
      <c r="I556" s="226"/>
      <c r="J556" s="222"/>
      <c r="K556" s="222"/>
      <c r="L556" s="227"/>
      <c r="M556" s="228"/>
      <c r="N556" s="229"/>
      <c r="O556" s="229"/>
      <c r="P556" s="229"/>
      <c r="Q556" s="229"/>
      <c r="R556" s="229"/>
      <c r="S556" s="229"/>
      <c r="T556" s="230"/>
      <c r="AT556" s="231" t="s">
        <v>161</v>
      </c>
      <c r="AU556" s="231" t="s">
        <v>82</v>
      </c>
      <c r="AV556" s="13" t="s">
        <v>82</v>
      </c>
      <c r="AW556" s="13" t="s">
        <v>30</v>
      </c>
      <c r="AX556" s="13" t="s">
        <v>73</v>
      </c>
      <c r="AY556" s="231" t="s">
        <v>153</v>
      </c>
    </row>
    <row r="557" spans="1:65" s="13" customFormat="1" ht="11.25">
      <c r="B557" s="221"/>
      <c r="C557" s="222"/>
      <c r="D557" s="217" t="s">
        <v>161</v>
      </c>
      <c r="E557" s="223" t="s">
        <v>1</v>
      </c>
      <c r="F557" s="224" t="s">
        <v>598</v>
      </c>
      <c r="G557" s="222"/>
      <c r="H557" s="225">
        <v>4.1580000000000004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161</v>
      </c>
      <c r="AU557" s="231" t="s">
        <v>82</v>
      </c>
      <c r="AV557" s="13" t="s">
        <v>82</v>
      </c>
      <c r="AW557" s="13" t="s">
        <v>30</v>
      </c>
      <c r="AX557" s="13" t="s">
        <v>73</v>
      </c>
      <c r="AY557" s="231" t="s">
        <v>153</v>
      </c>
    </row>
    <row r="558" spans="1:65" s="13" customFormat="1" ht="11.25">
      <c r="B558" s="221"/>
      <c r="C558" s="222"/>
      <c r="D558" s="217" t="s">
        <v>161</v>
      </c>
      <c r="E558" s="223" t="s">
        <v>1</v>
      </c>
      <c r="F558" s="224" t="s">
        <v>452</v>
      </c>
      <c r="G558" s="222"/>
      <c r="H558" s="225">
        <v>6.7759999999999998</v>
      </c>
      <c r="I558" s="226"/>
      <c r="J558" s="222"/>
      <c r="K558" s="222"/>
      <c r="L558" s="227"/>
      <c r="M558" s="228"/>
      <c r="N558" s="229"/>
      <c r="O558" s="229"/>
      <c r="P558" s="229"/>
      <c r="Q558" s="229"/>
      <c r="R558" s="229"/>
      <c r="S558" s="229"/>
      <c r="T558" s="230"/>
      <c r="AT558" s="231" t="s">
        <v>161</v>
      </c>
      <c r="AU558" s="231" t="s">
        <v>82</v>
      </c>
      <c r="AV558" s="13" t="s">
        <v>82</v>
      </c>
      <c r="AW558" s="13" t="s">
        <v>30</v>
      </c>
      <c r="AX558" s="13" t="s">
        <v>73</v>
      </c>
      <c r="AY558" s="231" t="s">
        <v>153</v>
      </c>
    </row>
    <row r="559" spans="1:65" s="13" customFormat="1" ht="11.25">
      <c r="B559" s="221"/>
      <c r="C559" s="222"/>
      <c r="D559" s="217" t="s">
        <v>161</v>
      </c>
      <c r="E559" s="223" t="s">
        <v>1</v>
      </c>
      <c r="F559" s="224" t="s">
        <v>599</v>
      </c>
      <c r="G559" s="222"/>
      <c r="H559" s="225">
        <v>5.452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161</v>
      </c>
      <c r="AU559" s="231" t="s">
        <v>82</v>
      </c>
      <c r="AV559" s="13" t="s">
        <v>82</v>
      </c>
      <c r="AW559" s="13" t="s">
        <v>30</v>
      </c>
      <c r="AX559" s="13" t="s">
        <v>73</v>
      </c>
      <c r="AY559" s="231" t="s">
        <v>153</v>
      </c>
    </row>
    <row r="560" spans="1:65" s="14" customFormat="1" ht="11.25">
      <c r="B560" s="232"/>
      <c r="C560" s="233"/>
      <c r="D560" s="217" t="s">
        <v>161</v>
      </c>
      <c r="E560" s="234" t="s">
        <v>1</v>
      </c>
      <c r="F560" s="235" t="s">
        <v>163</v>
      </c>
      <c r="G560" s="233"/>
      <c r="H560" s="236">
        <v>25.688000000000002</v>
      </c>
      <c r="I560" s="237"/>
      <c r="J560" s="233"/>
      <c r="K560" s="233"/>
      <c r="L560" s="238"/>
      <c r="M560" s="239"/>
      <c r="N560" s="240"/>
      <c r="O560" s="240"/>
      <c r="P560" s="240"/>
      <c r="Q560" s="240"/>
      <c r="R560" s="240"/>
      <c r="S560" s="240"/>
      <c r="T560" s="241"/>
      <c r="AT560" s="242" t="s">
        <v>161</v>
      </c>
      <c r="AU560" s="242" t="s">
        <v>82</v>
      </c>
      <c r="AV560" s="14" t="s">
        <v>159</v>
      </c>
      <c r="AW560" s="14" t="s">
        <v>30</v>
      </c>
      <c r="AX560" s="14" t="s">
        <v>80</v>
      </c>
      <c r="AY560" s="242" t="s">
        <v>153</v>
      </c>
    </row>
    <row r="561" spans="1:65" s="2" customFormat="1" ht="16.5" customHeight="1">
      <c r="A561" s="35"/>
      <c r="B561" s="36"/>
      <c r="C561" s="204" t="s">
        <v>600</v>
      </c>
      <c r="D561" s="204" t="s">
        <v>155</v>
      </c>
      <c r="E561" s="205" t="s">
        <v>601</v>
      </c>
      <c r="F561" s="206" t="s">
        <v>602</v>
      </c>
      <c r="G561" s="207" t="s">
        <v>158</v>
      </c>
      <c r="H561" s="208">
        <v>12.608000000000001</v>
      </c>
      <c r="I561" s="209"/>
      <c r="J561" s="210">
        <f>ROUND(I561*H561,2)</f>
        <v>0</v>
      </c>
      <c r="K561" s="206" t="s">
        <v>1</v>
      </c>
      <c r="L561" s="40"/>
      <c r="M561" s="211" t="s">
        <v>1</v>
      </c>
      <c r="N561" s="212" t="s">
        <v>38</v>
      </c>
      <c r="O561" s="72"/>
      <c r="P561" s="213">
        <f>O561*H561</f>
        <v>0</v>
      </c>
      <c r="Q561" s="213">
        <v>0</v>
      </c>
      <c r="R561" s="213">
        <f>Q561*H561</f>
        <v>0</v>
      </c>
      <c r="S561" s="213">
        <v>0</v>
      </c>
      <c r="T561" s="214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15" t="s">
        <v>159</v>
      </c>
      <c r="AT561" s="215" t="s">
        <v>155</v>
      </c>
      <c r="AU561" s="215" t="s">
        <v>82</v>
      </c>
      <c r="AY561" s="18" t="s">
        <v>153</v>
      </c>
      <c r="BE561" s="216">
        <f>IF(N561="základní",J561,0)</f>
        <v>0</v>
      </c>
      <c r="BF561" s="216">
        <f>IF(N561="snížená",J561,0)</f>
        <v>0</v>
      </c>
      <c r="BG561" s="216">
        <f>IF(N561="zákl. přenesená",J561,0)</f>
        <v>0</v>
      </c>
      <c r="BH561" s="216">
        <f>IF(N561="sníž. přenesená",J561,0)</f>
        <v>0</v>
      </c>
      <c r="BI561" s="216">
        <f>IF(N561="nulová",J561,0)</f>
        <v>0</v>
      </c>
      <c r="BJ561" s="18" t="s">
        <v>80</v>
      </c>
      <c r="BK561" s="216">
        <f>ROUND(I561*H561,2)</f>
        <v>0</v>
      </c>
      <c r="BL561" s="18" t="s">
        <v>159</v>
      </c>
      <c r="BM561" s="215" t="s">
        <v>603</v>
      </c>
    </row>
    <row r="562" spans="1:65" s="2" customFormat="1" ht="11.25">
      <c r="A562" s="35"/>
      <c r="B562" s="36"/>
      <c r="C562" s="37"/>
      <c r="D562" s="217" t="s">
        <v>160</v>
      </c>
      <c r="E562" s="37"/>
      <c r="F562" s="218" t="s">
        <v>602</v>
      </c>
      <c r="G562" s="37"/>
      <c r="H562" s="37"/>
      <c r="I562" s="116"/>
      <c r="J562" s="37"/>
      <c r="K562" s="37"/>
      <c r="L562" s="40"/>
      <c r="M562" s="219"/>
      <c r="N562" s="220"/>
      <c r="O562" s="72"/>
      <c r="P562" s="72"/>
      <c r="Q562" s="72"/>
      <c r="R562" s="72"/>
      <c r="S562" s="72"/>
      <c r="T562" s="73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160</v>
      </c>
      <c r="AU562" s="18" t="s">
        <v>82</v>
      </c>
    </row>
    <row r="563" spans="1:65" s="13" customFormat="1" ht="11.25">
      <c r="B563" s="221"/>
      <c r="C563" s="222"/>
      <c r="D563" s="217" t="s">
        <v>161</v>
      </c>
      <c r="E563" s="223" t="s">
        <v>1</v>
      </c>
      <c r="F563" s="224" t="s">
        <v>604</v>
      </c>
      <c r="G563" s="222"/>
      <c r="H563" s="225">
        <v>4.7279999999999998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161</v>
      </c>
      <c r="AU563" s="231" t="s">
        <v>82</v>
      </c>
      <c r="AV563" s="13" t="s">
        <v>82</v>
      </c>
      <c r="AW563" s="13" t="s">
        <v>30</v>
      </c>
      <c r="AX563" s="13" t="s">
        <v>73</v>
      </c>
      <c r="AY563" s="231" t="s">
        <v>153</v>
      </c>
    </row>
    <row r="564" spans="1:65" s="13" customFormat="1" ht="11.25">
      <c r="B564" s="221"/>
      <c r="C564" s="222"/>
      <c r="D564" s="217" t="s">
        <v>161</v>
      </c>
      <c r="E564" s="223" t="s">
        <v>1</v>
      </c>
      <c r="F564" s="224" t="s">
        <v>605</v>
      </c>
      <c r="G564" s="222"/>
      <c r="H564" s="225">
        <v>7.88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AT564" s="231" t="s">
        <v>161</v>
      </c>
      <c r="AU564" s="231" t="s">
        <v>82</v>
      </c>
      <c r="AV564" s="13" t="s">
        <v>82</v>
      </c>
      <c r="AW564" s="13" t="s">
        <v>30</v>
      </c>
      <c r="AX564" s="13" t="s">
        <v>73</v>
      </c>
      <c r="AY564" s="231" t="s">
        <v>153</v>
      </c>
    </row>
    <row r="565" spans="1:65" s="14" customFormat="1" ht="11.25">
      <c r="B565" s="232"/>
      <c r="C565" s="233"/>
      <c r="D565" s="217" t="s">
        <v>161</v>
      </c>
      <c r="E565" s="234" t="s">
        <v>1</v>
      </c>
      <c r="F565" s="235" t="s">
        <v>163</v>
      </c>
      <c r="G565" s="233"/>
      <c r="H565" s="236">
        <v>12.608000000000001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AT565" s="242" t="s">
        <v>161</v>
      </c>
      <c r="AU565" s="242" t="s">
        <v>82</v>
      </c>
      <c r="AV565" s="14" t="s">
        <v>159</v>
      </c>
      <c r="AW565" s="14" t="s">
        <v>30</v>
      </c>
      <c r="AX565" s="14" t="s">
        <v>80</v>
      </c>
      <c r="AY565" s="242" t="s">
        <v>153</v>
      </c>
    </row>
    <row r="566" spans="1:65" s="2" customFormat="1" ht="21.75" customHeight="1">
      <c r="A566" s="35"/>
      <c r="B566" s="36"/>
      <c r="C566" s="204" t="s">
        <v>372</v>
      </c>
      <c r="D566" s="204" t="s">
        <v>155</v>
      </c>
      <c r="E566" s="205" t="s">
        <v>606</v>
      </c>
      <c r="F566" s="206" t="s">
        <v>607</v>
      </c>
      <c r="G566" s="207" t="s">
        <v>227</v>
      </c>
      <c r="H566" s="208">
        <v>4</v>
      </c>
      <c r="I566" s="209"/>
      <c r="J566" s="210">
        <f>ROUND(I566*H566,2)</f>
        <v>0</v>
      </c>
      <c r="K566" s="206" t="s">
        <v>1</v>
      </c>
      <c r="L566" s="40"/>
      <c r="M566" s="211" t="s">
        <v>1</v>
      </c>
      <c r="N566" s="212" t="s">
        <v>38</v>
      </c>
      <c r="O566" s="72"/>
      <c r="P566" s="213">
        <f>O566*H566</f>
        <v>0</v>
      </c>
      <c r="Q566" s="213">
        <v>0</v>
      </c>
      <c r="R566" s="213">
        <f>Q566*H566</f>
        <v>0</v>
      </c>
      <c r="S566" s="213">
        <v>0</v>
      </c>
      <c r="T566" s="214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15" t="s">
        <v>159</v>
      </c>
      <c r="AT566" s="215" t="s">
        <v>155</v>
      </c>
      <c r="AU566" s="215" t="s">
        <v>82</v>
      </c>
      <c r="AY566" s="18" t="s">
        <v>153</v>
      </c>
      <c r="BE566" s="216">
        <f>IF(N566="základní",J566,0)</f>
        <v>0</v>
      </c>
      <c r="BF566" s="216">
        <f>IF(N566="snížená",J566,0)</f>
        <v>0</v>
      </c>
      <c r="BG566" s="216">
        <f>IF(N566="zákl. přenesená",J566,0)</f>
        <v>0</v>
      </c>
      <c r="BH566" s="216">
        <f>IF(N566="sníž. přenesená",J566,0)</f>
        <v>0</v>
      </c>
      <c r="BI566" s="216">
        <f>IF(N566="nulová",J566,0)</f>
        <v>0</v>
      </c>
      <c r="BJ566" s="18" t="s">
        <v>80</v>
      </c>
      <c r="BK566" s="216">
        <f>ROUND(I566*H566,2)</f>
        <v>0</v>
      </c>
      <c r="BL566" s="18" t="s">
        <v>159</v>
      </c>
      <c r="BM566" s="215" t="s">
        <v>608</v>
      </c>
    </row>
    <row r="567" spans="1:65" s="2" customFormat="1" ht="19.5">
      <c r="A567" s="35"/>
      <c r="B567" s="36"/>
      <c r="C567" s="37"/>
      <c r="D567" s="217" t="s">
        <v>160</v>
      </c>
      <c r="E567" s="37"/>
      <c r="F567" s="218" t="s">
        <v>607</v>
      </c>
      <c r="G567" s="37"/>
      <c r="H567" s="37"/>
      <c r="I567" s="116"/>
      <c r="J567" s="37"/>
      <c r="K567" s="37"/>
      <c r="L567" s="40"/>
      <c r="M567" s="219"/>
      <c r="N567" s="220"/>
      <c r="O567" s="72"/>
      <c r="P567" s="72"/>
      <c r="Q567" s="72"/>
      <c r="R567" s="72"/>
      <c r="S567" s="72"/>
      <c r="T567" s="73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8" t="s">
        <v>160</v>
      </c>
      <c r="AU567" s="18" t="s">
        <v>82</v>
      </c>
    </row>
    <row r="568" spans="1:65" s="13" customFormat="1" ht="11.25">
      <c r="B568" s="221"/>
      <c r="C568" s="222"/>
      <c r="D568" s="217" t="s">
        <v>161</v>
      </c>
      <c r="E568" s="223" t="s">
        <v>1</v>
      </c>
      <c r="F568" s="224" t="s">
        <v>609</v>
      </c>
      <c r="G568" s="222"/>
      <c r="H568" s="225">
        <v>4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AT568" s="231" t="s">
        <v>161</v>
      </c>
      <c r="AU568" s="231" t="s">
        <v>82</v>
      </c>
      <c r="AV568" s="13" t="s">
        <v>82</v>
      </c>
      <c r="AW568" s="13" t="s">
        <v>30</v>
      </c>
      <c r="AX568" s="13" t="s">
        <v>73</v>
      </c>
      <c r="AY568" s="231" t="s">
        <v>153</v>
      </c>
    </row>
    <row r="569" spans="1:65" s="14" customFormat="1" ht="11.25">
      <c r="B569" s="232"/>
      <c r="C569" s="233"/>
      <c r="D569" s="217" t="s">
        <v>161</v>
      </c>
      <c r="E569" s="234" t="s">
        <v>1</v>
      </c>
      <c r="F569" s="235" t="s">
        <v>163</v>
      </c>
      <c r="G569" s="233"/>
      <c r="H569" s="236">
        <v>4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AT569" s="242" t="s">
        <v>161</v>
      </c>
      <c r="AU569" s="242" t="s">
        <v>82</v>
      </c>
      <c r="AV569" s="14" t="s">
        <v>159</v>
      </c>
      <c r="AW569" s="14" t="s">
        <v>30</v>
      </c>
      <c r="AX569" s="14" t="s">
        <v>80</v>
      </c>
      <c r="AY569" s="242" t="s">
        <v>153</v>
      </c>
    </row>
    <row r="570" spans="1:65" s="2" customFormat="1" ht="21.75" customHeight="1">
      <c r="A570" s="35"/>
      <c r="B570" s="36"/>
      <c r="C570" s="204" t="s">
        <v>610</v>
      </c>
      <c r="D570" s="204" t="s">
        <v>155</v>
      </c>
      <c r="E570" s="205" t="s">
        <v>611</v>
      </c>
      <c r="F570" s="206" t="s">
        <v>612</v>
      </c>
      <c r="G570" s="207" t="s">
        <v>174</v>
      </c>
      <c r="H570" s="208">
        <v>0.44</v>
      </c>
      <c r="I570" s="209"/>
      <c r="J570" s="210">
        <f>ROUND(I570*H570,2)</f>
        <v>0</v>
      </c>
      <c r="K570" s="206" t="s">
        <v>1</v>
      </c>
      <c r="L570" s="40"/>
      <c r="M570" s="211" t="s">
        <v>1</v>
      </c>
      <c r="N570" s="212" t="s">
        <v>38</v>
      </c>
      <c r="O570" s="72"/>
      <c r="P570" s="213">
        <f>O570*H570</f>
        <v>0</v>
      </c>
      <c r="Q570" s="213">
        <v>0</v>
      </c>
      <c r="R570" s="213">
        <f>Q570*H570</f>
        <v>0</v>
      </c>
      <c r="S570" s="213">
        <v>0</v>
      </c>
      <c r="T570" s="214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15" t="s">
        <v>159</v>
      </c>
      <c r="AT570" s="215" t="s">
        <v>155</v>
      </c>
      <c r="AU570" s="215" t="s">
        <v>82</v>
      </c>
      <c r="AY570" s="18" t="s">
        <v>153</v>
      </c>
      <c r="BE570" s="216">
        <f>IF(N570="základní",J570,0)</f>
        <v>0</v>
      </c>
      <c r="BF570" s="216">
        <f>IF(N570="snížená",J570,0)</f>
        <v>0</v>
      </c>
      <c r="BG570" s="216">
        <f>IF(N570="zákl. přenesená",J570,0)</f>
        <v>0</v>
      </c>
      <c r="BH570" s="216">
        <f>IF(N570="sníž. přenesená",J570,0)</f>
        <v>0</v>
      </c>
      <c r="BI570" s="216">
        <f>IF(N570="nulová",J570,0)</f>
        <v>0</v>
      </c>
      <c r="BJ570" s="18" t="s">
        <v>80</v>
      </c>
      <c r="BK570" s="216">
        <f>ROUND(I570*H570,2)</f>
        <v>0</v>
      </c>
      <c r="BL570" s="18" t="s">
        <v>159</v>
      </c>
      <c r="BM570" s="215" t="s">
        <v>613</v>
      </c>
    </row>
    <row r="571" spans="1:65" s="2" customFormat="1" ht="19.5">
      <c r="A571" s="35"/>
      <c r="B571" s="36"/>
      <c r="C571" s="37"/>
      <c r="D571" s="217" t="s">
        <v>160</v>
      </c>
      <c r="E571" s="37"/>
      <c r="F571" s="218" t="s">
        <v>612</v>
      </c>
      <c r="G571" s="37"/>
      <c r="H571" s="37"/>
      <c r="I571" s="116"/>
      <c r="J571" s="37"/>
      <c r="K571" s="37"/>
      <c r="L571" s="40"/>
      <c r="M571" s="219"/>
      <c r="N571" s="220"/>
      <c r="O571" s="72"/>
      <c r="P571" s="72"/>
      <c r="Q571" s="72"/>
      <c r="R571" s="72"/>
      <c r="S571" s="72"/>
      <c r="T571" s="73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8" t="s">
        <v>160</v>
      </c>
      <c r="AU571" s="18" t="s">
        <v>82</v>
      </c>
    </row>
    <row r="572" spans="1:65" s="13" customFormat="1" ht="11.25">
      <c r="B572" s="221"/>
      <c r="C572" s="222"/>
      <c r="D572" s="217" t="s">
        <v>161</v>
      </c>
      <c r="E572" s="223" t="s">
        <v>1</v>
      </c>
      <c r="F572" s="224" t="s">
        <v>614</v>
      </c>
      <c r="G572" s="222"/>
      <c r="H572" s="225">
        <v>0.44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161</v>
      </c>
      <c r="AU572" s="231" t="s">
        <v>82</v>
      </c>
      <c r="AV572" s="13" t="s">
        <v>82</v>
      </c>
      <c r="AW572" s="13" t="s">
        <v>30</v>
      </c>
      <c r="AX572" s="13" t="s">
        <v>73</v>
      </c>
      <c r="AY572" s="231" t="s">
        <v>153</v>
      </c>
    </row>
    <row r="573" spans="1:65" s="14" customFormat="1" ht="11.25">
      <c r="B573" s="232"/>
      <c r="C573" s="233"/>
      <c r="D573" s="217" t="s">
        <v>161</v>
      </c>
      <c r="E573" s="234" t="s">
        <v>1</v>
      </c>
      <c r="F573" s="235" t="s">
        <v>163</v>
      </c>
      <c r="G573" s="233"/>
      <c r="H573" s="236">
        <v>0.44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AT573" s="242" t="s">
        <v>161</v>
      </c>
      <c r="AU573" s="242" t="s">
        <v>82</v>
      </c>
      <c r="AV573" s="14" t="s">
        <v>159</v>
      </c>
      <c r="AW573" s="14" t="s">
        <v>30</v>
      </c>
      <c r="AX573" s="14" t="s">
        <v>80</v>
      </c>
      <c r="AY573" s="242" t="s">
        <v>153</v>
      </c>
    </row>
    <row r="574" spans="1:65" s="2" customFormat="1" ht="21.75" customHeight="1">
      <c r="A574" s="35"/>
      <c r="B574" s="36"/>
      <c r="C574" s="204" t="s">
        <v>376</v>
      </c>
      <c r="D574" s="204" t="s">
        <v>155</v>
      </c>
      <c r="E574" s="205" t="s">
        <v>615</v>
      </c>
      <c r="F574" s="206" t="s">
        <v>616</v>
      </c>
      <c r="G574" s="207" t="s">
        <v>158</v>
      </c>
      <c r="H574" s="208">
        <v>7.2430000000000003</v>
      </c>
      <c r="I574" s="209"/>
      <c r="J574" s="210">
        <f>ROUND(I574*H574,2)</f>
        <v>0</v>
      </c>
      <c r="K574" s="206" t="s">
        <v>1</v>
      </c>
      <c r="L574" s="40"/>
      <c r="M574" s="211" t="s">
        <v>1</v>
      </c>
      <c r="N574" s="212" t="s">
        <v>38</v>
      </c>
      <c r="O574" s="72"/>
      <c r="P574" s="213">
        <f>O574*H574</f>
        <v>0</v>
      </c>
      <c r="Q574" s="213">
        <v>0</v>
      </c>
      <c r="R574" s="213">
        <f>Q574*H574</f>
        <v>0</v>
      </c>
      <c r="S574" s="213">
        <v>0</v>
      </c>
      <c r="T574" s="214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15" t="s">
        <v>159</v>
      </c>
      <c r="AT574" s="215" t="s">
        <v>155</v>
      </c>
      <c r="AU574" s="215" t="s">
        <v>82</v>
      </c>
      <c r="AY574" s="18" t="s">
        <v>153</v>
      </c>
      <c r="BE574" s="216">
        <f>IF(N574="základní",J574,0)</f>
        <v>0</v>
      </c>
      <c r="BF574" s="216">
        <f>IF(N574="snížená",J574,0)</f>
        <v>0</v>
      </c>
      <c r="BG574" s="216">
        <f>IF(N574="zákl. přenesená",J574,0)</f>
        <v>0</v>
      </c>
      <c r="BH574" s="216">
        <f>IF(N574="sníž. přenesená",J574,0)</f>
        <v>0</v>
      </c>
      <c r="BI574" s="216">
        <f>IF(N574="nulová",J574,0)</f>
        <v>0</v>
      </c>
      <c r="BJ574" s="18" t="s">
        <v>80</v>
      </c>
      <c r="BK574" s="216">
        <f>ROUND(I574*H574,2)</f>
        <v>0</v>
      </c>
      <c r="BL574" s="18" t="s">
        <v>159</v>
      </c>
      <c r="BM574" s="215" t="s">
        <v>617</v>
      </c>
    </row>
    <row r="575" spans="1:65" s="2" customFormat="1" ht="19.5">
      <c r="A575" s="35"/>
      <c r="B575" s="36"/>
      <c r="C575" s="37"/>
      <c r="D575" s="217" t="s">
        <v>160</v>
      </c>
      <c r="E575" s="37"/>
      <c r="F575" s="218" t="s">
        <v>616</v>
      </c>
      <c r="G575" s="37"/>
      <c r="H575" s="37"/>
      <c r="I575" s="116"/>
      <c r="J575" s="37"/>
      <c r="K575" s="37"/>
      <c r="L575" s="40"/>
      <c r="M575" s="219"/>
      <c r="N575" s="220"/>
      <c r="O575" s="72"/>
      <c r="P575" s="72"/>
      <c r="Q575" s="72"/>
      <c r="R575" s="72"/>
      <c r="S575" s="72"/>
      <c r="T575" s="73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T575" s="18" t="s">
        <v>160</v>
      </c>
      <c r="AU575" s="18" t="s">
        <v>82</v>
      </c>
    </row>
    <row r="576" spans="1:65" s="13" customFormat="1" ht="11.25">
      <c r="B576" s="221"/>
      <c r="C576" s="222"/>
      <c r="D576" s="217" t="s">
        <v>161</v>
      </c>
      <c r="E576" s="223" t="s">
        <v>1</v>
      </c>
      <c r="F576" s="224" t="s">
        <v>618</v>
      </c>
      <c r="G576" s="222"/>
      <c r="H576" s="225">
        <v>5.2329999999999997</v>
      </c>
      <c r="I576" s="226"/>
      <c r="J576" s="222"/>
      <c r="K576" s="222"/>
      <c r="L576" s="227"/>
      <c r="M576" s="228"/>
      <c r="N576" s="229"/>
      <c r="O576" s="229"/>
      <c r="P576" s="229"/>
      <c r="Q576" s="229"/>
      <c r="R576" s="229"/>
      <c r="S576" s="229"/>
      <c r="T576" s="230"/>
      <c r="AT576" s="231" t="s">
        <v>161</v>
      </c>
      <c r="AU576" s="231" t="s">
        <v>82</v>
      </c>
      <c r="AV576" s="13" t="s">
        <v>82</v>
      </c>
      <c r="AW576" s="13" t="s">
        <v>30</v>
      </c>
      <c r="AX576" s="13" t="s">
        <v>73</v>
      </c>
      <c r="AY576" s="231" t="s">
        <v>153</v>
      </c>
    </row>
    <row r="577" spans="1:65" s="13" customFormat="1" ht="11.25">
      <c r="B577" s="221"/>
      <c r="C577" s="222"/>
      <c r="D577" s="217" t="s">
        <v>161</v>
      </c>
      <c r="E577" s="223" t="s">
        <v>1</v>
      </c>
      <c r="F577" s="224" t="s">
        <v>619</v>
      </c>
      <c r="G577" s="222"/>
      <c r="H577" s="225">
        <v>2.0099999999999998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161</v>
      </c>
      <c r="AU577" s="231" t="s">
        <v>82</v>
      </c>
      <c r="AV577" s="13" t="s">
        <v>82</v>
      </c>
      <c r="AW577" s="13" t="s">
        <v>30</v>
      </c>
      <c r="AX577" s="13" t="s">
        <v>73</v>
      </c>
      <c r="AY577" s="231" t="s">
        <v>153</v>
      </c>
    </row>
    <row r="578" spans="1:65" s="14" customFormat="1" ht="11.25">
      <c r="B578" s="232"/>
      <c r="C578" s="233"/>
      <c r="D578" s="217" t="s">
        <v>161</v>
      </c>
      <c r="E578" s="234" t="s">
        <v>1</v>
      </c>
      <c r="F578" s="235" t="s">
        <v>163</v>
      </c>
      <c r="G578" s="233"/>
      <c r="H578" s="236">
        <v>7.2429999999999994</v>
      </c>
      <c r="I578" s="237"/>
      <c r="J578" s="233"/>
      <c r="K578" s="233"/>
      <c r="L578" s="238"/>
      <c r="M578" s="239"/>
      <c r="N578" s="240"/>
      <c r="O578" s="240"/>
      <c r="P578" s="240"/>
      <c r="Q578" s="240"/>
      <c r="R578" s="240"/>
      <c r="S578" s="240"/>
      <c r="T578" s="241"/>
      <c r="AT578" s="242" t="s">
        <v>161</v>
      </c>
      <c r="AU578" s="242" t="s">
        <v>82</v>
      </c>
      <c r="AV578" s="14" t="s">
        <v>159</v>
      </c>
      <c r="AW578" s="14" t="s">
        <v>30</v>
      </c>
      <c r="AX578" s="14" t="s">
        <v>80</v>
      </c>
      <c r="AY578" s="242" t="s">
        <v>153</v>
      </c>
    </row>
    <row r="579" spans="1:65" s="2" customFormat="1" ht="21.75" customHeight="1">
      <c r="A579" s="35"/>
      <c r="B579" s="36"/>
      <c r="C579" s="204" t="s">
        <v>620</v>
      </c>
      <c r="D579" s="204" t="s">
        <v>155</v>
      </c>
      <c r="E579" s="205" t="s">
        <v>621</v>
      </c>
      <c r="F579" s="206" t="s">
        <v>622</v>
      </c>
      <c r="G579" s="207" t="s">
        <v>174</v>
      </c>
      <c r="H579" s="208">
        <v>0.81699999999999995</v>
      </c>
      <c r="I579" s="209"/>
      <c r="J579" s="210">
        <f>ROUND(I579*H579,2)</f>
        <v>0</v>
      </c>
      <c r="K579" s="206" t="s">
        <v>1</v>
      </c>
      <c r="L579" s="40"/>
      <c r="M579" s="211" t="s">
        <v>1</v>
      </c>
      <c r="N579" s="212" t="s">
        <v>38</v>
      </c>
      <c r="O579" s="72"/>
      <c r="P579" s="213">
        <f>O579*H579</f>
        <v>0</v>
      </c>
      <c r="Q579" s="213">
        <v>0</v>
      </c>
      <c r="R579" s="213">
        <f>Q579*H579</f>
        <v>0</v>
      </c>
      <c r="S579" s="213">
        <v>0</v>
      </c>
      <c r="T579" s="214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15" t="s">
        <v>159</v>
      </c>
      <c r="AT579" s="215" t="s">
        <v>155</v>
      </c>
      <c r="AU579" s="215" t="s">
        <v>82</v>
      </c>
      <c r="AY579" s="18" t="s">
        <v>153</v>
      </c>
      <c r="BE579" s="216">
        <f>IF(N579="základní",J579,0)</f>
        <v>0</v>
      </c>
      <c r="BF579" s="216">
        <f>IF(N579="snížená",J579,0)</f>
        <v>0</v>
      </c>
      <c r="BG579" s="216">
        <f>IF(N579="zákl. přenesená",J579,0)</f>
        <v>0</v>
      </c>
      <c r="BH579" s="216">
        <f>IF(N579="sníž. přenesená",J579,0)</f>
        <v>0</v>
      </c>
      <c r="BI579" s="216">
        <f>IF(N579="nulová",J579,0)</f>
        <v>0</v>
      </c>
      <c r="BJ579" s="18" t="s">
        <v>80</v>
      </c>
      <c r="BK579" s="216">
        <f>ROUND(I579*H579,2)</f>
        <v>0</v>
      </c>
      <c r="BL579" s="18" t="s">
        <v>159</v>
      </c>
      <c r="BM579" s="215" t="s">
        <v>623</v>
      </c>
    </row>
    <row r="580" spans="1:65" s="2" customFormat="1" ht="19.5">
      <c r="A580" s="35"/>
      <c r="B580" s="36"/>
      <c r="C580" s="37"/>
      <c r="D580" s="217" t="s">
        <v>160</v>
      </c>
      <c r="E580" s="37"/>
      <c r="F580" s="218" t="s">
        <v>622</v>
      </c>
      <c r="G580" s="37"/>
      <c r="H580" s="37"/>
      <c r="I580" s="116"/>
      <c r="J580" s="37"/>
      <c r="K580" s="37"/>
      <c r="L580" s="40"/>
      <c r="M580" s="219"/>
      <c r="N580" s="220"/>
      <c r="O580" s="72"/>
      <c r="P580" s="72"/>
      <c r="Q580" s="72"/>
      <c r="R580" s="72"/>
      <c r="S580" s="72"/>
      <c r="T580" s="73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8" t="s">
        <v>160</v>
      </c>
      <c r="AU580" s="18" t="s">
        <v>82</v>
      </c>
    </row>
    <row r="581" spans="1:65" s="13" customFormat="1" ht="11.25">
      <c r="B581" s="221"/>
      <c r="C581" s="222"/>
      <c r="D581" s="217" t="s">
        <v>161</v>
      </c>
      <c r="E581" s="223" t="s">
        <v>1</v>
      </c>
      <c r="F581" s="224" t="s">
        <v>624</v>
      </c>
      <c r="G581" s="222"/>
      <c r="H581" s="225">
        <v>0.81699999999999995</v>
      </c>
      <c r="I581" s="226"/>
      <c r="J581" s="222"/>
      <c r="K581" s="222"/>
      <c r="L581" s="227"/>
      <c r="M581" s="228"/>
      <c r="N581" s="229"/>
      <c r="O581" s="229"/>
      <c r="P581" s="229"/>
      <c r="Q581" s="229"/>
      <c r="R581" s="229"/>
      <c r="S581" s="229"/>
      <c r="T581" s="230"/>
      <c r="AT581" s="231" t="s">
        <v>161</v>
      </c>
      <c r="AU581" s="231" t="s">
        <v>82</v>
      </c>
      <c r="AV581" s="13" t="s">
        <v>82</v>
      </c>
      <c r="AW581" s="13" t="s">
        <v>30</v>
      </c>
      <c r="AX581" s="13" t="s">
        <v>73</v>
      </c>
      <c r="AY581" s="231" t="s">
        <v>153</v>
      </c>
    </row>
    <row r="582" spans="1:65" s="14" customFormat="1" ht="11.25">
      <c r="B582" s="232"/>
      <c r="C582" s="233"/>
      <c r="D582" s="217" t="s">
        <v>161</v>
      </c>
      <c r="E582" s="234" t="s">
        <v>1</v>
      </c>
      <c r="F582" s="235" t="s">
        <v>163</v>
      </c>
      <c r="G582" s="233"/>
      <c r="H582" s="236">
        <v>0.81699999999999995</v>
      </c>
      <c r="I582" s="237"/>
      <c r="J582" s="233"/>
      <c r="K582" s="233"/>
      <c r="L582" s="238"/>
      <c r="M582" s="239"/>
      <c r="N582" s="240"/>
      <c r="O582" s="240"/>
      <c r="P582" s="240"/>
      <c r="Q582" s="240"/>
      <c r="R582" s="240"/>
      <c r="S582" s="240"/>
      <c r="T582" s="241"/>
      <c r="AT582" s="242" t="s">
        <v>161</v>
      </c>
      <c r="AU582" s="242" t="s">
        <v>82</v>
      </c>
      <c r="AV582" s="14" t="s">
        <v>159</v>
      </c>
      <c r="AW582" s="14" t="s">
        <v>30</v>
      </c>
      <c r="AX582" s="14" t="s">
        <v>80</v>
      </c>
      <c r="AY582" s="242" t="s">
        <v>153</v>
      </c>
    </row>
    <row r="583" spans="1:65" s="2" customFormat="1" ht="21.75" customHeight="1">
      <c r="A583" s="35"/>
      <c r="B583" s="36"/>
      <c r="C583" s="204" t="s">
        <v>380</v>
      </c>
      <c r="D583" s="204" t="s">
        <v>155</v>
      </c>
      <c r="E583" s="205" t="s">
        <v>625</v>
      </c>
      <c r="F583" s="206" t="s">
        <v>626</v>
      </c>
      <c r="G583" s="207" t="s">
        <v>227</v>
      </c>
      <c r="H583" s="208">
        <v>1</v>
      </c>
      <c r="I583" s="209"/>
      <c r="J583" s="210">
        <f>ROUND(I583*H583,2)</f>
        <v>0</v>
      </c>
      <c r="K583" s="206" t="s">
        <v>1</v>
      </c>
      <c r="L583" s="40"/>
      <c r="M583" s="211" t="s">
        <v>1</v>
      </c>
      <c r="N583" s="212" t="s">
        <v>38</v>
      </c>
      <c r="O583" s="72"/>
      <c r="P583" s="213">
        <f>O583*H583</f>
        <v>0</v>
      </c>
      <c r="Q583" s="213">
        <v>0</v>
      </c>
      <c r="R583" s="213">
        <f>Q583*H583</f>
        <v>0</v>
      </c>
      <c r="S583" s="213">
        <v>0</v>
      </c>
      <c r="T583" s="214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15" t="s">
        <v>159</v>
      </c>
      <c r="AT583" s="215" t="s">
        <v>155</v>
      </c>
      <c r="AU583" s="215" t="s">
        <v>82</v>
      </c>
      <c r="AY583" s="18" t="s">
        <v>153</v>
      </c>
      <c r="BE583" s="216">
        <f>IF(N583="základní",J583,0)</f>
        <v>0</v>
      </c>
      <c r="BF583" s="216">
        <f>IF(N583="snížená",J583,0)</f>
        <v>0</v>
      </c>
      <c r="BG583" s="216">
        <f>IF(N583="zákl. přenesená",J583,0)</f>
        <v>0</v>
      </c>
      <c r="BH583" s="216">
        <f>IF(N583="sníž. přenesená",J583,0)</f>
        <v>0</v>
      </c>
      <c r="BI583" s="216">
        <f>IF(N583="nulová",J583,0)</f>
        <v>0</v>
      </c>
      <c r="BJ583" s="18" t="s">
        <v>80</v>
      </c>
      <c r="BK583" s="216">
        <f>ROUND(I583*H583,2)</f>
        <v>0</v>
      </c>
      <c r="BL583" s="18" t="s">
        <v>159</v>
      </c>
      <c r="BM583" s="215" t="s">
        <v>627</v>
      </c>
    </row>
    <row r="584" spans="1:65" s="2" customFormat="1" ht="19.5">
      <c r="A584" s="35"/>
      <c r="B584" s="36"/>
      <c r="C584" s="37"/>
      <c r="D584" s="217" t="s">
        <v>160</v>
      </c>
      <c r="E584" s="37"/>
      <c r="F584" s="218" t="s">
        <v>626</v>
      </c>
      <c r="G584" s="37"/>
      <c r="H584" s="37"/>
      <c r="I584" s="116"/>
      <c r="J584" s="37"/>
      <c r="K584" s="37"/>
      <c r="L584" s="40"/>
      <c r="M584" s="219"/>
      <c r="N584" s="220"/>
      <c r="O584" s="72"/>
      <c r="P584" s="72"/>
      <c r="Q584" s="72"/>
      <c r="R584" s="72"/>
      <c r="S584" s="72"/>
      <c r="T584" s="73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8" t="s">
        <v>160</v>
      </c>
      <c r="AU584" s="18" t="s">
        <v>82</v>
      </c>
    </row>
    <row r="585" spans="1:65" s="13" customFormat="1" ht="11.25">
      <c r="B585" s="221"/>
      <c r="C585" s="222"/>
      <c r="D585" s="217" t="s">
        <v>161</v>
      </c>
      <c r="E585" s="223" t="s">
        <v>1</v>
      </c>
      <c r="F585" s="224" t="s">
        <v>628</v>
      </c>
      <c r="G585" s="222"/>
      <c r="H585" s="225">
        <v>1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AT585" s="231" t="s">
        <v>161</v>
      </c>
      <c r="AU585" s="231" t="s">
        <v>82</v>
      </c>
      <c r="AV585" s="13" t="s">
        <v>82</v>
      </c>
      <c r="AW585" s="13" t="s">
        <v>30</v>
      </c>
      <c r="AX585" s="13" t="s">
        <v>73</v>
      </c>
      <c r="AY585" s="231" t="s">
        <v>153</v>
      </c>
    </row>
    <row r="586" spans="1:65" s="14" customFormat="1" ht="11.25">
      <c r="B586" s="232"/>
      <c r="C586" s="233"/>
      <c r="D586" s="217" t="s">
        <v>161</v>
      </c>
      <c r="E586" s="234" t="s">
        <v>1</v>
      </c>
      <c r="F586" s="235" t="s">
        <v>163</v>
      </c>
      <c r="G586" s="233"/>
      <c r="H586" s="236">
        <v>1</v>
      </c>
      <c r="I586" s="237"/>
      <c r="J586" s="233"/>
      <c r="K586" s="233"/>
      <c r="L586" s="238"/>
      <c r="M586" s="239"/>
      <c r="N586" s="240"/>
      <c r="O586" s="240"/>
      <c r="P586" s="240"/>
      <c r="Q586" s="240"/>
      <c r="R586" s="240"/>
      <c r="S586" s="240"/>
      <c r="T586" s="241"/>
      <c r="AT586" s="242" t="s">
        <v>161</v>
      </c>
      <c r="AU586" s="242" t="s">
        <v>82</v>
      </c>
      <c r="AV586" s="14" t="s">
        <v>159</v>
      </c>
      <c r="AW586" s="14" t="s">
        <v>30</v>
      </c>
      <c r="AX586" s="14" t="s">
        <v>80</v>
      </c>
      <c r="AY586" s="242" t="s">
        <v>153</v>
      </c>
    </row>
    <row r="587" spans="1:65" s="2" customFormat="1" ht="21.75" customHeight="1">
      <c r="A587" s="35"/>
      <c r="B587" s="36"/>
      <c r="C587" s="204" t="s">
        <v>629</v>
      </c>
      <c r="D587" s="204" t="s">
        <v>155</v>
      </c>
      <c r="E587" s="205" t="s">
        <v>630</v>
      </c>
      <c r="F587" s="206" t="s">
        <v>631</v>
      </c>
      <c r="G587" s="207" t="s">
        <v>169</v>
      </c>
      <c r="H587" s="208">
        <v>33</v>
      </c>
      <c r="I587" s="209"/>
      <c r="J587" s="210">
        <f>ROUND(I587*H587,2)</f>
        <v>0</v>
      </c>
      <c r="K587" s="206" t="s">
        <v>1</v>
      </c>
      <c r="L587" s="40"/>
      <c r="M587" s="211" t="s">
        <v>1</v>
      </c>
      <c r="N587" s="212" t="s">
        <v>38</v>
      </c>
      <c r="O587" s="72"/>
      <c r="P587" s="213">
        <f>O587*H587</f>
        <v>0</v>
      </c>
      <c r="Q587" s="213">
        <v>0</v>
      </c>
      <c r="R587" s="213">
        <f>Q587*H587</f>
        <v>0</v>
      </c>
      <c r="S587" s="213">
        <v>0</v>
      </c>
      <c r="T587" s="214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15" t="s">
        <v>159</v>
      </c>
      <c r="AT587" s="215" t="s">
        <v>155</v>
      </c>
      <c r="AU587" s="215" t="s">
        <v>82</v>
      </c>
      <c r="AY587" s="18" t="s">
        <v>153</v>
      </c>
      <c r="BE587" s="216">
        <f>IF(N587="základní",J587,0)</f>
        <v>0</v>
      </c>
      <c r="BF587" s="216">
        <f>IF(N587="snížená",J587,0)</f>
        <v>0</v>
      </c>
      <c r="BG587" s="216">
        <f>IF(N587="zákl. přenesená",J587,0)</f>
        <v>0</v>
      </c>
      <c r="BH587" s="216">
        <f>IF(N587="sníž. přenesená",J587,0)</f>
        <v>0</v>
      </c>
      <c r="BI587" s="216">
        <f>IF(N587="nulová",J587,0)</f>
        <v>0</v>
      </c>
      <c r="BJ587" s="18" t="s">
        <v>80</v>
      </c>
      <c r="BK587" s="216">
        <f>ROUND(I587*H587,2)</f>
        <v>0</v>
      </c>
      <c r="BL587" s="18" t="s">
        <v>159</v>
      </c>
      <c r="BM587" s="215" t="s">
        <v>632</v>
      </c>
    </row>
    <row r="588" spans="1:65" s="2" customFormat="1" ht="11.25">
      <c r="A588" s="35"/>
      <c r="B588" s="36"/>
      <c r="C588" s="37"/>
      <c r="D588" s="217" t="s">
        <v>160</v>
      </c>
      <c r="E588" s="37"/>
      <c r="F588" s="218" t="s">
        <v>631</v>
      </c>
      <c r="G588" s="37"/>
      <c r="H588" s="37"/>
      <c r="I588" s="116"/>
      <c r="J588" s="37"/>
      <c r="K588" s="37"/>
      <c r="L588" s="40"/>
      <c r="M588" s="219"/>
      <c r="N588" s="220"/>
      <c r="O588" s="72"/>
      <c r="P588" s="72"/>
      <c r="Q588" s="72"/>
      <c r="R588" s="72"/>
      <c r="S588" s="72"/>
      <c r="T588" s="73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8" t="s">
        <v>160</v>
      </c>
      <c r="AU588" s="18" t="s">
        <v>82</v>
      </c>
    </row>
    <row r="589" spans="1:65" s="13" customFormat="1" ht="11.25">
      <c r="B589" s="221"/>
      <c r="C589" s="222"/>
      <c r="D589" s="217" t="s">
        <v>161</v>
      </c>
      <c r="E589" s="223" t="s">
        <v>1</v>
      </c>
      <c r="F589" s="224" t="s">
        <v>633</v>
      </c>
      <c r="G589" s="222"/>
      <c r="H589" s="225">
        <v>33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AT589" s="231" t="s">
        <v>161</v>
      </c>
      <c r="AU589" s="231" t="s">
        <v>82</v>
      </c>
      <c r="AV589" s="13" t="s">
        <v>82</v>
      </c>
      <c r="AW589" s="13" t="s">
        <v>30</v>
      </c>
      <c r="AX589" s="13" t="s">
        <v>73</v>
      </c>
      <c r="AY589" s="231" t="s">
        <v>153</v>
      </c>
    </row>
    <row r="590" spans="1:65" s="14" customFormat="1" ht="11.25">
      <c r="B590" s="232"/>
      <c r="C590" s="233"/>
      <c r="D590" s="217" t="s">
        <v>161</v>
      </c>
      <c r="E590" s="234" t="s">
        <v>1</v>
      </c>
      <c r="F590" s="235" t="s">
        <v>163</v>
      </c>
      <c r="G590" s="233"/>
      <c r="H590" s="236">
        <v>33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AT590" s="242" t="s">
        <v>161</v>
      </c>
      <c r="AU590" s="242" t="s">
        <v>82</v>
      </c>
      <c r="AV590" s="14" t="s">
        <v>159</v>
      </c>
      <c r="AW590" s="14" t="s">
        <v>30</v>
      </c>
      <c r="AX590" s="14" t="s">
        <v>80</v>
      </c>
      <c r="AY590" s="242" t="s">
        <v>153</v>
      </c>
    </row>
    <row r="591" spans="1:65" s="2" customFormat="1" ht="21.75" customHeight="1">
      <c r="A591" s="35"/>
      <c r="B591" s="36"/>
      <c r="C591" s="204" t="s">
        <v>384</v>
      </c>
      <c r="D591" s="204" t="s">
        <v>155</v>
      </c>
      <c r="E591" s="205" t="s">
        <v>634</v>
      </c>
      <c r="F591" s="206" t="s">
        <v>635</v>
      </c>
      <c r="G591" s="207" t="s">
        <v>158</v>
      </c>
      <c r="H591" s="208">
        <v>258.14999999999998</v>
      </c>
      <c r="I591" s="209"/>
      <c r="J591" s="210">
        <f>ROUND(I591*H591,2)</f>
        <v>0</v>
      </c>
      <c r="K591" s="206" t="s">
        <v>1</v>
      </c>
      <c r="L591" s="40"/>
      <c r="M591" s="211" t="s">
        <v>1</v>
      </c>
      <c r="N591" s="212" t="s">
        <v>38</v>
      </c>
      <c r="O591" s="72"/>
      <c r="P591" s="213">
        <f>O591*H591</f>
        <v>0</v>
      </c>
      <c r="Q591" s="213">
        <v>0</v>
      </c>
      <c r="R591" s="213">
        <f>Q591*H591</f>
        <v>0</v>
      </c>
      <c r="S591" s="213">
        <v>0</v>
      </c>
      <c r="T591" s="214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15" t="s">
        <v>159</v>
      </c>
      <c r="AT591" s="215" t="s">
        <v>155</v>
      </c>
      <c r="AU591" s="215" t="s">
        <v>82</v>
      </c>
      <c r="AY591" s="18" t="s">
        <v>153</v>
      </c>
      <c r="BE591" s="216">
        <f>IF(N591="základní",J591,0)</f>
        <v>0</v>
      </c>
      <c r="BF591" s="216">
        <f>IF(N591="snížená",J591,0)</f>
        <v>0</v>
      </c>
      <c r="BG591" s="216">
        <f>IF(N591="zákl. přenesená",J591,0)</f>
        <v>0</v>
      </c>
      <c r="BH591" s="216">
        <f>IF(N591="sníž. přenesená",J591,0)</f>
        <v>0</v>
      </c>
      <c r="BI591" s="216">
        <f>IF(N591="nulová",J591,0)</f>
        <v>0</v>
      </c>
      <c r="BJ591" s="18" t="s">
        <v>80</v>
      </c>
      <c r="BK591" s="216">
        <f>ROUND(I591*H591,2)</f>
        <v>0</v>
      </c>
      <c r="BL591" s="18" t="s">
        <v>159</v>
      </c>
      <c r="BM591" s="215" t="s">
        <v>636</v>
      </c>
    </row>
    <row r="592" spans="1:65" s="2" customFormat="1" ht="11.25">
      <c r="A592" s="35"/>
      <c r="B592" s="36"/>
      <c r="C592" s="37"/>
      <c r="D592" s="217" t="s">
        <v>160</v>
      </c>
      <c r="E592" s="37"/>
      <c r="F592" s="218" t="s">
        <v>635</v>
      </c>
      <c r="G592" s="37"/>
      <c r="H592" s="37"/>
      <c r="I592" s="116"/>
      <c r="J592" s="37"/>
      <c r="K592" s="37"/>
      <c r="L592" s="40"/>
      <c r="M592" s="219"/>
      <c r="N592" s="220"/>
      <c r="O592" s="72"/>
      <c r="P592" s="72"/>
      <c r="Q592" s="72"/>
      <c r="R592" s="72"/>
      <c r="S592" s="72"/>
      <c r="T592" s="73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T592" s="18" t="s">
        <v>160</v>
      </c>
      <c r="AU592" s="18" t="s">
        <v>82</v>
      </c>
    </row>
    <row r="593" spans="1:65" s="2" customFormat="1" ht="21.75" customHeight="1">
      <c r="A593" s="35"/>
      <c r="B593" s="36"/>
      <c r="C593" s="204" t="s">
        <v>637</v>
      </c>
      <c r="D593" s="204" t="s">
        <v>155</v>
      </c>
      <c r="E593" s="205" t="s">
        <v>638</v>
      </c>
      <c r="F593" s="206" t="s">
        <v>639</v>
      </c>
      <c r="G593" s="207" t="s">
        <v>158</v>
      </c>
      <c r="H593" s="208">
        <v>805.43600000000004</v>
      </c>
      <c r="I593" s="209"/>
      <c r="J593" s="210">
        <f>ROUND(I593*H593,2)</f>
        <v>0</v>
      </c>
      <c r="K593" s="206" t="s">
        <v>1</v>
      </c>
      <c r="L593" s="40"/>
      <c r="M593" s="211" t="s">
        <v>1</v>
      </c>
      <c r="N593" s="212" t="s">
        <v>38</v>
      </c>
      <c r="O593" s="72"/>
      <c r="P593" s="213">
        <f>O593*H593</f>
        <v>0</v>
      </c>
      <c r="Q593" s="213">
        <v>0</v>
      </c>
      <c r="R593" s="213">
        <f>Q593*H593</f>
        <v>0</v>
      </c>
      <c r="S593" s="213">
        <v>0</v>
      </c>
      <c r="T593" s="214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15" t="s">
        <v>159</v>
      </c>
      <c r="AT593" s="215" t="s">
        <v>155</v>
      </c>
      <c r="AU593" s="215" t="s">
        <v>82</v>
      </c>
      <c r="AY593" s="18" t="s">
        <v>153</v>
      </c>
      <c r="BE593" s="216">
        <f>IF(N593="základní",J593,0)</f>
        <v>0</v>
      </c>
      <c r="BF593" s="216">
        <f>IF(N593="snížená",J593,0)</f>
        <v>0</v>
      </c>
      <c r="BG593" s="216">
        <f>IF(N593="zákl. přenesená",J593,0)</f>
        <v>0</v>
      </c>
      <c r="BH593" s="216">
        <f>IF(N593="sníž. přenesená",J593,0)</f>
        <v>0</v>
      </c>
      <c r="BI593" s="216">
        <f>IF(N593="nulová",J593,0)</f>
        <v>0</v>
      </c>
      <c r="BJ593" s="18" t="s">
        <v>80</v>
      </c>
      <c r="BK593" s="216">
        <f>ROUND(I593*H593,2)</f>
        <v>0</v>
      </c>
      <c r="BL593" s="18" t="s">
        <v>159</v>
      </c>
      <c r="BM593" s="215" t="s">
        <v>640</v>
      </c>
    </row>
    <row r="594" spans="1:65" s="2" customFormat="1" ht="19.5">
      <c r="A594" s="35"/>
      <c r="B594" s="36"/>
      <c r="C594" s="37"/>
      <c r="D594" s="217" t="s">
        <v>160</v>
      </c>
      <c r="E594" s="37"/>
      <c r="F594" s="218" t="s">
        <v>639</v>
      </c>
      <c r="G594" s="37"/>
      <c r="H594" s="37"/>
      <c r="I594" s="116"/>
      <c r="J594" s="37"/>
      <c r="K594" s="37"/>
      <c r="L594" s="40"/>
      <c r="M594" s="219"/>
      <c r="N594" s="220"/>
      <c r="O594" s="72"/>
      <c r="P594" s="72"/>
      <c r="Q594" s="72"/>
      <c r="R594" s="72"/>
      <c r="S594" s="72"/>
      <c r="T594" s="73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8" t="s">
        <v>160</v>
      </c>
      <c r="AU594" s="18" t="s">
        <v>82</v>
      </c>
    </row>
    <row r="595" spans="1:65" s="13" customFormat="1" ht="11.25">
      <c r="B595" s="221"/>
      <c r="C595" s="222"/>
      <c r="D595" s="217" t="s">
        <v>161</v>
      </c>
      <c r="E595" s="223" t="s">
        <v>1</v>
      </c>
      <c r="F595" s="224" t="s">
        <v>641</v>
      </c>
      <c r="G595" s="222"/>
      <c r="H595" s="225">
        <v>47.56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161</v>
      </c>
      <c r="AU595" s="231" t="s">
        <v>82</v>
      </c>
      <c r="AV595" s="13" t="s">
        <v>82</v>
      </c>
      <c r="AW595" s="13" t="s">
        <v>30</v>
      </c>
      <c r="AX595" s="13" t="s">
        <v>73</v>
      </c>
      <c r="AY595" s="231" t="s">
        <v>153</v>
      </c>
    </row>
    <row r="596" spans="1:65" s="13" customFormat="1" ht="11.25">
      <c r="B596" s="221"/>
      <c r="C596" s="222"/>
      <c r="D596" s="217" t="s">
        <v>161</v>
      </c>
      <c r="E596" s="223" t="s">
        <v>1</v>
      </c>
      <c r="F596" s="224" t="s">
        <v>642</v>
      </c>
      <c r="G596" s="222"/>
      <c r="H596" s="225">
        <v>66.614000000000004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161</v>
      </c>
      <c r="AU596" s="231" t="s">
        <v>82</v>
      </c>
      <c r="AV596" s="13" t="s">
        <v>82</v>
      </c>
      <c r="AW596" s="13" t="s">
        <v>30</v>
      </c>
      <c r="AX596" s="13" t="s">
        <v>73</v>
      </c>
      <c r="AY596" s="231" t="s">
        <v>153</v>
      </c>
    </row>
    <row r="597" spans="1:65" s="13" customFormat="1" ht="33.75">
      <c r="B597" s="221"/>
      <c r="C597" s="222"/>
      <c r="D597" s="217" t="s">
        <v>161</v>
      </c>
      <c r="E597" s="223" t="s">
        <v>1</v>
      </c>
      <c r="F597" s="224" t="s">
        <v>643</v>
      </c>
      <c r="G597" s="222"/>
      <c r="H597" s="225">
        <v>121.724</v>
      </c>
      <c r="I597" s="226"/>
      <c r="J597" s="222"/>
      <c r="K597" s="222"/>
      <c r="L597" s="227"/>
      <c r="M597" s="228"/>
      <c r="N597" s="229"/>
      <c r="O597" s="229"/>
      <c r="P597" s="229"/>
      <c r="Q597" s="229"/>
      <c r="R597" s="229"/>
      <c r="S597" s="229"/>
      <c r="T597" s="230"/>
      <c r="AT597" s="231" t="s">
        <v>161</v>
      </c>
      <c r="AU597" s="231" t="s">
        <v>82</v>
      </c>
      <c r="AV597" s="13" t="s">
        <v>82</v>
      </c>
      <c r="AW597" s="13" t="s">
        <v>30</v>
      </c>
      <c r="AX597" s="13" t="s">
        <v>73</v>
      </c>
      <c r="AY597" s="231" t="s">
        <v>153</v>
      </c>
    </row>
    <row r="598" spans="1:65" s="13" customFormat="1" ht="11.25">
      <c r="B598" s="221"/>
      <c r="C598" s="222"/>
      <c r="D598" s="217" t="s">
        <v>161</v>
      </c>
      <c r="E598" s="223" t="s">
        <v>1</v>
      </c>
      <c r="F598" s="224" t="s">
        <v>644</v>
      </c>
      <c r="G598" s="222"/>
      <c r="H598" s="225">
        <v>44.075000000000003</v>
      </c>
      <c r="I598" s="226"/>
      <c r="J598" s="222"/>
      <c r="K598" s="222"/>
      <c r="L598" s="227"/>
      <c r="M598" s="228"/>
      <c r="N598" s="229"/>
      <c r="O598" s="229"/>
      <c r="P598" s="229"/>
      <c r="Q598" s="229"/>
      <c r="R598" s="229"/>
      <c r="S598" s="229"/>
      <c r="T598" s="230"/>
      <c r="AT598" s="231" t="s">
        <v>161</v>
      </c>
      <c r="AU598" s="231" t="s">
        <v>82</v>
      </c>
      <c r="AV598" s="13" t="s">
        <v>82</v>
      </c>
      <c r="AW598" s="13" t="s">
        <v>30</v>
      </c>
      <c r="AX598" s="13" t="s">
        <v>73</v>
      </c>
      <c r="AY598" s="231" t="s">
        <v>153</v>
      </c>
    </row>
    <row r="599" spans="1:65" s="13" customFormat="1" ht="11.25">
      <c r="B599" s="221"/>
      <c r="C599" s="222"/>
      <c r="D599" s="217" t="s">
        <v>161</v>
      </c>
      <c r="E599" s="223" t="s">
        <v>1</v>
      </c>
      <c r="F599" s="224" t="s">
        <v>645</v>
      </c>
      <c r="G599" s="222"/>
      <c r="H599" s="225">
        <v>35.225000000000001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161</v>
      </c>
      <c r="AU599" s="231" t="s">
        <v>82</v>
      </c>
      <c r="AV599" s="13" t="s">
        <v>82</v>
      </c>
      <c r="AW599" s="13" t="s">
        <v>30</v>
      </c>
      <c r="AX599" s="13" t="s">
        <v>73</v>
      </c>
      <c r="AY599" s="231" t="s">
        <v>153</v>
      </c>
    </row>
    <row r="600" spans="1:65" s="13" customFormat="1" ht="22.5">
      <c r="B600" s="221"/>
      <c r="C600" s="222"/>
      <c r="D600" s="217" t="s">
        <v>161</v>
      </c>
      <c r="E600" s="223" t="s">
        <v>1</v>
      </c>
      <c r="F600" s="224" t="s">
        <v>646</v>
      </c>
      <c r="G600" s="222"/>
      <c r="H600" s="225">
        <v>52.408000000000001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AT600" s="231" t="s">
        <v>161</v>
      </c>
      <c r="AU600" s="231" t="s">
        <v>82</v>
      </c>
      <c r="AV600" s="13" t="s">
        <v>82</v>
      </c>
      <c r="AW600" s="13" t="s">
        <v>30</v>
      </c>
      <c r="AX600" s="13" t="s">
        <v>73</v>
      </c>
      <c r="AY600" s="231" t="s">
        <v>153</v>
      </c>
    </row>
    <row r="601" spans="1:65" s="13" customFormat="1" ht="11.25">
      <c r="B601" s="221"/>
      <c r="C601" s="222"/>
      <c r="D601" s="217" t="s">
        <v>161</v>
      </c>
      <c r="E601" s="223" t="s">
        <v>1</v>
      </c>
      <c r="F601" s="224" t="s">
        <v>647</v>
      </c>
      <c r="G601" s="222"/>
      <c r="H601" s="225">
        <v>18.664999999999999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AT601" s="231" t="s">
        <v>161</v>
      </c>
      <c r="AU601" s="231" t="s">
        <v>82</v>
      </c>
      <c r="AV601" s="13" t="s">
        <v>82</v>
      </c>
      <c r="AW601" s="13" t="s">
        <v>30</v>
      </c>
      <c r="AX601" s="13" t="s">
        <v>73</v>
      </c>
      <c r="AY601" s="231" t="s">
        <v>153</v>
      </c>
    </row>
    <row r="602" spans="1:65" s="13" customFormat="1" ht="11.25">
      <c r="B602" s="221"/>
      <c r="C602" s="222"/>
      <c r="D602" s="217" t="s">
        <v>161</v>
      </c>
      <c r="E602" s="223" t="s">
        <v>1</v>
      </c>
      <c r="F602" s="224" t="s">
        <v>648</v>
      </c>
      <c r="G602" s="222"/>
      <c r="H602" s="225">
        <v>18.059999999999999</v>
      </c>
      <c r="I602" s="226"/>
      <c r="J602" s="222"/>
      <c r="K602" s="222"/>
      <c r="L602" s="227"/>
      <c r="M602" s="228"/>
      <c r="N602" s="229"/>
      <c r="O602" s="229"/>
      <c r="P602" s="229"/>
      <c r="Q602" s="229"/>
      <c r="R602" s="229"/>
      <c r="S602" s="229"/>
      <c r="T602" s="230"/>
      <c r="AT602" s="231" t="s">
        <v>161</v>
      </c>
      <c r="AU602" s="231" t="s">
        <v>82</v>
      </c>
      <c r="AV602" s="13" t="s">
        <v>82</v>
      </c>
      <c r="AW602" s="13" t="s">
        <v>30</v>
      </c>
      <c r="AX602" s="13" t="s">
        <v>73</v>
      </c>
      <c r="AY602" s="231" t="s">
        <v>153</v>
      </c>
    </row>
    <row r="603" spans="1:65" s="13" customFormat="1" ht="11.25">
      <c r="B603" s="221"/>
      <c r="C603" s="222"/>
      <c r="D603" s="217" t="s">
        <v>161</v>
      </c>
      <c r="E603" s="223" t="s">
        <v>1</v>
      </c>
      <c r="F603" s="224" t="s">
        <v>649</v>
      </c>
      <c r="G603" s="222"/>
      <c r="H603" s="225">
        <v>20.04</v>
      </c>
      <c r="I603" s="226"/>
      <c r="J603" s="222"/>
      <c r="K603" s="222"/>
      <c r="L603" s="227"/>
      <c r="M603" s="228"/>
      <c r="N603" s="229"/>
      <c r="O603" s="229"/>
      <c r="P603" s="229"/>
      <c r="Q603" s="229"/>
      <c r="R603" s="229"/>
      <c r="S603" s="229"/>
      <c r="T603" s="230"/>
      <c r="AT603" s="231" t="s">
        <v>161</v>
      </c>
      <c r="AU603" s="231" t="s">
        <v>82</v>
      </c>
      <c r="AV603" s="13" t="s">
        <v>82</v>
      </c>
      <c r="AW603" s="13" t="s">
        <v>30</v>
      </c>
      <c r="AX603" s="13" t="s">
        <v>73</v>
      </c>
      <c r="AY603" s="231" t="s">
        <v>153</v>
      </c>
    </row>
    <row r="604" spans="1:65" s="13" customFormat="1" ht="11.25">
      <c r="B604" s="221"/>
      <c r="C604" s="222"/>
      <c r="D604" s="217" t="s">
        <v>161</v>
      </c>
      <c r="E604" s="223" t="s">
        <v>1</v>
      </c>
      <c r="F604" s="224" t="s">
        <v>650</v>
      </c>
      <c r="G604" s="222"/>
      <c r="H604" s="225">
        <v>11.894</v>
      </c>
      <c r="I604" s="226"/>
      <c r="J604" s="222"/>
      <c r="K604" s="222"/>
      <c r="L604" s="227"/>
      <c r="M604" s="228"/>
      <c r="N604" s="229"/>
      <c r="O604" s="229"/>
      <c r="P604" s="229"/>
      <c r="Q604" s="229"/>
      <c r="R604" s="229"/>
      <c r="S604" s="229"/>
      <c r="T604" s="230"/>
      <c r="AT604" s="231" t="s">
        <v>161</v>
      </c>
      <c r="AU604" s="231" t="s">
        <v>82</v>
      </c>
      <c r="AV604" s="13" t="s">
        <v>82</v>
      </c>
      <c r="AW604" s="13" t="s">
        <v>30</v>
      </c>
      <c r="AX604" s="13" t="s">
        <v>73</v>
      </c>
      <c r="AY604" s="231" t="s">
        <v>153</v>
      </c>
    </row>
    <row r="605" spans="1:65" s="13" customFormat="1" ht="11.25">
      <c r="B605" s="221"/>
      <c r="C605" s="222"/>
      <c r="D605" s="217" t="s">
        <v>161</v>
      </c>
      <c r="E605" s="223" t="s">
        <v>1</v>
      </c>
      <c r="F605" s="224" t="s">
        <v>651</v>
      </c>
      <c r="G605" s="222"/>
      <c r="H605" s="225">
        <v>65.994</v>
      </c>
      <c r="I605" s="226"/>
      <c r="J605" s="222"/>
      <c r="K605" s="222"/>
      <c r="L605" s="227"/>
      <c r="M605" s="228"/>
      <c r="N605" s="229"/>
      <c r="O605" s="229"/>
      <c r="P605" s="229"/>
      <c r="Q605" s="229"/>
      <c r="R605" s="229"/>
      <c r="S605" s="229"/>
      <c r="T605" s="230"/>
      <c r="AT605" s="231" t="s">
        <v>161</v>
      </c>
      <c r="AU605" s="231" t="s">
        <v>82</v>
      </c>
      <c r="AV605" s="13" t="s">
        <v>82</v>
      </c>
      <c r="AW605" s="13" t="s">
        <v>30</v>
      </c>
      <c r="AX605" s="13" t="s">
        <v>73</v>
      </c>
      <c r="AY605" s="231" t="s">
        <v>153</v>
      </c>
    </row>
    <row r="606" spans="1:65" s="13" customFormat="1" ht="11.25">
      <c r="B606" s="221"/>
      <c r="C606" s="222"/>
      <c r="D606" s="217" t="s">
        <v>161</v>
      </c>
      <c r="E606" s="223" t="s">
        <v>1</v>
      </c>
      <c r="F606" s="224" t="s">
        <v>652</v>
      </c>
      <c r="G606" s="222"/>
      <c r="H606" s="225">
        <v>42.71</v>
      </c>
      <c r="I606" s="226"/>
      <c r="J606" s="222"/>
      <c r="K606" s="222"/>
      <c r="L606" s="227"/>
      <c r="M606" s="228"/>
      <c r="N606" s="229"/>
      <c r="O606" s="229"/>
      <c r="P606" s="229"/>
      <c r="Q606" s="229"/>
      <c r="R606" s="229"/>
      <c r="S606" s="229"/>
      <c r="T606" s="230"/>
      <c r="AT606" s="231" t="s">
        <v>161</v>
      </c>
      <c r="AU606" s="231" t="s">
        <v>82</v>
      </c>
      <c r="AV606" s="13" t="s">
        <v>82</v>
      </c>
      <c r="AW606" s="13" t="s">
        <v>30</v>
      </c>
      <c r="AX606" s="13" t="s">
        <v>73</v>
      </c>
      <c r="AY606" s="231" t="s">
        <v>153</v>
      </c>
    </row>
    <row r="607" spans="1:65" s="13" customFormat="1" ht="22.5">
      <c r="B607" s="221"/>
      <c r="C607" s="222"/>
      <c r="D607" s="217" t="s">
        <v>161</v>
      </c>
      <c r="E607" s="223" t="s">
        <v>1</v>
      </c>
      <c r="F607" s="224" t="s">
        <v>653</v>
      </c>
      <c r="G607" s="222"/>
      <c r="H607" s="225">
        <v>37.292000000000002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161</v>
      </c>
      <c r="AU607" s="231" t="s">
        <v>82</v>
      </c>
      <c r="AV607" s="13" t="s">
        <v>82</v>
      </c>
      <c r="AW607" s="13" t="s">
        <v>30</v>
      </c>
      <c r="AX607" s="13" t="s">
        <v>73</v>
      </c>
      <c r="AY607" s="231" t="s">
        <v>153</v>
      </c>
    </row>
    <row r="608" spans="1:65" s="13" customFormat="1" ht="11.25">
      <c r="B608" s="221"/>
      <c r="C608" s="222"/>
      <c r="D608" s="217" t="s">
        <v>161</v>
      </c>
      <c r="E608" s="223" t="s">
        <v>1</v>
      </c>
      <c r="F608" s="224" t="s">
        <v>654</v>
      </c>
      <c r="G608" s="222"/>
      <c r="H608" s="225">
        <v>31.262</v>
      </c>
      <c r="I608" s="226"/>
      <c r="J608" s="222"/>
      <c r="K608" s="222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161</v>
      </c>
      <c r="AU608" s="231" t="s">
        <v>82</v>
      </c>
      <c r="AV608" s="13" t="s">
        <v>82</v>
      </c>
      <c r="AW608" s="13" t="s">
        <v>30</v>
      </c>
      <c r="AX608" s="13" t="s">
        <v>73</v>
      </c>
      <c r="AY608" s="231" t="s">
        <v>153</v>
      </c>
    </row>
    <row r="609" spans="1:65" s="13" customFormat="1" ht="11.25">
      <c r="B609" s="221"/>
      <c r="C609" s="222"/>
      <c r="D609" s="217" t="s">
        <v>161</v>
      </c>
      <c r="E609" s="223" t="s">
        <v>1</v>
      </c>
      <c r="F609" s="224" t="s">
        <v>655</v>
      </c>
      <c r="G609" s="222"/>
      <c r="H609" s="225">
        <v>76.494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161</v>
      </c>
      <c r="AU609" s="231" t="s">
        <v>82</v>
      </c>
      <c r="AV609" s="13" t="s">
        <v>82</v>
      </c>
      <c r="AW609" s="13" t="s">
        <v>30</v>
      </c>
      <c r="AX609" s="13" t="s">
        <v>73</v>
      </c>
      <c r="AY609" s="231" t="s">
        <v>153</v>
      </c>
    </row>
    <row r="610" spans="1:65" s="13" customFormat="1" ht="11.25">
      <c r="B610" s="221"/>
      <c r="C610" s="222"/>
      <c r="D610" s="217" t="s">
        <v>161</v>
      </c>
      <c r="E610" s="223" t="s">
        <v>1</v>
      </c>
      <c r="F610" s="224" t="s">
        <v>656</v>
      </c>
      <c r="G610" s="222"/>
      <c r="H610" s="225">
        <v>59.043999999999997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161</v>
      </c>
      <c r="AU610" s="231" t="s">
        <v>82</v>
      </c>
      <c r="AV610" s="13" t="s">
        <v>82</v>
      </c>
      <c r="AW610" s="13" t="s">
        <v>30</v>
      </c>
      <c r="AX610" s="13" t="s">
        <v>73</v>
      </c>
      <c r="AY610" s="231" t="s">
        <v>153</v>
      </c>
    </row>
    <row r="611" spans="1:65" s="13" customFormat="1" ht="22.5">
      <c r="B611" s="221"/>
      <c r="C611" s="222"/>
      <c r="D611" s="217" t="s">
        <v>161</v>
      </c>
      <c r="E611" s="223" t="s">
        <v>1</v>
      </c>
      <c r="F611" s="224" t="s">
        <v>657</v>
      </c>
      <c r="G611" s="222"/>
      <c r="H611" s="225">
        <v>56.375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161</v>
      </c>
      <c r="AU611" s="231" t="s">
        <v>82</v>
      </c>
      <c r="AV611" s="13" t="s">
        <v>82</v>
      </c>
      <c r="AW611" s="13" t="s">
        <v>30</v>
      </c>
      <c r="AX611" s="13" t="s">
        <v>73</v>
      </c>
      <c r="AY611" s="231" t="s">
        <v>153</v>
      </c>
    </row>
    <row r="612" spans="1:65" s="14" customFormat="1" ht="11.25">
      <c r="B612" s="232"/>
      <c r="C612" s="233"/>
      <c r="D612" s="217" t="s">
        <v>161</v>
      </c>
      <c r="E612" s="234" t="s">
        <v>1</v>
      </c>
      <c r="F612" s="235" t="s">
        <v>163</v>
      </c>
      <c r="G612" s="233"/>
      <c r="H612" s="236">
        <v>805.43600000000015</v>
      </c>
      <c r="I612" s="237"/>
      <c r="J612" s="233"/>
      <c r="K612" s="233"/>
      <c r="L612" s="238"/>
      <c r="M612" s="239"/>
      <c r="N612" s="240"/>
      <c r="O612" s="240"/>
      <c r="P612" s="240"/>
      <c r="Q612" s="240"/>
      <c r="R612" s="240"/>
      <c r="S612" s="240"/>
      <c r="T612" s="241"/>
      <c r="AT612" s="242" t="s">
        <v>161</v>
      </c>
      <c r="AU612" s="242" t="s">
        <v>82</v>
      </c>
      <c r="AV612" s="14" t="s">
        <v>159</v>
      </c>
      <c r="AW612" s="14" t="s">
        <v>30</v>
      </c>
      <c r="AX612" s="14" t="s">
        <v>80</v>
      </c>
      <c r="AY612" s="242" t="s">
        <v>153</v>
      </c>
    </row>
    <row r="613" spans="1:65" s="2" customFormat="1" ht="21.75" customHeight="1">
      <c r="A613" s="35"/>
      <c r="B613" s="36"/>
      <c r="C613" s="204" t="s">
        <v>403</v>
      </c>
      <c r="D613" s="204" t="s">
        <v>155</v>
      </c>
      <c r="E613" s="205" t="s">
        <v>658</v>
      </c>
      <c r="F613" s="206" t="s">
        <v>659</v>
      </c>
      <c r="G613" s="207" t="s">
        <v>158</v>
      </c>
      <c r="H613" s="208">
        <v>471.27100000000002</v>
      </c>
      <c r="I613" s="209"/>
      <c r="J613" s="210">
        <f>ROUND(I613*H613,2)</f>
        <v>0</v>
      </c>
      <c r="K613" s="206" t="s">
        <v>1</v>
      </c>
      <c r="L613" s="40"/>
      <c r="M613" s="211" t="s">
        <v>1</v>
      </c>
      <c r="N613" s="212" t="s">
        <v>38</v>
      </c>
      <c r="O613" s="72"/>
      <c r="P613" s="213">
        <f>O613*H613</f>
        <v>0</v>
      </c>
      <c r="Q613" s="213">
        <v>0</v>
      </c>
      <c r="R613" s="213">
        <f>Q613*H613</f>
        <v>0</v>
      </c>
      <c r="S613" s="213">
        <v>0</v>
      </c>
      <c r="T613" s="21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15" t="s">
        <v>159</v>
      </c>
      <c r="AT613" s="215" t="s">
        <v>155</v>
      </c>
      <c r="AU613" s="215" t="s">
        <v>82</v>
      </c>
      <c r="AY613" s="18" t="s">
        <v>153</v>
      </c>
      <c r="BE613" s="216">
        <f>IF(N613="základní",J613,0)</f>
        <v>0</v>
      </c>
      <c r="BF613" s="216">
        <f>IF(N613="snížená",J613,0)</f>
        <v>0</v>
      </c>
      <c r="BG613" s="216">
        <f>IF(N613="zákl. přenesená",J613,0)</f>
        <v>0</v>
      </c>
      <c r="BH613" s="216">
        <f>IF(N613="sníž. přenesená",J613,0)</f>
        <v>0</v>
      </c>
      <c r="BI613" s="216">
        <f>IF(N613="nulová",J613,0)</f>
        <v>0</v>
      </c>
      <c r="BJ613" s="18" t="s">
        <v>80</v>
      </c>
      <c r="BK613" s="216">
        <f>ROUND(I613*H613,2)</f>
        <v>0</v>
      </c>
      <c r="BL613" s="18" t="s">
        <v>159</v>
      </c>
      <c r="BM613" s="215" t="s">
        <v>660</v>
      </c>
    </row>
    <row r="614" spans="1:65" s="2" customFormat="1" ht="11.25">
      <c r="A614" s="35"/>
      <c r="B614" s="36"/>
      <c r="C614" s="37"/>
      <c r="D614" s="217" t="s">
        <v>160</v>
      </c>
      <c r="E614" s="37"/>
      <c r="F614" s="218" t="s">
        <v>659</v>
      </c>
      <c r="G614" s="37"/>
      <c r="H614" s="37"/>
      <c r="I614" s="116"/>
      <c r="J614" s="37"/>
      <c r="K614" s="37"/>
      <c r="L614" s="40"/>
      <c r="M614" s="219"/>
      <c r="N614" s="220"/>
      <c r="O614" s="72"/>
      <c r="P614" s="72"/>
      <c r="Q614" s="72"/>
      <c r="R614" s="72"/>
      <c r="S614" s="72"/>
      <c r="T614" s="73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T614" s="18" t="s">
        <v>160</v>
      </c>
      <c r="AU614" s="18" t="s">
        <v>82</v>
      </c>
    </row>
    <row r="615" spans="1:65" s="15" customFormat="1" ht="11.25">
      <c r="B615" s="243"/>
      <c r="C615" s="244"/>
      <c r="D615" s="217" t="s">
        <v>161</v>
      </c>
      <c r="E615" s="245" t="s">
        <v>1</v>
      </c>
      <c r="F615" s="246" t="s">
        <v>415</v>
      </c>
      <c r="G615" s="244"/>
      <c r="H615" s="245" t="s">
        <v>1</v>
      </c>
      <c r="I615" s="247"/>
      <c r="J615" s="244"/>
      <c r="K615" s="244"/>
      <c r="L615" s="248"/>
      <c r="M615" s="249"/>
      <c r="N615" s="250"/>
      <c r="O615" s="250"/>
      <c r="P615" s="250"/>
      <c r="Q615" s="250"/>
      <c r="R615" s="250"/>
      <c r="S615" s="250"/>
      <c r="T615" s="251"/>
      <c r="AT615" s="252" t="s">
        <v>161</v>
      </c>
      <c r="AU615" s="252" t="s">
        <v>82</v>
      </c>
      <c r="AV615" s="15" t="s">
        <v>80</v>
      </c>
      <c r="AW615" s="15" t="s">
        <v>30</v>
      </c>
      <c r="AX615" s="15" t="s">
        <v>73</v>
      </c>
      <c r="AY615" s="252" t="s">
        <v>153</v>
      </c>
    </row>
    <row r="616" spans="1:65" s="13" customFormat="1" ht="11.25">
      <c r="B616" s="221"/>
      <c r="C616" s="222"/>
      <c r="D616" s="217" t="s">
        <v>161</v>
      </c>
      <c r="E616" s="223" t="s">
        <v>1</v>
      </c>
      <c r="F616" s="224" t="s">
        <v>416</v>
      </c>
      <c r="G616" s="222"/>
      <c r="H616" s="225">
        <v>320.91899999999998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161</v>
      </c>
      <c r="AU616" s="231" t="s">
        <v>82</v>
      </c>
      <c r="AV616" s="13" t="s">
        <v>82</v>
      </c>
      <c r="AW616" s="13" t="s">
        <v>30</v>
      </c>
      <c r="AX616" s="13" t="s">
        <v>73</v>
      </c>
      <c r="AY616" s="231" t="s">
        <v>153</v>
      </c>
    </row>
    <row r="617" spans="1:65" s="15" customFormat="1" ht="11.25">
      <c r="B617" s="243"/>
      <c r="C617" s="244"/>
      <c r="D617" s="217" t="s">
        <v>161</v>
      </c>
      <c r="E617" s="245" t="s">
        <v>1</v>
      </c>
      <c r="F617" s="246" t="s">
        <v>367</v>
      </c>
      <c r="G617" s="244"/>
      <c r="H617" s="245" t="s">
        <v>1</v>
      </c>
      <c r="I617" s="247"/>
      <c r="J617" s="244"/>
      <c r="K617" s="244"/>
      <c r="L617" s="248"/>
      <c r="M617" s="249"/>
      <c r="N617" s="250"/>
      <c r="O617" s="250"/>
      <c r="P617" s="250"/>
      <c r="Q617" s="250"/>
      <c r="R617" s="250"/>
      <c r="S617" s="250"/>
      <c r="T617" s="251"/>
      <c r="AT617" s="252" t="s">
        <v>161</v>
      </c>
      <c r="AU617" s="252" t="s">
        <v>82</v>
      </c>
      <c r="AV617" s="15" t="s">
        <v>80</v>
      </c>
      <c r="AW617" s="15" t="s">
        <v>30</v>
      </c>
      <c r="AX617" s="15" t="s">
        <v>73</v>
      </c>
      <c r="AY617" s="252" t="s">
        <v>153</v>
      </c>
    </row>
    <row r="618" spans="1:65" s="13" customFormat="1" ht="11.25">
      <c r="B618" s="221"/>
      <c r="C618" s="222"/>
      <c r="D618" s="217" t="s">
        <v>161</v>
      </c>
      <c r="E618" s="223" t="s">
        <v>1</v>
      </c>
      <c r="F618" s="224" t="s">
        <v>417</v>
      </c>
      <c r="G618" s="222"/>
      <c r="H618" s="225">
        <v>-7.3920000000000003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161</v>
      </c>
      <c r="AU618" s="231" t="s">
        <v>82</v>
      </c>
      <c r="AV618" s="13" t="s">
        <v>82</v>
      </c>
      <c r="AW618" s="13" t="s">
        <v>30</v>
      </c>
      <c r="AX618" s="13" t="s">
        <v>73</v>
      </c>
      <c r="AY618" s="231" t="s">
        <v>153</v>
      </c>
    </row>
    <row r="619" spans="1:65" s="13" customFormat="1" ht="11.25">
      <c r="B619" s="221"/>
      <c r="C619" s="222"/>
      <c r="D619" s="217" t="s">
        <v>161</v>
      </c>
      <c r="E619" s="223" t="s">
        <v>1</v>
      </c>
      <c r="F619" s="224" t="s">
        <v>418</v>
      </c>
      <c r="G619" s="222"/>
      <c r="H619" s="225">
        <v>-4.1580000000000004</v>
      </c>
      <c r="I619" s="226"/>
      <c r="J619" s="222"/>
      <c r="K619" s="222"/>
      <c r="L619" s="227"/>
      <c r="M619" s="228"/>
      <c r="N619" s="229"/>
      <c r="O619" s="229"/>
      <c r="P619" s="229"/>
      <c r="Q619" s="229"/>
      <c r="R619" s="229"/>
      <c r="S619" s="229"/>
      <c r="T619" s="230"/>
      <c r="AT619" s="231" t="s">
        <v>161</v>
      </c>
      <c r="AU619" s="231" t="s">
        <v>82</v>
      </c>
      <c r="AV619" s="13" t="s">
        <v>82</v>
      </c>
      <c r="AW619" s="13" t="s">
        <v>30</v>
      </c>
      <c r="AX619" s="13" t="s">
        <v>73</v>
      </c>
      <c r="AY619" s="231" t="s">
        <v>153</v>
      </c>
    </row>
    <row r="620" spans="1:65" s="13" customFormat="1" ht="11.25">
      <c r="B620" s="221"/>
      <c r="C620" s="222"/>
      <c r="D620" s="217" t="s">
        <v>161</v>
      </c>
      <c r="E620" s="223" t="s">
        <v>1</v>
      </c>
      <c r="F620" s="224" t="s">
        <v>419</v>
      </c>
      <c r="G620" s="222"/>
      <c r="H620" s="225">
        <v>-6.7759999999999998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161</v>
      </c>
      <c r="AU620" s="231" t="s">
        <v>82</v>
      </c>
      <c r="AV620" s="13" t="s">
        <v>82</v>
      </c>
      <c r="AW620" s="13" t="s">
        <v>30</v>
      </c>
      <c r="AX620" s="13" t="s">
        <v>73</v>
      </c>
      <c r="AY620" s="231" t="s">
        <v>153</v>
      </c>
    </row>
    <row r="621" spans="1:65" s="13" customFormat="1" ht="11.25">
      <c r="B621" s="221"/>
      <c r="C621" s="222"/>
      <c r="D621" s="217" t="s">
        <v>161</v>
      </c>
      <c r="E621" s="223" t="s">
        <v>1</v>
      </c>
      <c r="F621" s="224" t="s">
        <v>420</v>
      </c>
      <c r="G621" s="222"/>
      <c r="H621" s="225">
        <v>-5.6059999999999999</v>
      </c>
      <c r="I621" s="226"/>
      <c r="J621" s="222"/>
      <c r="K621" s="222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161</v>
      </c>
      <c r="AU621" s="231" t="s">
        <v>82</v>
      </c>
      <c r="AV621" s="13" t="s">
        <v>82</v>
      </c>
      <c r="AW621" s="13" t="s">
        <v>30</v>
      </c>
      <c r="AX621" s="13" t="s">
        <v>73</v>
      </c>
      <c r="AY621" s="231" t="s">
        <v>153</v>
      </c>
    </row>
    <row r="622" spans="1:65" s="13" customFormat="1" ht="11.25">
      <c r="B622" s="221"/>
      <c r="C622" s="222"/>
      <c r="D622" s="217" t="s">
        <v>161</v>
      </c>
      <c r="E622" s="223" t="s">
        <v>1</v>
      </c>
      <c r="F622" s="224" t="s">
        <v>421</v>
      </c>
      <c r="G622" s="222"/>
      <c r="H622" s="225">
        <v>-53.856000000000002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161</v>
      </c>
      <c r="AU622" s="231" t="s">
        <v>82</v>
      </c>
      <c r="AV622" s="13" t="s">
        <v>82</v>
      </c>
      <c r="AW622" s="13" t="s">
        <v>30</v>
      </c>
      <c r="AX622" s="13" t="s">
        <v>73</v>
      </c>
      <c r="AY622" s="231" t="s">
        <v>153</v>
      </c>
    </row>
    <row r="623" spans="1:65" s="13" customFormat="1" ht="11.25">
      <c r="B623" s="221"/>
      <c r="C623" s="222"/>
      <c r="D623" s="217" t="s">
        <v>161</v>
      </c>
      <c r="E623" s="223" t="s">
        <v>1</v>
      </c>
      <c r="F623" s="224" t="s">
        <v>422</v>
      </c>
      <c r="G623" s="222"/>
      <c r="H623" s="225">
        <v>-5.452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161</v>
      </c>
      <c r="AU623" s="231" t="s">
        <v>82</v>
      </c>
      <c r="AV623" s="13" t="s">
        <v>82</v>
      </c>
      <c r="AW623" s="13" t="s">
        <v>30</v>
      </c>
      <c r="AX623" s="13" t="s">
        <v>73</v>
      </c>
      <c r="AY623" s="231" t="s">
        <v>153</v>
      </c>
    </row>
    <row r="624" spans="1:65" s="13" customFormat="1" ht="11.25">
      <c r="B624" s="221"/>
      <c r="C624" s="222"/>
      <c r="D624" s="217" t="s">
        <v>161</v>
      </c>
      <c r="E624" s="223" t="s">
        <v>1</v>
      </c>
      <c r="F624" s="224" t="s">
        <v>423</v>
      </c>
      <c r="G624" s="222"/>
      <c r="H624" s="225">
        <v>-4.8600000000000003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161</v>
      </c>
      <c r="AU624" s="231" t="s">
        <v>82</v>
      </c>
      <c r="AV624" s="13" t="s">
        <v>82</v>
      </c>
      <c r="AW624" s="13" t="s">
        <v>30</v>
      </c>
      <c r="AX624" s="13" t="s">
        <v>73</v>
      </c>
      <c r="AY624" s="231" t="s">
        <v>153</v>
      </c>
    </row>
    <row r="625" spans="1:65" s="16" customFormat="1" ht="11.25">
      <c r="B625" s="264"/>
      <c r="C625" s="265"/>
      <c r="D625" s="217" t="s">
        <v>161</v>
      </c>
      <c r="E625" s="266" t="s">
        <v>1</v>
      </c>
      <c r="F625" s="267" t="s">
        <v>389</v>
      </c>
      <c r="G625" s="265"/>
      <c r="H625" s="268">
        <v>232.81899999999996</v>
      </c>
      <c r="I625" s="269"/>
      <c r="J625" s="265"/>
      <c r="K625" s="265"/>
      <c r="L625" s="270"/>
      <c r="M625" s="271"/>
      <c r="N625" s="272"/>
      <c r="O625" s="272"/>
      <c r="P625" s="272"/>
      <c r="Q625" s="272"/>
      <c r="R625" s="272"/>
      <c r="S625" s="272"/>
      <c r="T625" s="273"/>
      <c r="AT625" s="274" t="s">
        <v>161</v>
      </c>
      <c r="AU625" s="274" t="s">
        <v>82</v>
      </c>
      <c r="AV625" s="16" t="s">
        <v>166</v>
      </c>
      <c r="AW625" s="16" t="s">
        <v>30</v>
      </c>
      <c r="AX625" s="16" t="s">
        <v>73</v>
      </c>
      <c r="AY625" s="274" t="s">
        <v>153</v>
      </c>
    </row>
    <row r="626" spans="1:65" s="15" customFormat="1" ht="11.25">
      <c r="B626" s="243"/>
      <c r="C626" s="244"/>
      <c r="D626" s="217" t="s">
        <v>161</v>
      </c>
      <c r="E626" s="245" t="s">
        <v>1</v>
      </c>
      <c r="F626" s="246" t="s">
        <v>424</v>
      </c>
      <c r="G626" s="244"/>
      <c r="H626" s="245" t="s">
        <v>1</v>
      </c>
      <c r="I626" s="247"/>
      <c r="J626" s="244"/>
      <c r="K626" s="244"/>
      <c r="L626" s="248"/>
      <c r="M626" s="249"/>
      <c r="N626" s="250"/>
      <c r="O626" s="250"/>
      <c r="P626" s="250"/>
      <c r="Q626" s="250"/>
      <c r="R626" s="250"/>
      <c r="S626" s="250"/>
      <c r="T626" s="251"/>
      <c r="AT626" s="252" t="s">
        <v>161</v>
      </c>
      <c r="AU626" s="252" t="s">
        <v>82</v>
      </c>
      <c r="AV626" s="15" t="s">
        <v>80</v>
      </c>
      <c r="AW626" s="15" t="s">
        <v>30</v>
      </c>
      <c r="AX626" s="15" t="s">
        <v>73</v>
      </c>
      <c r="AY626" s="252" t="s">
        <v>153</v>
      </c>
    </row>
    <row r="627" spans="1:65" s="13" customFormat="1" ht="11.25">
      <c r="B627" s="221"/>
      <c r="C627" s="222"/>
      <c r="D627" s="217" t="s">
        <v>161</v>
      </c>
      <c r="E627" s="223" t="s">
        <v>1</v>
      </c>
      <c r="F627" s="224" t="s">
        <v>425</v>
      </c>
      <c r="G627" s="222"/>
      <c r="H627" s="225">
        <v>288.42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161</v>
      </c>
      <c r="AU627" s="231" t="s">
        <v>82</v>
      </c>
      <c r="AV627" s="13" t="s">
        <v>82</v>
      </c>
      <c r="AW627" s="13" t="s">
        <v>30</v>
      </c>
      <c r="AX627" s="13" t="s">
        <v>73</v>
      </c>
      <c r="AY627" s="231" t="s">
        <v>153</v>
      </c>
    </row>
    <row r="628" spans="1:65" s="15" customFormat="1" ht="11.25">
      <c r="B628" s="243"/>
      <c r="C628" s="244"/>
      <c r="D628" s="217" t="s">
        <v>161</v>
      </c>
      <c r="E628" s="245" t="s">
        <v>1</v>
      </c>
      <c r="F628" s="246" t="s">
        <v>367</v>
      </c>
      <c r="G628" s="244"/>
      <c r="H628" s="245" t="s">
        <v>1</v>
      </c>
      <c r="I628" s="247"/>
      <c r="J628" s="244"/>
      <c r="K628" s="244"/>
      <c r="L628" s="248"/>
      <c r="M628" s="249"/>
      <c r="N628" s="250"/>
      <c r="O628" s="250"/>
      <c r="P628" s="250"/>
      <c r="Q628" s="250"/>
      <c r="R628" s="250"/>
      <c r="S628" s="250"/>
      <c r="T628" s="251"/>
      <c r="AT628" s="252" t="s">
        <v>161</v>
      </c>
      <c r="AU628" s="252" t="s">
        <v>82</v>
      </c>
      <c r="AV628" s="15" t="s">
        <v>80</v>
      </c>
      <c r="AW628" s="15" t="s">
        <v>30</v>
      </c>
      <c r="AX628" s="15" t="s">
        <v>73</v>
      </c>
      <c r="AY628" s="252" t="s">
        <v>153</v>
      </c>
    </row>
    <row r="629" spans="1:65" s="13" customFormat="1" ht="11.25">
      <c r="B629" s="221"/>
      <c r="C629" s="222"/>
      <c r="D629" s="217" t="s">
        <v>161</v>
      </c>
      <c r="E629" s="223" t="s">
        <v>1</v>
      </c>
      <c r="F629" s="224" t="s">
        <v>369</v>
      </c>
      <c r="G629" s="222"/>
      <c r="H629" s="225">
        <v>-8.4480000000000004</v>
      </c>
      <c r="I629" s="226"/>
      <c r="J629" s="222"/>
      <c r="K629" s="222"/>
      <c r="L629" s="227"/>
      <c r="M629" s="228"/>
      <c r="N629" s="229"/>
      <c r="O629" s="229"/>
      <c r="P629" s="229"/>
      <c r="Q629" s="229"/>
      <c r="R629" s="229"/>
      <c r="S629" s="229"/>
      <c r="T629" s="230"/>
      <c r="AT629" s="231" t="s">
        <v>161</v>
      </c>
      <c r="AU629" s="231" t="s">
        <v>82</v>
      </c>
      <c r="AV629" s="13" t="s">
        <v>82</v>
      </c>
      <c r="AW629" s="13" t="s">
        <v>30</v>
      </c>
      <c r="AX629" s="13" t="s">
        <v>73</v>
      </c>
      <c r="AY629" s="231" t="s">
        <v>153</v>
      </c>
    </row>
    <row r="630" spans="1:65" s="13" customFormat="1" ht="11.25">
      <c r="B630" s="221"/>
      <c r="C630" s="222"/>
      <c r="D630" s="217" t="s">
        <v>161</v>
      </c>
      <c r="E630" s="223" t="s">
        <v>1</v>
      </c>
      <c r="F630" s="224" t="s">
        <v>368</v>
      </c>
      <c r="G630" s="222"/>
      <c r="H630" s="225">
        <v>-4.8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161</v>
      </c>
      <c r="AU630" s="231" t="s">
        <v>82</v>
      </c>
      <c r="AV630" s="13" t="s">
        <v>82</v>
      </c>
      <c r="AW630" s="13" t="s">
        <v>30</v>
      </c>
      <c r="AX630" s="13" t="s">
        <v>73</v>
      </c>
      <c r="AY630" s="231" t="s">
        <v>153</v>
      </c>
    </row>
    <row r="631" spans="1:65" s="13" customFormat="1" ht="11.25">
      <c r="B631" s="221"/>
      <c r="C631" s="222"/>
      <c r="D631" s="217" t="s">
        <v>161</v>
      </c>
      <c r="E631" s="223" t="s">
        <v>1</v>
      </c>
      <c r="F631" s="224" t="s">
        <v>370</v>
      </c>
      <c r="G631" s="222"/>
      <c r="H631" s="225">
        <v>-24.48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AT631" s="231" t="s">
        <v>161</v>
      </c>
      <c r="AU631" s="231" t="s">
        <v>82</v>
      </c>
      <c r="AV631" s="13" t="s">
        <v>82</v>
      </c>
      <c r="AW631" s="13" t="s">
        <v>30</v>
      </c>
      <c r="AX631" s="13" t="s">
        <v>73</v>
      </c>
      <c r="AY631" s="231" t="s">
        <v>153</v>
      </c>
    </row>
    <row r="632" spans="1:65" s="13" customFormat="1" ht="11.25">
      <c r="B632" s="221"/>
      <c r="C632" s="222"/>
      <c r="D632" s="217" t="s">
        <v>161</v>
      </c>
      <c r="E632" s="223" t="s">
        <v>1</v>
      </c>
      <c r="F632" s="224" t="s">
        <v>371</v>
      </c>
      <c r="G632" s="222"/>
      <c r="H632" s="225">
        <v>-12.24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161</v>
      </c>
      <c r="AU632" s="231" t="s">
        <v>82</v>
      </c>
      <c r="AV632" s="13" t="s">
        <v>82</v>
      </c>
      <c r="AW632" s="13" t="s">
        <v>30</v>
      </c>
      <c r="AX632" s="13" t="s">
        <v>73</v>
      </c>
      <c r="AY632" s="231" t="s">
        <v>153</v>
      </c>
    </row>
    <row r="633" spans="1:65" s="16" customFormat="1" ht="11.25">
      <c r="B633" s="264"/>
      <c r="C633" s="265"/>
      <c r="D633" s="217" t="s">
        <v>161</v>
      </c>
      <c r="E633" s="266" t="s">
        <v>1</v>
      </c>
      <c r="F633" s="267" t="s">
        <v>389</v>
      </c>
      <c r="G633" s="265"/>
      <c r="H633" s="268">
        <v>238.45200000000003</v>
      </c>
      <c r="I633" s="269"/>
      <c r="J633" s="265"/>
      <c r="K633" s="265"/>
      <c r="L633" s="270"/>
      <c r="M633" s="271"/>
      <c r="N633" s="272"/>
      <c r="O633" s="272"/>
      <c r="P633" s="272"/>
      <c r="Q633" s="272"/>
      <c r="R633" s="272"/>
      <c r="S633" s="272"/>
      <c r="T633" s="273"/>
      <c r="AT633" s="274" t="s">
        <v>161</v>
      </c>
      <c r="AU633" s="274" t="s">
        <v>82</v>
      </c>
      <c r="AV633" s="16" t="s">
        <v>166</v>
      </c>
      <c r="AW633" s="16" t="s">
        <v>30</v>
      </c>
      <c r="AX633" s="16" t="s">
        <v>73</v>
      </c>
      <c r="AY633" s="274" t="s">
        <v>153</v>
      </c>
    </row>
    <row r="634" spans="1:65" s="14" customFormat="1" ht="11.25">
      <c r="B634" s="232"/>
      <c r="C634" s="233"/>
      <c r="D634" s="217" t="s">
        <v>161</v>
      </c>
      <c r="E634" s="234" t="s">
        <v>1</v>
      </c>
      <c r="F634" s="235" t="s">
        <v>163</v>
      </c>
      <c r="G634" s="233"/>
      <c r="H634" s="236">
        <v>471.27100000000002</v>
      </c>
      <c r="I634" s="237"/>
      <c r="J634" s="233"/>
      <c r="K634" s="233"/>
      <c r="L634" s="238"/>
      <c r="M634" s="239"/>
      <c r="N634" s="240"/>
      <c r="O634" s="240"/>
      <c r="P634" s="240"/>
      <c r="Q634" s="240"/>
      <c r="R634" s="240"/>
      <c r="S634" s="240"/>
      <c r="T634" s="241"/>
      <c r="AT634" s="242" t="s">
        <v>161</v>
      </c>
      <c r="AU634" s="242" t="s">
        <v>82</v>
      </c>
      <c r="AV634" s="14" t="s">
        <v>159</v>
      </c>
      <c r="AW634" s="14" t="s">
        <v>30</v>
      </c>
      <c r="AX634" s="14" t="s">
        <v>80</v>
      </c>
      <c r="AY634" s="242" t="s">
        <v>153</v>
      </c>
    </row>
    <row r="635" spans="1:65" s="2" customFormat="1" ht="16.5" customHeight="1">
      <c r="A635" s="35"/>
      <c r="B635" s="36"/>
      <c r="C635" s="204" t="s">
        <v>661</v>
      </c>
      <c r="D635" s="204" t="s">
        <v>155</v>
      </c>
      <c r="E635" s="205" t="s">
        <v>662</v>
      </c>
      <c r="F635" s="206" t="s">
        <v>663</v>
      </c>
      <c r="G635" s="207" t="s">
        <v>664</v>
      </c>
      <c r="H635" s="208">
        <v>80</v>
      </c>
      <c r="I635" s="209"/>
      <c r="J635" s="210">
        <f>ROUND(I635*H635,2)</f>
        <v>0</v>
      </c>
      <c r="K635" s="206" t="s">
        <v>1</v>
      </c>
      <c r="L635" s="40"/>
      <c r="M635" s="211" t="s">
        <v>1</v>
      </c>
      <c r="N635" s="212" t="s">
        <v>38</v>
      </c>
      <c r="O635" s="72"/>
      <c r="P635" s="213">
        <f>O635*H635</f>
        <v>0</v>
      </c>
      <c r="Q635" s="213">
        <v>0</v>
      </c>
      <c r="R635" s="213">
        <f>Q635*H635</f>
        <v>0</v>
      </c>
      <c r="S635" s="213">
        <v>0</v>
      </c>
      <c r="T635" s="214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15" t="s">
        <v>159</v>
      </c>
      <c r="AT635" s="215" t="s">
        <v>155</v>
      </c>
      <c r="AU635" s="215" t="s">
        <v>82</v>
      </c>
      <c r="AY635" s="18" t="s">
        <v>153</v>
      </c>
      <c r="BE635" s="216">
        <f>IF(N635="základní",J635,0)</f>
        <v>0</v>
      </c>
      <c r="BF635" s="216">
        <f>IF(N635="snížená",J635,0)</f>
        <v>0</v>
      </c>
      <c r="BG635" s="216">
        <f>IF(N635="zákl. přenesená",J635,0)</f>
        <v>0</v>
      </c>
      <c r="BH635" s="216">
        <f>IF(N635="sníž. přenesená",J635,0)</f>
        <v>0</v>
      </c>
      <c r="BI635" s="216">
        <f>IF(N635="nulová",J635,0)</f>
        <v>0</v>
      </c>
      <c r="BJ635" s="18" t="s">
        <v>80</v>
      </c>
      <c r="BK635" s="216">
        <f>ROUND(I635*H635,2)</f>
        <v>0</v>
      </c>
      <c r="BL635" s="18" t="s">
        <v>159</v>
      </c>
      <c r="BM635" s="215" t="s">
        <v>665</v>
      </c>
    </row>
    <row r="636" spans="1:65" s="2" customFormat="1" ht="11.25">
      <c r="A636" s="35"/>
      <c r="B636" s="36"/>
      <c r="C636" s="37"/>
      <c r="D636" s="217" t="s">
        <v>160</v>
      </c>
      <c r="E636" s="37"/>
      <c r="F636" s="218" t="s">
        <v>663</v>
      </c>
      <c r="G636" s="37"/>
      <c r="H636" s="37"/>
      <c r="I636" s="116"/>
      <c r="J636" s="37"/>
      <c r="K636" s="37"/>
      <c r="L636" s="40"/>
      <c r="M636" s="219"/>
      <c r="N636" s="220"/>
      <c r="O636" s="72"/>
      <c r="P636" s="72"/>
      <c r="Q636" s="72"/>
      <c r="R636" s="72"/>
      <c r="S636" s="72"/>
      <c r="T636" s="73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T636" s="18" t="s">
        <v>160</v>
      </c>
      <c r="AU636" s="18" t="s">
        <v>82</v>
      </c>
    </row>
    <row r="637" spans="1:65" s="12" customFormat="1" ht="22.9" customHeight="1">
      <c r="B637" s="188"/>
      <c r="C637" s="189"/>
      <c r="D637" s="190" t="s">
        <v>72</v>
      </c>
      <c r="E637" s="202" t="s">
        <v>666</v>
      </c>
      <c r="F637" s="202" t="s">
        <v>667</v>
      </c>
      <c r="G637" s="189"/>
      <c r="H637" s="189"/>
      <c r="I637" s="192"/>
      <c r="J637" s="203">
        <f>BK637</f>
        <v>0</v>
      </c>
      <c r="K637" s="189"/>
      <c r="L637" s="194"/>
      <c r="M637" s="195"/>
      <c r="N637" s="196"/>
      <c r="O637" s="196"/>
      <c r="P637" s="197">
        <f>SUM(P638:P647)</f>
        <v>0</v>
      </c>
      <c r="Q637" s="196"/>
      <c r="R637" s="197">
        <f>SUM(R638:R647)</f>
        <v>0</v>
      </c>
      <c r="S637" s="196"/>
      <c r="T637" s="198">
        <f>SUM(T638:T647)</f>
        <v>0</v>
      </c>
      <c r="AR637" s="199" t="s">
        <v>80</v>
      </c>
      <c r="AT637" s="200" t="s">
        <v>72</v>
      </c>
      <c r="AU637" s="200" t="s">
        <v>80</v>
      </c>
      <c r="AY637" s="199" t="s">
        <v>153</v>
      </c>
      <c r="BK637" s="201">
        <f>SUM(BK638:BK647)</f>
        <v>0</v>
      </c>
    </row>
    <row r="638" spans="1:65" s="2" customFormat="1" ht="21.75" customHeight="1">
      <c r="A638" s="35"/>
      <c r="B638" s="36"/>
      <c r="C638" s="204" t="s">
        <v>407</v>
      </c>
      <c r="D638" s="204" t="s">
        <v>155</v>
      </c>
      <c r="E638" s="205" t="s">
        <v>668</v>
      </c>
      <c r="F638" s="206" t="s">
        <v>669</v>
      </c>
      <c r="G638" s="207" t="s">
        <v>188</v>
      </c>
      <c r="H638" s="208">
        <v>123.559</v>
      </c>
      <c r="I638" s="209"/>
      <c r="J638" s="210">
        <f>ROUND(I638*H638,2)</f>
        <v>0</v>
      </c>
      <c r="K638" s="206" t="s">
        <v>1</v>
      </c>
      <c r="L638" s="40"/>
      <c r="M638" s="211" t="s">
        <v>1</v>
      </c>
      <c r="N638" s="212" t="s">
        <v>38</v>
      </c>
      <c r="O638" s="72"/>
      <c r="P638" s="213">
        <f>O638*H638</f>
        <v>0</v>
      </c>
      <c r="Q638" s="213">
        <v>0</v>
      </c>
      <c r="R638" s="213">
        <f>Q638*H638</f>
        <v>0</v>
      </c>
      <c r="S638" s="213">
        <v>0</v>
      </c>
      <c r="T638" s="214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15" t="s">
        <v>159</v>
      </c>
      <c r="AT638" s="215" t="s">
        <v>155</v>
      </c>
      <c r="AU638" s="215" t="s">
        <v>82</v>
      </c>
      <c r="AY638" s="18" t="s">
        <v>153</v>
      </c>
      <c r="BE638" s="216">
        <f>IF(N638="základní",J638,0)</f>
        <v>0</v>
      </c>
      <c r="BF638" s="216">
        <f>IF(N638="snížená",J638,0)</f>
        <v>0</v>
      </c>
      <c r="BG638" s="216">
        <f>IF(N638="zákl. přenesená",J638,0)</f>
        <v>0</v>
      </c>
      <c r="BH638" s="216">
        <f>IF(N638="sníž. přenesená",J638,0)</f>
        <v>0</v>
      </c>
      <c r="BI638" s="216">
        <f>IF(N638="nulová",J638,0)</f>
        <v>0</v>
      </c>
      <c r="BJ638" s="18" t="s">
        <v>80</v>
      </c>
      <c r="BK638" s="216">
        <f>ROUND(I638*H638,2)</f>
        <v>0</v>
      </c>
      <c r="BL638" s="18" t="s">
        <v>159</v>
      </c>
      <c r="BM638" s="215" t="s">
        <v>670</v>
      </c>
    </row>
    <row r="639" spans="1:65" s="2" customFormat="1" ht="19.5">
      <c r="A639" s="35"/>
      <c r="B639" s="36"/>
      <c r="C639" s="37"/>
      <c r="D639" s="217" t="s">
        <v>160</v>
      </c>
      <c r="E639" s="37"/>
      <c r="F639" s="218" t="s">
        <v>669</v>
      </c>
      <c r="G639" s="37"/>
      <c r="H639" s="37"/>
      <c r="I639" s="116"/>
      <c r="J639" s="37"/>
      <c r="K639" s="37"/>
      <c r="L639" s="40"/>
      <c r="M639" s="219"/>
      <c r="N639" s="220"/>
      <c r="O639" s="72"/>
      <c r="P639" s="72"/>
      <c r="Q639" s="72"/>
      <c r="R639" s="72"/>
      <c r="S639" s="72"/>
      <c r="T639" s="73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T639" s="18" t="s">
        <v>160</v>
      </c>
      <c r="AU639" s="18" t="s">
        <v>82</v>
      </c>
    </row>
    <row r="640" spans="1:65" s="2" customFormat="1" ht="21.75" customHeight="1">
      <c r="A640" s="35"/>
      <c r="B640" s="36"/>
      <c r="C640" s="204" t="s">
        <v>671</v>
      </c>
      <c r="D640" s="204" t="s">
        <v>155</v>
      </c>
      <c r="E640" s="205" t="s">
        <v>672</v>
      </c>
      <c r="F640" s="206" t="s">
        <v>673</v>
      </c>
      <c r="G640" s="207" t="s">
        <v>188</v>
      </c>
      <c r="H640" s="208">
        <v>494.23599999999999</v>
      </c>
      <c r="I640" s="209"/>
      <c r="J640" s="210">
        <f>ROUND(I640*H640,2)</f>
        <v>0</v>
      </c>
      <c r="K640" s="206" t="s">
        <v>1</v>
      </c>
      <c r="L640" s="40"/>
      <c r="M640" s="211" t="s">
        <v>1</v>
      </c>
      <c r="N640" s="212" t="s">
        <v>38</v>
      </c>
      <c r="O640" s="72"/>
      <c r="P640" s="213">
        <f>O640*H640</f>
        <v>0</v>
      </c>
      <c r="Q640" s="213">
        <v>0</v>
      </c>
      <c r="R640" s="213">
        <f>Q640*H640</f>
        <v>0</v>
      </c>
      <c r="S640" s="213">
        <v>0</v>
      </c>
      <c r="T640" s="214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15" t="s">
        <v>159</v>
      </c>
      <c r="AT640" s="215" t="s">
        <v>155</v>
      </c>
      <c r="AU640" s="215" t="s">
        <v>82</v>
      </c>
      <c r="AY640" s="18" t="s">
        <v>153</v>
      </c>
      <c r="BE640" s="216">
        <f>IF(N640="základní",J640,0)</f>
        <v>0</v>
      </c>
      <c r="BF640" s="216">
        <f>IF(N640="snížená",J640,0)</f>
        <v>0</v>
      </c>
      <c r="BG640" s="216">
        <f>IF(N640="zákl. přenesená",J640,0)</f>
        <v>0</v>
      </c>
      <c r="BH640" s="216">
        <f>IF(N640="sníž. přenesená",J640,0)</f>
        <v>0</v>
      </c>
      <c r="BI640" s="216">
        <f>IF(N640="nulová",J640,0)</f>
        <v>0</v>
      </c>
      <c r="BJ640" s="18" t="s">
        <v>80</v>
      </c>
      <c r="BK640" s="216">
        <f>ROUND(I640*H640,2)</f>
        <v>0</v>
      </c>
      <c r="BL640" s="18" t="s">
        <v>159</v>
      </c>
      <c r="BM640" s="215" t="s">
        <v>674</v>
      </c>
    </row>
    <row r="641" spans="1:65" s="2" customFormat="1" ht="19.5">
      <c r="A641" s="35"/>
      <c r="B641" s="36"/>
      <c r="C641" s="37"/>
      <c r="D641" s="217" t="s">
        <v>160</v>
      </c>
      <c r="E641" s="37"/>
      <c r="F641" s="218" t="s">
        <v>673</v>
      </c>
      <c r="G641" s="37"/>
      <c r="H641" s="37"/>
      <c r="I641" s="116"/>
      <c r="J641" s="37"/>
      <c r="K641" s="37"/>
      <c r="L641" s="40"/>
      <c r="M641" s="219"/>
      <c r="N641" s="220"/>
      <c r="O641" s="72"/>
      <c r="P641" s="72"/>
      <c r="Q641" s="72"/>
      <c r="R641" s="72"/>
      <c r="S641" s="72"/>
      <c r="T641" s="73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8" t="s">
        <v>160</v>
      </c>
      <c r="AU641" s="18" t="s">
        <v>82</v>
      </c>
    </row>
    <row r="642" spans="1:65" s="2" customFormat="1" ht="21.75" customHeight="1">
      <c r="A642" s="35"/>
      <c r="B642" s="36"/>
      <c r="C642" s="204" t="s">
        <v>410</v>
      </c>
      <c r="D642" s="204" t="s">
        <v>155</v>
      </c>
      <c r="E642" s="205" t="s">
        <v>675</v>
      </c>
      <c r="F642" s="206" t="s">
        <v>676</v>
      </c>
      <c r="G642" s="207" t="s">
        <v>188</v>
      </c>
      <c r="H642" s="208">
        <v>123.559</v>
      </c>
      <c r="I642" s="209"/>
      <c r="J642" s="210">
        <f>ROUND(I642*H642,2)</f>
        <v>0</v>
      </c>
      <c r="K642" s="206" t="s">
        <v>1</v>
      </c>
      <c r="L642" s="40"/>
      <c r="M642" s="211" t="s">
        <v>1</v>
      </c>
      <c r="N642" s="212" t="s">
        <v>38</v>
      </c>
      <c r="O642" s="72"/>
      <c r="P642" s="213">
        <f>O642*H642</f>
        <v>0</v>
      </c>
      <c r="Q642" s="213">
        <v>0</v>
      </c>
      <c r="R642" s="213">
        <f>Q642*H642</f>
        <v>0</v>
      </c>
      <c r="S642" s="213">
        <v>0</v>
      </c>
      <c r="T642" s="214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15" t="s">
        <v>159</v>
      </c>
      <c r="AT642" s="215" t="s">
        <v>155</v>
      </c>
      <c r="AU642" s="215" t="s">
        <v>82</v>
      </c>
      <c r="AY642" s="18" t="s">
        <v>153</v>
      </c>
      <c r="BE642" s="216">
        <f>IF(N642="základní",J642,0)</f>
        <v>0</v>
      </c>
      <c r="BF642" s="216">
        <f>IF(N642="snížená",J642,0)</f>
        <v>0</v>
      </c>
      <c r="BG642" s="216">
        <f>IF(N642="zákl. přenesená",J642,0)</f>
        <v>0</v>
      </c>
      <c r="BH642" s="216">
        <f>IF(N642="sníž. přenesená",J642,0)</f>
        <v>0</v>
      </c>
      <c r="BI642" s="216">
        <f>IF(N642="nulová",J642,0)</f>
        <v>0</v>
      </c>
      <c r="BJ642" s="18" t="s">
        <v>80</v>
      </c>
      <c r="BK642" s="216">
        <f>ROUND(I642*H642,2)</f>
        <v>0</v>
      </c>
      <c r="BL642" s="18" t="s">
        <v>159</v>
      </c>
      <c r="BM642" s="215" t="s">
        <v>677</v>
      </c>
    </row>
    <row r="643" spans="1:65" s="2" customFormat="1" ht="19.5">
      <c r="A643" s="35"/>
      <c r="B643" s="36"/>
      <c r="C643" s="37"/>
      <c r="D643" s="217" t="s">
        <v>160</v>
      </c>
      <c r="E643" s="37"/>
      <c r="F643" s="218" t="s">
        <v>676</v>
      </c>
      <c r="G643" s="37"/>
      <c r="H643" s="37"/>
      <c r="I643" s="116"/>
      <c r="J643" s="37"/>
      <c r="K643" s="37"/>
      <c r="L643" s="40"/>
      <c r="M643" s="219"/>
      <c r="N643" s="220"/>
      <c r="O643" s="72"/>
      <c r="P643" s="72"/>
      <c r="Q643" s="72"/>
      <c r="R643" s="72"/>
      <c r="S643" s="72"/>
      <c r="T643" s="73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18" t="s">
        <v>160</v>
      </c>
      <c r="AU643" s="18" t="s">
        <v>82</v>
      </c>
    </row>
    <row r="644" spans="1:65" s="2" customFormat="1" ht="21.75" customHeight="1">
      <c r="A644" s="35"/>
      <c r="B644" s="36"/>
      <c r="C644" s="204" t="s">
        <v>678</v>
      </c>
      <c r="D644" s="204" t="s">
        <v>155</v>
      </c>
      <c r="E644" s="205" t="s">
        <v>679</v>
      </c>
      <c r="F644" s="206" t="s">
        <v>680</v>
      </c>
      <c r="G644" s="207" t="s">
        <v>188</v>
      </c>
      <c r="H644" s="208">
        <v>741.35400000000004</v>
      </c>
      <c r="I644" s="209"/>
      <c r="J644" s="210">
        <f>ROUND(I644*H644,2)</f>
        <v>0</v>
      </c>
      <c r="K644" s="206" t="s">
        <v>1</v>
      </c>
      <c r="L644" s="40"/>
      <c r="M644" s="211" t="s">
        <v>1</v>
      </c>
      <c r="N644" s="212" t="s">
        <v>38</v>
      </c>
      <c r="O644" s="72"/>
      <c r="P644" s="213">
        <f>O644*H644</f>
        <v>0</v>
      </c>
      <c r="Q644" s="213">
        <v>0</v>
      </c>
      <c r="R644" s="213">
        <f>Q644*H644</f>
        <v>0</v>
      </c>
      <c r="S644" s="213">
        <v>0</v>
      </c>
      <c r="T644" s="214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15" t="s">
        <v>159</v>
      </c>
      <c r="AT644" s="215" t="s">
        <v>155</v>
      </c>
      <c r="AU644" s="215" t="s">
        <v>82</v>
      </c>
      <c r="AY644" s="18" t="s">
        <v>153</v>
      </c>
      <c r="BE644" s="216">
        <f>IF(N644="základní",J644,0)</f>
        <v>0</v>
      </c>
      <c r="BF644" s="216">
        <f>IF(N644="snížená",J644,0)</f>
        <v>0</v>
      </c>
      <c r="BG644" s="216">
        <f>IF(N644="zákl. přenesená",J644,0)</f>
        <v>0</v>
      </c>
      <c r="BH644" s="216">
        <f>IF(N644="sníž. přenesená",J644,0)</f>
        <v>0</v>
      </c>
      <c r="BI644" s="216">
        <f>IF(N644="nulová",J644,0)</f>
        <v>0</v>
      </c>
      <c r="BJ644" s="18" t="s">
        <v>80</v>
      </c>
      <c r="BK644" s="216">
        <f>ROUND(I644*H644,2)</f>
        <v>0</v>
      </c>
      <c r="BL644" s="18" t="s">
        <v>159</v>
      </c>
      <c r="BM644" s="215" t="s">
        <v>681</v>
      </c>
    </row>
    <row r="645" spans="1:65" s="2" customFormat="1" ht="19.5">
      <c r="A645" s="35"/>
      <c r="B645" s="36"/>
      <c r="C645" s="37"/>
      <c r="D645" s="217" t="s">
        <v>160</v>
      </c>
      <c r="E645" s="37"/>
      <c r="F645" s="218" t="s">
        <v>680</v>
      </c>
      <c r="G645" s="37"/>
      <c r="H645" s="37"/>
      <c r="I645" s="116"/>
      <c r="J645" s="37"/>
      <c r="K645" s="37"/>
      <c r="L645" s="40"/>
      <c r="M645" s="219"/>
      <c r="N645" s="220"/>
      <c r="O645" s="72"/>
      <c r="P645" s="72"/>
      <c r="Q645" s="72"/>
      <c r="R645" s="72"/>
      <c r="S645" s="72"/>
      <c r="T645" s="73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T645" s="18" t="s">
        <v>160</v>
      </c>
      <c r="AU645" s="18" t="s">
        <v>82</v>
      </c>
    </row>
    <row r="646" spans="1:65" s="2" customFormat="1" ht="21.75" customHeight="1">
      <c r="A646" s="35"/>
      <c r="B646" s="36"/>
      <c r="C646" s="204" t="s">
        <v>414</v>
      </c>
      <c r="D646" s="204" t="s">
        <v>155</v>
      </c>
      <c r="E646" s="205" t="s">
        <v>682</v>
      </c>
      <c r="F646" s="206" t="s">
        <v>683</v>
      </c>
      <c r="G646" s="207" t="s">
        <v>188</v>
      </c>
      <c r="H646" s="208">
        <v>123.559</v>
      </c>
      <c r="I646" s="209"/>
      <c r="J646" s="210">
        <f>ROUND(I646*H646,2)</f>
        <v>0</v>
      </c>
      <c r="K646" s="206" t="s">
        <v>1</v>
      </c>
      <c r="L646" s="40"/>
      <c r="M646" s="211" t="s">
        <v>1</v>
      </c>
      <c r="N646" s="212" t="s">
        <v>38</v>
      </c>
      <c r="O646" s="72"/>
      <c r="P646" s="213">
        <f>O646*H646</f>
        <v>0</v>
      </c>
      <c r="Q646" s="213">
        <v>0</v>
      </c>
      <c r="R646" s="213">
        <f>Q646*H646</f>
        <v>0</v>
      </c>
      <c r="S646" s="213">
        <v>0</v>
      </c>
      <c r="T646" s="214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15" t="s">
        <v>159</v>
      </c>
      <c r="AT646" s="215" t="s">
        <v>155</v>
      </c>
      <c r="AU646" s="215" t="s">
        <v>82</v>
      </c>
      <c r="AY646" s="18" t="s">
        <v>153</v>
      </c>
      <c r="BE646" s="216">
        <f>IF(N646="základní",J646,0)</f>
        <v>0</v>
      </c>
      <c r="BF646" s="216">
        <f>IF(N646="snížená",J646,0)</f>
        <v>0</v>
      </c>
      <c r="BG646" s="216">
        <f>IF(N646="zákl. přenesená",J646,0)</f>
        <v>0</v>
      </c>
      <c r="BH646" s="216">
        <f>IF(N646="sníž. přenesená",J646,0)</f>
        <v>0</v>
      </c>
      <c r="BI646" s="216">
        <f>IF(N646="nulová",J646,0)</f>
        <v>0</v>
      </c>
      <c r="BJ646" s="18" t="s">
        <v>80</v>
      </c>
      <c r="BK646" s="216">
        <f>ROUND(I646*H646,2)</f>
        <v>0</v>
      </c>
      <c r="BL646" s="18" t="s">
        <v>159</v>
      </c>
      <c r="BM646" s="215" t="s">
        <v>684</v>
      </c>
    </row>
    <row r="647" spans="1:65" s="2" customFormat="1" ht="19.5">
      <c r="A647" s="35"/>
      <c r="B647" s="36"/>
      <c r="C647" s="37"/>
      <c r="D647" s="217" t="s">
        <v>160</v>
      </c>
      <c r="E647" s="37"/>
      <c r="F647" s="218" t="s">
        <v>683</v>
      </c>
      <c r="G647" s="37"/>
      <c r="H647" s="37"/>
      <c r="I647" s="116"/>
      <c r="J647" s="37"/>
      <c r="K647" s="37"/>
      <c r="L647" s="40"/>
      <c r="M647" s="219"/>
      <c r="N647" s="220"/>
      <c r="O647" s="72"/>
      <c r="P647" s="72"/>
      <c r="Q647" s="72"/>
      <c r="R647" s="72"/>
      <c r="S647" s="72"/>
      <c r="T647" s="73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T647" s="18" t="s">
        <v>160</v>
      </c>
      <c r="AU647" s="18" t="s">
        <v>82</v>
      </c>
    </row>
    <row r="648" spans="1:65" s="12" customFormat="1" ht="22.9" customHeight="1">
      <c r="B648" s="188"/>
      <c r="C648" s="189"/>
      <c r="D648" s="190" t="s">
        <v>72</v>
      </c>
      <c r="E648" s="202" t="s">
        <v>685</v>
      </c>
      <c r="F648" s="202" t="s">
        <v>686</v>
      </c>
      <c r="G648" s="189"/>
      <c r="H648" s="189"/>
      <c r="I648" s="192"/>
      <c r="J648" s="203">
        <f>BK648</f>
        <v>0</v>
      </c>
      <c r="K648" s="189"/>
      <c r="L648" s="194"/>
      <c r="M648" s="195"/>
      <c r="N648" s="196"/>
      <c r="O648" s="196"/>
      <c r="P648" s="197">
        <f>SUM(P649:P650)</f>
        <v>0</v>
      </c>
      <c r="Q648" s="196"/>
      <c r="R648" s="197">
        <f>SUM(R649:R650)</f>
        <v>0</v>
      </c>
      <c r="S648" s="196"/>
      <c r="T648" s="198">
        <f>SUM(T649:T650)</f>
        <v>0</v>
      </c>
      <c r="AR648" s="199" t="s">
        <v>80</v>
      </c>
      <c r="AT648" s="200" t="s">
        <v>72</v>
      </c>
      <c r="AU648" s="200" t="s">
        <v>80</v>
      </c>
      <c r="AY648" s="199" t="s">
        <v>153</v>
      </c>
      <c r="BK648" s="201">
        <f>SUM(BK649:BK650)</f>
        <v>0</v>
      </c>
    </row>
    <row r="649" spans="1:65" s="2" customFormat="1" ht="21.75" customHeight="1">
      <c r="A649" s="35"/>
      <c r="B649" s="36"/>
      <c r="C649" s="204" t="s">
        <v>687</v>
      </c>
      <c r="D649" s="204" t="s">
        <v>155</v>
      </c>
      <c r="E649" s="205" t="s">
        <v>688</v>
      </c>
      <c r="F649" s="206" t="s">
        <v>689</v>
      </c>
      <c r="G649" s="207" t="s">
        <v>188</v>
      </c>
      <c r="H649" s="208">
        <v>144.30000000000001</v>
      </c>
      <c r="I649" s="209"/>
      <c r="J649" s="210">
        <f>ROUND(I649*H649,2)</f>
        <v>0</v>
      </c>
      <c r="K649" s="206" t="s">
        <v>1</v>
      </c>
      <c r="L649" s="40"/>
      <c r="M649" s="211" t="s">
        <v>1</v>
      </c>
      <c r="N649" s="212" t="s">
        <v>38</v>
      </c>
      <c r="O649" s="72"/>
      <c r="P649" s="213">
        <f>O649*H649</f>
        <v>0</v>
      </c>
      <c r="Q649" s="213">
        <v>0</v>
      </c>
      <c r="R649" s="213">
        <f>Q649*H649</f>
        <v>0</v>
      </c>
      <c r="S649" s="213">
        <v>0</v>
      </c>
      <c r="T649" s="214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15" t="s">
        <v>159</v>
      </c>
      <c r="AT649" s="215" t="s">
        <v>155</v>
      </c>
      <c r="AU649" s="215" t="s">
        <v>82</v>
      </c>
      <c r="AY649" s="18" t="s">
        <v>153</v>
      </c>
      <c r="BE649" s="216">
        <f>IF(N649="základní",J649,0)</f>
        <v>0</v>
      </c>
      <c r="BF649" s="216">
        <f>IF(N649="snížená",J649,0)</f>
        <v>0</v>
      </c>
      <c r="BG649" s="216">
        <f>IF(N649="zákl. přenesená",J649,0)</f>
        <v>0</v>
      </c>
      <c r="BH649" s="216">
        <f>IF(N649="sníž. přenesená",J649,0)</f>
        <v>0</v>
      </c>
      <c r="BI649" s="216">
        <f>IF(N649="nulová",J649,0)</f>
        <v>0</v>
      </c>
      <c r="BJ649" s="18" t="s">
        <v>80</v>
      </c>
      <c r="BK649" s="216">
        <f>ROUND(I649*H649,2)</f>
        <v>0</v>
      </c>
      <c r="BL649" s="18" t="s">
        <v>159</v>
      </c>
      <c r="BM649" s="215" t="s">
        <v>690</v>
      </c>
    </row>
    <row r="650" spans="1:65" s="2" customFormat="1" ht="11.25">
      <c r="A650" s="35"/>
      <c r="B650" s="36"/>
      <c r="C650" s="37"/>
      <c r="D650" s="217" t="s">
        <v>160</v>
      </c>
      <c r="E650" s="37"/>
      <c r="F650" s="218" t="s">
        <v>689</v>
      </c>
      <c r="G650" s="37"/>
      <c r="H650" s="37"/>
      <c r="I650" s="116"/>
      <c r="J650" s="37"/>
      <c r="K650" s="37"/>
      <c r="L650" s="40"/>
      <c r="M650" s="219"/>
      <c r="N650" s="220"/>
      <c r="O650" s="72"/>
      <c r="P650" s="72"/>
      <c r="Q650" s="72"/>
      <c r="R650" s="72"/>
      <c r="S650" s="72"/>
      <c r="T650" s="73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T650" s="18" t="s">
        <v>160</v>
      </c>
      <c r="AU650" s="18" t="s">
        <v>82</v>
      </c>
    </row>
    <row r="651" spans="1:65" s="12" customFormat="1" ht="25.9" customHeight="1">
      <c r="B651" s="188"/>
      <c r="C651" s="189"/>
      <c r="D651" s="190" t="s">
        <v>72</v>
      </c>
      <c r="E651" s="191" t="s">
        <v>691</v>
      </c>
      <c r="F651" s="191" t="s">
        <v>692</v>
      </c>
      <c r="G651" s="189"/>
      <c r="H651" s="189"/>
      <c r="I651" s="192"/>
      <c r="J651" s="193">
        <f>BK651</f>
        <v>0</v>
      </c>
      <c r="K651" s="189"/>
      <c r="L651" s="194"/>
      <c r="M651" s="195"/>
      <c r="N651" s="196"/>
      <c r="O651" s="196"/>
      <c r="P651" s="197">
        <f>P652+P670+P722+P737+P748+P777+P782+P804+P811+P828+P856+P890+P985+P1024+P1054+P1075+P1111+P1119</f>
        <v>0</v>
      </c>
      <c r="Q651" s="196"/>
      <c r="R651" s="197">
        <f>R652+R670+R722+R737+R748+R777+R782+R804+R811+R828+R856+R890+R985+R1024+R1054+R1075+R1111+R1119</f>
        <v>0</v>
      </c>
      <c r="S651" s="196"/>
      <c r="T651" s="198">
        <f>T652+T670+T722+T737+T748+T777+T782+T804+T811+T828+T856+T890+T985+T1024+T1054+T1075+T1111+T1119</f>
        <v>0</v>
      </c>
      <c r="AR651" s="199" t="s">
        <v>82</v>
      </c>
      <c r="AT651" s="200" t="s">
        <v>72</v>
      </c>
      <c r="AU651" s="200" t="s">
        <v>73</v>
      </c>
      <c r="AY651" s="199" t="s">
        <v>153</v>
      </c>
      <c r="BK651" s="201">
        <f>BK652+BK670+BK722+BK737+BK748+BK777+BK782+BK804+BK811+BK828+BK856+BK890+BK985+BK1024+BK1054+BK1075+BK1111+BK1119</f>
        <v>0</v>
      </c>
    </row>
    <row r="652" spans="1:65" s="12" customFormat="1" ht="22.9" customHeight="1">
      <c r="B652" s="188"/>
      <c r="C652" s="189"/>
      <c r="D652" s="190" t="s">
        <v>72</v>
      </c>
      <c r="E652" s="202" t="s">
        <v>693</v>
      </c>
      <c r="F652" s="202" t="s">
        <v>694</v>
      </c>
      <c r="G652" s="189"/>
      <c r="H652" s="189"/>
      <c r="I652" s="192"/>
      <c r="J652" s="203">
        <f>BK652</f>
        <v>0</v>
      </c>
      <c r="K652" s="189"/>
      <c r="L652" s="194"/>
      <c r="M652" s="195"/>
      <c r="N652" s="196"/>
      <c r="O652" s="196"/>
      <c r="P652" s="197">
        <f>SUM(P653:P669)</f>
        <v>0</v>
      </c>
      <c r="Q652" s="196"/>
      <c r="R652" s="197">
        <f>SUM(R653:R669)</f>
        <v>0</v>
      </c>
      <c r="S652" s="196"/>
      <c r="T652" s="198">
        <f>SUM(T653:T669)</f>
        <v>0</v>
      </c>
      <c r="AR652" s="199" t="s">
        <v>82</v>
      </c>
      <c r="AT652" s="200" t="s">
        <v>72</v>
      </c>
      <c r="AU652" s="200" t="s">
        <v>80</v>
      </c>
      <c r="AY652" s="199" t="s">
        <v>153</v>
      </c>
      <c r="BK652" s="201">
        <f>SUM(BK653:BK669)</f>
        <v>0</v>
      </c>
    </row>
    <row r="653" spans="1:65" s="2" customFormat="1" ht="21.75" customHeight="1">
      <c r="A653" s="35"/>
      <c r="B653" s="36"/>
      <c r="C653" s="204" t="s">
        <v>428</v>
      </c>
      <c r="D653" s="204" t="s">
        <v>155</v>
      </c>
      <c r="E653" s="205" t="s">
        <v>695</v>
      </c>
      <c r="F653" s="206" t="s">
        <v>696</v>
      </c>
      <c r="G653" s="207" t="s">
        <v>158</v>
      </c>
      <c r="H653" s="208">
        <v>130.82</v>
      </c>
      <c r="I653" s="209"/>
      <c r="J653" s="210">
        <f>ROUND(I653*H653,2)</f>
        <v>0</v>
      </c>
      <c r="K653" s="206" t="s">
        <v>1</v>
      </c>
      <c r="L653" s="40"/>
      <c r="M653" s="211" t="s">
        <v>1</v>
      </c>
      <c r="N653" s="212" t="s">
        <v>38</v>
      </c>
      <c r="O653" s="72"/>
      <c r="P653" s="213">
        <f>O653*H653</f>
        <v>0</v>
      </c>
      <c r="Q653" s="213">
        <v>0</v>
      </c>
      <c r="R653" s="213">
        <f>Q653*H653</f>
        <v>0</v>
      </c>
      <c r="S653" s="213">
        <v>0</v>
      </c>
      <c r="T653" s="214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15" t="s">
        <v>192</v>
      </c>
      <c r="AT653" s="215" t="s">
        <v>155</v>
      </c>
      <c r="AU653" s="215" t="s">
        <v>82</v>
      </c>
      <c r="AY653" s="18" t="s">
        <v>153</v>
      </c>
      <c r="BE653" s="216">
        <f>IF(N653="základní",J653,0)</f>
        <v>0</v>
      </c>
      <c r="BF653" s="216">
        <f>IF(N653="snížená",J653,0)</f>
        <v>0</v>
      </c>
      <c r="BG653" s="216">
        <f>IF(N653="zákl. přenesená",J653,0)</f>
        <v>0</v>
      </c>
      <c r="BH653" s="216">
        <f>IF(N653="sníž. přenesená",J653,0)</f>
        <v>0</v>
      </c>
      <c r="BI653" s="216">
        <f>IF(N653="nulová",J653,0)</f>
        <v>0</v>
      </c>
      <c r="BJ653" s="18" t="s">
        <v>80</v>
      </c>
      <c r="BK653" s="216">
        <f>ROUND(I653*H653,2)</f>
        <v>0</v>
      </c>
      <c r="BL653" s="18" t="s">
        <v>192</v>
      </c>
      <c r="BM653" s="215" t="s">
        <v>697</v>
      </c>
    </row>
    <row r="654" spans="1:65" s="2" customFormat="1" ht="19.5">
      <c r="A654" s="35"/>
      <c r="B654" s="36"/>
      <c r="C654" s="37"/>
      <c r="D654" s="217" t="s">
        <v>160</v>
      </c>
      <c r="E654" s="37"/>
      <c r="F654" s="218" t="s">
        <v>696</v>
      </c>
      <c r="G654" s="37"/>
      <c r="H654" s="37"/>
      <c r="I654" s="116"/>
      <c r="J654" s="37"/>
      <c r="K654" s="37"/>
      <c r="L654" s="40"/>
      <c r="M654" s="219"/>
      <c r="N654" s="220"/>
      <c r="O654" s="72"/>
      <c r="P654" s="72"/>
      <c r="Q654" s="72"/>
      <c r="R654" s="72"/>
      <c r="S654" s="72"/>
      <c r="T654" s="73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T654" s="18" t="s">
        <v>160</v>
      </c>
      <c r="AU654" s="18" t="s">
        <v>82</v>
      </c>
    </row>
    <row r="655" spans="1:65" s="13" customFormat="1" ht="11.25">
      <c r="B655" s="221"/>
      <c r="C655" s="222"/>
      <c r="D655" s="217" t="s">
        <v>161</v>
      </c>
      <c r="E655" s="223" t="s">
        <v>1</v>
      </c>
      <c r="F655" s="224" t="s">
        <v>698</v>
      </c>
      <c r="G655" s="222"/>
      <c r="H655" s="225">
        <v>61.03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AT655" s="231" t="s">
        <v>161</v>
      </c>
      <c r="AU655" s="231" t="s">
        <v>82</v>
      </c>
      <c r="AV655" s="13" t="s">
        <v>82</v>
      </c>
      <c r="AW655" s="13" t="s">
        <v>30</v>
      </c>
      <c r="AX655" s="13" t="s">
        <v>73</v>
      </c>
      <c r="AY655" s="231" t="s">
        <v>153</v>
      </c>
    </row>
    <row r="656" spans="1:65" s="13" customFormat="1" ht="11.25">
      <c r="B656" s="221"/>
      <c r="C656" s="222"/>
      <c r="D656" s="217" t="s">
        <v>161</v>
      </c>
      <c r="E656" s="223" t="s">
        <v>1</v>
      </c>
      <c r="F656" s="224" t="s">
        <v>699</v>
      </c>
      <c r="G656" s="222"/>
      <c r="H656" s="225">
        <v>3.88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161</v>
      </c>
      <c r="AU656" s="231" t="s">
        <v>82</v>
      </c>
      <c r="AV656" s="13" t="s">
        <v>82</v>
      </c>
      <c r="AW656" s="13" t="s">
        <v>30</v>
      </c>
      <c r="AX656" s="13" t="s">
        <v>73</v>
      </c>
      <c r="AY656" s="231" t="s">
        <v>153</v>
      </c>
    </row>
    <row r="657" spans="1:65" s="13" customFormat="1" ht="11.25">
      <c r="B657" s="221"/>
      <c r="C657" s="222"/>
      <c r="D657" s="217" t="s">
        <v>161</v>
      </c>
      <c r="E657" s="223" t="s">
        <v>1</v>
      </c>
      <c r="F657" s="224" t="s">
        <v>700</v>
      </c>
      <c r="G657" s="222"/>
      <c r="H657" s="225">
        <v>4.42</v>
      </c>
      <c r="I657" s="226"/>
      <c r="J657" s="222"/>
      <c r="K657" s="222"/>
      <c r="L657" s="227"/>
      <c r="M657" s="228"/>
      <c r="N657" s="229"/>
      <c r="O657" s="229"/>
      <c r="P657" s="229"/>
      <c r="Q657" s="229"/>
      <c r="R657" s="229"/>
      <c r="S657" s="229"/>
      <c r="T657" s="230"/>
      <c r="AT657" s="231" t="s">
        <v>161</v>
      </c>
      <c r="AU657" s="231" t="s">
        <v>82</v>
      </c>
      <c r="AV657" s="13" t="s">
        <v>82</v>
      </c>
      <c r="AW657" s="13" t="s">
        <v>30</v>
      </c>
      <c r="AX657" s="13" t="s">
        <v>73</v>
      </c>
      <c r="AY657" s="231" t="s">
        <v>153</v>
      </c>
    </row>
    <row r="658" spans="1:65" s="13" customFormat="1" ht="11.25">
      <c r="B658" s="221"/>
      <c r="C658" s="222"/>
      <c r="D658" s="217" t="s">
        <v>161</v>
      </c>
      <c r="E658" s="223" t="s">
        <v>1</v>
      </c>
      <c r="F658" s="224" t="s">
        <v>701</v>
      </c>
      <c r="G658" s="222"/>
      <c r="H658" s="225">
        <v>6.93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161</v>
      </c>
      <c r="AU658" s="231" t="s">
        <v>82</v>
      </c>
      <c r="AV658" s="13" t="s">
        <v>82</v>
      </c>
      <c r="AW658" s="13" t="s">
        <v>30</v>
      </c>
      <c r="AX658" s="13" t="s">
        <v>73</v>
      </c>
      <c r="AY658" s="231" t="s">
        <v>153</v>
      </c>
    </row>
    <row r="659" spans="1:65" s="13" customFormat="1" ht="11.25">
      <c r="B659" s="221"/>
      <c r="C659" s="222"/>
      <c r="D659" s="217" t="s">
        <v>161</v>
      </c>
      <c r="E659" s="223" t="s">
        <v>1</v>
      </c>
      <c r="F659" s="224" t="s">
        <v>702</v>
      </c>
      <c r="G659" s="222"/>
      <c r="H659" s="225">
        <v>7.83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161</v>
      </c>
      <c r="AU659" s="231" t="s">
        <v>82</v>
      </c>
      <c r="AV659" s="13" t="s">
        <v>82</v>
      </c>
      <c r="AW659" s="13" t="s">
        <v>30</v>
      </c>
      <c r="AX659" s="13" t="s">
        <v>73</v>
      </c>
      <c r="AY659" s="231" t="s">
        <v>153</v>
      </c>
    </row>
    <row r="660" spans="1:65" s="13" customFormat="1" ht="11.25">
      <c r="B660" s="221"/>
      <c r="C660" s="222"/>
      <c r="D660" s="217" t="s">
        <v>161</v>
      </c>
      <c r="E660" s="223" t="s">
        <v>1</v>
      </c>
      <c r="F660" s="224" t="s">
        <v>703</v>
      </c>
      <c r="G660" s="222"/>
      <c r="H660" s="225">
        <v>9.98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161</v>
      </c>
      <c r="AU660" s="231" t="s">
        <v>82</v>
      </c>
      <c r="AV660" s="13" t="s">
        <v>82</v>
      </c>
      <c r="AW660" s="13" t="s">
        <v>30</v>
      </c>
      <c r="AX660" s="13" t="s">
        <v>73</v>
      </c>
      <c r="AY660" s="231" t="s">
        <v>153</v>
      </c>
    </row>
    <row r="661" spans="1:65" s="16" customFormat="1" ht="11.25">
      <c r="B661" s="264"/>
      <c r="C661" s="265"/>
      <c r="D661" s="217" t="s">
        <v>161</v>
      </c>
      <c r="E661" s="266" t="s">
        <v>1</v>
      </c>
      <c r="F661" s="267" t="s">
        <v>389</v>
      </c>
      <c r="G661" s="265"/>
      <c r="H661" s="268">
        <v>94.07</v>
      </c>
      <c r="I661" s="269"/>
      <c r="J661" s="265"/>
      <c r="K661" s="265"/>
      <c r="L661" s="270"/>
      <c r="M661" s="271"/>
      <c r="N661" s="272"/>
      <c r="O661" s="272"/>
      <c r="P661" s="272"/>
      <c r="Q661" s="272"/>
      <c r="R661" s="272"/>
      <c r="S661" s="272"/>
      <c r="T661" s="273"/>
      <c r="AT661" s="274" t="s">
        <v>161</v>
      </c>
      <c r="AU661" s="274" t="s">
        <v>82</v>
      </c>
      <c r="AV661" s="16" t="s">
        <v>166</v>
      </c>
      <c r="AW661" s="16" t="s">
        <v>30</v>
      </c>
      <c r="AX661" s="16" t="s">
        <v>73</v>
      </c>
      <c r="AY661" s="274" t="s">
        <v>153</v>
      </c>
    </row>
    <row r="662" spans="1:65" s="13" customFormat="1" ht="11.25">
      <c r="B662" s="221"/>
      <c r="C662" s="222"/>
      <c r="D662" s="217" t="s">
        <v>161</v>
      </c>
      <c r="E662" s="223" t="s">
        <v>1</v>
      </c>
      <c r="F662" s="224" t="s">
        <v>704</v>
      </c>
      <c r="G662" s="222"/>
      <c r="H662" s="225">
        <v>36.75</v>
      </c>
      <c r="I662" s="226"/>
      <c r="J662" s="222"/>
      <c r="K662" s="222"/>
      <c r="L662" s="227"/>
      <c r="M662" s="228"/>
      <c r="N662" s="229"/>
      <c r="O662" s="229"/>
      <c r="P662" s="229"/>
      <c r="Q662" s="229"/>
      <c r="R662" s="229"/>
      <c r="S662" s="229"/>
      <c r="T662" s="230"/>
      <c r="AT662" s="231" t="s">
        <v>161</v>
      </c>
      <c r="AU662" s="231" t="s">
        <v>82</v>
      </c>
      <c r="AV662" s="13" t="s">
        <v>82</v>
      </c>
      <c r="AW662" s="13" t="s">
        <v>30</v>
      </c>
      <c r="AX662" s="13" t="s">
        <v>73</v>
      </c>
      <c r="AY662" s="231" t="s">
        <v>153</v>
      </c>
    </row>
    <row r="663" spans="1:65" s="14" customFormat="1" ht="11.25">
      <c r="B663" s="232"/>
      <c r="C663" s="233"/>
      <c r="D663" s="217" t="s">
        <v>161</v>
      </c>
      <c r="E663" s="234" t="s">
        <v>1</v>
      </c>
      <c r="F663" s="235" t="s">
        <v>163</v>
      </c>
      <c r="G663" s="233"/>
      <c r="H663" s="236">
        <v>130.82</v>
      </c>
      <c r="I663" s="237"/>
      <c r="J663" s="233"/>
      <c r="K663" s="233"/>
      <c r="L663" s="238"/>
      <c r="M663" s="239"/>
      <c r="N663" s="240"/>
      <c r="O663" s="240"/>
      <c r="P663" s="240"/>
      <c r="Q663" s="240"/>
      <c r="R663" s="240"/>
      <c r="S663" s="240"/>
      <c r="T663" s="241"/>
      <c r="AT663" s="242" t="s">
        <v>161</v>
      </c>
      <c r="AU663" s="242" t="s">
        <v>82</v>
      </c>
      <c r="AV663" s="14" t="s">
        <v>159</v>
      </c>
      <c r="AW663" s="14" t="s">
        <v>30</v>
      </c>
      <c r="AX663" s="14" t="s">
        <v>80</v>
      </c>
      <c r="AY663" s="242" t="s">
        <v>153</v>
      </c>
    </row>
    <row r="664" spans="1:65" s="2" customFormat="1" ht="16.5" customHeight="1">
      <c r="A664" s="35"/>
      <c r="B664" s="36"/>
      <c r="C664" s="204" t="s">
        <v>705</v>
      </c>
      <c r="D664" s="204" t="s">
        <v>155</v>
      </c>
      <c r="E664" s="205" t="s">
        <v>706</v>
      </c>
      <c r="F664" s="206" t="s">
        <v>707</v>
      </c>
      <c r="G664" s="207" t="s">
        <v>158</v>
      </c>
      <c r="H664" s="208">
        <v>36.75</v>
      </c>
      <c r="I664" s="209"/>
      <c r="J664" s="210">
        <f>ROUND(I664*H664,2)</f>
        <v>0</v>
      </c>
      <c r="K664" s="206" t="s">
        <v>1</v>
      </c>
      <c r="L664" s="40"/>
      <c r="M664" s="211" t="s">
        <v>1</v>
      </c>
      <c r="N664" s="212" t="s">
        <v>38</v>
      </c>
      <c r="O664" s="72"/>
      <c r="P664" s="213">
        <f>O664*H664</f>
        <v>0</v>
      </c>
      <c r="Q664" s="213">
        <v>0</v>
      </c>
      <c r="R664" s="213">
        <f>Q664*H664</f>
        <v>0</v>
      </c>
      <c r="S664" s="213">
        <v>0</v>
      </c>
      <c r="T664" s="214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215" t="s">
        <v>192</v>
      </c>
      <c r="AT664" s="215" t="s">
        <v>155</v>
      </c>
      <c r="AU664" s="215" t="s">
        <v>82</v>
      </c>
      <c r="AY664" s="18" t="s">
        <v>153</v>
      </c>
      <c r="BE664" s="216">
        <f>IF(N664="základní",J664,0)</f>
        <v>0</v>
      </c>
      <c r="BF664" s="216">
        <f>IF(N664="snížená",J664,0)</f>
        <v>0</v>
      </c>
      <c r="BG664" s="216">
        <f>IF(N664="zákl. přenesená",J664,0)</f>
        <v>0</v>
      </c>
      <c r="BH664" s="216">
        <f>IF(N664="sníž. přenesená",J664,0)</f>
        <v>0</v>
      </c>
      <c r="BI664" s="216">
        <f>IF(N664="nulová",J664,0)</f>
        <v>0</v>
      </c>
      <c r="BJ664" s="18" t="s">
        <v>80</v>
      </c>
      <c r="BK664" s="216">
        <f>ROUND(I664*H664,2)</f>
        <v>0</v>
      </c>
      <c r="BL664" s="18" t="s">
        <v>192</v>
      </c>
      <c r="BM664" s="215" t="s">
        <v>708</v>
      </c>
    </row>
    <row r="665" spans="1:65" s="2" customFormat="1" ht="11.25">
      <c r="A665" s="35"/>
      <c r="B665" s="36"/>
      <c r="C665" s="37"/>
      <c r="D665" s="217" t="s">
        <v>160</v>
      </c>
      <c r="E665" s="37"/>
      <c r="F665" s="218" t="s">
        <v>707</v>
      </c>
      <c r="G665" s="37"/>
      <c r="H665" s="37"/>
      <c r="I665" s="116"/>
      <c r="J665" s="37"/>
      <c r="K665" s="37"/>
      <c r="L665" s="40"/>
      <c r="M665" s="219"/>
      <c r="N665" s="220"/>
      <c r="O665" s="72"/>
      <c r="P665" s="72"/>
      <c r="Q665" s="72"/>
      <c r="R665" s="72"/>
      <c r="S665" s="72"/>
      <c r="T665" s="73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T665" s="18" t="s">
        <v>160</v>
      </c>
      <c r="AU665" s="18" t="s">
        <v>82</v>
      </c>
    </row>
    <row r="666" spans="1:65" s="13" customFormat="1" ht="11.25">
      <c r="B666" s="221"/>
      <c r="C666" s="222"/>
      <c r="D666" s="217" t="s">
        <v>161</v>
      </c>
      <c r="E666" s="223" t="s">
        <v>1</v>
      </c>
      <c r="F666" s="224" t="s">
        <v>704</v>
      </c>
      <c r="G666" s="222"/>
      <c r="H666" s="225">
        <v>36.75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AT666" s="231" t="s">
        <v>161</v>
      </c>
      <c r="AU666" s="231" t="s">
        <v>82</v>
      </c>
      <c r="AV666" s="13" t="s">
        <v>82</v>
      </c>
      <c r="AW666" s="13" t="s">
        <v>30</v>
      </c>
      <c r="AX666" s="13" t="s">
        <v>73</v>
      </c>
      <c r="AY666" s="231" t="s">
        <v>153</v>
      </c>
    </row>
    <row r="667" spans="1:65" s="14" customFormat="1" ht="11.25">
      <c r="B667" s="232"/>
      <c r="C667" s="233"/>
      <c r="D667" s="217" t="s">
        <v>161</v>
      </c>
      <c r="E667" s="234" t="s">
        <v>1</v>
      </c>
      <c r="F667" s="235" t="s">
        <v>163</v>
      </c>
      <c r="G667" s="233"/>
      <c r="H667" s="236">
        <v>36.75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AT667" s="242" t="s">
        <v>161</v>
      </c>
      <c r="AU667" s="242" t="s">
        <v>82</v>
      </c>
      <c r="AV667" s="14" t="s">
        <v>159</v>
      </c>
      <c r="AW667" s="14" t="s">
        <v>30</v>
      </c>
      <c r="AX667" s="14" t="s">
        <v>80</v>
      </c>
      <c r="AY667" s="242" t="s">
        <v>153</v>
      </c>
    </row>
    <row r="668" spans="1:65" s="2" customFormat="1" ht="21.75" customHeight="1">
      <c r="A668" s="35"/>
      <c r="B668" s="36"/>
      <c r="C668" s="204" t="s">
        <v>441</v>
      </c>
      <c r="D668" s="204" t="s">
        <v>155</v>
      </c>
      <c r="E668" s="205" t="s">
        <v>709</v>
      </c>
      <c r="F668" s="206" t="s">
        <v>710</v>
      </c>
      <c r="G668" s="207" t="s">
        <v>711</v>
      </c>
      <c r="H668" s="275"/>
      <c r="I668" s="209"/>
      <c r="J668" s="210">
        <f>ROUND(I668*H668,2)</f>
        <v>0</v>
      </c>
      <c r="K668" s="206" t="s">
        <v>1</v>
      </c>
      <c r="L668" s="40"/>
      <c r="M668" s="211" t="s">
        <v>1</v>
      </c>
      <c r="N668" s="212" t="s">
        <v>38</v>
      </c>
      <c r="O668" s="72"/>
      <c r="P668" s="213">
        <f>O668*H668</f>
        <v>0</v>
      </c>
      <c r="Q668" s="213">
        <v>0</v>
      </c>
      <c r="R668" s="213">
        <f>Q668*H668</f>
        <v>0</v>
      </c>
      <c r="S668" s="213">
        <v>0</v>
      </c>
      <c r="T668" s="214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15" t="s">
        <v>192</v>
      </c>
      <c r="AT668" s="215" t="s">
        <v>155</v>
      </c>
      <c r="AU668" s="215" t="s">
        <v>82</v>
      </c>
      <c r="AY668" s="18" t="s">
        <v>153</v>
      </c>
      <c r="BE668" s="216">
        <f>IF(N668="základní",J668,0)</f>
        <v>0</v>
      </c>
      <c r="BF668" s="216">
        <f>IF(N668="snížená",J668,0)</f>
        <v>0</v>
      </c>
      <c r="BG668" s="216">
        <f>IF(N668="zákl. přenesená",J668,0)</f>
        <v>0</v>
      </c>
      <c r="BH668" s="216">
        <f>IF(N668="sníž. přenesená",J668,0)</f>
        <v>0</v>
      </c>
      <c r="BI668" s="216">
        <f>IF(N668="nulová",J668,0)</f>
        <v>0</v>
      </c>
      <c r="BJ668" s="18" t="s">
        <v>80</v>
      </c>
      <c r="BK668" s="216">
        <f>ROUND(I668*H668,2)</f>
        <v>0</v>
      </c>
      <c r="BL668" s="18" t="s">
        <v>192</v>
      </c>
      <c r="BM668" s="215" t="s">
        <v>712</v>
      </c>
    </row>
    <row r="669" spans="1:65" s="2" customFormat="1" ht="19.5">
      <c r="A669" s="35"/>
      <c r="B669" s="36"/>
      <c r="C669" s="37"/>
      <c r="D669" s="217" t="s">
        <v>160</v>
      </c>
      <c r="E669" s="37"/>
      <c r="F669" s="218" t="s">
        <v>710</v>
      </c>
      <c r="G669" s="37"/>
      <c r="H669" s="37"/>
      <c r="I669" s="116"/>
      <c r="J669" s="37"/>
      <c r="K669" s="37"/>
      <c r="L669" s="40"/>
      <c r="M669" s="219"/>
      <c r="N669" s="220"/>
      <c r="O669" s="72"/>
      <c r="P669" s="72"/>
      <c r="Q669" s="72"/>
      <c r="R669" s="72"/>
      <c r="S669" s="72"/>
      <c r="T669" s="73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T669" s="18" t="s">
        <v>160</v>
      </c>
      <c r="AU669" s="18" t="s">
        <v>82</v>
      </c>
    </row>
    <row r="670" spans="1:65" s="12" customFormat="1" ht="22.9" customHeight="1">
      <c r="B670" s="188"/>
      <c r="C670" s="189"/>
      <c r="D670" s="190" t="s">
        <v>72</v>
      </c>
      <c r="E670" s="202" t="s">
        <v>713</v>
      </c>
      <c r="F670" s="202" t="s">
        <v>714</v>
      </c>
      <c r="G670" s="189"/>
      <c r="H670" s="189"/>
      <c r="I670" s="192"/>
      <c r="J670" s="203">
        <f>BK670</f>
        <v>0</v>
      </c>
      <c r="K670" s="189"/>
      <c r="L670" s="194"/>
      <c r="M670" s="195"/>
      <c r="N670" s="196"/>
      <c r="O670" s="196"/>
      <c r="P670" s="197">
        <f>SUM(P671:P721)</f>
        <v>0</v>
      </c>
      <c r="Q670" s="196"/>
      <c r="R670" s="197">
        <f>SUM(R671:R721)</f>
        <v>0</v>
      </c>
      <c r="S670" s="196"/>
      <c r="T670" s="198">
        <f>SUM(T671:T721)</f>
        <v>0</v>
      </c>
      <c r="AR670" s="199" t="s">
        <v>82</v>
      </c>
      <c r="AT670" s="200" t="s">
        <v>72</v>
      </c>
      <c r="AU670" s="200" t="s">
        <v>80</v>
      </c>
      <c r="AY670" s="199" t="s">
        <v>153</v>
      </c>
      <c r="BK670" s="201">
        <f>SUM(BK671:BK721)</f>
        <v>0</v>
      </c>
    </row>
    <row r="671" spans="1:65" s="2" customFormat="1" ht="16.5" customHeight="1">
      <c r="A671" s="35"/>
      <c r="B671" s="36"/>
      <c r="C671" s="204" t="s">
        <v>715</v>
      </c>
      <c r="D671" s="204" t="s">
        <v>155</v>
      </c>
      <c r="E671" s="205" t="s">
        <v>716</v>
      </c>
      <c r="F671" s="206" t="s">
        <v>717</v>
      </c>
      <c r="G671" s="207" t="s">
        <v>158</v>
      </c>
      <c r="H671" s="208">
        <v>496.1</v>
      </c>
      <c r="I671" s="209"/>
      <c r="J671" s="210">
        <f>ROUND(I671*H671,2)</f>
        <v>0</v>
      </c>
      <c r="K671" s="206" t="s">
        <v>1</v>
      </c>
      <c r="L671" s="40"/>
      <c r="M671" s="211" t="s">
        <v>1</v>
      </c>
      <c r="N671" s="212" t="s">
        <v>38</v>
      </c>
      <c r="O671" s="72"/>
      <c r="P671" s="213">
        <f>O671*H671</f>
        <v>0</v>
      </c>
      <c r="Q671" s="213">
        <v>0</v>
      </c>
      <c r="R671" s="213">
        <f>Q671*H671</f>
        <v>0</v>
      </c>
      <c r="S671" s="213">
        <v>0</v>
      </c>
      <c r="T671" s="214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15" t="s">
        <v>192</v>
      </c>
      <c r="AT671" s="215" t="s">
        <v>155</v>
      </c>
      <c r="AU671" s="215" t="s">
        <v>82</v>
      </c>
      <c r="AY671" s="18" t="s">
        <v>153</v>
      </c>
      <c r="BE671" s="216">
        <f>IF(N671="základní",J671,0)</f>
        <v>0</v>
      </c>
      <c r="BF671" s="216">
        <f>IF(N671="snížená",J671,0)</f>
        <v>0</v>
      </c>
      <c r="BG671" s="216">
        <f>IF(N671="zákl. přenesená",J671,0)</f>
        <v>0</v>
      </c>
      <c r="BH671" s="216">
        <f>IF(N671="sníž. přenesená",J671,0)</f>
        <v>0</v>
      </c>
      <c r="BI671" s="216">
        <f>IF(N671="nulová",J671,0)</f>
        <v>0</v>
      </c>
      <c r="BJ671" s="18" t="s">
        <v>80</v>
      </c>
      <c r="BK671" s="216">
        <f>ROUND(I671*H671,2)</f>
        <v>0</v>
      </c>
      <c r="BL671" s="18" t="s">
        <v>192</v>
      </c>
      <c r="BM671" s="215" t="s">
        <v>718</v>
      </c>
    </row>
    <row r="672" spans="1:65" s="2" customFormat="1" ht="11.25">
      <c r="A672" s="35"/>
      <c r="B672" s="36"/>
      <c r="C672" s="37"/>
      <c r="D672" s="217" t="s">
        <v>160</v>
      </c>
      <c r="E672" s="37"/>
      <c r="F672" s="218" t="s">
        <v>717</v>
      </c>
      <c r="G672" s="37"/>
      <c r="H672" s="37"/>
      <c r="I672" s="116"/>
      <c r="J672" s="37"/>
      <c r="K672" s="37"/>
      <c r="L672" s="40"/>
      <c r="M672" s="219"/>
      <c r="N672" s="220"/>
      <c r="O672" s="72"/>
      <c r="P672" s="72"/>
      <c r="Q672" s="72"/>
      <c r="R672" s="72"/>
      <c r="S672" s="72"/>
      <c r="T672" s="73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T672" s="18" t="s">
        <v>160</v>
      </c>
      <c r="AU672" s="18" t="s">
        <v>82</v>
      </c>
    </row>
    <row r="673" spans="1:65" s="13" customFormat="1" ht="11.25">
      <c r="B673" s="221"/>
      <c r="C673" s="222"/>
      <c r="D673" s="217" t="s">
        <v>161</v>
      </c>
      <c r="E673" s="223" t="s">
        <v>1</v>
      </c>
      <c r="F673" s="224" t="s">
        <v>719</v>
      </c>
      <c r="G673" s="222"/>
      <c r="H673" s="225">
        <v>247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161</v>
      </c>
      <c r="AU673" s="231" t="s">
        <v>82</v>
      </c>
      <c r="AV673" s="13" t="s">
        <v>82</v>
      </c>
      <c r="AW673" s="13" t="s">
        <v>30</v>
      </c>
      <c r="AX673" s="13" t="s">
        <v>73</v>
      </c>
      <c r="AY673" s="231" t="s">
        <v>153</v>
      </c>
    </row>
    <row r="674" spans="1:65" s="13" customFormat="1" ht="11.25">
      <c r="B674" s="221"/>
      <c r="C674" s="222"/>
      <c r="D674" s="217" t="s">
        <v>161</v>
      </c>
      <c r="E674" s="223" t="s">
        <v>1</v>
      </c>
      <c r="F674" s="224" t="s">
        <v>720</v>
      </c>
      <c r="G674" s="222"/>
      <c r="H674" s="225">
        <v>60.95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161</v>
      </c>
      <c r="AU674" s="231" t="s">
        <v>82</v>
      </c>
      <c r="AV674" s="13" t="s">
        <v>82</v>
      </c>
      <c r="AW674" s="13" t="s">
        <v>30</v>
      </c>
      <c r="AX674" s="13" t="s">
        <v>73</v>
      </c>
      <c r="AY674" s="231" t="s">
        <v>153</v>
      </c>
    </row>
    <row r="675" spans="1:65" s="13" customFormat="1" ht="11.25">
      <c r="B675" s="221"/>
      <c r="C675" s="222"/>
      <c r="D675" s="217" t="s">
        <v>161</v>
      </c>
      <c r="E675" s="223" t="s">
        <v>1</v>
      </c>
      <c r="F675" s="224" t="s">
        <v>721</v>
      </c>
      <c r="G675" s="222"/>
      <c r="H675" s="225">
        <v>188.15</v>
      </c>
      <c r="I675" s="226"/>
      <c r="J675" s="222"/>
      <c r="K675" s="222"/>
      <c r="L675" s="227"/>
      <c r="M675" s="228"/>
      <c r="N675" s="229"/>
      <c r="O675" s="229"/>
      <c r="P675" s="229"/>
      <c r="Q675" s="229"/>
      <c r="R675" s="229"/>
      <c r="S675" s="229"/>
      <c r="T675" s="230"/>
      <c r="AT675" s="231" t="s">
        <v>161</v>
      </c>
      <c r="AU675" s="231" t="s">
        <v>82</v>
      </c>
      <c r="AV675" s="13" t="s">
        <v>82</v>
      </c>
      <c r="AW675" s="13" t="s">
        <v>30</v>
      </c>
      <c r="AX675" s="13" t="s">
        <v>73</v>
      </c>
      <c r="AY675" s="231" t="s">
        <v>153</v>
      </c>
    </row>
    <row r="676" spans="1:65" s="14" customFormat="1" ht="11.25">
      <c r="B676" s="232"/>
      <c r="C676" s="233"/>
      <c r="D676" s="217" t="s">
        <v>161</v>
      </c>
      <c r="E676" s="234" t="s">
        <v>1</v>
      </c>
      <c r="F676" s="235" t="s">
        <v>163</v>
      </c>
      <c r="G676" s="233"/>
      <c r="H676" s="236">
        <v>496.1</v>
      </c>
      <c r="I676" s="237"/>
      <c r="J676" s="233"/>
      <c r="K676" s="233"/>
      <c r="L676" s="238"/>
      <c r="M676" s="239"/>
      <c r="N676" s="240"/>
      <c r="O676" s="240"/>
      <c r="P676" s="240"/>
      <c r="Q676" s="240"/>
      <c r="R676" s="240"/>
      <c r="S676" s="240"/>
      <c r="T676" s="241"/>
      <c r="AT676" s="242" t="s">
        <v>161</v>
      </c>
      <c r="AU676" s="242" t="s">
        <v>82</v>
      </c>
      <c r="AV676" s="14" t="s">
        <v>159</v>
      </c>
      <c r="AW676" s="14" t="s">
        <v>30</v>
      </c>
      <c r="AX676" s="14" t="s">
        <v>80</v>
      </c>
      <c r="AY676" s="242" t="s">
        <v>153</v>
      </c>
    </row>
    <row r="677" spans="1:65" s="2" customFormat="1" ht="21.75" customHeight="1">
      <c r="A677" s="35"/>
      <c r="B677" s="36"/>
      <c r="C677" s="204" t="s">
        <v>445</v>
      </c>
      <c r="D677" s="204" t="s">
        <v>155</v>
      </c>
      <c r="E677" s="205" t="s">
        <v>722</v>
      </c>
      <c r="F677" s="206" t="s">
        <v>723</v>
      </c>
      <c r="G677" s="207" t="s">
        <v>227</v>
      </c>
      <c r="H677" s="208">
        <v>4</v>
      </c>
      <c r="I677" s="209"/>
      <c r="J677" s="210">
        <f>ROUND(I677*H677,2)</f>
        <v>0</v>
      </c>
      <c r="K677" s="206" t="s">
        <v>1</v>
      </c>
      <c r="L677" s="40"/>
      <c r="M677" s="211" t="s">
        <v>1</v>
      </c>
      <c r="N677" s="212" t="s">
        <v>38</v>
      </c>
      <c r="O677" s="72"/>
      <c r="P677" s="213">
        <f>O677*H677</f>
        <v>0</v>
      </c>
      <c r="Q677" s="213">
        <v>0</v>
      </c>
      <c r="R677" s="213">
        <f>Q677*H677</f>
        <v>0</v>
      </c>
      <c r="S677" s="213">
        <v>0</v>
      </c>
      <c r="T677" s="214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215" t="s">
        <v>192</v>
      </c>
      <c r="AT677" s="215" t="s">
        <v>155</v>
      </c>
      <c r="AU677" s="215" t="s">
        <v>82</v>
      </c>
      <c r="AY677" s="18" t="s">
        <v>153</v>
      </c>
      <c r="BE677" s="216">
        <f>IF(N677="základní",J677,0)</f>
        <v>0</v>
      </c>
      <c r="BF677" s="216">
        <f>IF(N677="snížená",J677,0)</f>
        <v>0</v>
      </c>
      <c r="BG677" s="216">
        <f>IF(N677="zákl. přenesená",J677,0)</f>
        <v>0</v>
      </c>
      <c r="BH677" s="216">
        <f>IF(N677="sníž. přenesená",J677,0)</f>
        <v>0</v>
      </c>
      <c r="BI677" s="216">
        <f>IF(N677="nulová",J677,0)</f>
        <v>0</v>
      </c>
      <c r="BJ677" s="18" t="s">
        <v>80</v>
      </c>
      <c r="BK677" s="216">
        <f>ROUND(I677*H677,2)</f>
        <v>0</v>
      </c>
      <c r="BL677" s="18" t="s">
        <v>192</v>
      </c>
      <c r="BM677" s="215" t="s">
        <v>724</v>
      </c>
    </row>
    <row r="678" spans="1:65" s="2" customFormat="1" ht="11.25">
      <c r="A678" s="35"/>
      <c r="B678" s="36"/>
      <c r="C678" s="37"/>
      <c r="D678" s="217" t="s">
        <v>160</v>
      </c>
      <c r="E678" s="37"/>
      <c r="F678" s="218" t="s">
        <v>723</v>
      </c>
      <c r="G678" s="37"/>
      <c r="H678" s="37"/>
      <c r="I678" s="116"/>
      <c r="J678" s="37"/>
      <c r="K678" s="37"/>
      <c r="L678" s="40"/>
      <c r="M678" s="219"/>
      <c r="N678" s="220"/>
      <c r="O678" s="72"/>
      <c r="P678" s="72"/>
      <c r="Q678" s="72"/>
      <c r="R678" s="72"/>
      <c r="S678" s="72"/>
      <c r="T678" s="73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T678" s="18" t="s">
        <v>160</v>
      </c>
      <c r="AU678" s="18" t="s">
        <v>82</v>
      </c>
    </row>
    <row r="679" spans="1:65" s="2" customFormat="1" ht="21.75" customHeight="1">
      <c r="A679" s="35"/>
      <c r="B679" s="36"/>
      <c r="C679" s="204" t="s">
        <v>725</v>
      </c>
      <c r="D679" s="204" t="s">
        <v>155</v>
      </c>
      <c r="E679" s="205" t="s">
        <v>726</v>
      </c>
      <c r="F679" s="206" t="s">
        <v>727</v>
      </c>
      <c r="G679" s="207" t="s">
        <v>158</v>
      </c>
      <c r="H679" s="208">
        <v>572.79999999999995</v>
      </c>
      <c r="I679" s="209"/>
      <c r="J679" s="210">
        <f>ROUND(I679*H679,2)</f>
        <v>0</v>
      </c>
      <c r="K679" s="206" t="s">
        <v>1</v>
      </c>
      <c r="L679" s="40"/>
      <c r="M679" s="211" t="s">
        <v>1</v>
      </c>
      <c r="N679" s="212" t="s">
        <v>38</v>
      </c>
      <c r="O679" s="72"/>
      <c r="P679" s="213">
        <f>O679*H679</f>
        <v>0</v>
      </c>
      <c r="Q679" s="213">
        <v>0</v>
      </c>
      <c r="R679" s="213">
        <f>Q679*H679</f>
        <v>0</v>
      </c>
      <c r="S679" s="213">
        <v>0</v>
      </c>
      <c r="T679" s="214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15" t="s">
        <v>192</v>
      </c>
      <c r="AT679" s="215" t="s">
        <v>155</v>
      </c>
      <c r="AU679" s="215" t="s">
        <v>82</v>
      </c>
      <c r="AY679" s="18" t="s">
        <v>153</v>
      </c>
      <c r="BE679" s="216">
        <f>IF(N679="základní",J679,0)</f>
        <v>0</v>
      </c>
      <c r="BF679" s="216">
        <f>IF(N679="snížená",J679,0)</f>
        <v>0</v>
      </c>
      <c r="BG679" s="216">
        <f>IF(N679="zákl. přenesená",J679,0)</f>
        <v>0</v>
      </c>
      <c r="BH679" s="216">
        <f>IF(N679="sníž. přenesená",J679,0)</f>
        <v>0</v>
      </c>
      <c r="BI679" s="216">
        <f>IF(N679="nulová",J679,0)</f>
        <v>0</v>
      </c>
      <c r="BJ679" s="18" t="s">
        <v>80</v>
      </c>
      <c r="BK679" s="216">
        <f>ROUND(I679*H679,2)</f>
        <v>0</v>
      </c>
      <c r="BL679" s="18" t="s">
        <v>192</v>
      </c>
      <c r="BM679" s="215" t="s">
        <v>728</v>
      </c>
    </row>
    <row r="680" spans="1:65" s="2" customFormat="1" ht="19.5">
      <c r="A680" s="35"/>
      <c r="B680" s="36"/>
      <c r="C680" s="37"/>
      <c r="D680" s="217" t="s">
        <v>160</v>
      </c>
      <c r="E680" s="37"/>
      <c r="F680" s="218" t="s">
        <v>727</v>
      </c>
      <c r="G680" s="37"/>
      <c r="H680" s="37"/>
      <c r="I680" s="116"/>
      <c r="J680" s="37"/>
      <c r="K680" s="37"/>
      <c r="L680" s="40"/>
      <c r="M680" s="219"/>
      <c r="N680" s="220"/>
      <c r="O680" s="72"/>
      <c r="P680" s="72"/>
      <c r="Q680" s="72"/>
      <c r="R680" s="72"/>
      <c r="S680" s="72"/>
      <c r="T680" s="73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T680" s="18" t="s">
        <v>160</v>
      </c>
      <c r="AU680" s="18" t="s">
        <v>82</v>
      </c>
    </row>
    <row r="681" spans="1:65" s="13" customFormat="1" ht="11.25">
      <c r="B681" s="221"/>
      <c r="C681" s="222"/>
      <c r="D681" s="217" t="s">
        <v>161</v>
      </c>
      <c r="E681" s="223" t="s">
        <v>1</v>
      </c>
      <c r="F681" s="224" t="s">
        <v>719</v>
      </c>
      <c r="G681" s="222"/>
      <c r="H681" s="225">
        <v>247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161</v>
      </c>
      <c r="AU681" s="231" t="s">
        <v>82</v>
      </c>
      <c r="AV681" s="13" t="s">
        <v>82</v>
      </c>
      <c r="AW681" s="13" t="s">
        <v>30</v>
      </c>
      <c r="AX681" s="13" t="s">
        <v>73</v>
      </c>
      <c r="AY681" s="231" t="s">
        <v>153</v>
      </c>
    </row>
    <row r="682" spans="1:65" s="13" customFormat="1" ht="11.25">
      <c r="B682" s="221"/>
      <c r="C682" s="222"/>
      <c r="D682" s="217" t="s">
        <v>161</v>
      </c>
      <c r="E682" s="223" t="s">
        <v>1</v>
      </c>
      <c r="F682" s="224" t="s">
        <v>720</v>
      </c>
      <c r="G682" s="222"/>
      <c r="H682" s="225">
        <v>60.95</v>
      </c>
      <c r="I682" s="226"/>
      <c r="J682" s="222"/>
      <c r="K682" s="222"/>
      <c r="L682" s="227"/>
      <c r="M682" s="228"/>
      <c r="N682" s="229"/>
      <c r="O682" s="229"/>
      <c r="P682" s="229"/>
      <c r="Q682" s="229"/>
      <c r="R682" s="229"/>
      <c r="S682" s="229"/>
      <c r="T682" s="230"/>
      <c r="AT682" s="231" t="s">
        <v>161</v>
      </c>
      <c r="AU682" s="231" t="s">
        <v>82</v>
      </c>
      <c r="AV682" s="13" t="s">
        <v>82</v>
      </c>
      <c r="AW682" s="13" t="s">
        <v>30</v>
      </c>
      <c r="AX682" s="13" t="s">
        <v>73</v>
      </c>
      <c r="AY682" s="231" t="s">
        <v>153</v>
      </c>
    </row>
    <row r="683" spans="1:65" s="13" customFormat="1" ht="11.25">
      <c r="B683" s="221"/>
      <c r="C683" s="222"/>
      <c r="D683" s="217" t="s">
        <v>161</v>
      </c>
      <c r="E683" s="223" t="s">
        <v>1</v>
      </c>
      <c r="F683" s="224" t="s">
        <v>721</v>
      </c>
      <c r="G683" s="222"/>
      <c r="H683" s="225">
        <v>188.15</v>
      </c>
      <c r="I683" s="226"/>
      <c r="J683" s="222"/>
      <c r="K683" s="222"/>
      <c r="L683" s="227"/>
      <c r="M683" s="228"/>
      <c r="N683" s="229"/>
      <c r="O683" s="229"/>
      <c r="P683" s="229"/>
      <c r="Q683" s="229"/>
      <c r="R683" s="229"/>
      <c r="S683" s="229"/>
      <c r="T683" s="230"/>
      <c r="AT683" s="231" t="s">
        <v>161</v>
      </c>
      <c r="AU683" s="231" t="s">
        <v>82</v>
      </c>
      <c r="AV683" s="13" t="s">
        <v>82</v>
      </c>
      <c r="AW683" s="13" t="s">
        <v>30</v>
      </c>
      <c r="AX683" s="13" t="s">
        <v>73</v>
      </c>
      <c r="AY683" s="231" t="s">
        <v>153</v>
      </c>
    </row>
    <row r="684" spans="1:65" s="16" customFormat="1" ht="11.25">
      <c r="B684" s="264"/>
      <c r="C684" s="265"/>
      <c r="D684" s="217" t="s">
        <v>161</v>
      </c>
      <c r="E684" s="266" t="s">
        <v>1</v>
      </c>
      <c r="F684" s="267" t="s">
        <v>389</v>
      </c>
      <c r="G684" s="265"/>
      <c r="H684" s="268">
        <v>496.1</v>
      </c>
      <c r="I684" s="269"/>
      <c r="J684" s="265"/>
      <c r="K684" s="265"/>
      <c r="L684" s="270"/>
      <c r="M684" s="271"/>
      <c r="N684" s="272"/>
      <c r="O684" s="272"/>
      <c r="P684" s="272"/>
      <c r="Q684" s="272"/>
      <c r="R684" s="272"/>
      <c r="S684" s="272"/>
      <c r="T684" s="273"/>
      <c r="AT684" s="274" t="s">
        <v>161</v>
      </c>
      <c r="AU684" s="274" t="s">
        <v>82</v>
      </c>
      <c r="AV684" s="16" t="s">
        <v>166</v>
      </c>
      <c r="AW684" s="16" t="s">
        <v>30</v>
      </c>
      <c r="AX684" s="16" t="s">
        <v>73</v>
      </c>
      <c r="AY684" s="274" t="s">
        <v>153</v>
      </c>
    </row>
    <row r="685" spans="1:65" s="15" customFormat="1" ht="11.25">
      <c r="B685" s="243"/>
      <c r="C685" s="244"/>
      <c r="D685" s="217" t="s">
        <v>161</v>
      </c>
      <c r="E685" s="245" t="s">
        <v>1</v>
      </c>
      <c r="F685" s="246" t="s">
        <v>729</v>
      </c>
      <c r="G685" s="244"/>
      <c r="H685" s="245" t="s">
        <v>1</v>
      </c>
      <c r="I685" s="247"/>
      <c r="J685" s="244"/>
      <c r="K685" s="244"/>
      <c r="L685" s="248"/>
      <c r="M685" s="249"/>
      <c r="N685" s="250"/>
      <c r="O685" s="250"/>
      <c r="P685" s="250"/>
      <c r="Q685" s="250"/>
      <c r="R685" s="250"/>
      <c r="S685" s="250"/>
      <c r="T685" s="251"/>
      <c r="AT685" s="252" t="s">
        <v>161</v>
      </c>
      <c r="AU685" s="252" t="s">
        <v>82</v>
      </c>
      <c r="AV685" s="15" t="s">
        <v>80</v>
      </c>
      <c r="AW685" s="15" t="s">
        <v>30</v>
      </c>
      <c r="AX685" s="15" t="s">
        <v>73</v>
      </c>
      <c r="AY685" s="252" t="s">
        <v>153</v>
      </c>
    </row>
    <row r="686" spans="1:65" s="13" customFormat="1" ht="11.25">
      <c r="B686" s="221"/>
      <c r="C686" s="222"/>
      <c r="D686" s="217" t="s">
        <v>161</v>
      </c>
      <c r="E686" s="223" t="s">
        <v>1</v>
      </c>
      <c r="F686" s="224" t="s">
        <v>730</v>
      </c>
      <c r="G686" s="222"/>
      <c r="H686" s="225">
        <v>32</v>
      </c>
      <c r="I686" s="226"/>
      <c r="J686" s="222"/>
      <c r="K686" s="222"/>
      <c r="L686" s="227"/>
      <c r="M686" s="228"/>
      <c r="N686" s="229"/>
      <c r="O686" s="229"/>
      <c r="P686" s="229"/>
      <c r="Q686" s="229"/>
      <c r="R686" s="229"/>
      <c r="S686" s="229"/>
      <c r="T686" s="230"/>
      <c r="AT686" s="231" t="s">
        <v>161</v>
      </c>
      <c r="AU686" s="231" t="s">
        <v>82</v>
      </c>
      <c r="AV686" s="13" t="s">
        <v>82</v>
      </c>
      <c r="AW686" s="13" t="s">
        <v>30</v>
      </c>
      <c r="AX686" s="13" t="s">
        <v>73</v>
      </c>
      <c r="AY686" s="231" t="s">
        <v>153</v>
      </c>
    </row>
    <row r="687" spans="1:65" s="13" customFormat="1" ht="11.25">
      <c r="B687" s="221"/>
      <c r="C687" s="222"/>
      <c r="D687" s="217" t="s">
        <v>161</v>
      </c>
      <c r="E687" s="223" t="s">
        <v>1</v>
      </c>
      <c r="F687" s="224" t="s">
        <v>731</v>
      </c>
      <c r="G687" s="222"/>
      <c r="H687" s="225">
        <v>16.350000000000001</v>
      </c>
      <c r="I687" s="226"/>
      <c r="J687" s="222"/>
      <c r="K687" s="222"/>
      <c r="L687" s="227"/>
      <c r="M687" s="228"/>
      <c r="N687" s="229"/>
      <c r="O687" s="229"/>
      <c r="P687" s="229"/>
      <c r="Q687" s="229"/>
      <c r="R687" s="229"/>
      <c r="S687" s="229"/>
      <c r="T687" s="230"/>
      <c r="AT687" s="231" t="s">
        <v>161</v>
      </c>
      <c r="AU687" s="231" t="s">
        <v>82</v>
      </c>
      <c r="AV687" s="13" t="s">
        <v>82</v>
      </c>
      <c r="AW687" s="13" t="s">
        <v>30</v>
      </c>
      <c r="AX687" s="13" t="s">
        <v>73</v>
      </c>
      <c r="AY687" s="231" t="s">
        <v>153</v>
      </c>
    </row>
    <row r="688" spans="1:65" s="13" customFormat="1" ht="11.25">
      <c r="B688" s="221"/>
      <c r="C688" s="222"/>
      <c r="D688" s="217" t="s">
        <v>161</v>
      </c>
      <c r="E688" s="223" t="s">
        <v>1</v>
      </c>
      <c r="F688" s="224" t="s">
        <v>732</v>
      </c>
      <c r="G688" s="222"/>
      <c r="H688" s="225">
        <v>28.35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161</v>
      </c>
      <c r="AU688" s="231" t="s">
        <v>82</v>
      </c>
      <c r="AV688" s="13" t="s">
        <v>82</v>
      </c>
      <c r="AW688" s="13" t="s">
        <v>30</v>
      </c>
      <c r="AX688" s="13" t="s">
        <v>73</v>
      </c>
      <c r="AY688" s="231" t="s">
        <v>153</v>
      </c>
    </row>
    <row r="689" spans="1:65" s="16" customFormat="1" ht="11.25">
      <c r="B689" s="264"/>
      <c r="C689" s="265"/>
      <c r="D689" s="217" t="s">
        <v>161</v>
      </c>
      <c r="E689" s="266" t="s">
        <v>1</v>
      </c>
      <c r="F689" s="267" t="s">
        <v>389</v>
      </c>
      <c r="G689" s="265"/>
      <c r="H689" s="268">
        <v>76.7</v>
      </c>
      <c r="I689" s="269"/>
      <c r="J689" s="265"/>
      <c r="K689" s="265"/>
      <c r="L689" s="270"/>
      <c r="M689" s="271"/>
      <c r="N689" s="272"/>
      <c r="O689" s="272"/>
      <c r="P689" s="272"/>
      <c r="Q689" s="272"/>
      <c r="R689" s="272"/>
      <c r="S689" s="272"/>
      <c r="T689" s="273"/>
      <c r="AT689" s="274" t="s">
        <v>161</v>
      </c>
      <c r="AU689" s="274" t="s">
        <v>82</v>
      </c>
      <c r="AV689" s="16" t="s">
        <v>166</v>
      </c>
      <c r="AW689" s="16" t="s">
        <v>30</v>
      </c>
      <c r="AX689" s="16" t="s">
        <v>73</v>
      </c>
      <c r="AY689" s="274" t="s">
        <v>153</v>
      </c>
    </row>
    <row r="690" spans="1:65" s="14" customFormat="1" ht="11.25">
      <c r="B690" s="232"/>
      <c r="C690" s="233"/>
      <c r="D690" s="217" t="s">
        <v>161</v>
      </c>
      <c r="E690" s="234" t="s">
        <v>1</v>
      </c>
      <c r="F690" s="235" t="s">
        <v>163</v>
      </c>
      <c r="G690" s="233"/>
      <c r="H690" s="236">
        <v>572.80000000000007</v>
      </c>
      <c r="I690" s="237"/>
      <c r="J690" s="233"/>
      <c r="K690" s="233"/>
      <c r="L690" s="238"/>
      <c r="M690" s="239"/>
      <c r="N690" s="240"/>
      <c r="O690" s="240"/>
      <c r="P690" s="240"/>
      <c r="Q690" s="240"/>
      <c r="R690" s="240"/>
      <c r="S690" s="240"/>
      <c r="T690" s="241"/>
      <c r="AT690" s="242" t="s">
        <v>161</v>
      </c>
      <c r="AU690" s="242" t="s">
        <v>82</v>
      </c>
      <c r="AV690" s="14" t="s">
        <v>159</v>
      </c>
      <c r="AW690" s="14" t="s">
        <v>30</v>
      </c>
      <c r="AX690" s="14" t="s">
        <v>80</v>
      </c>
      <c r="AY690" s="242" t="s">
        <v>153</v>
      </c>
    </row>
    <row r="691" spans="1:65" s="2" customFormat="1" ht="16.5" customHeight="1">
      <c r="A691" s="35"/>
      <c r="B691" s="36"/>
      <c r="C691" s="253" t="s">
        <v>457</v>
      </c>
      <c r="D691" s="253" t="s">
        <v>308</v>
      </c>
      <c r="E691" s="254" t="s">
        <v>733</v>
      </c>
      <c r="F691" s="255" t="s">
        <v>734</v>
      </c>
      <c r="G691" s="256" t="s">
        <v>188</v>
      </c>
      <c r="H691" s="257">
        <v>0.2</v>
      </c>
      <c r="I691" s="258"/>
      <c r="J691" s="259">
        <f>ROUND(I691*H691,2)</f>
        <v>0</v>
      </c>
      <c r="K691" s="255" t="s">
        <v>1</v>
      </c>
      <c r="L691" s="260"/>
      <c r="M691" s="261" t="s">
        <v>1</v>
      </c>
      <c r="N691" s="262" t="s">
        <v>38</v>
      </c>
      <c r="O691" s="72"/>
      <c r="P691" s="213">
        <f>O691*H691</f>
        <v>0</v>
      </c>
      <c r="Q691" s="213">
        <v>0</v>
      </c>
      <c r="R691" s="213">
        <f>Q691*H691</f>
        <v>0</v>
      </c>
      <c r="S691" s="213">
        <v>0</v>
      </c>
      <c r="T691" s="214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215" t="s">
        <v>228</v>
      </c>
      <c r="AT691" s="215" t="s">
        <v>308</v>
      </c>
      <c r="AU691" s="215" t="s">
        <v>82</v>
      </c>
      <c r="AY691" s="18" t="s">
        <v>153</v>
      </c>
      <c r="BE691" s="216">
        <f>IF(N691="základní",J691,0)</f>
        <v>0</v>
      </c>
      <c r="BF691" s="216">
        <f>IF(N691="snížená",J691,0)</f>
        <v>0</v>
      </c>
      <c r="BG691" s="216">
        <f>IF(N691="zákl. přenesená",J691,0)</f>
        <v>0</v>
      </c>
      <c r="BH691" s="216">
        <f>IF(N691="sníž. přenesená",J691,0)</f>
        <v>0</v>
      </c>
      <c r="BI691" s="216">
        <f>IF(N691="nulová",J691,0)</f>
        <v>0</v>
      </c>
      <c r="BJ691" s="18" t="s">
        <v>80</v>
      </c>
      <c r="BK691" s="216">
        <f>ROUND(I691*H691,2)</f>
        <v>0</v>
      </c>
      <c r="BL691" s="18" t="s">
        <v>192</v>
      </c>
      <c r="BM691" s="215" t="s">
        <v>735</v>
      </c>
    </row>
    <row r="692" spans="1:65" s="2" customFormat="1" ht="11.25">
      <c r="A692" s="35"/>
      <c r="B692" s="36"/>
      <c r="C692" s="37"/>
      <c r="D692" s="217" t="s">
        <v>160</v>
      </c>
      <c r="E692" s="37"/>
      <c r="F692" s="218" t="s">
        <v>734</v>
      </c>
      <c r="G692" s="37"/>
      <c r="H692" s="37"/>
      <c r="I692" s="116"/>
      <c r="J692" s="37"/>
      <c r="K692" s="37"/>
      <c r="L692" s="40"/>
      <c r="M692" s="219"/>
      <c r="N692" s="220"/>
      <c r="O692" s="72"/>
      <c r="P692" s="72"/>
      <c r="Q692" s="72"/>
      <c r="R692" s="72"/>
      <c r="S692" s="72"/>
      <c r="T692" s="73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T692" s="18" t="s">
        <v>160</v>
      </c>
      <c r="AU692" s="18" t="s">
        <v>82</v>
      </c>
    </row>
    <row r="693" spans="1:65" s="2" customFormat="1" ht="19.5">
      <c r="A693" s="35"/>
      <c r="B693" s="36"/>
      <c r="C693" s="37"/>
      <c r="D693" s="217" t="s">
        <v>359</v>
      </c>
      <c r="E693" s="37"/>
      <c r="F693" s="263" t="s">
        <v>736</v>
      </c>
      <c r="G693" s="37"/>
      <c r="H693" s="37"/>
      <c r="I693" s="116"/>
      <c r="J693" s="37"/>
      <c r="K693" s="37"/>
      <c r="L693" s="40"/>
      <c r="M693" s="219"/>
      <c r="N693" s="220"/>
      <c r="O693" s="72"/>
      <c r="P693" s="72"/>
      <c r="Q693" s="72"/>
      <c r="R693" s="72"/>
      <c r="S693" s="72"/>
      <c r="T693" s="73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T693" s="18" t="s">
        <v>359</v>
      </c>
      <c r="AU693" s="18" t="s">
        <v>82</v>
      </c>
    </row>
    <row r="694" spans="1:65" s="2" customFormat="1" ht="21.75" customHeight="1">
      <c r="A694" s="35"/>
      <c r="B694" s="36"/>
      <c r="C694" s="204" t="s">
        <v>737</v>
      </c>
      <c r="D694" s="204" t="s">
        <v>155</v>
      </c>
      <c r="E694" s="205" t="s">
        <v>738</v>
      </c>
      <c r="F694" s="206" t="s">
        <v>739</v>
      </c>
      <c r="G694" s="207" t="s">
        <v>158</v>
      </c>
      <c r="H694" s="208">
        <v>572.79999999999995</v>
      </c>
      <c r="I694" s="209"/>
      <c r="J694" s="210">
        <f>ROUND(I694*H694,2)</f>
        <v>0</v>
      </c>
      <c r="K694" s="206" t="s">
        <v>1</v>
      </c>
      <c r="L694" s="40"/>
      <c r="M694" s="211" t="s">
        <v>1</v>
      </c>
      <c r="N694" s="212" t="s">
        <v>38</v>
      </c>
      <c r="O694" s="72"/>
      <c r="P694" s="213">
        <f>O694*H694</f>
        <v>0</v>
      </c>
      <c r="Q694" s="213">
        <v>0</v>
      </c>
      <c r="R694" s="213">
        <f>Q694*H694</f>
        <v>0</v>
      </c>
      <c r="S694" s="213">
        <v>0</v>
      </c>
      <c r="T694" s="214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215" t="s">
        <v>192</v>
      </c>
      <c r="AT694" s="215" t="s">
        <v>155</v>
      </c>
      <c r="AU694" s="215" t="s">
        <v>82</v>
      </c>
      <c r="AY694" s="18" t="s">
        <v>153</v>
      </c>
      <c r="BE694" s="216">
        <f>IF(N694="základní",J694,0)</f>
        <v>0</v>
      </c>
      <c r="BF694" s="216">
        <f>IF(N694="snížená",J694,0)</f>
        <v>0</v>
      </c>
      <c r="BG694" s="216">
        <f>IF(N694="zákl. přenesená",J694,0)</f>
        <v>0</v>
      </c>
      <c r="BH694" s="216">
        <f>IF(N694="sníž. přenesená",J694,0)</f>
        <v>0</v>
      </c>
      <c r="BI694" s="216">
        <f>IF(N694="nulová",J694,0)</f>
        <v>0</v>
      </c>
      <c r="BJ694" s="18" t="s">
        <v>80</v>
      </c>
      <c r="BK694" s="216">
        <f>ROUND(I694*H694,2)</f>
        <v>0</v>
      </c>
      <c r="BL694" s="18" t="s">
        <v>192</v>
      </c>
      <c r="BM694" s="215" t="s">
        <v>740</v>
      </c>
    </row>
    <row r="695" spans="1:65" s="2" customFormat="1" ht="19.5">
      <c r="A695" s="35"/>
      <c r="B695" s="36"/>
      <c r="C695" s="37"/>
      <c r="D695" s="217" t="s">
        <v>160</v>
      </c>
      <c r="E695" s="37"/>
      <c r="F695" s="218" t="s">
        <v>739</v>
      </c>
      <c r="G695" s="37"/>
      <c r="H695" s="37"/>
      <c r="I695" s="116"/>
      <c r="J695" s="37"/>
      <c r="K695" s="37"/>
      <c r="L695" s="40"/>
      <c r="M695" s="219"/>
      <c r="N695" s="220"/>
      <c r="O695" s="72"/>
      <c r="P695" s="72"/>
      <c r="Q695" s="72"/>
      <c r="R695" s="72"/>
      <c r="S695" s="72"/>
      <c r="T695" s="73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T695" s="18" t="s">
        <v>160</v>
      </c>
      <c r="AU695" s="18" t="s">
        <v>82</v>
      </c>
    </row>
    <row r="696" spans="1:65" s="2" customFormat="1" ht="33" customHeight="1">
      <c r="A696" s="35"/>
      <c r="B696" s="36"/>
      <c r="C696" s="253" t="s">
        <v>463</v>
      </c>
      <c r="D696" s="253" t="s">
        <v>308</v>
      </c>
      <c r="E696" s="254" t="s">
        <v>741</v>
      </c>
      <c r="F696" s="255" t="s">
        <v>742</v>
      </c>
      <c r="G696" s="256" t="s">
        <v>158</v>
      </c>
      <c r="H696" s="257">
        <v>658.72</v>
      </c>
      <c r="I696" s="258"/>
      <c r="J696" s="259">
        <f>ROUND(I696*H696,2)</f>
        <v>0</v>
      </c>
      <c r="K696" s="255" t="s">
        <v>1</v>
      </c>
      <c r="L696" s="260"/>
      <c r="M696" s="261" t="s">
        <v>1</v>
      </c>
      <c r="N696" s="262" t="s">
        <v>38</v>
      </c>
      <c r="O696" s="72"/>
      <c r="P696" s="213">
        <f>O696*H696</f>
        <v>0</v>
      </c>
      <c r="Q696" s="213">
        <v>0</v>
      </c>
      <c r="R696" s="213">
        <f>Q696*H696</f>
        <v>0</v>
      </c>
      <c r="S696" s="213">
        <v>0</v>
      </c>
      <c r="T696" s="214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215" t="s">
        <v>228</v>
      </c>
      <c r="AT696" s="215" t="s">
        <v>308</v>
      </c>
      <c r="AU696" s="215" t="s">
        <v>82</v>
      </c>
      <c r="AY696" s="18" t="s">
        <v>153</v>
      </c>
      <c r="BE696" s="216">
        <f>IF(N696="základní",J696,0)</f>
        <v>0</v>
      </c>
      <c r="BF696" s="216">
        <f>IF(N696="snížená",J696,0)</f>
        <v>0</v>
      </c>
      <c r="BG696" s="216">
        <f>IF(N696="zákl. přenesená",J696,0)</f>
        <v>0</v>
      </c>
      <c r="BH696" s="216">
        <f>IF(N696="sníž. přenesená",J696,0)</f>
        <v>0</v>
      </c>
      <c r="BI696" s="216">
        <f>IF(N696="nulová",J696,0)</f>
        <v>0</v>
      </c>
      <c r="BJ696" s="18" t="s">
        <v>80</v>
      </c>
      <c r="BK696" s="216">
        <f>ROUND(I696*H696,2)</f>
        <v>0</v>
      </c>
      <c r="BL696" s="18" t="s">
        <v>192</v>
      </c>
      <c r="BM696" s="215" t="s">
        <v>743</v>
      </c>
    </row>
    <row r="697" spans="1:65" s="2" customFormat="1" ht="19.5">
      <c r="A697" s="35"/>
      <c r="B697" s="36"/>
      <c r="C697" s="37"/>
      <c r="D697" s="217" t="s">
        <v>160</v>
      </c>
      <c r="E697" s="37"/>
      <c r="F697" s="218" t="s">
        <v>742</v>
      </c>
      <c r="G697" s="37"/>
      <c r="H697" s="37"/>
      <c r="I697" s="116"/>
      <c r="J697" s="37"/>
      <c r="K697" s="37"/>
      <c r="L697" s="40"/>
      <c r="M697" s="219"/>
      <c r="N697" s="220"/>
      <c r="O697" s="72"/>
      <c r="P697" s="72"/>
      <c r="Q697" s="72"/>
      <c r="R697" s="72"/>
      <c r="S697" s="72"/>
      <c r="T697" s="73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T697" s="18" t="s">
        <v>160</v>
      </c>
      <c r="AU697" s="18" t="s">
        <v>82</v>
      </c>
    </row>
    <row r="698" spans="1:65" s="2" customFormat="1" ht="21.75" customHeight="1">
      <c r="A698" s="35"/>
      <c r="B698" s="36"/>
      <c r="C698" s="204" t="s">
        <v>744</v>
      </c>
      <c r="D698" s="204" t="s">
        <v>155</v>
      </c>
      <c r="E698" s="205" t="s">
        <v>745</v>
      </c>
      <c r="F698" s="206" t="s">
        <v>746</v>
      </c>
      <c r="G698" s="207" t="s">
        <v>158</v>
      </c>
      <c r="H698" s="208">
        <v>572.79999999999995</v>
      </c>
      <c r="I698" s="209"/>
      <c r="J698" s="210">
        <f>ROUND(I698*H698,2)</f>
        <v>0</v>
      </c>
      <c r="K698" s="206" t="s">
        <v>1</v>
      </c>
      <c r="L698" s="40"/>
      <c r="M698" s="211" t="s">
        <v>1</v>
      </c>
      <c r="N698" s="212" t="s">
        <v>38</v>
      </c>
      <c r="O698" s="72"/>
      <c r="P698" s="213">
        <f>O698*H698</f>
        <v>0</v>
      </c>
      <c r="Q698" s="213">
        <v>0</v>
      </c>
      <c r="R698" s="213">
        <f>Q698*H698</f>
        <v>0</v>
      </c>
      <c r="S698" s="213">
        <v>0</v>
      </c>
      <c r="T698" s="214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15" t="s">
        <v>192</v>
      </c>
      <c r="AT698" s="215" t="s">
        <v>155</v>
      </c>
      <c r="AU698" s="215" t="s">
        <v>82</v>
      </c>
      <c r="AY698" s="18" t="s">
        <v>153</v>
      </c>
      <c r="BE698" s="216">
        <f>IF(N698="základní",J698,0)</f>
        <v>0</v>
      </c>
      <c r="BF698" s="216">
        <f>IF(N698="snížená",J698,0)</f>
        <v>0</v>
      </c>
      <c r="BG698" s="216">
        <f>IF(N698="zákl. přenesená",J698,0)</f>
        <v>0</v>
      </c>
      <c r="BH698" s="216">
        <f>IF(N698="sníž. přenesená",J698,0)</f>
        <v>0</v>
      </c>
      <c r="BI698" s="216">
        <f>IF(N698="nulová",J698,0)</f>
        <v>0</v>
      </c>
      <c r="BJ698" s="18" t="s">
        <v>80</v>
      </c>
      <c r="BK698" s="216">
        <f>ROUND(I698*H698,2)</f>
        <v>0</v>
      </c>
      <c r="BL698" s="18" t="s">
        <v>192</v>
      </c>
      <c r="BM698" s="215" t="s">
        <v>747</v>
      </c>
    </row>
    <row r="699" spans="1:65" s="2" customFormat="1" ht="19.5">
      <c r="A699" s="35"/>
      <c r="B699" s="36"/>
      <c r="C699" s="37"/>
      <c r="D699" s="217" t="s">
        <v>160</v>
      </c>
      <c r="E699" s="37"/>
      <c r="F699" s="218" t="s">
        <v>746</v>
      </c>
      <c r="G699" s="37"/>
      <c r="H699" s="37"/>
      <c r="I699" s="116"/>
      <c r="J699" s="37"/>
      <c r="K699" s="37"/>
      <c r="L699" s="40"/>
      <c r="M699" s="219"/>
      <c r="N699" s="220"/>
      <c r="O699" s="72"/>
      <c r="P699" s="72"/>
      <c r="Q699" s="72"/>
      <c r="R699" s="72"/>
      <c r="S699" s="72"/>
      <c r="T699" s="73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T699" s="18" t="s">
        <v>160</v>
      </c>
      <c r="AU699" s="18" t="s">
        <v>82</v>
      </c>
    </row>
    <row r="700" spans="1:65" s="13" customFormat="1" ht="11.25">
      <c r="B700" s="221"/>
      <c r="C700" s="222"/>
      <c r="D700" s="217" t="s">
        <v>161</v>
      </c>
      <c r="E700" s="223" t="s">
        <v>1</v>
      </c>
      <c r="F700" s="224" t="s">
        <v>719</v>
      </c>
      <c r="G700" s="222"/>
      <c r="H700" s="225">
        <v>247</v>
      </c>
      <c r="I700" s="226"/>
      <c r="J700" s="222"/>
      <c r="K700" s="222"/>
      <c r="L700" s="227"/>
      <c r="M700" s="228"/>
      <c r="N700" s="229"/>
      <c r="O700" s="229"/>
      <c r="P700" s="229"/>
      <c r="Q700" s="229"/>
      <c r="R700" s="229"/>
      <c r="S700" s="229"/>
      <c r="T700" s="230"/>
      <c r="AT700" s="231" t="s">
        <v>161</v>
      </c>
      <c r="AU700" s="231" t="s">
        <v>82</v>
      </c>
      <c r="AV700" s="13" t="s">
        <v>82</v>
      </c>
      <c r="AW700" s="13" t="s">
        <v>30</v>
      </c>
      <c r="AX700" s="13" t="s">
        <v>73</v>
      </c>
      <c r="AY700" s="231" t="s">
        <v>153</v>
      </c>
    </row>
    <row r="701" spans="1:65" s="13" customFormat="1" ht="11.25">
      <c r="B701" s="221"/>
      <c r="C701" s="222"/>
      <c r="D701" s="217" t="s">
        <v>161</v>
      </c>
      <c r="E701" s="223" t="s">
        <v>1</v>
      </c>
      <c r="F701" s="224" t="s">
        <v>720</v>
      </c>
      <c r="G701" s="222"/>
      <c r="H701" s="225">
        <v>60.95</v>
      </c>
      <c r="I701" s="226"/>
      <c r="J701" s="222"/>
      <c r="K701" s="222"/>
      <c r="L701" s="227"/>
      <c r="M701" s="228"/>
      <c r="N701" s="229"/>
      <c r="O701" s="229"/>
      <c r="P701" s="229"/>
      <c r="Q701" s="229"/>
      <c r="R701" s="229"/>
      <c r="S701" s="229"/>
      <c r="T701" s="230"/>
      <c r="AT701" s="231" t="s">
        <v>161</v>
      </c>
      <c r="AU701" s="231" t="s">
        <v>82</v>
      </c>
      <c r="AV701" s="13" t="s">
        <v>82</v>
      </c>
      <c r="AW701" s="13" t="s">
        <v>30</v>
      </c>
      <c r="AX701" s="13" t="s">
        <v>73</v>
      </c>
      <c r="AY701" s="231" t="s">
        <v>153</v>
      </c>
    </row>
    <row r="702" spans="1:65" s="13" customFormat="1" ht="11.25">
      <c r="B702" s="221"/>
      <c r="C702" s="222"/>
      <c r="D702" s="217" t="s">
        <v>161</v>
      </c>
      <c r="E702" s="223" t="s">
        <v>1</v>
      </c>
      <c r="F702" s="224" t="s">
        <v>721</v>
      </c>
      <c r="G702" s="222"/>
      <c r="H702" s="225">
        <v>188.15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161</v>
      </c>
      <c r="AU702" s="231" t="s">
        <v>82</v>
      </c>
      <c r="AV702" s="13" t="s">
        <v>82</v>
      </c>
      <c r="AW702" s="13" t="s">
        <v>30</v>
      </c>
      <c r="AX702" s="13" t="s">
        <v>73</v>
      </c>
      <c r="AY702" s="231" t="s">
        <v>153</v>
      </c>
    </row>
    <row r="703" spans="1:65" s="16" customFormat="1" ht="11.25">
      <c r="B703" s="264"/>
      <c r="C703" s="265"/>
      <c r="D703" s="217" t="s">
        <v>161</v>
      </c>
      <c r="E703" s="266" t="s">
        <v>1</v>
      </c>
      <c r="F703" s="267" t="s">
        <v>389</v>
      </c>
      <c r="G703" s="265"/>
      <c r="H703" s="268">
        <v>496.1</v>
      </c>
      <c r="I703" s="269"/>
      <c r="J703" s="265"/>
      <c r="K703" s="265"/>
      <c r="L703" s="270"/>
      <c r="M703" s="271"/>
      <c r="N703" s="272"/>
      <c r="O703" s="272"/>
      <c r="P703" s="272"/>
      <c r="Q703" s="272"/>
      <c r="R703" s="272"/>
      <c r="S703" s="272"/>
      <c r="T703" s="273"/>
      <c r="AT703" s="274" t="s">
        <v>161</v>
      </c>
      <c r="AU703" s="274" t="s">
        <v>82</v>
      </c>
      <c r="AV703" s="16" t="s">
        <v>166</v>
      </c>
      <c r="AW703" s="16" t="s">
        <v>30</v>
      </c>
      <c r="AX703" s="16" t="s">
        <v>73</v>
      </c>
      <c r="AY703" s="274" t="s">
        <v>153</v>
      </c>
    </row>
    <row r="704" spans="1:65" s="15" customFormat="1" ht="11.25">
      <c r="B704" s="243"/>
      <c r="C704" s="244"/>
      <c r="D704" s="217" t="s">
        <v>161</v>
      </c>
      <c r="E704" s="245" t="s">
        <v>1</v>
      </c>
      <c r="F704" s="246" t="s">
        <v>729</v>
      </c>
      <c r="G704" s="244"/>
      <c r="H704" s="245" t="s">
        <v>1</v>
      </c>
      <c r="I704" s="247"/>
      <c r="J704" s="244"/>
      <c r="K704" s="244"/>
      <c r="L704" s="248"/>
      <c r="M704" s="249"/>
      <c r="N704" s="250"/>
      <c r="O704" s="250"/>
      <c r="P704" s="250"/>
      <c r="Q704" s="250"/>
      <c r="R704" s="250"/>
      <c r="S704" s="250"/>
      <c r="T704" s="251"/>
      <c r="AT704" s="252" t="s">
        <v>161</v>
      </c>
      <c r="AU704" s="252" t="s">
        <v>82</v>
      </c>
      <c r="AV704" s="15" t="s">
        <v>80</v>
      </c>
      <c r="AW704" s="15" t="s">
        <v>30</v>
      </c>
      <c r="AX704" s="15" t="s">
        <v>73</v>
      </c>
      <c r="AY704" s="252" t="s">
        <v>153</v>
      </c>
    </row>
    <row r="705" spans="1:65" s="13" customFormat="1" ht="11.25">
      <c r="B705" s="221"/>
      <c r="C705" s="222"/>
      <c r="D705" s="217" t="s">
        <v>161</v>
      </c>
      <c r="E705" s="223" t="s">
        <v>1</v>
      </c>
      <c r="F705" s="224" t="s">
        <v>730</v>
      </c>
      <c r="G705" s="222"/>
      <c r="H705" s="225">
        <v>32</v>
      </c>
      <c r="I705" s="226"/>
      <c r="J705" s="222"/>
      <c r="K705" s="222"/>
      <c r="L705" s="227"/>
      <c r="M705" s="228"/>
      <c r="N705" s="229"/>
      <c r="O705" s="229"/>
      <c r="P705" s="229"/>
      <c r="Q705" s="229"/>
      <c r="R705" s="229"/>
      <c r="S705" s="229"/>
      <c r="T705" s="230"/>
      <c r="AT705" s="231" t="s">
        <v>161</v>
      </c>
      <c r="AU705" s="231" t="s">
        <v>82</v>
      </c>
      <c r="AV705" s="13" t="s">
        <v>82</v>
      </c>
      <c r="AW705" s="13" t="s">
        <v>30</v>
      </c>
      <c r="AX705" s="13" t="s">
        <v>73</v>
      </c>
      <c r="AY705" s="231" t="s">
        <v>153</v>
      </c>
    </row>
    <row r="706" spans="1:65" s="13" customFormat="1" ht="11.25">
      <c r="B706" s="221"/>
      <c r="C706" s="222"/>
      <c r="D706" s="217" t="s">
        <v>161</v>
      </c>
      <c r="E706" s="223" t="s">
        <v>1</v>
      </c>
      <c r="F706" s="224" t="s">
        <v>731</v>
      </c>
      <c r="G706" s="222"/>
      <c r="H706" s="225">
        <v>16.350000000000001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161</v>
      </c>
      <c r="AU706" s="231" t="s">
        <v>82</v>
      </c>
      <c r="AV706" s="13" t="s">
        <v>82</v>
      </c>
      <c r="AW706" s="13" t="s">
        <v>30</v>
      </c>
      <c r="AX706" s="13" t="s">
        <v>73</v>
      </c>
      <c r="AY706" s="231" t="s">
        <v>153</v>
      </c>
    </row>
    <row r="707" spans="1:65" s="13" customFormat="1" ht="11.25">
      <c r="B707" s="221"/>
      <c r="C707" s="222"/>
      <c r="D707" s="217" t="s">
        <v>161</v>
      </c>
      <c r="E707" s="223" t="s">
        <v>1</v>
      </c>
      <c r="F707" s="224" t="s">
        <v>732</v>
      </c>
      <c r="G707" s="222"/>
      <c r="H707" s="225">
        <v>28.35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161</v>
      </c>
      <c r="AU707" s="231" t="s">
        <v>82</v>
      </c>
      <c r="AV707" s="13" t="s">
        <v>82</v>
      </c>
      <c r="AW707" s="13" t="s">
        <v>30</v>
      </c>
      <c r="AX707" s="13" t="s">
        <v>73</v>
      </c>
      <c r="AY707" s="231" t="s">
        <v>153</v>
      </c>
    </row>
    <row r="708" spans="1:65" s="16" customFormat="1" ht="11.25">
      <c r="B708" s="264"/>
      <c r="C708" s="265"/>
      <c r="D708" s="217" t="s">
        <v>161</v>
      </c>
      <c r="E708" s="266" t="s">
        <v>1</v>
      </c>
      <c r="F708" s="267" t="s">
        <v>389</v>
      </c>
      <c r="G708" s="265"/>
      <c r="H708" s="268">
        <v>76.7</v>
      </c>
      <c r="I708" s="269"/>
      <c r="J708" s="265"/>
      <c r="K708" s="265"/>
      <c r="L708" s="270"/>
      <c r="M708" s="271"/>
      <c r="N708" s="272"/>
      <c r="O708" s="272"/>
      <c r="P708" s="272"/>
      <c r="Q708" s="272"/>
      <c r="R708" s="272"/>
      <c r="S708" s="272"/>
      <c r="T708" s="273"/>
      <c r="AT708" s="274" t="s">
        <v>161</v>
      </c>
      <c r="AU708" s="274" t="s">
        <v>82</v>
      </c>
      <c r="AV708" s="16" t="s">
        <v>166</v>
      </c>
      <c r="AW708" s="16" t="s">
        <v>30</v>
      </c>
      <c r="AX708" s="16" t="s">
        <v>73</v>
      </c>
      <c r="AY708" s="274" t="s">
        <v>153</v>
      </c>
    </row>
    <row r="709" spans="1:65" s="14" customFormat="1" ht="11.25">
      <c r="B709" s="232"/>
      <c r="C709" s="233"/>
      <c r="D709" s="217" t="s">
        <v>161</v>
      </c>
      <c r="E709" s="234" t="s">
        <v>1</v>
      </c>
      <c r="F709" s="235" t="s">
        <v>163</v>
      </c>
      <c r="G709" s="233"/>
      <c r="H709" s="236">
        <v>572.80000000000007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AT709" s="242" t="s">
        <v>161</v>
      </c>
      <c r="AU709" s="242" t="s">
        <v>82</v>
      </c>
      <c r="AV709" s="14" t="s">
        <v>159</v>
      </c>
      <c r="AW709" s="14" t="s">
        <v>30</v>
      </c>
      <c r="AX709" s="14" t="s">
        <v>80</v>
      </c>
      <c r="AY709" s="242" t="s">
        <v>153</v>
      </c>
    </row>
    <row r="710" spans="1:65" s="2" customFormat="1" ht="21.75" customHeight="1">
      <c r="A710" s="35"/>
      <c r="B710" s="36"/>
      <c r="C710" s="253" t="s">
        <v>468</v>
      </c>
      <c r="D710" s="253" t="s">
        <v>308</v>
      </c>
      <c r="E710" s="254" t="s">
        <v>748</v>
      </c>
      <c r="F710" s="255" t="s">
        <v>749</v>
      </c>
      <c r="G710" s="256" t="s">
        <v>158</v>
      </c>
      <c r="H710" s="257">
        <v>658.72</v>
      </c>
      <c r="I710" s="258"/>
      <c r="J710" s="259">
        <f>ROUND(I710*H710,2)</f>
        <v>0</v>
      </c>
      <c r="K710" s="255" t="s">
        <v>1</v>
      </c>
      <c r="L710" s="260"/>
      <c r="M710" s="261" t="s">
        <v>1</v>
      </c>
      <c r="N710" s="262" t="s">
        <v>38</v>
      </c>
      <c r="O710" s="72"/>
      <c r="P710" s="213">
        <f>O710*H710</f>
        <v>0</v>
      </c>
      <c r="Q710" s="213">
        <v>0</v>
      </c>
      <c r="R710" s="213">
        <f>Q710*H710</f>
        <v>0</v>
      </c>
      <c r="S710" s="213">
        <v>0</v>
      </c>
      <c r="T710" s="214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215" t="s">
        <v>228</v>
      </c>
      <c r="AT710" s="215" t="s">
        <v>308</v>
      </c>
      <c r="AU710" s="215" t="s">
        <v>82</v>
      </c>
      <c r="AY710" s="18" t="s">
        <v>153</v>
      </c>
      <c r="BE710" s="216">
        <f>IF(N710="základní",J710,0)</f>
        <v>0</v>
      </c>
      <c r="BF710" s="216">
        <f>IF(N710="snížená",J710,0)</f>
        <v>0</v>
      </c>
      <c r="BG710" s="216">
        <f>IF(N710="zákl. přenesená",J710,0)</f>
        <v>0</v>
      </c>
      <c r="BH710" s="216">
        <f>IF(N710="sníž. přenesená",J710,0)</f>
        <v>0</v>
      </c>
      <c r="BI710" s="216">
        <f>IF(N710="nulová",J710,0)</f>
        <v>0</v>
      </c>
      <c r="BJ710" s="18" t="s">
        <v>80</v>
      </c>
      <c r="BK710" s="216">
        <f>ROUND(I710*H710,2)</f>
        <v>0</v>
      </c>
      <c r="BL710" s="18" t="s">
        <v>192</v>
      </c>
      <c r="BM710" s="215" t="s">
        <v>750</v>
      </c>
    </row>
    <row r="711" spans="1:65" s="2" customFormat="1" ht="11.25">
      <c r="A711" s="35"/>
      <c r="B711" s="36"/>
      <c r="C711" s="37"/>
      <c r="D711" s="217" t="s">
        <v>160</v>
      </c>
      <c r="E711" s="37"/>
      <c r="F711" s="218" t="s">
        <v>749</v>
      </c>
      <c r="G711" s="37"/>
      <c r="H711" s="37"/>
      <c r="I711" s="116"/>
      <c r="J711" s="37"/>
      <c r="K711" s="37"/>
      <c r="L711" s="40"/>
      <c r="M711" s="219"/>
      <c r="N711" s="220"/>
      <c r="O711" s="72"/>
      <c r="P711" s="72"/>
      <c r="Q711" s="72"/>
      <c r="R711" s="72"/>
      <c r="S711" s="72"/>
      <c r="T711" s="73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T711" s="18" t="s">
        <v>160</v>
      </c>
      <c r="AU711" s="18" t="s">
        <v>82</v>
      </c>
    </row>
    <row r="712" spans="1:65" s="2" customFormat="1" ht="21.75" customHeight="1">
      <c r="A712" s="35"/>
      <c r="B712" s="36"/>
      <c r="C712" s="204" t="s">
        <v>751</v>
      </c>
      <c r="D712" s="204" t="s">
        <v>155</v>
      </c>
      <c r="E712" s="205" t="s">
        <v>745</v>
      </c>
      <c r="F712" s="206" t="s">
        <v>746</v>
      </c>
      <c r="G712" s="207" t="s">
        <v>158</v>
      </c>
      <c r="H712" s="208">
        <v>279</v>
      </c>
      <c r="I712" s="209"/>
      <c r="J712" s="210">
        <f>ROUND(I712*H712,2)</f>
        <v>0</v>
      </c>
      <c r="K712" s="206" t="s">
        <v>1</v>
      </c>
      <c r="L712" s="40"/>
      <c r="M712" s="211" t="s">
        <v>1</v>
      </c>
      <c r="N712" s="212" t="s">
        <v>38</v>
      </c>
      <c r="O712" s="72"/>
      <c r="P712" s="213">
        <f>O712*H712</f>
        <v>0</v>
      </c>
      <c r="Q712" s="213">
        <v>0</v>
      </c>
      <c r="R712" s="213">
        <f>Q712*H712</f>
        <v>0</v>
      </c>
      <c r="S712" s="213">
        <v>0</v>
      </c>
      <c r="T712" s="214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215" t="s">
        <v>192</v>
      </c>
      <c r="AT712" s="215" t="s">
        <v>155</v>
      </c>
      <c r="AU712" s="215" t="s">
        <v>82</v>
      </c>
      <c r="AY712" s="18" t="s">
        <v>153</v>
      </c>
      <c r="BE712" s="216">
        <f>IF(N712="základní",J712,0)</f>
        <v>0</v>
      </c>
      <c r="BF712" s="216">
        <f>IF(N712="snížená",J712,0)</f>
        <v>0</v>
      </c>
      <c r="BG712" s="216">
        <f>IF(N712="zákl. přenesená",J712,0)</f>
        <v>0</v>
      </c>
      <c r="BH712" s="216">
        <f>IF(N712="sníž. přenesená",J712,0)</f>
        <v>0</v>
      </c>
      <c r="BI712" s="216">
        <f>IF(N712="nulová",J712,0)</f>
        <v>0</v>
      </c>
      <c r="BJ712" s="18" t="s">
        <v>80</v>
      </c>
      <c r="BK712" s="216">
        <f>ROUND(I712*H712,2)</f>
        <v>0</v>
      </c>
      <c r="BL712" s="18" t="s">
        <v>192</v>
      </c>
      <c r="BM712" s="215" t="s">
        <v>752</v>
      </c>
    </row>
    <row r="713" spans="1:65" s="2" customFormat="1" ht="19.5">
      <c r="A713" s="35"/>
      <c r="B713" s="36"/>
      <c r="C713" s="37"/>
      <c r="D713" s="217" t="s">
        <v>160</v>
      </c>
      <c r="E713" s="37"/>
      <c r="F713" s="218" t="s">
        <v>746</v>
      </c>
      <c r="G713" s="37"/>
      <c r="H713" s="37"/>
      <c r="I713" s="116"/>
      <c r="J713" s="37"/>
      <c r="K713" s="37"/>
      <c r="L713" s="40"/>
      <c r="M713" s="219"/>
      <c r="N713" s="220"/>
      <c r="O713" s="72"/>
      <c r="P713" s="72"/>
      <c r="Q713" s="72"/>
      <c r="R713" s="72"/>
      <c r="S713" s="72"/>
      <c r="T713" s="73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T713" s="18" t="s">
        <v>160</v>
      </c>
      <c r="AU713" s="18" t="s">
        <v>82</v>
      </c>
    </row>
    <row r="714" spans="1:65" s="15" customFormat="1" ht="11.25">
      <c r="B714" s="243"/>
      <c r="C714" s="244"/>
      <c r="D714" s="217" t="s">
        <v>161</v>
      </c>
      <c r="E714" s="245" t="s">
        <v>1</v>
      </c>
      <c r="F714" s="246" t="s">
        <v>753</v>
      </c>
      <c r="G714" s="244"/>
      <c r="H714" s="245" t="s">
        <v>1</v>
      </c>
      <c r="I714" s="247"/>
      <c r="J714" s="244"/>
      <c r="K714" s="244"/>
      <c r="L714" s="248"/>
      <c r="M714" s="249"/>
      <c r="N714" s="250"/>
      <c r="O714" s="250"/>
      <c r="P714" s="250"/>
      <c r="Q714" s="250"/>
      <c r="R714" s="250"/>
      <c r="S714" s="250"/>
      <c r="T714" s="251"/>
      <c r="AT714" s="252" t="s">
        <v>161</v>
      </c>
      <c r="AU714" s="252" t="s">
        <v>82</v>
      </c>
      <c r="AV714" s="15" t="s">
        <v>80</v>
      </c>
      <c r="AW714" s="15" t="s">
        <v>30</v>
      </c>
      <c r="AX714" s="15" t="s">
        <v>73</v>
      </c>
      <c r="AY714" s="252" t="s">
        <v>153</v>
      </c>
    </row>
    <row r="715" spans="1:65" s="13" customFormat="1" ht="11.25">
      <c r="B715" s="221"/>
      <c r="C715" s="222"/>
      <c r="D715" s="217" t="s">
        <v>161</v>
      </c>
      <c r="E715" s="223" t="s">
        <v>1</v>
      </c>
      <c r="F715" s="224" t="s">
        <v>719</v>
      </c>
      <c r="G715" s="222"/>
      <c r="H715" s="225">
        <v>247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161</v>
      </c>
      <c r="AU715" s="231" t="s">
        <v>82</v>
      </c>
      <c r="AV715" s="13" t="s">
        <v>82</v>
      </c>
      <c r="AW715" s="13" t="s">
        <v>30</v>
      </c>
      <c r="AX715" s="13" t="s">
        <v>73</v>
      </c>
      <c r="AY715" s="231" t="s">
        <v>153</v>
      </c>
    </row>
    <row r="716" spans="1:65" s="13" customFormat="1" ht="11.25">
      <c r="B716" s="221"/>
      <c r="C716" s="222"/>
      <c r="D716" s="217" t="s">
        <v>161</v>
      </c>
      <c r="E716" s="223" t="s">
        <v>1</v>
      </c>
      <c r="F716" s="224" t="s">
        <v>730</v>
      </c>
      <c r="G716" s="222"/>
      <c r="H716" s="225">
        <v>32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161</v>
      </c>
      <c r="AU716" s="231" t="s">
        <v>82</v>
      </c>
      <c r="AV716" s="13" t="s">
        <v>82</v>
      </c>
      <c r="AW716" s="13" t="s">
        <v>30</v>
      </c>
      <c r="AX716" s="13" t="s">
        <v>73</v>
      </c>
      <c r="AY716" s="231" t="s">
        <v>153</v>
      </c>
    </row>
    <row r="717" spans="1:65" s="14" customFormat="1" ht="11.25">
      <c r="B717" s="232"/>
      <c r="C717" s="233"/>
      <c r="D717" s="217" t="s">
        <v>161</v>
      </c>
      <c r="E717" s="234" t="s">
        <v>1</v>
      </c>
      <c r="F717" s="235" t="s">
        <v>163</v>
      </c>
      <c r="G717" s="233"/>
      <c r="H717" s="236">
        <v>279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AT717" s="242" t="s">
        <v>161</v>
      </c>
      <c r="AU717" s="242" t="s">
        <v>82</v>
      </c>
      <c r="AV717" s="14" t="s">
        <v>159</v>
      </c>
      <c r="AW717" s="14" t="s">
        <v>30</v>
      </c>
      <c r="AX717" s="14" t="s">
        <v>80</v>
      </c>
      <c r="AY717" s="242" t="s">
        <v>153</v>
      </c>
    </row>
    <row r="718" spans="1:65" s="2" customFormat="1" ht="16.5" customHeight="1">
      <c r="A718" s="35"/>
      <c r="B718" s="36"/>
      <c r="C718" s="253" t="s">
        <v>471</v>
      </c>
      <c r="D718" s="253" t="s">
        <v>308</v>
      </c>
      <c r="E718" s="254" t="s">
        <v>754</v>
      </c>
      <c r="F718" s="255" t="s">
        <v>755</v>
      </c>
      <c r="G718" s="256" t="s">
        <v>158</v>
      </c>
      <c r="H718" s="257">
        <v>320.85000000000002</v>
      </c>
      <c r="I718" s="258"/>
      <c r="J718" s="259">
        <f>ROUND(I718*H718,2)</f>
        <v>0</v>
      </c>
      <c r="K718" s="255" t="s">
        <v>1</v>
      </c>
      <c r="L718" s="260"/>
      <c r="M718" s="261" t="s">
        <v>1</v>
      </c>
      <c r="N718" s="262" t="s">
        <v>38</v>
      </c>
      <c r="O718" s="72"/>
      <c r="P718" s="213">
        <f>O718*H718</f>
        <v>0</v>
      </c>
      <c r="Q718" s="213">
        <v>0</v>
      </c>
      <c r="R718" s="213">
        <f>Q718*H718</f>
        <v>0</v>
      </c>
      <c r="S718" s="213">
        <v>0</v>
      </c>
      <c r="T718" s="214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15" t="s">
        <v>228</v>
      </c>
      <c r="AT718" s="215" t="s">
        <v>308</v>
      </c>
      <c r="AU718" s="215" t="s">
        <v>82</v>
      </c>
      <c r="AY718" s="18" t="s">
        <v>153</v>
      </c>
      <c r="BE718" s="216">
        <f>IF(N718="základní",J718,0)</f>
        <v>0</v>
      </c>
      <c r="BF718" s="216">
        <f>IF(N718="snížená",J718,0)</f>
        <v>0</v>
      </c>
      <c r="BG718" s="216">
        <f>IF(N718="zákl. přenesená",J718,0)</f>
        <v>0</v>
      </c>
      <c r="BH718" s="216">
        <f>IF(N718="sníž. přenesená",J718,0)</f>
        <v>0</v>
      </c>
      <c r="BI718" s="216">
        <f>IF(N718="nulová",J718,0)</f>
        <v>0</v>
      </c>
      <c r="BJ718" s="18" t="s">
        <v>80</v>
      </c>
      <c r="BK718" s="216">
        <f>ROUND(I718*H718,2)</f>
        <v>0</v>
      </c>
      <c r="BL718" s="18" t="s">
        <v>192</v>
      </c>
      <c r="BM718" s="215" t="s">
        <v>756</v>
      </c>
    </row>
    <row r="719" spans="1:65" s="2" customFormat="1" ht="11.25">
      <c r="A719" s="35"/>
      <c r="B719" s="36"/>
      <c r="C719" s="37"/>
      <c r="D719" s="217" t="s">
        <v>160</v>
      </c>
      <c r="E719" s="37"/>
      <c r="F719" s="218" t="s">
        <v>755</v>
      </c>
      <c r="G719" s="37"/>
      <c r="H719" s="37"/>
      <c r="I719" s="116"/>
      <c r="J719" s="37"/>
      <c r="K719" s="37"/>
      <c r="L719" s="40"/>
      <c r="M719" s="219"/>
      <c r="N719" s="220"/>
      <c r="O719" s="72"/>
      <c r="P719" s="72"/>
      <c r="Q719" s="72"/>
      <c r="R719" s="72"/>
      <c r="S719" s="72"/>
      <c r="T719" s="73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T719" s="18" t="s">
        <v>160</v>
      </c>
      <c r="AU719" s="18" t="s">
        <v>82</v>
      </c>
    </row>
    <row r="720" spans="1:65" s="2" customFormat="1" ht="21.75" customHeight="1">
      <c r="A720" s="35"/>
      <c r="B720" s="36"/>
      <c r="C720" s="204" t="s">
        <v>757</v>
      </c>
      <c r="D720" s="204" t="s">
        <v>155</v>
      </c>
      <c r="E720" s="205" t="s">
        <v>758</v>
      </c>
      <c r="F720" s="206" t="s">
        <v>759</v>
      </c>
      <c r="G720" s="207" t="s">
        <v>711</v>
      </c>
      <c r="H720" s="275"/>
      <c r="I720" s="209"/>
      <c r="J720" s="210">
        <f>ROUND(I720*H720,2)</f>
        <v>0</v>
      </c>
      <c r="K720" s="206" t="s">
        <v>1</v>
      </c>
      <c r="L720" s="40"/>
      <c r="M720" s="211" t="s">
        <v>1</v>
      </c>
      <c r="N720" s="212" t="s">
        <v>38</v>
      </c>
      <c r="O720" s="72"/>
      <c r="P720" s="213">
        <f>O720*H720</f>
        <v>0</v>
      </c>
      <c r="Q720" s="213">
        <v>0</v>
      </c>
      <c r="R720" s="213">
        <f>Q720*H720</f>
        <v>0</v>
      </c>
      <c r="S720" s="213">
        <v>0</v>
      </c>
      <c r="T720" s="214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15" t="s">
        <v>192</v>
      </c>
      <c r="AT720" s="215" t="s">
        <v>155</v>
      </c>
      <c r="AU720" s="215" t="s">
        <v>82</v>
      </c>
      <c r="AY720" s="18" t="s">
        <v>153</v>
      </c>
      <c r="BE720" s="216">
        <f>IF(N720="základní",J720,0)</f>
        <v>0</v>
      </c>
      <c r="BF720" s="216">
        <f>IF(N720="snížená",J720,0)</f>
        <v>0</v>
      </c>
      <c r="BG720" s="216">
        <f>IF(N720="zákl. přenesená",J720,0)</f>
        <v>0</v>
      </c>
      <c r="BH720" s="216">
        <f>IF(N720="sníž. přenesená",J720,0)</f>
        <v>0</v>
      </c>
      <c r="BI720" s="216">
        <f>IF(N720="nulová",J720,0)</f>
        <v>0</v>
      </c>
      <c r="BJ720" s="18" t="s">
        <v>80</v>
      </c>
      <c r="BK720" s="216">
        <f>ROUND(I720*H720,2)</f>
        <v>0</v>
      </c>
      <c r="BL720" s="18" t="s">
        <v>192</v>
      </c>
      <c r="BM720" s="215" t="s">
        <v>760</v>
      </c>
    </row>
    <row r="721" spans="1:65" s="2" customFormat="1" ht="19.5">
      <c r="A721" s="35"/>
      <c r="B721" s="36"/>
      <c r="C721" s="37"/>
      <c r="D721" s="217" t="s">
        <v>160</v>
      </c>
      <c r="E721" s="37"/>
      <c r="F721" s="218" t="s">
        <v>759</v>
      </c>
      <c r="G721" s="37"/>
      <c r="H721" s="37"/>
      <c r="I721" s="116"/>
      <c r="J721" s="37"/>
      <c r="K721" s="37"/>
      <c r="L721" s="40"/>
      <c r="M721" s="219"/>
      <c r="N721" s="220"/>
      <c r="O721" s="72"/>
      <c r="P721" s="72"/>
      <c r="Q721" s="72"/>
      <c r="R721" s="72"/>
      <c r="S721" s="72"/>
      <c r="T721" s="73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T721" s="18" t="s">
        <v>160</v>
      </c>
      <c r="AU721" s="18" t="s">
        <v>82</v>
      </c>
    </row>
    <row r="722" spans="1:65" s="12" customFormat="1" ht="22.9" customHeight="1">
      <c r="B722" s="188"/>
      <c r="C722" s="189"/>
      <c r="D722" s="190" t="s">
        <v>72</v>
      </c>
      <c r="E722" s="202" t="s">
        <v>761</v>
      </c>
      <c r="F722" s="202" t="s">
        <v>762</v>
      </c>
      <c r="G722" s="189"/>
      <c r="H722" s="189"/>
      <c r="I722" s="192"/>
      <c r="J722" s="203">
        <f>BK722</f>
        <v>0</v>
      </c>
      <c r="K722" s="189"/>
      <c r="L722" s="194"/>
      <c r="M722" s="195"/>
      <c r="N722" s="196"/>
      <c r="O722" s="196"/>
      <c r="P722" s="197">
        <f>SUM(P723:P736)</f>
        <v>0</v>
      </c>
      <c r="Q722" s="196"/>
      <c r="R722" s="197">
        <f>SUM(R723:R736)</f>
        <v>0</v>
      </c>
      <c r="S722" s="196"/>
      <c r="T722" s="198">
        <f>SUM(T723:T736)</f>
        <v>0</v>
      </c>
      <c r="AR722" s="199" t="s">
        <v>82</v>
      </c>
      <c r="AT722" s="200" t="s">
        <v>72</v>
      </c>
      <c r="AU722" s="200" t="s">
        <v>80</v>
      </c>
      <c r="AY722" s="199" t="s">
        <v>153</v>
      </c>
      <c r="BK722" s="201">
        <f>SUM(BK723:BK736)</f>
        <v>0</v>
      </c>
    </row>
    <row r="723" spans="1:65" s="2" customFormat="1" ht="21.75" customHeight="1">
      <c r="A723" s="35"/>
      <c r="B723" s="36"/>
      <c r="C723" s="204" t="s">
        <v>476</v>
      </c>
      <c r="D723" s="204" t="s">
        <v>155</v>
      </c>
      <c r="E723" s="205" t="s">
        <v>763</v>
      </c>
      <c r="F723" s="206" t="s">
        <v>764</v>
      </c>
      <c r="G723" s="207" t="s">
        <v>158</v>
      </c>
      <c r="H723" s="208">
        <v>32</v>
      </c>
      <c r="I723" s="209"/>
      <c r="J723" s="210">
        <f>ROUND(I723*H723,2)</f>
        <v>0</v>
      </c>
      <c r="K723" s="206" t="s">
        <v>1</v>
      </c>
      <c r="L723" s="40"/>
      <c r="M723" s="211" t="s">
        <v>1</v>
      </c>
      <c r="N723" s="212" t="s">
        <v>38</v>
      </c>
      <c r="O723" s="72"/>
      <c r="P723" s="213">
        <f>O723*H723</f>
        <v>0</v>
      </c>
      <c r="Q723" s="213">
        <v>0</v>
      </c>
      <c r="R723" s="213">
        <f>Q723*H723</f>
        <v>0</v>
      </c>
      <c r="S723" s="213">
        <v>0</v>
      </c>
      <c r="T723" s="214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15" t="s">
        <v>192</v>
      </c>
      <c r="AT723" s="215" t="s">
        <v>155</v>
      </c>
      <c r="AU723" s="215" t="s">
        <v>82</v>
      </c>
      <c r="AY723" s="18" t="s">
        <v>153</v>
      </c>
      <c r="BE723" s="216">
        <f>IF(N723="základní",J723,0)</f>
        <v>0</v>
      </c>
      <c r="BF723" s="216">
        <f>IF(N723="snížená",J723,0)</f>
        <v>0</v>
      </c>
      <c r="BG723" s="216">
        <f>IF(N723="zákl. přenesená",J723,0)</f>
        <v>0</v>
      </c>
      <c r="BH723" s="216">
        <f>IF(N723="sníž. přenesená",J723,0)</f>
        <v>0</v>
      </c>
      <c r="BI723" s="216">
        <f>IF(N723="nulová",J723,0)</f>
        <v>0</v>
      </c>
      <c r="BJ723" s="18" t="s">
        <v>80</v>
      </c>
      <c r="BK723" s="216">
        <f>ROUND(I723*H723,2)</f>
        <v>0</v>
      </c>
      <c r="BL723" s="18" t="s">
        <v>192</v>
      </c>
      <c r="BM723" s="215" t="s">
        <v>765</v>
      </c>
    </row>
    <row r="724" spans="1:65" s="2" customFormat="1" ht="19.5">
      <c r="A724" s="35"/>
      <c r="B724" s="36"/>
      <c r="C724" s="37"/>
      <c r="D724" s="217" t="s">
        <v>160</v>
      </c>
      <c r="E724" s="37"/>
      <c r="F724" s="218" t="s">
        <v>764</v>
      </c>
      <c r="G724" s="37"/>
      <c r="H724" s="37"/>
      <c r="I724" s="116"/>
      <c r="J724" s="37"/>
      <c r="K724" s="37"/>
      <c r="L724" s="40"/>
      <c r="M724" s="219"/>
      <c r="N724" s="220"/>
      <c r="O724" s="72"/>
      <c r="P724" s="72"/>
      <c r="Q724" s="72"/>
      <c r="R724" s="72"/>
      <c r="S724" s="72"/>
      <c r="T724" s="73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T724" s="18" t="s">
        <v>160</v>
      </c>
      <c r="AU724" s="18" t="s">
        <v>82</v>
      </c>
    </row>
    <row r="725" spans="1:65" s="13" customFormat="1" ht="11.25">
      <c r="B725" s="221"/>
      <c r="C725" s="222"/>
      <c r="D725" s="217" t="s">
        <v>161</v>
      </c>
      <c r="E725" s="223" t="s">
        <v>1</v>
      </c>
      <c r="F725" s="224" t="s">
        <v>730</v>
      </c>
      <c r="G725" s="222"/>
      <c r="H725" s="225">
        <v>32</v>
      </c>
      <c r="I725" s="226"/>
      <c r="J725" s="222"/>
      <c r="K725" s="222"/>
      <c r="L725" s="227"/>
      <c r="M725" s="228"/>
      <c r="N725" s="229"/>
      <c r="O725" s="229"/>
      <c r="P725" s="229"/>
      <c r="Q725" s="229"/>
      <c r="R725" s="229"/>
      <c r="S725" s="229"/>
      <c r="T725" s="230"/>
      <c r="AT725" s="231" t="s">
        <v>161</v>
      </c>
      <c r="AU725" s="231" t="s">
        <v>82</v>
      </c>
      <c r="AV725" s="13" t="s">
        <v>82</v>
      </c>
      <c r="AW725" s="13" t="s">
        <v>30</v>
      </c>
      <c r="AX725" s="13" t="s">
        <v>73</v>
      </c>
      <c r="AY725" s="231" t="s">
        <v>153</v>
      </c>
    </row>
    <row r="726" spans="1:65" s="14" customFormat="1" ht="11.25">
      <c r="B726" s="232"/>
      <c r="C726" s="233"/>
      <c r="D726" s="217" t="s">
        <v>161</v>
      </c>
      <c r="E726" s="234" t="s">
        <v>1</v>
      </c>
      <c r="F726" s="235" t="s">
        <v>163</v>
      </c>
      <c r="G726" s="233"/>
      <c r="H726" s="236">
        <v>32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AT726" s="242" t="s">
        <v>161</v>
      </c>
      <c r="AU726" s="242" t="s">
        <v>82</v>
      </c>
      <c r="AV726" s="14" t="s">
        <v>159</v>
      </c>
      <c r="AW726" s="14" t="s">
        <v>30</v>
      </c>
      <c r="AX726" s="14" t="s">
        <v>80</v>
      </c>
      <c r="AY726" s="242" t="s">
        <v>153</v>
      </c>
    </row>
    <row r="727" spans="1:65" s="2" customFormat="1" ht="21.75" customHeight="1">
      <c r="A727" s="35"/>
      <c r="B727" s="36"/>
      <c r="C727" s="253" t="s">
        <v>766</v>
      </c>
      <c r="D727" s="253" t="s">
        <v>308</v>
      </c>
      <c r="E727" s="254" t="s">
        <v>767</v>
      </c>
      <c r="F727" s="255" t="s">
        <v>768</v>
      </c>
      <c r="G727" s="256" t="s">
        <v>158</v>
      </c>
      <c r="H727" s="257">
        <v>32.64</v>
      </c>
      <c r="I727" s="258"/>
      <c r="J727" s="259">
        <f>ROUND(I727*H727,2)</f>
        <v>0</v>
      </c>
      <c r="K727" s="255" t="s">
        <v>1</v>
      </c>
      <c r="L727" s="260"/>
      <c r="M727" s="261" t="s">
        <v>1</v>
      </c>
      <c r="N727" s="262" t="s">
        <v>38</v>
      </c>
      <c r="O727" s="72"/>
      <c r="P727" s="213">
        <f>O727*H727</f>
        <v>0</v>
      </c>
      <c r="Q727" s="213">
        <v>0</v>
      </c>
      <c r="R727" s="213">
        <f>Q727*H727</f>
        <v>0</v>
      </c>
      <c r="S727" s="213">
        <v>0</v>
      </c>
      <c r="T727" s="214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15" t="s">
        <v>228</v>
      </c>
      <c r="AT727" s="215" t="s">
        <v>308</v>
      </c>
      <c r="AU727" s="215" t="s">
        <v>82</v>
      </c>
      <c r="AY727" s="18" t="s">
        <v>153</v>
      </c>
      <c r="BE727" s="216">
        <f>IF(N727="základní",J727,0)</f>
        <v>0</v>
      </c>
      <c r="BF727" s="216">
        <f>IF(N727="snížená",J727,0)</f>
        <v>0</v>
      </c>
      <c r="BG727" s="216">
        <f>IF(N727="zákl. přenesená",J727,0)</f>
        <v>0</v>
      </c>
      <c r="BH727" s="216">
        <f>IF(N727="sníž. přenesená",J727,0)</f>
        <v>0</v>
      </c>
      <c r="BI727" s="216">
        <f>IF(N727="nulová",J727,0)</f>
        <v>0</v>
      </c>
      <c r="BJ727" s="18" t="s">
        <v>80</v>
      </c>
      <c r="BK727" s="216">
        <f>ROUND(I727*H727,2)</f>
        <v>0</v>
      </c>
      <c r="BL727" s="18" t="s">
        <v>192</v>
      </c>
      <c r="BM727" s="215" t="s">
        <v>769</v>
      </c>
    </row>
    <row r="728" spans="1:65" s="2" customFormat="1" ht="19.5">
      <c r="A728" s="35"/>
      <c r="B728" s="36"/>
      <c r="C728" s="37"/>
      <c r="D728" s="217" t="s">
        <v>160</v>
      </c>
      <c r="E728" s="37"/>
      <c r="F728" s="218" t="s">
        <v>768</v>
      </c>
      <c r="G728" s="37"/>
      <c r="H728" s="37"/>
      <c r="I728" s="116"/>
      <c r="J728" s="37"/>
      <c r="K728" s="37"/>
      <c r="L728" s="40"/>
      <c r="M728" s="219"/>
      <c r="N728" s="220"/>
      <c r="O728" s="72"/>
      <c r="P728" s="72"/>
      <c r="Q728" s="72"/>
      <c r="R728" s="72"/>
      <c r="S728" s="72"/>
      <c r="T728" s="73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T728" s="18" t="s">
        <v>160</v>
      </c>
      <c r="AU728" s="18" t="s">
        <v>82</v>
      </c>
    </row>
    <row r="729" spans="1:65" s="2" customFormat="1" ht="21.75" customHeight="1">
      <c r="A729" s="35"/>
      <c r="B729" s="36"/>
      <c r="C729" s="204" t="s">
        <v>480</v>
      </c>
      <c r="D729" s="204" t="s">
        <v>155</v>
      </c>
      <c r="E729" s="205" t="s">
        <v>770</v>
      </c>
      <c r="F729" s="206" t="s">
        <v>771</v>
      </c>
      <c r="G729" s="207" t="s">
        <v>158</v>
      </c>
      <c r="H729" s="208">
        <v>247</v>
      </c>
      <c r="I729" s="209"/>
      <c r="J729" s="210">
        <f>ROUND(I729*H729,2)</f>
        <v>0</v>
      </c>
      <c r="K729" s="206" t="s">
        <v>1</v>
      </c>
      <c r="L729" s="40"/>
      <c r="M729" s="211" t="s">
        <v>1</v>
      </c>
      <c r="N729" s="212" t="s">
        <v>38</v>
      </c>
      <c r="O729" s="72"/>
      <c r="P729" s="213">
        <f>O729*H729</f>
        <v>0</v>
      </c>
      <c r="Q729" s="213">
        <v>0</v>
      </c>
      <c r="R729" s="213">
        <f>Q729*H729</f>
        <v>0</v>
      </c>
      <c r="S729" s="213">
        <v>0</v>
      </c>
      <c r="T729" s="214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215" t="s">
        <v>192</v>
      </c>
      <c r="AT729" s="215" t="s">
        <v>155</v>
      </c>
      <c r="AU729" s="215" t="s">
        <v>82</v>
      </c>
      <c r="AY729" s="18" t="s">
        <v>153</v>
      </c>
      <c r="BE729" s="216">
        <f>IF(N729="základní",J729,0)</f>
        <v>0</v>
      </c>
      <c r="BF729" s="216">
        <f>IF(N729="snížená",J729,0)</f>
        <v>0</v>
      </c>
      <c r="BG729" s="216">
        <f>IF(N729="zákl. přenesená",J729,0)</f>
        <v>0</v>
      </c>
      <c r="BH729" s="216">
        <f>IF(N729="sníž. přenesená",J729,0)</f>
        <v>0</v>
      </c>
      <c r="BI729" s="216">
        <f>IF(N729="nulová",J729,0)</f>
        <v>0</v>
      </c>
      <c r="BJ729" s="18" t="s">
        <v>80</v>
      </c>
      <c r="BK729" s="216">
        <f>ROUND(I729*H729,2)</f>
        <v>0</v>
      </c>
      <c r="BL729" s="18" t="s">
        <v>192</v>
      </c>
      <c r="BM729" s="215" t="s">
        <v>772</v>
      </c>
    </row>
    <row r="730" spans="1:65" s="2" customFormat="1" ht="19.5">
      <c r="A730" s="35"/>
      <c r="B730" s="36"/>
      <c r="C730" s="37"/>
      <c r="D730" s="217" t="s">
        <v>160</v>
      </c>
      <c r="E730" s="37"/>
      <c r="F730" s="218" t="s">
        <v>771</v>
      </c>
      <c r="G730" s="37"/>
      <c r="H730" s="37"/>
      <c r="I730" s="116"/>
      <c r="J730" s="37"/>
      <c r="K730" s="37"/>
      <c r="L730" s="40"/>
      <c r="M730" s="219"/>
      <c r="N730" s="220"/>
      <c r="O730" s="72"/>
      <c r="P730" s="72"/>
      <c r="Q730" s="72"/>
      <c r="R730" s="72"/>
      <c r="S730" s="72"/>
      <c r="T730" s="73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T730" s="18" t="s">
        <v>160</v>
      </c>
      <c r="AU730" s="18" t="s">
        <v>82</v>
      </c>
    </row>
    <row r="731" spans="1:65" s="13" customFormat="1" ht="11.25">
      <c r="B731" s="221"/>
      <c r="C731" s="222"/>
      <c r="D731" s="217" t="s">
        <v>161</v>
      </c>
      <c r="E731" s="223" t="s">
        <v>1</v>
      </c>
      <c r="F731" s="224" t="s">
        <v>719</v>
      </c>
      <c r="G731" s="222"/>
      <c r="H731" s="225">
        <v>247</v>
      </c>
      <c r="I731" s="226"/>
      <c r="J731" s="222"/>
      <c r="K731" s="222"/>
      <c r="L731" s="227"/>
      <c r="M731" s="228"/>
      <c r="N731" s="229"/>
      <c r="O731" s="229"/>
      <c r="P731" s="229"/>
      <c r="Q731" s="229"/>
      <c r="R731" s="229"/>
      <c r="S731" s="229"/>
      <c r="T731" s="230"/>
      <c r="AT731" s="231" t="s">
        <v>161</v>
      </c>
      <c r="AU731" s="231" t="s">
        <v>82</v>
      </c>
      <c r="AV731" s="13" t="s">
        <v>82</v>
      </c>
      <c r="AW731" s="13" t="s">
        <v>30</v>
      </c>
      <c r="AX731" s="13" t="s">
        <v>73</v>
      </c>
      <c r="AY731" s="231" t="s">
        <v>153</v>
      </c>
    </row>
    <row r="732" spans="1:65" s="14" customFormat="1" ht="11.25">
      <c r="B732" s="232"/>
      <c r="C732" s="233"/>
      <c r="D732" s="217" t="s">
        <v>161</v>
      </c>
      <c r="E732" s="234" t="s">
        <v>1</v>
      </c>
      <c r="F732" s="235" t="s">
        <v>163</v>
      </c>
      <c r="G732" s="233"/>
      <c r="H732" s="236">
        <v>247</v>
      </c>
      <c r="I732" s="237"/>
      <c r="J732" s="233"/>
      <c r="K732" s="233"/>
      <c r="L732" s="238"/>
      <c r="M732" s="239"/>
      <c r="N732" s="240"/>
      <c r="O732" s="240"/>
      <c r="P732" s="240"/>
      <c r="Q732" s="240"/>
      <c r="R732" s="240"/>
      <c r="S732" s="240"/>
      <c r="T732" s="241"/>
      <c r="AT732" s="242" t="s">
        <v>161</v>
      </c>
      <c r="AU732" s="242" t="s">
        <v>82</v>
      </c>
      <c r="AV732" s="14" t="s">
        <v>159</v>
      </c>
      <c r="AW732" s="14" t="s">
        <v>30</v>
      </c>
      <c r="AX732" s="14" t="s">
        <v>80</v>
      </c>
      <c r="AY732" s="242" t="s">
        <v>153</v>
      </c>
    </row>
    <row r="733" spans="1:65" s="2" customFormat="1" ht="21.75" customHeight="1">
      <c r="A733" s="35"/>
      <c r="B733" s="36"/>
      <c r="C733" s="253" t="s">
        <v>773</v>
      </c>
      <c r="D733" s="253" t="s">
        <v>308</v>
      </c>
      <c r="E733" s="254" t="s">
        <v>774</v>
      </c>
      <c r="F733" s="255" t="s">
        <v>775</v>
      </c>
      <c r="G733" s="256" t="s">
        <v>158</v>
      </c>
      <c r="H733" s="257">
        <v>251.94</v>
      </c>
      <c r="I733" s="258"/>
      <c r="J733" s="259">
        <f>ROUND(I733*H733,2)</f>
        <v>0</v>
      </c>
      <c r="K733" s="255" t="s">
        <v>1</v>
      </c>
      <c r="L733" s="260"/>
      <c r="M733" s="261" t="s">
        <v>1</v>
      </c>
      <c r="N733" s="262" t="s">
        <v>38</v>
      </c>
      <c r="O733" s="72"/>
      <c r="P733" s="213">
        <f>O733*H733</f>
        <v>0</v>
      </c>
      <c r="Q733" s="213">
        <v>0</v>
      </c>
      <c r="R733" s="213">
        <f>Q733*H733</f>
        <v>0</v>
      </c>
      <c r="S733" s="213">
        <v>0</v>
      </c>
      <c r="T733" s="214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15" t="s">
        <v>228</v>
      </c>
      <c r="AT733" s="215" t="s">
        <v>308</v>
      </c>
      <c r="AU733" s="215" t="s">
        <v>82</v>
      </c>
      <c r="AY733" s="18" t="s">
        <v>153</v>
      </c>
      <c r="BE733" s="216">
        <f>IF(N733="základní",J733,0)</f>
        <v>0</v>
      </c>
      <c r="BF733" s="216">
        <f>IF(N733="snížená",J733,0)</f>
        <v>0</v>
      </c>
      <c r="BG733" s="216">
        <f>IF(N733="zákl. přenesená",J733,0)</f>
        <v>0</v>
      </c>
      <c r="BH733" s="216">
        <f>IF(N733="sníž. přenesená",J733,0)</f>
        <v>0</v>
      </c>
      <c r="BI733" s="216">
        <f>IF(N733="nulová",J733,0)</f>
        <v>0</v>
      </c>
      <c r="BJ733" s="18" t="s">
        <v>80</v>
      </c>
      <c r="BK733" s="216">
        <f>ROUND(I733*H733,2)</f>
        <v>0</v>
      </c>
      <c r="BL733" s="18" t="s">
        <v>192</v>
      </c>
      <c r="BM733" s="215" t="s">
        <v>776</v>
      </c>
    </row>
    <row r="734" spans="1:65" s="2" customFormat="1" ht="19.5">
      <c r="A734" s="35"/>
      <c r="B734" s="36"/>
      <c r="C734" s="37"/>
      <c r="D734" s="217" t="s">
        <v>160</v>
      </c>
      <c r="E734" s="37"/>
      <c r="F734" s="218" t="s">
        <v>775</v>
      </c>
      <c r="G734" s="37"/>
      <c r="H734" s="37"/>
      <c r="I734" s="116"/>
      <c r="J734" s="37"/>
      <c r="K734" s="37"/>
      <c r="L734" s="40"/>
      <c r="M734" s="219"/>
      <c r="N734" s="220"/>
      <c r="O734" s="72"/>
      <c r="P734" s="72"/>
      <c r="Q734" s="72"/>
      <c r="R734" s="72"/>
      <c r="S734" s="72"/>
      <c r="T734" s="73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T734" s="18" t="s">
        <v>160</v>
      </c>
      <c r="AU734" s="18" t="s">
        <v>82</v>
      </c>
    </row>
    <row r="735" spans="1:65" s="2" customFormat="1" ht="21.75" customHeight="1">
      <c r="A735" s="35"/>
      <c r="B735" s="36"/>
      <c r="C735" s="204" t="s">
        <v>485</v>
      </c>
      <c r="D735" s="204" t="s">
        <v>155</v>
      </c>
      <c r="E735" s="205" t="s">
        <v>777</v>
      </c>
      <c r="F735" s="206" t="s">
        <v>778</v>
      </c>
      <c r="G735" s="207" t="s">
        <v>711</v>
      </c>
      <c r="H735" s="275"/>
      <c r="I735" s="209"/>
      <c r="J735" s="210">
        <f>ROUND(I735*H735,2)</f>
        <v>0</v>
      </c>
      <c r="K735" s="206" t="s">
        <v>1</v>
      </c>
      <c r="L735" s="40"/>
      <c r="M735" s="211" t="s">
        <v>1</v>
      </c>
      <c r="N735" s="212" t="s">
        <v>38</v>
      </c>
      <c r="O735" s="72"/>
      <c r="P735" s="213">
        <f>O735*H735</f>
        <v>0</v>
      </c>
      <c r="Q735" s="213">
        <v>0</v>
      </c>
      <c r="R735" s="213">
        <f>Q735*H735</f>
        <v>0</v>
      </c>
      <c r="S735" s="213">
        <v>0</v>
      </c>
      <c r="T735" s="214">
        <f>S735*H735</f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215" t="s">
        <v>192</v>
      </c>
      <c r="AT735" s="215" t="s">
        <v>155</v>
      </c>
      <c r="AU735" s="215" t="s">
        <v>82</v>
      </c>
      <c r="AY735" s="18" t="s">
        <v>153</v>
      </c>
      <c r="BE735" s="216">
        <f>IF(N735="základní",J735,0)</f>
        <v>0</v>
      </c>
      <c r="BF735" s="216">
        <f>IF(N735="snížená",J735,0)</f>
        <v>0</v>
      </c>
      <c r="BG735" s="216">
        <f>IF(N735="zákl. přenesená",J735,0)</f>
        <v>0</v>
      </c>
      <c r="BH735" s="216">
        <f>IF(N735="sníž. přenesená",J735,0)</f>
        <v>0</v>
      </c>
      <c r="BI735" s="216">
        <f>IF(N735="nulová",J735,0)</f>
        <v>0</v>
      </c>
      <c r="BJ735" s="18" t="s">
        <v>80</v>
      </c>
      <c r="BK735" s="216">
        <f>ROUND(I735*H735,2)</f>
        <v>0</v>
      </c>
      <c r="BL735" s="18" t="s">
        <v>192</v>
      </c>
      <c r="BM735" s="215" t="s">
        <v>779</v>
      </c>
    </row>
    <row r="736" spans="1:65" s="2" customFormat="1" ht="11.25">
      <c r="A736" s="35"/>
      <c r="B736" s="36"/>
      <c r="C736" s="37"/>
      <c r="D736" s="217" t="s">
        <v>160</v>
      </c>
      <c r="E736" s="37"/>
      <c r="F736" s="218" t="s">
        <v>778</v>
      </c>
      <c r="G736" s="37"/>
      <c r="H736" s="37"/>
      <c r="I736" s="116"/>
      <c r="J736" s="37"/>
      <c r="K736" s="37"/>
      <c r="L736" s="40"/>
      <c r="M736" s="219"/>
      <c r="N736" s="220"/>
      <c r="O736" s="72"/>
      <c r="P736" s="72"/>
      <c r="Q736" s="72"/>
      <c r="R736" s="72"/>
      <c r="S736" s="72"/>
      <c r="T736" s="73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T736" s="18" t="s">
        <v>160</v>
      </c>
      <c r="AU736" s="18" t="s">
        <v>82</v>
      </c>
    </row>
    <row r="737" spans="1:65" s="12" customFormat="1" ht="22.9" customHeight="1">
      <c r="B737" s="188"/>
      <c r="C737" s="189"/>
      <c r="D737" s="190" t="s">
        <v>72</v>
      </c>
      <c r="E737" s="202" t="s">
        <v>780</v>
      </c>
      <c r="F737" s="202" t="s">
        <v>781</v>
      </c>
      <c r="G737" s="189"/>
      <c r="H737" s="189"/>
      <c r="I737" s="192"/>
      <c r="J737" s="203">
        <f>BK737</f>
        <v>0</v>
      </c>
      <c r="K737" s="189"/>
      <c r="L737" s="194"/>
      <c r="M737" s="195"/>
      <c r="N737" s="196"/>
      <c r="O737" s="196"/>
      <c r="P737" s="197">
        <f>SUM(P738:P747)</f>
        <v>0</v>
      </c>
      <c r="Q737" s="196"/>
      <c r="R737" s="197">
        <f>SUM(R738:R747)</f>
        <v>0</v>
      </c>
      <c r="S737" s="196"/>
      <c r="T737" s="198">
        <f>SUM(T738:T747)</f>
        <v>0</v>
      </c>
      <c r="AR737" s="199" t="s">
        <v>82</v>
      </c>
      <c r="AT737" s="200" t="s">
        <v>72</v>
      </c>
      <c r="AU737" s="200" t="s">
        <v>80</v>
      </c>
      <c r="AY737" s="199" t="s">
        <v>153</v>
      </c>
      <c r="BK737" s="201">
        <f>SUM(BK738:BK747)</f>
        <v>0</v>
      </c>
    </row>
    <row r="738" spans="1:65" s="2" customFormat="1" ht="16.5" customHeight="1">
      <c r="A738" s="35"/>
      <c r="B738" s="36"/>
      <c r="C738" s="204" t="s">
        <v>782</v>
      </c>
      <c r="D738" s="204" t="s">
        <v>155</v>
      </c>
      <c r="E738" s="205" t="s">
        <v>783</v>
      </c>
      <c r="F738" s="206" t="s">
        <v>784</v>
      </c>
      <c r="G738" s="207" t="s">
        <v>227</v>
      </c>
      <c r="H738" s="208">
        <v>4</v>
      </c>
      <c r="I738" s="209"/>
      <c r="J738" s="210">
        <f>ROUND(I738*H738,2)</f>
        <v>0</v>
      </c>
      <c r="K738" s="206" t="s">
        <v>1</v>
      </c>
      <c r="L738" s="40"/>
      <c r="M738" s="211" t="s">
        <v>1</v>
      </c>
      <c r="N738" s="212" t="s">
        <v>38</v>
      </c>
      <c r="O738" s="72"/>
      <c r="P738" s="213">
        <f>O738*H738</f>
        <v>0</v>
      </c>
      <c r="Q738" s="213">
        <v>0</v>
      </c>
      <c r="R738" s="213">
        <f>Q738*H738</f>
        <v>0</v>
      </c>
      <c r="S738" s="213">
        <v>0</v>
      </c>
      <c r="T738" s="214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15" t="s">
        <v>192</v>
      </c>
      <c r="AT738" s="215" t="s">
        <v>155</v>
      </c>
      <c r="AU738" s="215" t="s">
        <v>82</v>
      </c>
      <c r="AY738" s="18" t="s">
        <v>153</v>
      </c>
      <c r="BE738" s="216">
        <f>IF(N738="základní",J738,0)</f>
        <v>0</v>
      </c>
      <c r="BF738" s="216">
        <f>IF(N738="snížená",J738,0)</f>
        <v>0</v>
      </c>
      <c r="BG738" s="216">
        <f>IF(N738="zákl. přenesená",J738,0)</f>
        <v>0</v>
      </c>
      <c r="BH738" s="216">
        <f>IF(N738="sníž. přenesená",J738,0)</f>
        <v>0</v>
      </c>
      <c r="BI738" s="216">
        <f>IF(N738="nulová",J738,0)</f>
        <v>0</v>
      </c>
      <c r="BJ738" s="18" t="s">
        <v>80</v>
      </c>
      <c r="BK738" s="216">
        <f>ROUND(I738*H738,2)</f>
        <v>0</v>
      </c>
      <c r="BL738" s="18" t="s">
        <v>192</v>
      </c>
      <c r="BM738" s="215" t="s">
        <v>785</v>
      </c>
    </row>
    <row r="739" spans="1:65" s="2" customFormat="1" ht="11.25">
      <c r="A739" s="35"/>
      <c r="B739" s="36"/>
      <c r="C739" s="37"/>
      <c r="D739" s="217" t="s">
        <v>160</v>
      </c>
      <c r="E739" s="37"/>
      <c r="F739" s="218" t="s">
        <v>784</v>
      </c>
      <c r="G739" s="37"/>
      <c r="H739" s="37"/>
      <c r="I739" s="116"/>
      <c r="J739" s="37"/>
      <c r="K739" s="37"/>
      <c r="L739" s="40"/>
      <c r="M739" s="219"/>
      <c r="N739" s="220"/>
      <c r="O739" s="72"/>
      <c r="P739" s="72"/>
      <c r="Q739" s="72"/>
      <c r="R739" s="72"/>
      <c r="S739" s="72"/>
      <c r="T739" s="73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T739" s="18" t="s">
        <v>160</v>
      </c>
      <c r="AU739" s="18" t="s">
        <v>82</v>
      </c>
    </row>
    <row r="740" spans="1:65" s="2" customFormat="1" ht="21.75" customHeight="1">
      <c r="A740" s="35"/>
      <c r="B740" s="36"/>
      <c r="C740" s="204" t="s">
        <v>488</v>
      </c>
      <c r="D740" s="204" t="s">
        <v>155</v>
      </c>
      <c r="E740" s="205" t="s">
        <v>786</v>
      </c>
      <c r="F740" s="206" t="s">
        <v>787</v>
      </c>
      <c r="G740" s="207" t="s">
        <v>227</v>
      </c>
      <c r="H740" s="208">
        <v>4</v>
      </c>
      <c r="I740" s="209"/>
      <c r="J740" s="210">
        <f>ROUND(I740*H740,2)</f>
        <v>0</v>
      </c>
      <c r="K740" s="206" t="s">
        <v>1</v>
      </c>
      <c r="L740" s="40"/>
      <c r="M740" s="211" t="s">
        <v>1</v>
      </c>
      <c r="N740" s="212" t="s">
        <v>38</v>
      </c>
      <c r="O740" s="72"/>
      <c r="P740" s="213">
        <f>O740*H740</f>
        <v>0</v>
      </c>
      <c r="Q740" s="213">
        <v>0</v>
      </c>
      <c r="R740" s="213">
        <f>Q740*H740</f>
        <v>0</v>
      </c>
      <c r="S740" s="213">
        <v>0</v>
      </c>
      <c r="T740" s="214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15" t="s">
        <v>192</v>
      </c>
      <c r="AT740" s="215" t="s">
        <v>155</v>
      </c>
      <c r="AU740" s="215" t="s">
        <v>82</v>
      </c>
      <c r="AY740" s="18" t="s">
        <v>153</v>
      </c>
      <c r="BE740" s="216">
        <f>IF(N740="základní",J740,0)</f>
        <v>0</v>
      </c>
      <c r="BF740" s="216">
        <f>IF(N740="snížená",J740,0)</f>
        <v>0</v>
      </c>
      <c r="BG740" s="216">
        <f>IF(N740="zákl. přenesená",J740,0)</f>
        <v>0</v>
      </c>
      <c r="BH740" s="216">
        <f>IF(N740="sníž. přenesená",J740,0)</f>
        <v>0</v>
      </c>
      <c r="BI740" s="216">
        <f>IF(N740="nulová",J740,0)</f>
        <v>0</v>
      </c>
      <c r="BJ740" s="18" t="s">
        <v>80</v>
      </c>
      <c r="BK740" s="216">
        <f>ROUND(I740*H740,2)</f>
        <v>0</v>
      </c>
      <c r="BL740" s="18" t="s">
        <v>192</v>
      </c>
      <c r="BM740" s="215" t="s">
        <v>788</v>
      </c>
    </row>
    <row r="741" spans="1:65" s="2" customFormat="1" ht="19.5">
      <c r="A741" s="35"/>
      <c r="B741" s="36"/>
      <c r="C741" s="37"/>
      <c r="D741" s="217" t="s">
        <v>160</v>
      </c>
      <c r="E741" s="37"/>
      <c r="F741" s="218" t="s">
        <v>787</v>
      </c>
      <c r="G741" s="37"/>
      <c r="H741" s="37"/>
      <c r="I741" s="116"/>
      <c r="J741" s="37"/>
      <c r="K741" s="37"/>
      <c r="L741" s="40"/>
      <c r="M741" s="219"/>
      <c r="N741" s="220"/>
      <c r="O741" s="72"/>
      <c r="P741" s="72"/>
      <c r="Q741" s="72"/>
      <c r="R741" s="72"/>
      <c r="S741" s="72"/>
      <c r="T741" s="73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T741" s="18" t="s">
        <v>160</v>
      </c>
      <c r="AU741" s="18" t="s">
        <v>82</v>
      </c>
    </row>
    <row r="742" spans="1:65" s="2" customFormat="1" ht="16.5" customHeight="1">
      <c r="A742" s="35"/>
      <c r="B742" s="36"/>
      <c r="C742" s="204" t="s">
        <v>789</v>
      </c>
      <c r="D742" s="204" t="s">
        <v>155</v>
      </c>
      <c r="E742" s="205" t="s">
        <v>790</v>
      </c>
      <c r="F742" s="206" t="s">
        <v>791</v>
      </c>
      <c r="G742" s="207" t="s">
        <v>227</v>
      </c>
      <c r="H742" s="208">
        <v>4</v>
      </c>
      <c r="I742" s="209"/>
      <c r="J742" s="210">
        <f>ROUND(I742*H742,2)</f>
        <v>0</v>
      </c>
      <c r="K742" s="206" t="s">
        <v>1</v>
      </c>
      <c r="L742" s="40"/>
      <c r="M742" s="211" t="s">
        <v>1</v>
      </c>
      <c r="N742" s="212" t="s">
        <v>38</v>
      </c>
      <c r="O742" s="72"/>
      <c r="P742" s="213">
        <f>O742*H742</f>
        <v>0</v>
      </c>
      <c r="Q742" s="213">
        <v>0</v>
      </c>
      <c r="R742" s="213">
        <f>Q742*H742</f>
        <v>0</v>
      </c>
      <c r="S742" s="213">
        <v>0</v>
      </c>
      <c r="T742" s="214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15" t="s">
        <v>192</v>
      </c>
      <c r="AT742" s="215" t="s">
        <v>155</v>
      </c>
      <c r="AU742" s="215" t="s">
        <v>82</v>
      </c>
      <c r="AY742" s="18" t="s">
        <v>153</v>
      </c>
      <c r="BE742" s="216">
        <f>IF(N742="základní",J742,0)</f>
        <v>0</v>
      </c>
      <c r="BF742" s="216">
        <f>IF(N742="snížená",J742,0)</f>
        <v>0</v>
      </c>
      <c r="BG742" s="216">
        <f>IF(N742="zákl. přenesená",J742,0)</f>
        <v>0</v>
      </c>
      <c r="BH742" s="216">
        <f>IF(N742="sníž. přenesená",J742,0)</f>
        <v>0</v>
      </c>
      <c r="BI742" s="216">
        <f>IF(N742="nulová",J742,0)</f>
        <v>0</v>
      </c>
      <c r="BJ742" s="18" t="s">
        <v>80</v>
      </c>
      <c r="BK742" s="216">
        <f>ROUND(I742*H742,2)</f>
        <v>0</v>
      </c>
      <c r="BL742" s="18" t="s">
        <v>192</v>
      </c>
      <c r="BM742" s="215" t="s">
        <v>792</v>
      </c>
    </row>
    <row r="743" spans="1:65" s="2" customFormat="1" ht="11.25">
      <c r="A743" s="35"/>
      <c r="B743" s="36"/>
      <c r="C743" s="37"/>
      <c r="D743" s="217" t="s">
        <v>160</v>
      </c>
      <c r="E743" s="37"/>
      <c r="F743" s="218" t="s">
        <v>791</v>
      </c>
      <c r="G743" s="37"/>
      <c r="H743" s="37"/>
      <c r="I743" s="116"/>
      <c r="J743" s="37"/>
      <c r="K743" s="37"/>
      <c r="L743" s="40"/>
      <c r="M743" s="219"/>
      <c r="N743" s="220"/>
      <c r="O743" s="72"/>
      <c r="P743" s="72"/>
      <c r="Q743" s="72"/>
      <c r="R743" s="72"/>
      <c r="S743" s="72"/>
      <c r="T743" s="73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T743" s="18" t="s">
        <v>160</v>
      </c>
      <c r="AU743" s="18" t="s">
        <v>82</v>
      </c>
    </row>
    <row r="744" spans="1:65" s="2" customFormat="1" ht="21.75" customHeight="1">
      <c r="A744" s="35"/>
      <c r="B744" s="36"/>
      <c r="C744" s="204" t="s">
        <v>492</v>
      </c>
      <c r="D744" s="204" t="s">
        <v>155</v>
      </c>
      <c r="E744" s="205" t="s">
        <v>793</v>
      </c>
      <c r="F744" s="206" t="s">
        <v>794</v>
      </c>
      <c r="G744" s="207" t="s">
        <v>188</v>
      </c>
      <c r="H744" s="208">
        <v>9.1999999999999998E-2</v>
      </c>
      <c r="I744" s="209"/>
      <c r="J744" s="210">
        <f>ROUND(I744*H744,2)</f>
        <v>0</v>
      </c>
      <c r="K744" s="206" t="s">
        <v>1</v>
      </c>
      <c r="L744" s="40"/>
      <c r="M744" s="211" t="s">
        <v>1</v>
      </c>
      <c r="N744" s="212" t="s">
        <v>38</v>
      </c>
      <c r="O744" s="72"/>
      <c r="P744" s="213">
        <f>O744*H744</f>
        <v>0</v>
      </c>
      <c r="Q744" s="213">
        <v>0</v>
      </c>
      <c r="R744" s="213">
        <f>Q744*H744</f>
        <v>0</v>
      </c>
      <c r="S744" s="213">
        <v>0</v>
      </c>
      <c r="T744" s="214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215" t="s">
        <v>192</v>
      </c>
      <c r="AT744" s="215" t="s">
        <v>155</v>
      </c>
      <c r="AU744" s="215" t="s">
        <v>82</v>
      </c>
      <c r="AY744" s="18" t="s">
        <v>153</v>
      </c>
      <c r="BE744" s="216">
        <f>IF(N744="základní",J744,0)</f>
        <v>0</v>
      </c>
      <c r="BF744" s="216">
        <f>IF(N744="snížená",J744,0)</f>
        <v>0</v>
      </c>
      <c r="BG744" s="216">
        <f>IF(N744="zákl. přenesená",J744,0)</f>
        <v>0</v>
      </c>
      <c r="BH744" s="216">
        <f>IF(N744="sníž. přenesená",J744,0)</f>
        <v>0</v>
      </c>
      <c r="BI744" s="216">
        <f>IF(N744="nulová",J744,0)</f>
        <v>0</v>
      </c>
      <c r="BJ744" s="18" t="s">
        <v>80</v>
      </c>
      <c r="BK744" s="216">
        <f>ROUND(I744*H744,2)</f>
        <v>0</v>
      </c>
      <c r="BL744" s="18" t="s">
        <v>192</v>
      </c>
      <c r="BM744" s="215" t="s">
        <v>795</v>
      </c>
    </row>
    <row r="745" spans="1:65" s="2" customFormat="1" ht="19.5">
      <c r="A745" s="35"/>
      <c r="B745" s="36"/>
      <c r="C745" s="37"/>
      <c r="D745" s="217" t="s">
        <v>160</v>
      </c>
      <c r="E745" s="37"/>
      <c r="F745" s="218" t="s">
        <v>794</v>
      </c>
      <c r="G745" s="37"/>
      <c r="H745" s="37"/>
      <c r="I745" s="116"/>
      <c r="J745" s="37"/>
      <c r="K745" s="37"/>
      <c r="L745" s="40"/>
      <c r="M745" s="219"/>
      <c r="N745" s="220"/>
      <c r="O745" s="72"/>
      <c r="P745" s="72"/>
      <c r="Q745" s="72"/>
      <c r="R745" s="72"/>
      <c r="S745" s="72"/>
      <c r="T745" s="73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T745" s="18" t="s">
        <v>160</v>
      </c>
      <c r="AU745" s="18" t="s">
        <v>82</v>
      </c>
    </row>
    <row r="746" spans="1:65" s="2" customFormat="1" ht="21.75" customHeight="1">
      <c r="A746" s="35"/>
      <c r="B746" s="36"/>
      <c r="C746" s="204" t="s">
        <v>796</v>
      </c>
      <c r="D746" s="204" t="s">
        <v>155</v>
      </c>
      <c r="E746" s="205" t="s">
        <v>797</v>
      </c>
      <c r="F746" s="206" t="s">
        <v>798</v>
      </c>
      <c r="G746" s="207" t="s">
        <v>711</v>
      </c>
      <c r="H746" s="275"/>
      <c r="I746" s="209"/>
      <c r="J746" s="210">
        <f>ROUND(I746*H746,2)</f>
        <v>0</v>
      </c>
      <c r="K746" s="206" t="s">
        <v>1</v>
      </c>
      <c r="L746" s="40"/>
      <c r="M746" s="211" t="s">
        <v>1</v>
      </c>
      <c r="N746" s="212" t="s">
        <v>38</v>
      </c>
      <c r="O746" s="72"/>
      <c r="P746" s="213">
        <f>O746*H746</f>
        <v>0</v>
      </c>
      <c r="Q746" s="213">
        <v>0</v>
      </c>
      <c r="R746" s="213">
        <f>Q746*H746</f>
        <v>0</v>
      </c>
      <c r="S746" s="213">
        <v>0</v>
      </c>
      <c r="T746" s="214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15" t="s">
        <v>192</v>
      </c>
      <c r="AT746" s="215" t="s">
        <v>155</v>
      </c>
      <c r="AU746" s="215" t="s">
        <v>82</v>
      </c>
      <c r="AY746" s="18" t="s">
        <v>153</v>
      </c>
      <c r="BE746" s="216">
        <f>IF(N746="základní",J746,0)</f>
        <v>0</v>
      </c>
      <c r="BF746" s="216">
        <f>IF(N746="snížená",J746,0)</f>
        <v>0</v>
      </c>
      <c r="BG746" s="216">
        <f>IF(N746="zákl. přenesená",J746,0)</f>
        <v>0</v>
      </c>
      <c r="BH746" s="216">
        <f>IF(N746="sníž. přenesená",J746,0)</f>
        <v>0</v>
      </c>
      <c r="BI746" s="216">
        <f>IF(N746="nulová",J746,0)</f>
        <v>0</v>
      </c>
      <c r="BJ746" s="18" t="s">
        <v>80</v>
      </c>
      <c r="BK746" s="216">
        <f>ROUND(I746*H746,2)</f>
        <v>0</v>
      </c>
      <c r="BL746" s="18" t="s">
        <v>192</v>
      </c>
      <c r="BM746" s="215" t="s">
        <v>799</v>
      </c>
    </row>
    <row r="747" spans="1:65" s="2" customFormat="1" ht="11.25">
      <c r="A747" s="35"/>
      <c r="B747" s="36"/>
      <c r="C747" s="37"/>
      <c r="D747" s="217" t="s">
        <v>160</v>
      </c>
      <c r="E747" s="37"/>
      <c r="F747" s="218" t="s">
        <v>798</v>
      </c>
      <c r="G747" s="37"/>
      <c r="H747" s="37"/>
      <c r="I747" s="116"/>
      <c r="J747" s="37"/>
      <c r="K747" s="37"/>
      <c r="L747" s="40"/>
      <c r="M747" s="219"/>
      <c r="N747" s="220"/>
      <c r="O747" s="72"/>
      <c r="P747" s="72"/>
      <c r="Q747" s="72"/>
      <c r="R747" s="72"/>
      <c r="S747" s="72"/>
      <c r="T747" s="73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T747" s="18" t="s">
        <v>160</v>
      </c>
      <c r="AU747" s="18" t="s">
        <v>82</v>
      </c>
    </row>
    <row r="748" spans="1:65" s="12" customFormat="1" ht="22.9" customHeight="1">
      <c r="B748" s="188"/>
      <c r="C748" s="189"/>
      <c r="D748" s="190" t="s">
        <v>72</v>
      </c>
      <c r="E748" s="202" t="s">
        <v>800</v>
      </c>
      <c r="F748" s="202" t="s">
        <v>801</v>
      </c>
      <c r="G748" s="189"/>
      <c r="H748" s="189"/>
      <c r="I748" s="192"/>
      <c r="J748" s="203">
        <f>BK748</f>
        <v>0</v>
      </c>
      <c r="K748" s="189"/>
      <c r="L748" s="194"/>
      <c r="M748" s="195"/>
      <c r="N748" s="196"/>
      <c r="O748" s="196"/>
      <c r="P748" s="197">
        <f>SUM(P749:P776)</f>
        <v>0</v>
      </c>
      <c r="Q748" s="196"/>
      <c r="R748" s="197">
        <f>SUM(R749:R776)</f>
        <v>0</v>
      </c>
      <c r="S748" s="196"/>
      <c r="T748" s="198">
        <f>SUM(T749:T776)</f>
        <v>0</v>
      </c>
      <c r="AR748" s="199" t="s">
        <v>82</v>
      </c>
      <c r="AT748" s="200" t="s">
        <v>72</v>
      </c>
      <c r="AU748" s="200" t="s">
        <v>80</v>
      </c>
      <c r="AY748" s="199" t="s">
        <v>153</v>
      </c>
      <c r="BK748" s="201">
        <f>SUM(BK749:BK776)</f>
        <v>0</v>
      </c>
    </row>
    <row r="749" spans="1:65" s="2" customFormat="1" ht="21.75" customHeight="1">
      <c r="A749" s="35"/>
      <c r="B749" s="36"/>
      <c r="C749" s="204" t="s">
        <v>495</v>
      </c>
      <c r="D749" s="204" t="s">
        <v>155</v>
      </c>
      <c r="E749" s="205" t="s">
        <v>802</v>
      </c>
      <c r="F749" s="206" t="s">
        <v>803</v>
      </c>
      <c r="G749" s="207" t="s">
        <v>804</v>
      </c>
      <c r="H749" s="208">
        <v>1</v>
      </c>
      <c r="I749" s="209"/>
      <c r="J749" s="210">
        <f>ROUND(I749*H749,2)</f>
        <v>0</v>
      </c>
      <c r="K749" s="206" t="s">
        <v>1</v>
      </c>
      <c r="L749" s="40"/>
      <c r="M749" s="211" t="s">
        <v>1</v>
      </c>
      <c r="N749" s="212" t="s">
        <v>38</v>
      </c>
      <c r="O749" s="72"/>
      <c r="P749" s="213">
        <f>O749*H749</f>
        <v>0</v>
      </c>
      <c r="Q749" s="213">
        <v>0</v>
      </c>
      <c r="R749" s="213">
        <f>Q749*H749</f>
        <v>0</v>
      </c>
      <c r="S749" s="213">
        <v>0</v>
      </c>
      <c r="T749" s="214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215" t="s">
        <v>192</v>
      </c>
      <c r="AT749" s="215" t="s">
        <v>155</v>
      </c>
      <c r="AU749" s="215" t="s">
        <v>82</v>
      </c>
      <c r="AY749" s="18" t="s">
        <v>153</v>
      </c>
      <c r="BE749" s="216">
        <f>IF(N749="základní",J749,0)</f>
        <v>0</v>
      </c>
      <c r="BF749" s="216">
        <f>IF(N749="snížená",J749,0)</f>
        <v>0</v>
      </c>
      <c r="BG749" s="216">
        <f>IF(N749="zákl. přenesená",J749,0)</f>
        <v>0</v>
      </c>
      <c r="BH749" s="216">
        <f>IF(N749="sníž. přenesená",J749,0)</f>
        <v>0</v>
      </c>
      <c r="BI749" s="216">
        <f>IF(N749="nulová",J749,0)</f>
        <v>0</v>
      </c>
      <c r="BJ749" s="18" t="s">
        <v>80</v>
      </c>
      <c r="BK749" s="216">
        <f>ROUND(I749*H749,2)</f>
        <v>0</v>
      </c>
      <c r="BL749" s="18" t="s">
        <v>192</v>
      </c>
      <c r="BM749" s="215" t="s">
        <v>805</v>
      </c>
    </row>
    <row r="750" spans="1:65" s="2" customFormat="1" ht="19.5">
      <c r="A750" s="35"/>
      <c r="B750" s="36"/>
      <c r="C750" s="37"/>
      <c r="D750" s="217" t="s">
        <v>160</v>
      </c>
      <c r="E750" s="37"/>
      <c r="F750" s="218" t="s">
        <v>803</v>
      </c>
      <c r="G750" s="37"/>
      <c r="H750" s="37"/>
      <c r="I750" s="116"/>
      <c r="J750" s="37"/>
      <c r="K750" s="37"/>
      <c r="L750" s="40"/>
      <c r="M750" s="219"/>
      <c r="N750" s="220"/>
      <c r="O750" s="72"/>
      <c r="P750" s="72"/>
      <c r="Q750" s="72"/>
      <c r="R750" s="72"/>
      <c r="S750" s="72"/>
      <c r="T750" s="73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T750" s="18" t="s">
        <v>160</v>
      </c>
      <c r="AU750" s="18" t="s">
        <v>82</v>
      </c>
    </row>
    <row r="751" spans="1:65" s="2" customFormat="1" ht="21.75" customHeight="1">
      <c r="A751" s="35"/>
      <c r="B751" s="36"/>
      <c r="C751" s="204" t="s">
        <v>806</v>
      </c>
      <c r="D751" s="204" t="s">
        <v>155</v>
      </c>
      <c r="E751" s="205" t="s">
        <v>807</v>
      </c>
      <c r="F751" s="206" t="s">
        <v>808</v>
      </c>
      <c r="G751" s="207" t="s">
        <v>804</v>
      </c>
      <c r="H751" s="208">
        <v>1</v>
      </c>
      <c r="I751" s="209"/>
      <c r="J751" s="210">
        <f>ROUND(I751*H751,2)</f>
        <v>0</v>
      </c>
      <c r="K751" s="206" t="s">
        <v>1</v>
      </c>
      <c r="L751" s="40"/>
      <c r="M751" s="211" t="s">
        <v>1</v>
      </c>
      <c r="N751" s="212" t="s">
        <v>38</v>
      </c>
      <c r="O751" s="72"/>
      <c r="P751" s="213">
        <f>O751*H751</f>
        <v>0</v>
      </c>
      <c r="Q751" s="213">
        <v>0</v>
      </c>
      <c r="R751" s="213">
        <f>Q751*H751</f>
        <v>0</v>
      </c>
      <c r="S751" s="213">
        <v>0</v>
      </c>
      <c r="T751" s="214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215" t="s">
        <v>192</v>
      </c>
      <c r="AT751" s="215" t="s">
        <v>155</v>
      </c>
      <c r="AU751" s="215" t="s">
        <v>82</v>
      </c>
      <c r="AY751" s="18" t="s">
        <v>153</v>
      </c>
      <c r="BE751" s="216">
        <f>IF(N751="základní",J751,0)</f>
        <v>0</v>
      </c>
      <c r="BF751" s="216">
        <f>IF(N751="snížená",J751,0)</f>
        <v>0</v>
      </c>
      <c r="BG751" s="216">
        <f>IF(N751="zákl. přenesená",J751,0)</f>
        <v>0</v>
      </c>
      <c r="BH751" s="216">
        <f>IF(N751="sníž. přenesená",J751,0)</f>
        <v>0</v>
      </c>
      <c r="BI751" s="216">
        <f>IF(N751="nulová",J751,0)</f>
        <v>0</v>
      </c>
      <c r="BJ751" s="18" t="s">
        <v>80</v>
      </c>
      <c r="BK751" s="216">
        <f>ROUND(I751*H751,2)</f>
        <v>0</v>
      </c>
      <c r="BL751" s="18" t="s">
        <v>192</v>
      </c>
      <c r="BM751" s="215" t="s">
        <v>809</v>
      </c>
    </row>
    <row r="752" spans="1:65" s="2" customFormat="1" ht="19.5">
      <c r="A752" s="35"/>
      <c r="B752" s="36"/>
      <c r="C752" s="37"/>
      <c r="D752" s="217" t="s">
        <v>160</v>
      </c>
      <c r="E752" s="37"/>
      <c r="F752" s="218" t="s">
        <v>808</v>
      </c>
      <c r="G752" s="37"/>
      <c r="H752" s="37"/>
      <c r="I752" s="116"/>
      <c r="J752" s="37"/>
      <c r="K752" s="37"/>
      <c r="L752" s="40"/>
      <c r="M752" s="219"/>
      <c r="N752" s="220"/>
      <c r="O752" s="72"/>
      <c r="P752" s="72"/>
      <c r="Q752" s="72"/>
      <c r="R752" s="72"/>
      <c r="S752" s="72"/>
      <c r="T752" s="73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T752" s="18" t="s">
        <v>160</v>
      </c>
      <c r="AU752" s="18" t="s">
        <v>82</v>
      </c>
    </row>
    <row r="753" spans="1:65" s="2" customFormat="1" ht="21.75" customHeight="1">
      <c r="A753" s="35"/>
      <c r="B753" s="36"/>
      <c r="C753" s="204" t="s">
        <v>499</v>
      </c>
      <c r="D753" s="204" t="s">
        <v>155</v>
      </c>
      <c r="E753" s="205" t="s">
        <v>810</v>
      </c>
      <c r="F753" s="206" t="s">
        <v>811</v>
      </c>
      <c r="G753" s="207" t="s">
        <v>804</v>
      </c>
      <c r="H753" s="208">
        <v>9</v>
      </c>
      <c r="I753" s="209"/>
      <c r="J753" s="210">
        <f>ROUND(I753*H753,2)</f>
        <v>0</v>
      </c>
      <c r="K753" s="206" t="s">
        <v>1</v>
      </c>
      <c r="L753" s="40"/>
      <c r="M753" s="211" t="s">
        <v>1</v>
      </c>
      <c r="N753" s="212" t="s">
        <v>38</v>
      </c>
      <c r="O753" s="72"/>
      <c r="P753" s="213">
        <f>O753*H753</f>
        <v>0</v>
      </c>
      <c r="Q753" s="213">
        <v>0</v>
      </c>
      <c r="R753" s="213">
        <f>Q753*H753</f>
        <v>0</v>
      </c>
      <c r="S753" s="213">
        <v>0</v>
      </c>
      <c r="T753" s="214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15" t="s">
        <v>192</v>
      </c>
      <c r="AT753" s="215" t="s">
        <v>155</v>
      </c>
      <c r="AU753" s="215" t="s">
        <v>82</v>
      </c>
      <c r="AY753" s="18" t="s">
        <v>153</v>
      </c>
      <c r="BE753" s="216">
        <f>IF(N753="základní",J753,0)</f>
        <v>0</v>
      </c>
      <c r="BF753" s="216">
        <f>IF(N753="snížená",J753,0)</f>
        <v>0</v>
      </c>
      <c r="BG753" s="216">
        <f>IF(N753="zákl. přenesená",J753,0)</f>
        <v>0</v>
      </c>
      <c r="BH753" s="216">
        <f>IF(N753="sníž. přenesená",J753,0)</f>
        <v>0</v>
      </c>
      <c r="BI753" s="216">
        <f>IF(N753="nulová",J753,0)</f>
        <v>0</v>
      </c>
      <c r="BJ753" s="18" t="s">
        <v>80</v>
      </c>
      <c r="BK753" s="216">
        <f>ROUND(I753*H753,2)</f>
        <v>0</v>
      </c>
      <c r="BL753" s="18" t="s">
        <v>192</v>
      </c>
      <c r="BM753" s="215" t="s">
        <v>812</v>
      </c>
    </row>
    <row r="754" spans="1:65" s="2" customFormat="1" ht="11.25">
      <c r="A754" s="35"/>
      <c r="B754" s="36"/>
      <c r="C754" s="37"/>
      <c r="D754" s="217" t="s">
        <v>160</v>
      </c>
      <c r="E754" s="37"/>
      <c r="F754" s="218" t="s">
        <v>811</v>
      </c>
      <c r="G754" s="37"/>
      <c r="H754" s="37"/>
      <c r="I754" s="116"/>
      <c r="J754" s="37"/>
      <c r="K754" s="37"/>
      <c r="L754" s="40"/>
      <c r="M754" s="219"/>
      <c r="N754" s="220"/>
      <c r="O754" s="72"/>
      <c r="P754" s="72"/>
      <c r="Q754" s="72"/>
      <c r="R754" s="72"/>
      <c r="S754" s="72"/>
      <c r="T754" s="73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T754" s="18" t="s">
        <v>160</v>
      </c>
      <c r="AU754" s="18" t="s">
        <v>82</v>
      </c>
    </row>
    <row r="755" spans="1:65" s="2" customFormat="1" ht="21.75" customHeight="1">
      <c r="A755" s="35"/>
      <c r="B755" s="36"/>
      <c r="C755" s="204" t="s">
        <v>813</v>
      </c>
      <c r="D755" s="204" t="s">
        <v>155</v>
      </c>
      <c r="E755" s="205" t="s">
        <v>814</v>
      </c>
      <c r="F755" s="206" t="s">
        <v>815</v>
      </c>
      <c r="G755" s="207" t="s">
        <v>804</v>
      </c>
      <c r="H755" s="208">
        <v>1</v>
      </c>
      <c r="I755" s="209"/>
      <c r="J755" s="210">
        <f>ROUND(I755*H755,2)</f>
        <v>0</v>
      </c>
      <c r="K755" s="206" t="s">
        <v>1</v>
      </c>
      <c r="L755" s="40"/>
      <c r="M755" s="211" t="s">
        <v>1</v>
      </c>
      <c r="N755" s="212" t="s">
        <v>38</v>
      </c>
      <c r="O755" s="72"/>
      <c r="P755" s="213">
        <f>O755*H755</f>
        <v>0</v>
      </c>
      <c r="Q755" s="213">
        <v>0</v>
      </c>
      <c r="R755" s="213">
        <f>Q755*H755</f>
        <v>0</v>
      </c>
      <c r="S755" s="213">
        <v>0</v>
      </c>
      <c r="T755" s="214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215" t="s">
        <v>192</v>
      </c>
      <c r="AT755" s="215" t="s">
        <v>155</v>
      </c>
      <c r="AU755" s="215" t="s">
        <v>82</v>
      </c>
      <c r="AY755" s="18" t="s">
        <v>153</v>
      </c>
      <c r="BE755" s="216">
        <f>IF(N755="základní",J755,0)</f>
        <v>0</v>
      </c>
      <c r="BF755" s="216">
        <f>IF(N755="snížená",J755,0)</f>
        <v>0</v>
      </c>
      <c r="BG755" s="216">
        <f>IF(N755="zákl. přenesená",J755,0)</f>
        <v>0</v>
      </c>
      <c r="BH755" s="216">
        <f>IF(N755="sníž. přenesená",J755,0)</f>
        <v>0</v>
      </c>
      <c r="BI755" s="216">
        <f>IF(N755="nulová",J755,0)</f>
        <v>0</v>
      </c>
      <c r="BJ755" s="18" t="s">
        <v>80</v>
      </c>
      <c r="BK755" s="216">
        <f>ROUND(I755*H755,2)</f>
        <v>0</v>
      </c>
      <c r="BL755" s="18" t="s">
        <v>192</v>
      </c>
      <c r="BM755" s="215" t="s">
        <v>816</v>
      </c>
    </row>
    <row r="756" spans="1:65" s="2" customFormat="1" ht="19.5">
      <c r="A756" s="35"/>
      <c r="B756" s="36"/>
      <c r="C756" s="37"/>
      <c r="D756" s="217" t="s">
        <v>160</v>
      </c>
      <c r="E756" s="37"/>
      <c r="F756" s="218" t="s">
        <v>815</v>
      </c>
      <c r="G756" s="37"/>
      <c r="H756" s="37"/>
      <c r="I756" s="116"/>
      <c r="J756" s="37"/>
      <c r="K756" s="37"/>
      <c r="L756" s="40"/>
      <c r="M756" s="219"/>
      <c r="N756" s="220"/>
      <c r="O756" s="72"/>
      <c r="P756" s="72"/>
      <c r="Q756" s="72"/>
      <c r="R756" s="72"/>
      <c r="S756" s="72"/>
      <c r="T756" s="73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T756" s="18" t="s">
        <v>160</v>
      </c>
      <c r="AU756" s="18" t="s">
        <v>82</v>
      </c>
    </row>
    <row r="757" spans="1:65" s="2" customFormat="1" ht="21.75" customHeight="1">
      <c r="A757" s="35"/>
      <c r="B757" s="36"/>
      <c r="C757" s="204" t="s">
        <v>502</v>
      </c>
      <c r="D757" s="204" t="s">
        <v>155</v>
      </c>
      <c r="E757" s="205" t="s">
        <v>817</v>
      </c>
      <c r="F757" s="206" t="s">
        <v>818</v>
      </c>
      <c r="G757" s="207" t="s">
        <v>804</v>
      </c>
      <c r="H757" s="208">
        <v>8</v>
      </c>
      <c r="I757" s="209"/>
      <c r="J757" s="210">
        <f>ROUND(I757*H757,2)</f>
        <v>0</v>
      </c>
      <c r="K757" s="206" t="s">
        <v>1</v>
      </c>
      <c r="L757" s="40"/>
      <c r="M757" s="211" t="s">
        <v>1</v>
      </c>
      <c r="N757" s="212" t="s">
        <v>38</v>
      </c>
      <c r="O757" s="72"/>
      <c r="P757" s="213">
        <f>O757*H757</f>
        <v>0</v>
      </c>
      <c r="Q757" s="213">
        <v>0</v>
      </c>
      <c r="R757" s="213">
        <f>Q757*H757</f>
        <v>0</v>
      </c>
      <c r="S757" s="213">
        <v>0</v>
      </c>
      <c r="T757" s="214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215" t="s">
        <v>192</v>
      </c>
      <c r="AT757" s="215" t="s">
        <v>155</v>
      </c>
      <c r="AU757" s="215" t="s">
        <v>82</v>
      </c>
      <c r="AY757" s="18" t="s">
        <v>153</v>
      </c>
      <c r="BE757" s="216">
        <f>IF(N757="základní",J757,0)</f>
        <v>0</v>
      </c>
      <c r="BF757" s="216">
        <f>IF(N757="snížená",J757,0)</f>
        <v>0</v>
      </c>
      <c r="BG757" s="216">
        <f>IF(N757="zákl. přenesená",J757,0)</f>
        <v>0</v>
      </c>
      <c r="BH757" s="216">
        <f>IF(N757="sníž. přenesená",J757,0)</f>
        <v>0</v>
      </c>
      <c r="BI757" s="216">
        <f>IF(N757="nulová",J757,0)</f>
        <v>0</v>
      </c>
      <c r="BJ757" s="18" t="s">
        <v>80</v>
      </c>
      <c r="BK757" s="216">
        <f>ROUND(I757*H757,2)</f>
        <v>0</v>
      </c>
      <c r="BL757" s="18" t="s">
        <v>192</v>
      </c>
      <c r="BM757" s="215" t="s">
        <v>819</v>
      </c>
    </row>
    <row r="758" spans="1:65" s="2" customFormat="1" ht="19.5">
      <c r="A758" s="35"/>
      <c r="B758" s="36"/>
      <c r="C758" s="37"/>
      <c r="D758" s="217" t="s">
        <v>160</v>
      </c>
      <c r="E758" s="37"/>
      <c r="F758" s="218" t="s">
        <v>818</v>
      </c>
      <c r="G758" s="37"/>
      <c r="H758" s="37"/>
      <c r="I758" s="116"/>
      <c r="J758" s="37"/>
      <c r="K758" s="37"/>
      <c r="L758" s="40"/>
      <c r="M758" s="219"/>
      <c r="N758" s="220"/>
      <c r="O758" s="72"/>
      <c r="P758" s="72"/>
      <c r="Q758" s="72"/>
      <c r="R758" s="72"/>
      <c r="S758" s="72"/>
      <c r="T758" s="73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T758" s="18" t="s">
        <v>160</v>
      </c>
      <c r="AU758" s="18" t="s">
        <v>82</v>
      </c>
    </row>
    <row r="759" spans="1:65" s="2" customFormat="1" ht="21.75" customHeight="1">
      <c r="A759" s="35"/>
      <c r="B759" s="36"/>
      <c r="C759" s="204" t="s">
        <v>820</v>
      </c>
      <c r="D759" s="204" t="s">
        <v>155</v>
      </c>
      <c r="E759" s="205" t="s">
        <v>821</v>
      </c>
      <c r="F759" s="206" t="s">
        <v>822</v>
      </c>
      <c r="G759" s="207" t="s">
        <v>804</v>
      </c>
      <c r="H759" s="208">
        <v>4</v>
      </c>
      <c r="I759" s="209"/>
      <c r="J759" s="210">
        <f>ROUND(I759*H759,2)</f>
        <v>0</v>
      </c>
      <c r="K759" s="206" t="s">
        <v>1</v>
      </c>
      <c r="L759" s="40"/>
      <c r="M759" s="211" t="s">
        <v>1</v>
      </c>
      <c r="N759" s="212" t="s">
        <v>38</v>
      </c>
      <c r="O759" s="72"/>
      <c r="P759" s="213">
        <f>O759*H759</f>
        <v>0</v>
      </c>
      <c r="Q759" s="213">
        <v>0</v>
      </c>
      <c r="R759" s="213">
        <f>Q759*H759</f>
        <v>0</v>
      </c>
      <c r="S759" s="213">
        <v>0</v>
      </c>
      <c r="T759" s="214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15" t="s">
        <v>192</v>
      </c>
      <c r="AT759" s="215" t="s">
        <v>155</v>
      </c>
      <c r="AU759" s="215" t="s">
        <v>82</v>
      </c>
      <c r="AY759" s="18" t="s">
        <v>153</v>
      </c>
      <c r="BE759" s="216">
        <f>IF(N759="základní",J759,0)</f>
        <v>0</v>
      </c>
      <c r="BF759" s="216">
        <f>IF(N759="snížená",J759,0)</f>
        <v>0</v>
      </c>
      <c r="BG759" s="216">
        <f>IF(N759="zákl. přenesená",J759,0)</f>
        <v>0</v>
      </c>
      <c r="BH759" s="216">
        <f>IF(N759="sníž. přenesená",J759,0)</f>
        <v>0</v>
      </c>
      <c r="BI759" s="216">
        <f>IF(N759="nulová",J759,0)</f>
        <v>0</v>
      </c>
      <c r="BJ759" s="18" t="s">
        <v>80</v>
      </c>
      <c r="BK759" s="216">
        <f>ROUND(I759*H759,2)</f>
        <v>0</v>
      </c>
      <c r="BL759" s="18" t="s">
        <v>192</v>
      </c>
      <c r="BM759" s="215" t="s">
        <v>823</v>
      </c>
    </row>
    <row r="760" spans="1:65" s="2" customFormat="1" ht="19.5">
      <c r="A760" s="35"/>
      <c r="B760" s="36"/>
      <c r="C760" s="37"/>
      <c r="D760" s="217" t="s">
        <v>160</v>
      </c>
      <c r="E760" s="37"/>
      <c r="F760" s="218" t="s">
        <v>822</v>
      </c>
      <c r="G760" s="37"/>
      <c r="H760" s="37"/>
      <c r="I760" s="116"/>
      <c r="J760" s="37"/>
      <c r="K760" s="37"/>
      <c r="L760" s="40"/>
      <c r="M760" s="219"/>
      <c r="N760" s="220"/>
      <c r="O760" s="72"/>
      <c r="P760" s="72"/>
      <c r="Q760" s="72"/>
      <c r="R760" s="72"/>
      <c r="S760" s="72"/>
      <c r="T760" s="73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T760" s="18" t="s">
        <v>160</v>
      </c>
      <c r="AU760" s="18" t="s">
        <v>82</v>
      </c>
    </row>
    <row r="761" spans="1:65" s="2" customFormat="1" ht="21.75" customHeight="1">
      <c r="A761" s="35"/>
      <c r="B761" s="36"/>
      <c r="C761" s="204" t="s">
        <v>506</v>
      </c>
      <c r="D761" s="204" t="s">
        <v>155</v>
      </c>
      <c r="E761" s="205" t="s">
        <v>824</v>
      </c>
      <c r="F761" s="206" t="s">
        <v>825</v>
      </c>
      <c r="G761" s="207" t="s">
        <v>804</v>
      </c>
      <c r="H761" s="208">
        <v>4</v>
      </c>
      <c r="I761" s="209"/>
      <c r="J761" s="210">
        <f>ROUND(I761*H761,2)</f>
        <v>0</v>
      </c>
      <c r="K761" s="206" t="s">
        <v>1</v>
      </c>
      <c r="L761" s="40"/>
      <c r="M761" s="211" t="s">
        <v>1</v>
      </c>
      <c r="N761" s="212" t="s">
        <v>38</v>
      </c>
      <c r="O761" s="72"/>
      <c r="P761" s="213">
        <f>O761*H761</f>
        <v>0</v>
      </c>
      <c r="Q761" s="213">
        <v>0</v>
      </c>
      <c r="R761" s="213">
        <f>Q761*H761</f>
        <v>0</v>
      </c>
      <c r="S761" s="213">
        <v>0</v>
      </c>
      <c r="T761" s="214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15" t="s">
        <v>192</v>
      </c>
      <c r="AT761" s="215" t="s">
        <v>155</v>
      </c>
      <c r="AU761" s="215" t="s">
        <v>82</v>
      </c>
      <c r="AY761" s="18" t="s">
        <v>153</v>
      </c>
      <c r="BE761" s="216">
        <f>IF(N761="základní",J761,0)</f>
        <v>0</v>
      </c>
      <c r="BF761" s="216">
        <f>IF(N761="snížená",J761,0)</f>
        <v>0</v>
      </c>
      <c r="BG761" s="216">
        <f>IF(N761="zákl. přenesená",J761,0)</f>
        <v>0</v>
      </c>
      <c r="BH761" s="216">
        <f>IF(N761="sníž. přenesená",J761,0)</f>
        <v>0</v>
      </c>
      <c r="BI761" s="216">
        <f>IF(N761="nulová",J761,0)</f>
        <v>0</v>
      </c>
      <c r="BJ761" s="18" t="s">
        <v>80</v>
      </c>
      <c r="BK761" s="216">
        <f>ROUND(I761*H761,2)</f>
        <v>0</v>
      </c>
      <c r="BL761" s="18" t="s">
        <v>192</v>
      </c>
      <c r="BM761" s="215" t="s">
        <v>826</v>
      </c>
    </row>
    <row r="762" spans="1:65" s="2" customFormat="1" ht="19.5">
      <c r="A762" s="35"/>
      <c r="B762" s="36"/>
      <c r="C762" s="37"/>
      <c r="D762" s="217" t="s">
        <v>160</v>
      </c>
      <c r="E762" s="37"/>
      <c r="F762" s="218" t="s">
        <v>825</v>
      </c>
      <c r="G762" s="37"/>
      <c r="H762" s="37"/>
      <c r="I762" s="116"/>
      <c r="J762" s="37"/>
      <c r="K762" s="37"/>
      <c r="L762" s="40"/>
      <c r="M762" s="219"/>
      <c r="N762" s="220"/>
      <c r="O762" s="72"/>
      <c r="P762" s="72"/>
      <c r="Q762" s="72"/>
      <c r="R762" s="72"/>
      <c r="S762" s="72"/>
      <c r="T762" s="73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T762" s="18" t="s">
        <v>160</v>
      </c>
      <c r="AU762" s="18" t="s">
        <v>82</v>
      </c>
    </row>
    <row r="763" spans="1:65" s="2" customFormat="1" ht="16.5" customHeight="1">
      <c r="A763" s="35"/>
      <c r="B763" s="36"/>
      <c r="C763" s="253" t="s">
        <v>827</v>
      </c>
      <c r="D763" s="253" t="s">
        <v>308</v>
      </c>
      <c r="E763" s="254" t="s">
        <v>828</v>
      </c>
      <c r="F763" s="255" t="s">
        <v>829</v>
      </c>
      <c r="G763" s="256" t="s">
        <v>227</v>
      </c>
      <c r="H763" s="257">
        <v>9</v>
      </c>
      <c r="I763" s="258"/>
      <c r="J763" s="259">
        <f>ROUND(I763*H763,2)</f>
        <v>0</v>
      </c>
      <c r="K763" s="255" t="s">
        <v>1</v>
      </c>
      <c r="L763" s="260"/>
      <c r="M763" s="261" t="s">
        <v>1</v>
      </c>
      <c r="N763" s="262" t="s">
        <v>38</v>
      </c>
      <c r="O763" s="72"/>
      <c r="P763" s="213">
        <f>O763*H763</f>
        <v>0</v>
      </c>
      <c r="Q763" s="213">
        <v>0</v>
      </c>
      <c r="R763" s="213">
        <f>Q763*H763</f>
        <v>0</v>
      </c>
      <c r="S763" s="213">
        <v>0</v>
      </c>
      <c r="T763" s="214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215" t="s">
        <v>228</v>
      </c>
      <c r="AT763" s="215" t="s">
        <v>308</v>
      </c>
      <c r="AU763" s="215" t="s">
        <v>82</v>
      </c>
      <c r="AY763" s="18" t="s">
        <v>153</v>
      </c>
      <c r="BE763" s="216">
        <f>IF(N763="základní",J763,0)</f>
        <v>0</v>
      </c>
      <c r="BF763" s="216">
        <f>IF(N763="snížená",J763,0)</f>
        <v>0</v>
      </c>
      <c r="BG763" s="216">
        <f>IF(N763="zákl. přenesená",J763,0)</f>
        <v>0</v>
      </c>
      <c r="BH763" s="216">
        <f>IF(N763="sníž. přenesená",J763,0)</f>
        <v>0</v>
      </c>
      <c r="BI763" s="216">
        <f>IF(N763="nulová",J763,0)</f>
        <v>0</v>
      </c>
      <c r="BJ763" s="18" t="s">
        <v>80</v>
      </c>
      <c r="BK763" s="216">
        <f>ROUND(I763*H763,2)</f>
        <v>0</v>
      </c>
      <c r="BL763" s="18" t="s">
        <v>192</v>
      </c>
      <c r="BM763" s="215" t="s">
        <v>830</v>
      </c>
    </row>
    <row r="764" spans="1:65" s="2" customFormat="1" ht="11.25">
      <c r="A764" s="35"/>
      <c r="B764" s="36"/>
      <c r="C764" s="37"/>
      <c r="D764" s="217" t="s">
        <v>160</v>
      </c>
      <c r="E764" s="37"/>
      <c r="F764" s="218" t="s">
        <v>829</v>
      </c>
      <c r="G764" s="37"/>
      <c r="H764" s="37"/>
      <c r="I764" s="116"/>
      <c r="J764" s="37"/>
      <c r="K764" s="37"/>
      <c r="L764" s="40"/>
      <c r="M764" s="219"/>
      <c r="N764" s="220"/>
      <c r="O764" s="72"/>
      <c r="P764" s="72"/>
      <c r="Q764" s="72"/>
      <c r="R764" s="72"/>
      <c r="S764" s="72"/>
      <c r="T764" s="73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T764" s="18" t="s">
        <v>160</v>
      </c>
      <c r="AU764" s="18" t="s">
        <v>82</v>
      </c>
    </row>
    <row r="765" spans="1:65" s="2" customFormat="1" ht="16.5" customHeight="1">
      <c r="A765" s="35"/>
      <c r="B765" s="36"/>
      <c r="C765" s="253" t="s">
        <v>510</v>
      </c>
      <c r="D765" s="253" t="s">
        <v>308</v>
      </c>
      <c r="E765" s="254" t="s">
        <v>831</v>
      </c>
      <c r="F765" s="255" t="s">
        <v>832</v>
      </c>
      <c r="G765" s="256" t="s">
        <v>227</v>
      </c>
      <c r="H765" s="257">
        <v>4</v>
      </c>
      <c r="I765" s="258"/>
      <c r="J765" s="259">
        <f>ROUND(I765*H765,2)</f>
        <v>0</v>
      </c>
      <c r="K765" s="255" t="s">
        <v>1</v>
      </c>
      <c r="L765" s="260"/>
      <c r="M765" s="261" t="s">
        <v>1</v>
      </c>
      <c r="N765" s="262" t="s">
        <v>38</v>
      </c>
      <c r="O765" s="72"/>
      <c r="P765" s="213">
        <f>O765*H765</f>
        <v>0</v>
      </c>
      <c r="Q765" s="213">
        <v>0</v>
      </c>
      <c r="R765" s="213">
        <f>Q765*H765</f>
        <v>0</v>
      </c>
      <c r="S765" s="213">
        <v>0</v>
      </c>
      <c r="T765" s="214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15" t="s">
        <v>228</v>
      </c>
      <c r="AT765" s="215" t="s">
        <v>308</v>
      </c>
      <c r="AU765" s="215" t="s">
        <v>82</v>
      </c>
      <c r="AY765" s="18" t="s">
        <v>153</v>
      </c>
      <c r="BE765" s="216">
        <f>IF(N765="základní",J765,0)</f>
        <v>0</v>
      </c>
      <c r="BF765" s="216">
        <f>IF(N765="snížená",J765,0)</f>
        <v>0</v>
      </c>
      <c r="BG765" s="216">
        <f>IF(N765="zákl. přenesená",J765,0)</f>
        <v>0</v>
      </c>
      <c r="BH765" s="216">
        <f>IF(N765="sníž. přenesená",J765,0)</f>
        <v>0</v>
      </c>
      <c r="BI765" s="216">
        <f>IF(N765="nulová",J765,0)</f>
        <v>0</v>
      </c>
      <c r="BJ765" s="18" t="s">
        <v>80</v>
      </c>
      <c r="BK765" s="216">
        <f>ROUND(I765*H765,2)</f>
        <v>0</v>
      </c>
      <c r="BL765" s="18" t="s">
        <v>192</v>
      </c>
      <c r="BM765" s="215" t="s">
        <v>833</v>
      </c>
    </row>
    <row r="766" spans="1:65" s="2" customFormat="1" ht="11.25">
      <c r="A766" s="35"/>
      <c r="B766" s="36"/>
      <c r="C766" s="37"/>
      <c r="D766" s="217" t="s">
        <v>160</v>
      </c>
      <c r="E766" s="37"/>
      <c r="F766" s="218" t="s">
        <v>832</v>
      </c>
      <c r="G766" s="37"/>
      <c r="H766" s="37"/>
      <c r="I766" s="116"/>
      <c r="J766" s="37"/>
      <c r="K766" s="37"/>
      <c r="L766" s="40"/>
      <c r="M766" s="219"/>
      <c r="N766" s="220"/>
      <c r="O766" s="72"/>
      <c r="P766" s="72"/>
      <c r="Q766" s="72"/>
      <c r="R766" s="72"/>
      <c r="S766" s="72"/>
      <c r="T766" s="73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T766" s="18" t="s">
        <v>160</v>
      </c>
      <c r="AU766" s="18" t="s">
        <v>82</v>
      </c>
    </row>
    <row r="767" spans="1:65" s="2" customFormat="1" ht="16.5" customHeight="1">
      <c r="A767" s="35"/>
      <c r="B767" s="36"/>
      <c r="C767" s="253" t="s">
        <v>834</v>
      </c>
      <c r="D767" s="253" t="s">
        <v>308</v>
      </c>
      <c r="E767" s="254" t="s">
        <v>835</v>
      </c>
      <c r="F767" s="255" t="s">
        <v>836</v>
      </c>
      <c r="G767" s="256" t="s">
        <v>227</v>
      </c>
      <c r="H767" s="257">
        <v>6</v>
      </c>
      <c r="I767" s="258"/>
      <c r="J767" s="259">
        <f>ROUND(I767*H767,2)</f>
        <v>0</v>
      </c>
      <c r="K767" s="255" t="s">
        <v>1</v>
      </c>
      <c r="L767" s="260"/>
      <c r="M767" s="261" t="s">
        <v>1</v>
      </c>
      <c r="N767" s="262" t="s">
        <v>38</v>
      </c>
      <c r="O767" s="72"/>
      <c r="P767" s="213">
        <f>O767*H767</f>
        <v>0</v>
      </c>
      <c r="Q767" s="213">
        <v>0</v>
      </c>
      <c r="R767" s="213">
        <f>Q767*H767</f>
        <v>0</v>
      </c>
      <c r="S767" s="213">
        <v>0</v>
      </c>
      <c r="T767" s="214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215" t="s">
        <v>228</v>
      </c>
      <c r="AT767" s="215" t="s">
        <v>308</v>
      </c>
      <c r="AU767" s="215" t="s">
        <v>82</v>
      </c>
      <c r="AY767" s="18" t="s">
        <v>153</v>
      </c>
      <c r="BE767" s="216">
        <f>IF(N767="základní",J767,0)</f>
        <v>0</v>
      </c>
      <c r="BF767" s="216">
        <f>IF(N767="snížená",J767,0)</f>
        <v>0</v>
      </c>
      <c r="BG767" s="216">
        <f>IF(N767="zákl. přenesená",J767,0)</f>
        <v>0</v>
      </c>
      <c r="BH767" s="216">
        <f>IF(N767="sníž. přenesená",J767,0)</f>
        <v>0</v>
      </c>
      <c r="BI767" s="216">
        <f>IF(N767="nulová",J767,0)</f>
        <v>0</v>
      </c>
      <c r="BJ767" s="18" t="s">
        <v>80</v>
      </c>
      <c r="BK767" s="216">
        <f>ROUND(I767*H767,2)</f>
        <v>0</v>
      </c>
      <c r="BL767" s="18" t="s">
        <v>192</v>
      </c>
      <c r="BM767" s="215" t="s">
        <v>837</v>
      </c>
    </row>
    <row r="768" spans="1:65" s="2" customFormat="1" ht="11.25">
      <c r="A768" s="35"/>
      <c r="B768" s="36"/>
      <c r="C768" s="37"/>
      <c r="D768" s="217" t="s">
        <v>160</v>
      </c>
      <c r="E768" s="37"/>
      <c r="F768" s="218" t="s">
        <v>836</v>
      </c>
      <c r="G768" s="37"/>
      <c r="H768" s="37"/>
      <c r="I768" s="116"/>
      <c r="J768" s="37"/>
      <c r="K768" s="37"/>
      <c r="L768" s="40"/>
      <c r="M768" s="219"/>
      <c r="N768" s="220"/>
      <c r="O768" s="72"/>
      <c r="P768" s="72"/>
      <c r="Q768" s="72"/>
      <c r="R768" s="72"/>
      <c r="S768" s="72"/>
      <c r="T768" s="73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T768" s="18" t="s">
        <v>160</v>
      </c>
      <c r="AU768" s="18" t="s">
        <v>82</v>
      </c>
    </row>
    <row r="769" spans="1:65" s="2" customFormat="1" ht="16.5" customHeight="1">
      <c r="A769" s="35"/>
      <c r="B769" s="36"/>
      <c r="C769" s="253" t="s">
        <v>514</v>
      </c>
      <c r="D769" s="253" t="s">
        <v>308</v>
      </c>
      <c r="E769" s="254" t="s">
        <v>838</v>
      </c>
      <c r="F769" s="255" t="s">
        <v>839</v>
      </c>
      <c r="G769" s="256" t="s">
        <v>227</v>
      </c>
      <c r="H769" s="257">
        <v>1</v>
      </c>
      <c r="I769" s="258"/>
      <c r="J769" s="259">
        <f>ROUND(I769*H769,2)</f>
        <v>0</v>
      </c>
      <c r="K769" s="255" t="s">
        <v>1</v>
      </c>
      <c r="L769" s="260"/>
      <c r="M769" s="261" t="s">
        <v>1</v>
      </c>
      <c r="N769" s="262" t="s">
        <v>38</v>
      </c>
      <c r="O769" s="72"/>
      <c r="P769" s="213">
        <f>O769*H769</f>
        <v>0</v>
      </c>
      <c r="Q769" s="213">
        <v>0</v>
      </c>
      <c r="R769" s="213">
        <f>Q769*H769</f>
        <v>0</v>
      </c>
      <c r="S769" s="213">
        <v>0</v>
      </c>
      <c r="T769" s="214">
        <f>S769*H769</f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215" t="s">
        <v>228</v>
      </c>
      <c r="AT769" s="215" t="s">
        <v>308</v>
      </c>
      <c r="AU769" s="215" t="s">
        <v>82</v>
      </c>
      <c r="AY769" s="18" t="s">
        <v>153</v>
      </c>
      <c r="BE769" s="216">
        <f>IF(N769="základní",J769,0)</f>
        <v>0</v>
      </c>
      <c r="BF769" s="216">
        <f>IF(N769="snížená",J769,0)</f>
        <v>0</v>
      </c>
      <c r="BG769" s="216">
        <f>IF(N769="zákl. přenesená",J769,0)</f>
        <v>0</v>
      </c>
      <c r="BH769" s="216">
        <f>IF(N769="sníž. přenesená",J769,0)</f>
        <v>0</v>
      </c>
      <c r="BI769" s="216">
        <f>IF(N769="nulová",J769,0)</f>
        <v>0</v>
      </c>
      <c r="BJ769" s="18" t="s">
        <v>80</v>
      </c>
      <c r="BK769" s="216">
        <f>ROUND(I769*H769,2)</f>
        <v>0</v>
      </c>
      <c r="BL769" s="18" t="s">
        <v>192</v>
      </c>
      <c r="BM769" s="215" t="s">
        <v>840</v>
      </c>
    </row>
    <row r="770" spans="1:65" s="2" customFormat="1" ht="11.25">
      <c r="A770" s="35"/>
      <c r="B770" s="36"/>
      <c r="C770" s="37"/>
      <c r="D770" s="217" t="s">
        <v>160</v>
      </c>
      <c r="E770" s="37"/>
      <c r="F770" s="218" t="s">
        <v>839</v>
      </c>
      <c r="G770" s="37"/>
      <c r="H770" s="37"/>
      <c r="I770" s="116"/>
      <c r="J770" s="37"/>
      <c r="K770" s="37"/>
      <c r="L770" s="40"/>
      <c r="M770" s="219"/>
      <c r="N770" s="220"/>
      <c r="O770" s="72"/>
      <c r="P770" s="72"/>
      <c r="Q770" s="72"/>
      <c r="R770" s="72"/>
      <c r="S770" s="72"/>
      <c r="T770" s="73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T770" s="18" t="s">
        <v>160</v>
      </c>
      <c r="AU770" s="18" t="s">
        <v>82</v>
      </c>
    </row>
    <row r="771" spans="1:65" s="2" customFormat="1" ht="16.5" customHeight="1">
      <c r="A771" s="35"/>
      <c r="B771" s="36"/>
      <c r="C771" s="253" t="s">
        <v>841</v>
      </c>
      <c r="D771" s="253" t="s">
        <v>308</v>
      </c>
      <c r="E771" s="254" t="s">
        <v>842</v>
      </c>
      <c r="F771" s="255" t="s">
        <v>843</v>
      </c>
      <c r="G771" s="256" t="s">
        <v>227</v>
      </c>
      <c r="H771" s="257">
        <v>3</v>
      </c>
      <c r="I771" s="258"/>
      <c r="J771" s="259">
        <f>ROUND(I771*H771,2)</f>
        <v>0</v>
      </c>
      <c r="K771" s="255" t="s">
        <v>1</v>
      </c>
      <c r="L771" s="260"/>
      <c r="M771" s="261" t="s">
        <v>1</v>
      </c>
      <c r="N771" s="262" t="s">
        <v>38</v>
      </c>
      <c r="O771" s="72"/>
      <c r="P771" s="213">
        <f>O771*H771</f>
        <v>0</v>
      </c>
      <c r="Q771" s="213">
        <v>0</v>
      </c>
      <c r="R771" s="213">
        <f>Q771*H771</f>
        <v>0</v>
      </c>
      <c r="S771" s="213">
        <v>0</v>
      </c>
      <c r="T771" s="214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215" t="s">
        <v>228</v>
      </c>
      <c r="AT771" s="215" t="s">
        <v>308</v>
      </c>
      <c r="AU771" s="215" t="s">
        <v>82</v>
      </c>
      <c r="AY771" s="18" t="s">
        <v>153</v>
      </c>
      <c r="BE771" s="216">
        <f>IF(N771="základní",J771,0)</f>
        <v>0</v>
      </c>
      <c r="BF771" s="216">
        <f>IF(N771="snížená",J771,0)</f>
        <v>0</v>
      </c>
      <c r="BG771" s="216">
        <f>IF(N771="zákl. přenesená",J771,0)</f>
        <v>0</v>
      </c>
      <c r="BH771" s="216">
        <f>IF(N771="sníž. přenesená",J771,0)</f>
        <v>0</v>
      </c>
      <c r="BI771" s="216">
        <f>IF(N771="nulová",J771,0)</f>
        <v>0</v>
      </c>
      <c r="BJ771" s="18" t="s">
        <v>80</v>
      </c>
      <c r="BK771" s="216">
        <f>ROUND(I771*H771,2)</f>
        <v>0</v>
      </c>
      <c r="BL771" s="18" t="s">
        <v>192</v>
      </c>
      <c r="BM771" s="215" t="s">
        <v>844</v>
      </c>
    </row>
    <row r="772" spans="1:65" s="2" customFormat="1" ht="11.25">
      <c r="A772" s="35"/>
      <c r="B772" s="36"/>
      <c r="C772" s="37"/>
      <c r="D772" s="217" t="s">
        <v>160</v>
      </c>
      <c r="E772" s="37"/>
      <c r="F772" s="218" t="s">
        <v>843</v>
      </c>
      <c r="G772" s="37"/>
      <c r="H772" s="37"/>
      <c r="I772" s="116"/>
      <c r="J772" s="37"/>
      <c r="K772" s="37"/>
      <c r="L772" s="40"/>
      <c r="M772" s="219"/>
      <c r="N772" s="220"/>
      <c r="O772" s="72"/>
      <c r="P772" s="72"/>
      <c r="Q772" s="72"/>
      <c r="R772" s="72"/>
      <c r="S772" s="72"/>
      <c r="T772" s="73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T772" s="18" t="s">
        <v>160</v>
      </c>
      <c r="AU772" s="18" t="s">
        <v>82</v>
      </c>
    </row>
    <row r="773" spans="1:65" s="2" customFormat="1" ht="16.5" customHeight="1">
      <c r="A773" s="35"/>
      <c r="B773" s="36"/>
      <c r="C773" s="253" t="s">
        <v>517</v>
      </c>
      <c r="D773" s="253" t="s">
        <v>308</v>
      </c>
      <c r="E773" s="254" t="s">
        <v>845</v>
      </c>
      <c r="F773" s="255" t="s">
        <v>846</v>
      </c>
      <c r="G773" s="256" t="s">
        <v>227</v>
      </c>
      <c r="H773" s="257">
        <v>1</v>
      </c>
      <c r="I773" s="258"/>
      <c r="J773" s="259">
        <f>ROUND(I773*H773,2)</f>
        <v>0</v>
      </c>
      <c r="K773" s="255" t="s">
        <v>1</v>
      </c>
      <c r="L773" s="260"/>
      <c r="M773" s="261" t="s">
        <v>1</v>
      </c>
      <c r="N773" s="262" t="s">
        <v>38</v>
      </c>
      <c r="O773" s="72"/>
      <c r="P773" s="213">
        <f>O773*H773</f>
        <v>0</v>
      </c>
      <c r="Q773" s="213">
        <v>0</v>
      </c>
      <c r="R773" s="213">
        <f>Q773*H773</f>
        <v>0</v>
      </c>
      <c r="S773" s="213">
        <v>0</v>
      </c>
      <c r="T773" s="214">
        <f>S773*H773</f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215" t="s">
        <v>228</v>
      </c>
      <c r="AT773" s="215" t="s">
        <v>308</v>
      </c>
      <c r="AU773" s="215" t="s">
        <v>82</v>
      </c>
      <c r="AY773" s="18" t="s">
        <v>153</v>
      </c>
      <c r="BE773" s="216">
        <f>IF(N773="základní",J773,0)</f>
        <v>0</v>
      </c>
      <c r="BF773" s="216">
        <f>IF(N773="snížená",J773,0)</f>
        <v>0</v>
      </c>
      <c r="BG773" s="216">
        <f>IF(N773="zákl. přenesená",J773,0)</f>
        <v>0</v>
      </c>
      <c r="BH773" s="216">
        <f>IF(N773="sníž. přenesená",J773,0)</f>
        <v>0</v>
      </c>
      <c r="BI773" s="216">
        <f>IF(N773="nulová",J773,0)</f>
        <v>0</v>
      </c>
      <c r="BJ773" s="18" t="s">
        <v>80</v>
      </c>
      <c r="BK773" s="216">
        <f>ROUND(I773*H773,2)</f>
        <v>0</v>
      </c>
      <c r="BL773" s="18" t="s">
        <v>192</v>
      </c>
      <c r="BM773" s="215" t="s">
        <v>847</v>
      </c>
    </row>
    <row r="774" spans="1:65" s="2" customFormat="1" ht="11.25">
      <c r="A774" s="35"/>
      <c r="B774" s="36"/>
      <c r="C774" s="37"/>
      <c r="D774" s="217" t="s">
        <v>160</v>
      </c>
      <c r="E774" s="37"/>
      <c r="F774" s="218" t="s">
        <v>846</v>
      </c>
      <c r="G774" s="37"/>
      <c r="H774" s="37"/>
      <c r="I774" s="116"/>
      <c r="J774" s="37"/>
      <c r="K774" s="37"/>
      <c r="L774" s="40"/>
      <c r="M774" s="219"/>
      <c r="N774" s="220"/>
      <c r="O774" s="72"/>
      <c r="P774" s="72"/>
      <c r="Q774" s="72"/>
      <c r="R774" s="72"/>
      <c r="S774" s="72"/>
      <c r="T774" s="73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T774" s="18" t="s">
        <v>160</v>
      </c>
      <c r="AU774" s="18" t="s">
        <v>82</v>
      </c>
    </row>
    <row r="775" spans="1:65" s="2" customFormat="1" ht="21.75" customHeight="1">
      <c r="A775" s="35"/>
      <c r="B775" s="36"/>
      <c r="C775" s="204" t="s">
        <v>848</v>
      </c>
      <c r="D775" s="204" t="s">
        <v>155</v>
      </c>
      <c r="E775" s="205" t="s">
        <v>849</v>
      </c>
      <c r="F775" s="206" t="s">
        <v>850</v>
      </c>
      <c r="G775" s="207" t="s">
        <v>711</v>
      </c>
      <c r="H775" s="275"/>
      <c r="I775" s="209"/>
      <c r="J775" s="210">
        <f>ROUND(I775*H775,2)</f>
        <v>0</v>
      </c>
      <c r="K775" s="206" t="s">
        <v>1</v>
      </c>
      <c r="L775" s="40"/>
      <c r="M775" s="211" t="s">
        <v>1</v>
      </c>
      <c r="N775" s="212" t="s">
        <v>38</v>
      </c>
      <c r="O775" s="72"/>
      <c r="P775" s="213">
        <f>O775*H775</f>
        <v>0</v>
      </c>
      <c r="Q775" s="213">
        <v>0</v>
      </c>
      <c r="R775" s="213">
        <f>Q775*H775</f>
        <v>0</v>
      </c>
      <c r="S775" s="213">
        <v>0</v>
      </c>
      <c r="T775" s="214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215" t="s">
        <v>192</v>
      </c>
      <c r="AT775" s="215" t="s">
        <v>155</v>
      </c>
      <c r="AU775" s="215" t="s">
        <v>82</v>
      </c>
      <c r="AY775" s="18" t="s">
        <v>153</v>
      </c>
      <c r="BE775" s="216">
        <f>IF(N775="základní",J775,0)</f>
        <v>0</v>
      </c>
      <c r="BF775" s="216">
        <f>IF(N775="snížená",J775,0)</f>
        <v>0</v>
      </c>
      <c r="BG775" s="216">
        <f>IF(N775="zákl. přenesená",J775,0)</f>
        <v>0</v>
      </c>
      <c r="BH775" s="216">
        <f>IF(N775="sníž. přenesená",J775,0)</f>
        <v>0</v>
      </c>
      <c r="BI775" s="216">
        <f>IF(N775="nulová",J775,0)</f>
        <v>0</v>
      </c>
      <c r="BJ775" s="18" t="s">
        <v>80</v>
      </c>
      <c r="BK775" s="216">
        <f>ROUND(I775*H775,2)</f>
        <v>0</v>
      </c>
      <c r="BL775" s="18" t="s">
        <v>192</v>
      </c>
      <c r="BM775" s="215" t="s">
        <v>851</v>
      </c>
    </row>
    <row r="776" spans="1:65" s="2" customFormat="1" ht="19.5">
      <c r="A776" s="35"/>
      <c r="B776" s="36"/>
      <c r="C776" s="37"/>
      <c r="D776" s="217" t="s">
        <v>160</v>
      </c>
      <c r="E776" s="37"/>
      <c r="F776" s="218" t="s">
        <v>850</v>
      </c>
      <c r="G776" s="37"/>
      <c r="H776" s="37"/>
      <c r="I776" s="116"/>
      <c r="J776" s="37"/>
      <c r="K776" s="37"/>
      <c r="L776" s="40"/>
      <c r="M776" s="219"/>
      <c r="N776" s="220"/>
      <c r="O776" s="72"/>
      <c r="P776" s="72"/>
      <c r="Q776" s="72"/>
      <c r="R776" s="72"/>
      <c r="S776" s="72"/>
      <c r="T776" s="73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T776" s="18" t="s">
        <v>160</v>
      </c>
      <c r="AU776" s="18" t="s">
        <v>82</v>
      </c>
    </row>
    <row r="777" spans="1:65" s="12" customFormat="1" ht="22.9" customHeight="1">
      <c r="B777" s="188"/>
      <c r="C777" s="189"/>
      <c r="D777" s="190" t="s">
        <v>72</v>
      </c>
      <c r="E777" s="202" t="s">
        <v>852</v>
      </c>
      <c r="F777" s="202" t="s">
        <v>853</v>
      </c>
      <c r="G777" s="189"/>
      <c r="H777" s="189"/>
      <c r="I777" s="192"/>
      <c r="J777" s="203">
        <f>BK777</f>
        <v>0</v>
      </c>
      <c r="K777" s="189"/>
      <c r="L777" s="194"/>
      <c r="M777" s="195"/>
      <c r="N777" s="196"/>
      <c r="O777" s="196"/>
      <c r="P777" s="197">
        <f>SUM(P778:P781)</f>
        <v>0</v>
      </c>
      <c r="Q777" s="196"/>
      <c r="R777" s="197">
        <f>SUM(R778:R781)</f>
        <v>0</v>
      </c>
      <c r="S777" s="196"/>
      <c r="T777" s="198">
        <f>SUM(T778:T781)</f>
        <v>0</v>
      </c>
      <c r="AR777" s="199" t="s">
        <v>82</v>
      </c>
      <c r="AT777" s="200" t="s">
        <v>72</v>
      </c>
      <c r="AU777" s="200" t="s">
        <v>80</v>
      </c>
      <c r="AY777" s="199" t="s">
        <v>153</v>
      </c>
      <c r="BK777" s="201">
        <f>SUM(BK778:BK781)</f>
        <v>0</v>
      </c>
    </row>
    <row r="778" spans="1:65" s="2" customFormat="1" ht="16.5" customHeight="1">
      <c r="A778" s="35"/>
      <c r="B778" s="36"/>
      <c r="C778" s="204" t="s">
        <v>521</v>
      </c>
      <c r="D778" s="204" t="s">
        <v>155</v>
      </c>
      <c r="E778" s="205" t="s">
        <v>854</v>
      </c>
      <c r="F778" s="206" t="s">
        <v>855</v>
      </c>
      <c r="G778" s="207" t="s">
        <v>804</v>
      </c>
      <c r="H778" s="208">
        <v>3</v>
      </c>
      <c r="I778" s="209"/>
      <c r="J778" s="210">
        <f>ROUND(I778*H778,2)</f>
        <v>0</v>
      </c>
      <c r="K778" s="206" t="s">
        <v>1</v>
      </c>
      <c r="L778" s="40"/>
      <c r="M778" s="211" t="s">
        <v>1</v>
      </c>
      <c r="N778" s="212" t="s">
        <v>38</v>
      </c>
      <c r="O778" s="72"/>
      <c r="P778" s="213">
        <f>O778*H778</f>
        <v>0</v>
      </c>
      <c r="Q778" s="213">
        <v>0</v>
      </c>
      <c r="R778" s="213">
        <f>Q778*H778</f>
        <v>0</v>
      </c>
      <c r="S778" s="213">
        <v>0</v>
      </c>
      <c r="T778" s="214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215" t="s">
        <v>192</v>
      </c>
      <c r="AT778" s="215" t="s">
        <v>155</v>
      </c>
      <c r="AU778" s="215" t="s">
        <v>82</v>
      </c>
      <c r="AY778" s="18" t="s">
        <v>153</v>
      </c>
      <c r="BE778" s="216">
        <f>IF(N778="základní",J778,0)</f>
        <v>0</v>
      </c>
      <c r="BF778" s="216">
        <f>IF(N778="snížená",J778,0)</f>
        <v>0</v>
      </c>
      <c r="BG778" s="216">
        <f>IF(N778="zákl. přenesená",J778,0)</f>
        <v>0</v>
      </c>
      <c r="BH778" s="216">
        <f>IF(N778="sníž. přenesená",J778,0)</f>
        <v>0</v>
      </c>
      <c r="BI778" s="216">
        <f>IF(N778="nulová",J778,0)</f>
        <v>0</v>
      </c>
      <c r="BJ778" s="18" t="s">
        <v>80</v>
      </c>
      <c r="BK778" s="216">
        <f>ROUND(I778*H778,2)</f>
        <v>0</v>
      </c>
      <c r="BL778" s="18" t="s">
        <v>192</v>
      </c>
      <c r="BM778" s="215" t="s">
        <v>856</v>
      </c>
    </row>
    <row r="779" spans="1:65" s="2" customFormat="1" ht="11.25">
      <c r="A779" s="35"/>
      <c r="B779" s="36"/>
      <c r="C779" s="37"/>
      <c r="D779" s="217" t="s">
        <v>160</v>
      </c>
      <c r="E779" s="37"/>
      <c r="F779" s="218" t="s">
        <v>855</v>
      </c>
      <c r="G779" s="37"/>
      <c r="H779" s="37"/>
      <c r="I779" s="116"/>
      <c r="J779" s="37"/>
      <c r="K779" s="37"/>
      <c r="L779" s="40"/>
      <c r="M779" s="219"/>
      <c r="N779" s="220"/>
      <c r="O779" s="72"/>
      <c r="P779" s="72"/>
      <c r="Q779" s="72"/>
      <c r="R779" s="72"/>
      <c r="S779" s="72"/>
      <c r="T779" s="73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T779" s="18" t="s">
        <v>160</v>
      </c>
      <c r="AU779" s="18" t="s">
        <v>82</v>
      </c>
    </row>
    <row r="780" spans="1:65" s="2" customFormat="1" ht="16.5" customHeight="1">
      <c r="A780" s="35"/>
      <c r="B780" s="36"/>
      <c r="C780" s="204" t="s">
        <v>857</v>
      </c>
      <c r="D780" s="204" t="s">
        <v>155</v>
      </c>
      <c r="E780" s="205" t="s">
        <v>858</v>
      </c>
      <c r="F780" s="206" t="s">
        <v>859</v>
      </c>
      <c r="G780" s="207" t="s">
        <v>860</v>
      </c>
      <c r="H780" s="208">
        <v>1</v>
      </c>
      <c r="I780" s="209"/>
      <c r="J780" s="210">
        <f>ROUND(I780*H780,2)</f>
        <v>0</v>
      </c>
      <c r="K780" s="206" t="s">
        <v>1</v>
      </c>
      <c r="L780" s="40"/>
      <c r="M780" s="211" t="s">
        <v>1</v>
      </c>
      <c r="N780" s="212" t="s">
        <v>38</v>
      </c>
      <c r="O780" s="72"/>
      <c r="P780" s="213">
        <f>O780*H780</f>
        <v>0</v>
      </c>
      <c r="Q780" s="213">
        <v>0</v>
      </c>
      <c r="R780" s="213">
        <f>Q780*H780</f>
        <v>0</v>
      </c>
      <c r="S780" s="213">
        <v>0</v>
      </c>
      <c r="T780" s="214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15" t="s">
        <v>192</v>
      </c>
      <c r="AT780" s="215" t="s">
        <v>155</v>
      </c>
      <c r="AU780" s="215" t="s">
        <v>82</v>
      </c>
      <c r="AY780" s="18" t="s">
        <v>153</v>
      </c>
      <c r="BE780" s="216">
        <f>IF(N780="základní",J780,0)</f>
        <v>0</v>
      </c>
      <c r="BF780" s="216">
        <f>IF(N780="snížená",J780,0)</f>
        <v>0</v>
      </c>
      <c r="BG780" s="216">
        <f>IF(N780="zákl. přenesená",J780,0)</f>
        <v>0</v>
      </c>
      <c r="BH780" s="216">
        <f>IF(N780="sníž. přenesená",J780,0)</f>
        <v>0</v>
      </c>
      <c r="BI780" s="216">
        <f>IF(N780="nulová",J780,0)</f>
        <v>0</v>
      </c>
      <c r="BJ780" s="18" t="s">
        <v>80</v>
      </c>
      <c r="BK780" s="216">
        <f>ROUND(I780*H780,2)</f>
        <v>0</v>
      </c>
      <c r="BL780" s="18" t="s">
        <v>192</v>
      </c>
      <c r="BM780" s="215" t="s">
        <v>861</v>
      </c>
    </row>
    <row r="781" spans="1:65" s="2" customFormat="1" ht="11.25">
      <c r="A781" s="35"/>
      <c r="B781" s="36"/>
      <c r="C781" s="37"/>
      <c r="D781" s="217" t="s">
        <v>160</v>
      </c>
      <c r="E781" s="37"/>
      <c r="F781" s="218" t="s">
        <v>859</v>
      </c>
      <c r="G781" s="37"/>
      <c r="H781" s="37"/>
      <c r="I781" s="116"/>
      <c r="J781" s="37"/>
      <c r="K781" s="37"/>
      <c r="L781" s="40"/>
      <c r="M781" s="219"/>
      <c r="N781" s="220"/>
      <c r="O781" s="72"/>
      <c r="P781" s="72"/>
      <c r="Q781" s="72"/>
      <c r="R781" s="72"/>
      <c r="S781" s="72"/>
      <c r="T781" s="73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T781" s="18" t="s">
        <v>160</v>
      </c>
      <c r="AU781" s="18" t="s">
        <v>82</v>
      </c>
    </row>
    <row r="782" spans="1:65" s="12" customFormat="1" ht="22.9" customHeight="1">
      <c r="B782" s="188"/>
      <c r="C782" s="189"/>
      <c r="D782" s="190" t="s">
        <v>72</v>
      </c>
      <c r="E782" s="202" t="s">
        <v>862</v>
      </c>
      <c r="F782" s="202" t="s">
        <v>863</v>
      </c>
      <c r="G782" s="189"/>
      <c r="H782" s="189"/>
      <c r="I782" s="192"/>
      <c r="J782" s="203">
        <f>BK782</f>
        <v>0</v>
      </c>
      <c r="K782" s="189"/>
      <c r="L782" s="194"/>
      <c r="M782" s="195"/>
      <c r="N782" s="196"/>
      <c r="O782" s="196"/>
      <c r="P782" s="197">
        <f>SUM(P783:P803)</f>
        <v>0</v>
      </c>
      <c r="Q782" s="196"/>
      <c r="R782" s="197">
        <f>SUM(R783:R803)</f>
        <v>0</v>
      </c>
      <c r="S782" s="196"/>
      <c r="T782" s="198">
        <f>SUM(T783:T803)</f>
        <v>0</v>
      </c>
      <c r="AR782" s="199" t="s">
        <v>82</v>
      </c>
      <c r="AT782" s="200" t="s">
        <v>72</v>
      </c>
      <c r="AU782" s="200" t="s">
        <v>80</v>
      </c>
      <c r="AY782" s="199" t="s">
        <v>153</v>
      </c>
      <c r="BK782" s="201">
        <f>SUM(BK783:BK803)</f>
        <v>0</v>
      </c>
    </row>
    <row r="783" spans="1:65" s="2" customFormat="1" ht="16.5" customHeight="1">
      <c r="A783" s="35"/>
      <c r="B783" s="36"/>
      <c r="C783" s="204" t="s">
        <v>524</v>
      </c>
      <c r="D783" s="204" t="s">
        <v>155</v>
      </c>
      <c r="E783" s="205" t="s">
        <v>864</v>
      </c>
      <c r="F783" s="206" t="s">
        <v>865</v>
      </c>
      <c r="G783" s="207" t="s">
        <v>227</v>
      </c>
      <c r="H783" s="208">
        <v>6</v>
      </c>
      <c r="I783" s="209"/>
      <c r="J783" s="210">
        <f>ROUND(I783*H783,2)</f>
        <v>0</v>
      </c>
      <c r="K783" s="206" t="s">
        <v>1</v>
      </c>
      <c r="L783" s="40"/>
      <c r="M783" s="211" t="s">
        <v>1</v>
      </c>
      <c r="N783" s="212" t="s">
        <v>38</v>
      </c>
      <c r="O783" s="72"/>
      <c r="P783" s="213">
        <f>O783*H783</f>
        <v>0</v>
      </c>
      <c r="Q783" s="213">
        <v>0</v>
      </c>
      <c r="R783" s="213">
        <f>Q783*H783</f>
        <v>0</v>
      </c>
      <c r="S783" s="213">
        <v>0</v>
      </c>
      <c r="T783" s="214">
        <f>S783*H783</f>
        <v>0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215" t="s">
        <v>192</v>
      </c>
      <c r="AT783" s="215" t="s">
        <v>155</v>
      </c>
      <c r="AU783" s="215" t="s">
        <v>82</v>
      </c>
      <c r="AY783" s="18" t="s">
        <v>153</v>
      </c>
      <c r="BE783" s="216">
        <f>IF(N783="základní",J783,0)</f>
        <v>0</v>
      </c>
      <c r="BF783" s="216">
        <f>IF(N783="snížená",J783,0)</f>
        <v>0</v>
      </c>
      <c r="BG783" s="216">
        <f>IF(N783="zákl. přenesená",J783,0)</f>
        <v>0</v>
      </c>
      <c r="BH783" s="216">
        <f>IF(N783="sníž. přenesená",J783,0)</f>
        <v>0</v>
      </c>
      <c r="BI783" s="216">
        <f>IF(N783="nulová",J783,0)</f>
        <v>0</v>
      </c>
      <c r="BJ783" s="18" t="s">
        <v>80</v>
      </c>
      <c r="BK783" s="216">
        <f>ROUND(I783*H783,2)</f>
        <v>0</v>
      </c>
      <c r="BL783" s="18" t="s">
        <v>192</v>
      </c>
      <c r="BM783" s="215" t="s">
        <v>866</v>
      </c>
    </row>
    <row r="784" spans="1:65" s="2" customFormat="1" ht="11.25">
      <c r="A784" s="35"/>
      <c r="B784" s="36"/>
      <c r="C784" s="37"/>
      <c r="D784" s="217" t="s">
        <v>160</v>
      </c>
      <c r="E784" s="37"/>
      <c r="F784" s="218" t="s">
        <v>865</v>
      </c>
      <c r="G784" s="37"/>
      <c r="H784" s="37"/>
      <c r="I784" s="116"/>
      <c r="J784" s="37"/>
      <c r="K784" s="37"/>
      <c r="L784" s="40"/>
      <c r="M784" s="219"/>
      <c r="N784" s="220"/>
      <c r="O784" s="72"/>
      <c r="P784" s="72"/>
      <c r="Q784" s="72"/>
      <c r="R784" s="72"/>
      <c r="S784" s="72"/>
      <c r="T784" s="73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T784" s="18" t="s">
        <v>160</v>
      </c>
      <c r="AU784" s="18" t="s">
        <v>82</v>
      </c>
    </row>
    <row r="785" spans="1:65" s="2" customFormat="1" ht="16.5" customHeight="1">
      <c r="A785" s="35"/>
      <c r="B785" s="36"/>
      <c r="C785" s="253" t="s">
        <v>867</v>
      </c>
      <c r="D785" s="253" t="s">
        <v>308</v>
      </c>
      <c r="E785" s="254" t="s">
        <v>868</v>
      </c>
      <c r="F785" s="255" t="s">
        <v>869</v>
      </c>
      <c r="G785" s="256" t="s">
        <v>227</v>
      </c>
      <c r="H785" s="257">
        <v>6</v>
      </c>
      <c r="I785" s="258"/>
      <c r="J785" s="259">
        <f>ROUND(I785*H785,2)</f>
        <v>0</v>
      </c>
      <c r="K785" s="255" t="s">
        <v>1</v>
      </c>
      <c r="L785" s="260"/>
      <c r="M785" s="261" t="s">
        <v>1</v>
      </c>
      <c r="N785" s="262" t="s">
        <v>38</v>
      </c>
      <c r="O785" s="72"/>
      <c r="P785" s="213">
        <f>O785*H785</f>
        <v>0</v>
      </c>
      <c r="Q785" s="213">
        <v>0</v>
      </c>
      <c r="R785" s="213">
        <f>Q785*H785</f>
        <v>0</v>
      </c>
      <c r="S785" s="213">
        <v>0</v>
      </c>
      <c r="T785" s="214">
        <f>S785*H785</f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215" t="s">
        <v>228</v>
      </c>
      <c r="AT785" s="215" t="s">
        <v>308</v>
      </c>
      <c r="AU785" s="215" t="s">
        <v>82</v>
      </c>
      <c r="AY785" s="18" t="s">
        <v>153</v>
      </c>
      <c r="BE785" s="216">
        <f>IF(N785="základní",J785,0)</f>
        <v>0</v>
      </c>
      <c r="BF785" s="216">
        <f>IF(N785="snížená",J785,0)</f>
        <v>0</v>
      </c>
      <c r="BG785" s="216">
        <f>IF(N785="zákl. přenesená",J785,0)</f>
        <v>0</v>
      </c>
      <c r="BH785" s="216">
        <f>IF(N785="sníž. přenesená",J785,0)</f>
        <v>0</v>
      </c>
      <c r="BI785" s="216">
        <f>IF(N785="nulová",J785,0)</f>
        <v>0</v>
      </c>
      <c r="BJ785" s="18" t="s">
        <v>80</v>
      </c>
      <c r="BK785" s="216">
        <f>ROUND(I785*H785,2)</f>
        <v>0</v>
      </c>
      <c r="BL785" s="18" t="s">
        <v>192</v>
      </c>
      <c r="BM785" s="215" t="s">
        <v>870</v>
      </c>
    </row>
    <row r="786" spans="1:65" s="2" customFormat="1" ht="11.25">
      <c r="A786" s="35"/>
      <c r="B786" s="36"/>
      <c r="C786" s="37"/>
      <c r="D786" s="217" t="s">
        <v>160</v>
      </c>
      <c r="E786" s="37"/>
      <c r="F786" s="218" t="s">
        <v>869</v>
      </c>
      <c r="G786" s="37"/>
      <c r="H786" s="37"/>
      <c r="I786" s="116"/>
      <c r="J786" s="37"/>
      <c r="K786" s="37"/>
      <c r="L786" s="40"/>
      <c r="M786" s="219"/>
      <c r="N786" s="220"/>
      <c r="O786" s="72"/>
      <c r="P786" s="72"/>
      <c r="Q786" s="72"/>
      <c r="R786" s="72"/>
      <c r="S786" s="72"/>
      <c r="T786" s="73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T786" s="18" t="s">
        <v>160</v>
      </c>
      <c r="AU786" s="18" t="s">
        <v>82</v>
      </c>
    </row>
    <row r="787" spans="1:65" s="2" customFormat="1" ht="19.5">
      <c r="A787" s="35"/>
      <c r="B787" s="36"/>
      <c r="C787" s="37"/>
      <c r="D787" s="217" t="s">
        <v>359</v>
      </c>
      <c r="E787" s="37"/>
      <c r="F787" s="263" t="s">
        <v>871</v>
      </c>
      <c r="G787" s="37"/>
      <c r="H787" s="37"/>
      <c r="I787" s="116"/>
      <c r="J787" s="37"/>
      <c r="K787" s="37"/>
      <c r="L787" s="40"/>
      <c r="M787" s="219"/>
      <c r="N787" s="220"/>
      <c r="O787" s="72"/>
      <c r="P787" s="72"/>
      <c r="Q787" s="72"/>
      <c r="R787" s="72"/>
      <c r="S787" s="72"/>
      <c r="T787" s="73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T787" s="18" t="s">
        <v>359</v>
      </c>
      <c r="AU787" s="18" t="s">
        <v>82</v>
      </c>
    </row>
    <row r="788" spans="1:65" s="2" customFormat="1" ht="16.5" customHeight="1">
      <c r="A788" s="35"/>
      <c r="B788" s="36"/>
      <c r="C788" s="204" t="s">
        <v>528</v>
      </c>
      <c r="D788" s="204" t="s">
        <v>155</v>
      </c>
      <c r="E788" s="205" t="s">
        <v>872</v>
      </c>
      <c r="F788" s="206" t="s">
        <v>873</v>
      </c>
      <c r="G788" s="207" t="s">
        <v>227</v>
      </c>
      <c r="H788" s="208">
        <v>9</v>
      </c>
      <c r="I788" s="209"/>
      <c r="J788" s="210">
        <f>ROUND(I788*H788,2)</f>
        <v>0</v>
      </c>
      <c r="K788" s="206" t="s">
        <v>1</v>
      </c>
      <c r="L788" s="40"/>
      <c r="M788" s="211" t="s">
        <v>1</v>
      </c>
      <c r="N788" s="212" t="s">
        <v>38</v>
      </c>
      <c r="O788" s="72"/>
      <c r="P788" s="213">
        <f>O788*H788</f>
        <v>0</v>
      </c>
      <c r="Q788" s="213">
        <v>0</v>
      </c>
      <c r="R788" s="213">
        <f>Q788*H788</f>
        <v>0</v>
      </c>
      <c r="S788" s="213">
        <v>0</v>
      </c>
      <c r="T788" s="214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215" t="s">
        <v>192</v>
      </c>
      <c r="AT788" s="215" t="s">
        <v>155</v>
      </c>
      <c r="AU788" s="215" t="s">
        <v>82</v>
      </c>
      <c r="AY788" s="18" t="s">
        <v>153</v>
      </c>
      <c r="BE788" s="216">
        <f>IF(N788="základní",J788,0)</f>
        <v>0</v>
      </c>
      <c r="BF788" s="216">
        <f>IF(N788="snížená",J788,0)</f>
        <v>0</v>
      </c>
      <c r="BG788" s="216">
        <f>IF(N788="zákl. přenesená",J788,0)</f>
        <v>0</v>
      </c>
      <c r="BH788" s="216">
        <f>IF(N788="sníž. přenesená",J788,0)</f>
        <v>0</v>
      </c>
      <c r="BI788" s="216">
        <f>IF(N788="nulová",J788,0)</f>
        <v>0</v>
      </c>
      <c r="BJ788" s="18" t="s">
        <v>80</v>
      </c>
      <c r="BK788" s="216">
        <f>ROUND(I788*H788,2)</f>
        <v>0</v>
      </c>
      <c r="BL788" s="18" t="s">
        <v>192</v>
      </c>
      <c r="BM788" s="215" t="s">
        <v>874</v>
      </c>
    </row>
    <row r="789" spans="1:65" s="2" customFormat="1" ht="11.25">
      <c r="A789" s="35"/>
      <c r="B789" s="36"/>
      <c r="C789" s="37"/>
      <c r="D789" s="217" t="s">
        <v>160</v>
      </c>
      <c r="E789" s="37"/>
      <c r="F789" s="218" t="s">
        <v>873</v>
      </c>
      <c r="G789" s="37"/>
      <c r="H789" s="37"/>
      <c r="I789" s="116"/>
      <c r="J789" s="37"/>
      <c r="K789" s="37"/>
      <c r="L789" s="40"/>
      <c r="M789" s="219"/>
      <c r="N789" s="220"/>
      <c r="O789" s="72"/>
      <c r="P789" s="72"/>
      <c r="Q789" s="72"/>
      <c r="R789" s="72"/>
      <c r="S789" s="72"/>
      <c r="T789" s="73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T789" s="18" t="s">
        <v>160</v>
      </c>
      <c r="AU789" s="18" t="s">
        <v>82</v>
      </c>
    </row>
    <row r="790" spans="1:65" s="2" customFormat="1" ht="16.5" customHeight="1">
      <c r="A790" s="35"/>
      <c r="B790" s="36"/>
      <c r="C790" s="253" t="s">
        <v>875</v>
      </c>
      <c r="D790" s="253" t="s">
        <v>308</v>
      </c>
      <c r="E790" s="254" t="s">
        <v>876</v>
      </c>
      <c r="F790" s="255" t="s">
        <v>877</v>
      </c>
      <c r="G790" s="256" t="s">
        <v>227</v>
      </c>
      <c r="H790" s="257">
        <v>9</v>
      </c>
      <c r="I790" s="258"/>
      <c r="J790" s="259">
        <f>ROUND(I790*H790,2)</f>
        <v>0</v>
      </c>
      <c r="K790" s="255" t="s">
        <v>1</v>
      </c>
      <c r="L790" s="260"/>
      <c r="M790" s="261" t="s">
        <v>1</v>
      </c>
      <c r="N790" s="262" t="s">
        <v>38</v>
      </c>
      <c r="O790" s="72"/>
      <c r="P790" s="213">
        <f>O790*H790</f>
        <v>0</v>
      </c>
      <c r="Q790" s="213">
        <v>0</v>
      </c>
      <c r="R790" s="213">
        <f>Q790*H790</f>
        <v>0</v>
      </c>
      <c r="S790" s="213">
        <v>0</v>
      </c>
      <c r="T790" s="214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215" t="s">
        <v>228</v>
      </c>
      <c r="AT790" s="215" t="s">
        <v>308</v>
      </c>
      <c r="AU790" s="215" t="s">
        <v>82</v>
      </c>
      <c r="AY790" s="18" t="s">
        <v>153</v>
      </c>
      <c r="BE790" s="216">
        <f>IF(N790="základní",J790,0)</f>
        <v>0</v>
      </c>
      <c r="BF790" s="216">
        <f>IF(N790="snížená",J790,0)</f>
        <v>0</v>
      </c>
      <c r="BG790" s="216">
        <f>IF(N790="zákl. přenesená",J790,0)</f>
        <v>0</v>
      </c>
      <c r="BH790" s="216">
        <f>IF(N790="sníž. přenesená",J790,0)</f>
        <v>0</v>
      </c>
      <c r="BI790" s="216">
        <f>IF(N790="nulová",J790,0)</f>
        <v>0</v>
      </c>
      <c r="BJ790" s="18" t="s">
        <v>80</v>
      </c>
      <c r="BK790" s="216">
        <f>ROUND(I790*H790,2)</f>
        <v>0</v>
      </c>
      <c r="BL790" s="18" t="s">
        <v>192</v>
      </c>
      <c r="BM790" s="215" t="s">
        <v>878</v>
      </c>
    </row>
    <row r="791" spans="1:65" s="2" customFormat="1" ht="11.25">
      <c r="A791" s="35"/>
      <c r="B791" s="36"/>
      <c r="C791" s="37"/>
      <c r="D791" s="217" t="s">
        <v>160</v>
      </c>
      <c r="E791" s="37"/>
      <c r="F791" s="218" t="s">
        <v>877</v>
      </c>
      <c r="G791" s="37"/>
      <c r="H791" s="37"/>
      <c r="I791" s="116"/>
      <c r="J791" s="37"/>
      <c r="K791" s="37"/>
      <c r="L791" s="40"/>
      <c r="M791" s="219"/>
      <c r="N791" s="220"/>
      <c r="O791" s="72"/>
      <c r="P791" s="72"/>
      <c r="Q791" s="72"/>
      <c r="R791" s="72"/>
      <c r="S791" s="72"/>
      <c r="T791" s="73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T791" s="18" t="s">
        <v>160</v>
      </c>
      <c r="AU791" s="18" t="s">
        <v>82</v>
      </c>
    </row>
    <row r="792" spans="1:65" s="2" customFormat="1" ht="21.75" customHeight="1">
      <c r="A792" s="35"/>
      <c r="B792" s="36"/>
      <c r="C792" s="204" t="s">
        <v>532</v>
      </c>
      <c r="D792" s="204" t="s">
        <v>155</v>
      </c>
      <c r="E792" s="205" t="s">
        <v>879</v>
      </c>
      <c r="F792" s="206" t="s">
        <v>880</v>
      </c>
      <c r="G792" s="207" t="s">
        <v>169</v>
      </c>
      <c r="H792" s="208">
        <v>11.2</v>
      </c>
      <c r="I792" s="209"/>
      <c r="J792" s="210">
        <f>ROUND(I792*H792,2)</f>
        <v>0</v>
      </c>
      <c r="K792" s="206" t="s">
        <v>1</v>
      </c>
      <c r="L792" s="40"/>
      <c r="M792" s="211" t="s">
        <v>1</v>
      </c>
      <c r="N792" s="212" t="s">
        <v>38</v>
      </c>
      <c r="O792" s="72"/>
      <c r="P792" s="213">
        <f>O792*H792</f>
        <v>0</v>
      </c>
      <c r="Q792" s="213">
        <v>0</v>
      </c>
      <c r="R792" s="213">
        <f>Q792*H792</f>
        <v>0</v>
      </c>
      <c r="S792" s="213">
        <v>0</v>
      </c>
      <c r="T792" s="214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15" t="s">
        <v>192</v>
      </c>
      <c r="AT792" s="215" t="s">
        <v>155</v>
      </c>
      <c r="AU792" s="215" t="s">
        <v>82</v>
      </c>
      <c r="AY792" s="18" t="s">
        <v>153</v>
      </c>
      <c r="BE792" s="216">
        <f>IF(N792="základní",J792,0)</f>
        <v>0</v>
      </c>
      <c r="BF792" s="216">
        <f>IF(N792="snížená",J792,0)</f>
        <v>0</v>
      </c>
      <c r="BG792" s="216">
        <f>IF(N792="zákl. přenesená",J792,0)</f>
        <v>0</v>
      </c>
      <c r="BH792" s="216">
        <f>IF(N792="sníž. přenesená",J792,0)</f>
        <v>0</v>
      </c>
      <c r="BI792" s="216">
        <f>IF(N792="nulová",J792,0)</f>
        <v>0</v>
      </c>
      <c r="BJ792" s="18" t="s">
        <v>80</v>
      </c>
      <c r="BK792" s="216">
        <f>ROUND(I792*H792,2)</f>
        <v>0</v>
      </c>
      <c r="BL792" s="18" t="s">
        <v>192</v>
      </c>
      <c r="BM792" s="215" t="s">
        <v>881</v>
      </c>
    </row>
    <row r="793" spans="1:65" s="2" customFormat="1" ht="19.5">
      <c r="A793" s="35"/>
      <c r="B793" s="36"/>
      <c r="C793" s="37"/>
      <c r="D793" s="217" t="s">
        <v>160</v>
      </c>
      <c r="E793" s="37"/>
      <c r="F793" s="218" t="s">
        <v>880</v>
      </c>
      <c r="G793" s="37"/>
      <c r="H793" s="37"/>
      <c r="I793" s="116"/>
      <c r="J793" s="37"/>
      <c r="K793" s="37"/>
      <c r="L793" s="40"/>
      <c r="M793" s="219"/>
      <c r="N793" s="220"/>
      <c r="O793" s="72"/>
      <c r="P793" s="72"/>
      <c r="Q793" s="72"/>
      <c r="R793" s="72"/>
      <c r="S793" s="72"/>
      <c r="T793" s="73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T793" s="18" t="s">
        <v>160</v>
      </c>
      <c r="AU793" s="18" t="s">
        <v>82</v>
      </c>
    </row>
    <row r="794" spans="1:65" s="13" customFormat="1" ht="11.25">
      <c r="B794" s="221"/>
      <c r="C794" s="222"/>
      <c r="D794" s="217" t="s">
        <v>161</v>
      </c>
      <c r="E794" s="223" t="s">
        <v>1</v>
      </c>
      <c r="F794" s="224" t="s">
        <v>882</v>
      </c>
      <c r="G794" s="222"/>
      <c r="H794" s="225">
        <v>11.2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161</v>
      </c>
      <c r="AU794" s="231" t="s">
        <v>82</v>
      </c>
      <c r="AV794" s="13" t="s">
        <v>82</v>
      </c>
      <c r="AW794" s="13" t="s">
        <v>30</v>
      </c>
      <c r="AX794" s="13" t="s">
        <v>73</v>
      </c>
      <c r="AY794" s="231" t="s">
        <v>153</v>
      </c>
    </row>
    <row r="795" spans="1:65" s="14" customFormat="1" ht="11.25">
      <c r="B795" s="232"/>
      <c r="C795" s="233"/>
      <c r="D795" s="217" t="s">
        <v>161</v>
      </c>
      <c r="E795" s="234" t="s">
        <v>1</v>
      </c>
      <c r="F795" s="235" t="s">
        <v>163</v>
      </c>
      <c r="G795" s="233"/>
      <c r="H795" s="236">
        <v>11.2</v>
      </c>
      <c r="I795" s="237"/>
      <c r="J795" s="233"/>
      <c r="K795" s="233"/>
      <c r="L795" s="238"/>
      <c r="M795" s="239"/>
      <c r="N795" s="240"/>
      <c r="O795" s="240"/>
      <c r="P795" s="240"/>
      <c r="Q795" s="240"/>
      <c r="R795" s="240"/>
      <c r="S795" s="240"/>
      <c r="T795" s="241"/>
      <c r="AT795" s="242" t="s">
        <v>161</v>
      </c>
      <c r="AU795" s="242" t="s">
        <v>82</v>
      </c>
      <c r="AV795" s="14" t="s">
        <v>159</v>
      </c>
      <c r="AW795" s="14" t="s">
        <v>30</v>
      </c>
      <c r="AX795" s="14" t="s">
        <v>80</v>
      </c>
      <c r="AY795" s="242" t="s">
        <v>153</v>
      </c>
    </row>
    <row r="796" spans="1:65" s="2" customFormat="1" ht="16.5" customHeight="1">
      <c r="A796" s="35"/>
      <c r="B796" s="36"/>
      <c r="C796" s="253" t="s">
        <v>883</v>
      </c>
      <c r="D796" s="253" t="s">
        <v>308</v>
      </c>
      <c r="E796" s="254" t="s">
        <v>884</v>
      </c>
      <c r="F796" s="255" t="s">
        <v>885</v>
      </c>
      <c r="G796" s="256" t="s">
        <v>169</v>
      </c>
      <c r="H796" s="257">
        <v>11.2</v>
      </c>
      <c r="I796" s="258"/>
      <c r="J796" s="259">
        <f>ROUND(I796*H796,2)</f>
        <v>0</v>
      </c>
      <c r="K796" s="255" t="s">
        <v>1</v>
      </c>
      <c r="L796" s="260"/>
      <c r="M796" s="261" t="s">
        <v>1</v>
      </c>
      <c r="N796" s="262" t="s">
        <v>38</v>
      </c>
      <c r="O796" s="72"/>
      <c r="P796" s="213">
        <f>O796*H796</f>
        <v>0</v>
      </c>
      <c r="Q796" s="213">
        <v>0</v>
      </c>
      <c r="R796" s="213">
        <f>Q796*H796</f>
        <v>0</v>
      </c>
      <c r="S796" s="213">
        <v>0</v>
      </c>
      <c r="T796" s="214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215" t="s">
        <v>228</v>
      </c>
      <c r="AT796" s="215" t="s">
        <v>308</v>
      </c>
      <c r="AU796" s="215" t="s">
        <v>82</v>
      </c>
      <c r="AY796" s="18" t="s">
        <v>153</v>
      </c>
      <c r="BE796" s="216">
        <f>IF(N796="základní",J796,0)</f>
        <v>0</v>
      </c>
      <c r="BF796" s="216">
        <f>IF(N796="snížená",J796,0)</f>
        <v>0</v>
      </c>
      <c r="BG796" s="216">
        <f>IF(N796="zákl. přenesená",J796,0)</f>
        <v>0</v>
      </c>
      <c r="BH796" s="216">
        <f>IF(N796="sníž. přenesená",J796,0)</f>
        <v>0</v>
      </c>
      <c r="BI796" s="216">
        <f>IF(N796="nulová",J796,0)</f>
        <v>0</v>
      </c>
      <c r="BJ796" s="18" t="s">
        <v>80</v>
      </c>
      <c r="BK796" s="216">
        <f>ROUND(I796*H796,2)</f>
        <v>0</v>
      </c>
      <c r="BL796" s="18" t="s">
        <v>192</v>
      </c>
      <c r="BM796" s="215" t="s">
        <v>886</v>
      </c>
    </row>
    <row r="797" spans="1:65" s="2" customFormat="1" ht="11.25">
      <c r="A797" s="35"/>
      <c r="B797" s="36"/>
      <c r="C797" s="37"/>
      <c r="D797" s="217" t="s">
        <v>160</v>
      </c>
      <c r="E797" s="37"/>
      <c r="F797" s="218" t="s">
        <v>885</v>
      </c>
      <c r="G797" s="37"/>
      <c r="H797" s="37"/>
      <c r="I797" s="116"/>
      <c r="J797" s="37"/>
      <c r="K797" s="37"/>
      <c r="L797" s="40"/>
      <c r="M797" s="219"/>
      <c r="N797" s="220"/>
      <c r="O797" s="72"/>
      <c r="P797" s="72"/>
      <c r="Q797" s="72"/>
      <c r="R797" s="72"/>
      <c r="S797" s="72"/>
      <c r="T797" s="73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T797" s="18" t="s">
        <v>160</v>
      </c>
      <c r="AU797" s="18" t="s">
        <v>82</v>
      </c>
    </row>
    <row r="798" spans="1:65" s="2" customFormat="1" ht="21.75" customHeight="1">
      <c r="A798" s="35"/>
      <c r="B798" s="36"/>
      <c r="C798" s="204" t="s">
        <v>540</v>
      </c>
      <c r="D798" s="204" t="s">
        <v>155</v>
      </c>
      <c r="E798" s="205" t="s">
        <v>887</v>
      </c>
      <c r="F798" s="206" t="s">
        <v>888</v>
      </c>
      <c r="G798" s="207" t="s">
        <v>227</v>
      </c>
      <c r="H798" s="208">
        <v>4</v>
      </c>
      <c r="I798" s="209"/>
      <c r="J798" s="210">
        <f>ROUND(I798*H798,2)</f>
        <v>0</v>
      </c>
      <c r="K798" s="206" t="s">
        <v>1</v>
      </c>
      <c r="L798" s="40"/>
      <c r="M798" s="211" t="s">
        <v>1</v>
      </c>
      <c r="N798" s="212" t="s">
        <v>38</v>
      </c>
      <c r="O798" s="72"/>
      <c r="P798" s="213">
        <f>O798*H798</f>
        <v>0</v>
      </c>
      <c r="Q798" s="213">
        <v>0</v>
      </c>
      <c r="R798" s="213">
        <f>Q798*H798</f>
        <v>0</v>
      </c>
      <c r="S798" s="213">
        <v>0</v>
      </c>
      <c r="T798" s="214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15" t="s">
        <v>192</v>
      </c>
      <c r="AT798" s="215" t="s">
        <v>155</v>
      </c>
      <c r="AU798" s="215" t="s">
        <v>82</v>
      </c>
      <c r="AY798" s="18" t="s">
        <v>153</v>
      </c>
      <c r="BE798" s="216">
        <f>IF(N798="základní",J798,0)</f>
        <v>0</v>
      </c>
      <c r="BF798" s="216">
        <f>IF(N798="snížená",J798,0)</f>
        <v>0</v>
      </c>
      <c r="BG798" s="216">
        <f>IF(N798="zákl. přenesená",J798,0)</f>
        <v>0</v>
      </c>
      <c r="BH798" s="216">
        <f>IF(N798="sníž. přenesená",J798,0)</f>
        <v>0</v>
      </c>
      <c r="BI798" s="216">
        <f>IF(N798="nulová",J798,0)</f>
        <v>0</v>
      </c>
      <c r="BJ798" s="18" t="s">
        <v>80</v>
      </c>
      <c r="BK798" s="216">
        <f>ROUND(I798*H798,2)</f>
        <v>0</v>
      </c>
      <c r="BL798" s="18" t="s">
        <v>192</v>
      </c>
      <c r="BM798" s="215" t="s">
        <v>889</v>
      </c>
    </row>
    <row r="799" spans="1:65" s="2" customFormat="1" ht="11.25">
      <c r="A799" s="35"/>
      <c r="B799" s="36"/>
      <c r="C799" s="37"/>
      <c r="D799" s="217" t="s">
        <v>160</v>
      </c>
      <c r="E799" s="37"/>
      <c r="F799" s="218" t="s">
        <v>888</v>
      </c>
      <c r="G799" s="37"/>
      <c r="H799" s="37"/>
      <c r="I799" s="116"/>
      <c r="J799" s="37"/>
      <c r="K799" s="37"/>
      <c r="L799" s="40"/>
      <c r="M799" s="219"/>
      <c r="N799" s="220"/>
      <c r="O799" s="72"/>
      <c r="P799" s="72"/>
      <c r="Q799" s="72"/>
      <c r="R799" s="72"/>
      <c r="S799" s="72"/>
      <c r="T799" s="73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T799" s="18" t="s">
        <v>160</v>
      </c>
      <c r="AU799" s="18" t="s">
        <v>82</v>
      </c>
    </row>
    <row r="800" spans="1:65" s="2" customFormat="1" ht="16.5" customHeight="1">
      <c r="A800" s="35"/>
      <c r="B800" s="36"/>
      <c r="C800" s="253" t="s">
        <v>890</v>
      </c>
      <c r="D800" s="253" t="s">
        <v>308</v>
      </c>
      <c r="E800" s="254" t="s">
        <v>891</v>
      </c>
      <c r="F800" s="255" t="s">
        <v>892</v>
      </c>
      <c r="G800" s="256" t="s">
        <v>227</v>
      </c>
      <c r="H800" s="257">
        <v>4</v>
      </c>
      <c r="I800" s="258"/>
      <c r="J800" s="259">
        <f>ROUND(I800*H800,2)</f>
        <v>0</v>
      </c>
      <c r="K800" s="255" t="s">
        <v>1</v>
      </c>
      <c r="L800" s="260"/>
      <c r="M800" s="261" t="s">
        <v>1</v>
      </c>
      <c r="N800" s="262" t="s">
        <v>38</v>
      </c>
      <c r="O800" s="72"/>
      <c r="P800" s="213">
        <f>O800*H800</f>
        <v>0</v>
      </c>
      <c r="Q800" s="213">
        <v>0</v>
      </c>
      <c r="R800" s="213">
        <f>Q800*H800</f>
        <v>0</v>
      </c>
      <c r="S800" s="213">
        <v>0</v>
      </c>
      <c r="T800" s="214">
        <f>S800*H800</f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215" t="s">
        <v>228</v>
      </c>
      <c r="AT800" s="215" t="s">
        <v>308</v>
      </c>
      <c r="AU800" s="215" t="s">
        <v>82</v>
      </c>
      <c r="AY800" s="18" t="s">
        <v>153</v>
      </c>
      <c r="BE800" s="216">
        <f>IF(N800="základní",J800,0)</f>
        <v>0</v>
      </c>
      <c r="BF800" s="216">
        <f>IF(N800="snížená",J800,0)</f>
        <v>0</v>
      </c>
      <c r="BG800" s="216">
        <f>IF(N800="zákl. přenesená",J800,0)</f>
        <v>0</v>
      </c>
      <c r="BH800" s="216">
        <f>IF(N800="sníž. přenesená",J800,0)</f>
        <v>0</v>
      </c>
      <c r="BI800" s="216">
        <f>IF(N800="nulová",J800,0)</f>
        <v>0</v>
      </c>
      <c r="BJ800" s="18" t="s">
        <v>80</v>
      </c>
      <c r="BK800" s="216">
        <f>ROUND(I800*H800,2)</f>
        <v>0</v>
      </c>
      <c r="BL800" s="18" t="s">
        <v>192</v>
      </c>
      <c r="BM800" s="215" t="s">
        <v>893</v>
      </c>
    </row>
    <row r="801" spans="1:65" s="2" customFormat="1" ht="11.25">
      <c r="A801" s="35"/>
      <c r="B801" s="36"/>
      <c r="C801" s="37"/>
      <c r="D801" s="217" t="s">
        <v>160</v>
      </c>
      <c r="E801" s="37"/>
      <c r="F801" s="218" t="s">
        <v>892</v>
      </c>
      <c r="G801" s="37"/>
      <c r="H801" s="37"/>
      <c r="I801" s="116"/>
      <c r="J801" s="37"/>
      <c r="K801" s="37"/>
      <c r="L801" s="40"/>
      <c r="M801" s="219"/>
      <c r="N801" s="220"/>
      <c r="O801" s="72"/>
      <c r="P801" s="72"/>
      <c r="Q801" s="72"/>
      <c r="R801" s="72"/>
      <c r="S801" s="72"/>
      <c r="T801" s="73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T801" s="18" t="s">
        <v>160</v>
      </c>
      <c r="AU801" s="18" t="s">
        <v>82</v>
      </c>
    </row>
    <row r="802" spans="1:65" s="2" customFormat="1" ht="21.75" customHeight="1">
      <c r="A802" s="35"/>
      <c r="B802" s="36"/>
      <c r="C802" s="204" t="s">
        <v>547</v>
      </c>
      <c r="D802" s="204" t="s">
        <v>155</v>
      </c>
      <c r="E802" s="205" t="s">
        <v>894</v>
      </c>
      <c r="F802" s="206" t="s">
        <v>895</v>
      </c>
      <c r="G802" s="207" t="s">
        <v>711</v>
      </c>
      <c r="H802" s="275"/>
      <c r="I802" s="209"/>
      <c r="J802" s="210">
        <f>ROUND(I802*H802,2)</f>
        <v>0</v>
      </c>
      <c r="K802" s="206" t="s">
        <v>1</v>
      </c>
      <c r="L802" s="40"/>
      <c r="M802" s="211" t="s">
        <v>1</v>
      </c>
      <c r="N802" s="212" t="s">
        <v>38</v>
      </c>
      <c r="O802" s="72"/>
      <c r="P802" s="213">
        <f>O802*H802</f>
        <v>0</v>
      </c>
      <c r="Q802" s="213">
        <v>0</v>
      </c>
      <c r="R802" s="213">
        <f>Q802*H802</f>
        <v>0</v>
      </c>
      <c r="S802" s="213">
        <v>0</v>
      </c>
      <c r="T802" s="214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15" t="s">
        <v>192</v>
      </c>
      <c r="AT802" s="215" t="s">
        <v>155</v>
      </c>
      <c r="AU802" s="215" t="s">
        <v>82</v>
      </c>
      <c r="AY802" s="18" t="s">
        <v>153</v>
      </c>
      <c r="BE802" s="216">
        <f>IF(N802="základní",J802,0)</f>
        <v>0</v>
      </c>
      <c r="BF802" s="216">
        <f>IF(N802="snížená",J802,0)</f>
        <v>0</v>
      </c>
      <c r="BG802" s="216">
        <f>IF(N802="zákl. přenesená",J802,0)</f>
        <v>0</v>
      </c>
      <c r="BH802" s="216">
        <f>IF(N802="sníž. přenesená",J802,0)</f>
        <v>0</v>
      </c>
      <c r="BI802" s="216">
        <f>IF(N802="nulová",J802,0)</f>
        <v>0</v>
      </c>
      <c r="BJ802" s="18" t="s">
        <v>80</v>
      </c>
      <c r="BK802" s="216">
        <f>ROUND(I802*H802,2)</f>
        <v>0</v>
      </c>
      <c r="BL802" s="18" t="s">
        <v>192</v>
      </c>
      <c r="BM802" s="215" t="s">
        <v>896</v>
      </c>
    </row>
    <row r="803" spans="1:65" s="2" customFormat="1" ht="11.25">
      <c r="A803" s="35"/>
      <c r="B803" s="36"/>
      <c r="C803" s="37"/>
      <c r="D803" s="217" t="s">
        <v>160</v>
      </c>
      <c r="E803" s="37"/>
      <c r="F803" s="218" t="s">
        <v>895</v>
      </c>
      <c r="G803" s="37"/>
      <c r="H803" s="37"/>
      <c r="I803" s="116"/>
      <c r="J803" s="37"/>
      <c r="K803" s="37"/>
      <c r="L803" s="40"/>
      <c r="M803" s="219"/>
      <c r="N803" s="220"/>
      <c r="O803" s="72"/>
      <c r="P803" s="72"/>
      <c r="Q803" s="72"/>
      <c r="R803" s="72"/>
      <c r="S803" s="72"/>
      <c r="T803" s="73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T803" s="18" t="s">
        <v>160</v>
      </c>
      <c r="AU803" s="18" t="s">
        <v>82</v>
      </c>
    </row>
    <row r="804" spans="1:65" s="12" customFormat="1" ht="22.9" customHeight="1">
      <c r="B804" s="188"/>
      <c r="C804" s="189"/>
      <c r="D804" s="190" t="s">
        <v>72</v>
      </c>
      <c r="E804" s="202" t="s">
        <v>897</v>
      </c>
      <c r="F804" s="202" t="s">
        <v>898</v>
      </c>
      <c r="G804" s="189"/>
      <c r="H804" s="189"/>
      <c r="I804" s="192"/>
      <c r="J804" s="203">
        <f>BK804</f>
        <v>0</v>
      </c>
      <c r="K804" s="189"/>
      <c r="L804" s="194"/>
      <c r="M804" s="195"/>
      <c r="N804" s="196"/>
      <c r="O804" s="196"/>
      <c r="P804" s="197">
        <f>SUM(P805:P810)</f>
        <v>0</v>
      </c>
      <c r="Q804" s="196"/>
      <c r="R804" s="197">
        <f>SUM(R805:R810)</f>
        <v>0</v>
      </c>
      <c r="S804" s="196"/>
      <c r="T804" s="198">
        <f>SUM(T805:T810)</f>
        <v>0</v>
      </c>
      <c r="AR804" s="199" t="s">
        <v>82</v>
      </c>
      <c r="AT804" s="200" t="s">
        <v>72</v>
      </c>
      <c r="AU804" s="200" t="s">
        <v>80</v>
      </c>
      <c r="AY804" s="199" t="s">
        <v>153</v>
      </c>
      <c r="BK804" s="201">
        <f>SUM(BK805:BK810)</f>
        <v>0</v>
      </c>
    </row>
    <row r="805" spans="1:65" s="2" customFormat="1" ht="21.75" customHeight="1">
      <c r="A805" s="35"/>
      <c r="B805" s="36"/>
      <c r="C805" s="204" t="s">
        <v>899</v>
      </c>
      <c r="D805" s="204" t="s">
        <v>155</v>
      </c>
      <c r="E805" s="205" t="s">
        <v>900</v>
      </c>
      <c r="F805" s="206" t="s">
        <v>901</v>
      </c>
      <c r="G805" s="207" t="s">
        <v>158</v>
      </c>
      <c r="H805" s="208">
        <v>3.8780000000000001</v>
      </c>
      <c r="I805" s="209"/>
      <c r="J805" s="210">
        <f>ROUND(I805*H805,2)</f>
        <v>0</v>
      </c>
      <c r="K805" s="206" t="s">
        <v>1</v>
      </c>
      <c r="L805" s="40"/>
      <c r="M805" s="211" t="s">
        <v>1</v>
      </c>
      <c r="N805" s="212" t="s">
        <v>38</v>
      </c>
      <c r="O805" s="72"/>
      <c r="P805" s="213">
        <f>O805*H805</f>
        <v>0</v>
      </c>
      <c r="Q805" s="213">
        <v>0</v>
      </c>
      <c r="R805" s="213">
        <f>Q805*H805</f>
        <v>0</v>
      </c>
      <c r="S805" s="213">
        <v>0</v>
      </c>
      <c r="T805" s="214">
        <f>S805*H805</f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215" t="s">
        <v>192</v>
      </c>
      <c r="AT805" s="215" t="s">
        <v>155</v>
      </c>
      <c r="AU805" s="215" t="s">
        <v>82</v>
      </c>
      <c r="AY805" s="18" t="s">
        <v>153</v>
      </c>
      <c r="BE805" s="216">
        <f>IF(N805="základní",J805,0)</f>
        <v>0</v>
      </c>
      <c r="BF805" s="216">
        <f>IF(N805="snížená",J805,0)</f>
        <v>0</v>
      </c>
      <c r="BG805" s="216">
        <f>IF(N805="zákl. přenesená",J805,0)</f>
        <v>0</v>
      </c>
      <c r="BH805" s="216">
        <f>IF(N805="sníž. přenesená",J805,0)</f>
        <v>0</v>
      </c>
      <c r="BI805" s="216">
        <f>IF(N805="nulová",J805,0)</f>
        <v>0</v>
      </c>
      <c r="BJ805" s="18" t="s">
        <v>80</v>
      </c>
      <c r="BK805" s="216">
        <f>ROUND(I805*H805,2)</f>
        <v>0</v>
      </c>
      <c r="BL805" s="18" t="s">
        <v>192</v>
      </c>
      <c r="BM805" s="215" t="s">
        <v>902</v>
      </c>
    </row>
    <row r="806" spans="1:65" s="2" customFormat="1" ht="19.5">
      <c r="A806" s="35"/>
      <c r="B806" s="36"/>
      <c r="C806" s="37"/>
      <c r="D806" s="217" t="s">
        <v>160</v>
      </c>
      <c r="E806" s="37"/>
      <c r="F806" s="218" t="s">
        <v>901</v>
      </c>
      <c r="G806" s="37"/>
      <c r="H806" s="37"/>
      <c r="I806" s="116"/>
      <c r="J806" s="37"/>
      <c r="K806" s="37"/>
      <c r="L806" s="40"/>
      <c r="M806" s="219"/>
      <c r="N806" s="220"/>
      <c r="O806" s="72"/>
      <c r="P806" s="72"/>
      <c r="Q806" s="72"/>
      <c r="R806" s="72"/>
      <c r="S806" s="72"/>
      <c r="T806" s="73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T806" s="18" t="s">
        <v>160</v>
      </c>
      <c r="AU806" s="18" t="s">
        <v>82</v>
      </c>
    </row>
    <row r="807" spans="1:65" s="13" customFormat="1" ht="11.25">
      <c r="B807" s="221"/>
      <c r="C807" s="222"/>
      <c r="D807" s="217" t="s">
        <v>161</v>
      </c>
      <c r="E807" s="223" t="s">
        <v>1</v>
      </c>
      <c r="F807" s="224" t="s">
        <v>903</v>
      </c>
      <c r="G807" s="222"/>
      <c r="H807" s="225">
        <v>3.8780000000000001</v>
      </c>
      <c r="I807" s="226"/>
      <c r="J807" s="222"/>
      <c r="K807" s="222"/>
      <c r="L807" s="227"/>
      <c r="M807" s="228"/>
      <c r="N807" s="229"/>
      <c r="O807" s="229"/>
      <c r="P807" s="229"/>
      <c r="Q807" s="229"/>
      <c r="R807" s="229"/>
      <c r="S807" s="229"/>
      <c r="T807" s="230"/>
      <c r="AT807" s="231" t="s">
        <v>161</v>
      </c>
      <c r="AU807" s="231" t="s">
        <v>82</v>
      </c>
      <c r="AV807" s="13" t="s">
        <v>82</v>
      </c>
      <c r="AW807" s="13" t="s">
        <v>30</v>
      </c>
      <c r="AX807" s="13" t="s">
        <v>73</v>
      </c>
      <c r="AY807" s="231" t="s">
        <v>153</v>
      </c>
    </row>
    <row r="808" spans="1:65" s="14" customFormat="1" ht="11.25">
      <c r="B808" s="232"/>
      <c r="C808" s="233"/>
      <c r="D808" s="217" t="s">
        <v>161</v>
      </c>
      <c r="E808" s="234" t="s">
        <v>1</v>
      </c>
      <c r="F808" s="235" t="s">
        <v>163</v>
      </c>
      <c r="G808" s="233"/>
      <c r="H808" s="236">
        <v>3.8780000000000001</v>
      </c>
      <c r="I808" s="237"/>
      <c r="J808" s="233"/>
      <c r="K808" s="233"/>
      <c r="L808" s="238"/>
      <c r="M808" s="239"/>
      <c r="N808" s="240"/>
      <c r="O808" s="240"/>
      <c r="P808" s="240"/>
      <c r="Q808" s="240"/>
      <c r="R808" s="240"/>
      <c r="S808" s="240"/>
      <c r="T808" s="241"/>
      <c r="AT808" s="242" t="s">
        <v>161</v>
      </c>
      <c r="AU808" s="242" t="s">
        <v>82</v>
      </c>
      <c r="AV808" s="14" t="s">
        <v>159</v>
      </c>
      <c r="AW808" s="14" t="s">
        <v>30</v>
      </c>
      <c r="AX808" s="14" t="s">
        <v>80</v>
      </c>
      <c r="AY808" s="242" t="s">
        <v>153</v>
      </c>
    </row>
    <row r="809" spans="1:65" s="2" customFormat="1" ht="21.75" customHeight="1">
      <c r="A809" s="35"/>
      <c r="B809" s="36"/>
      <c r="C809" s="204" t="s">
        <v>551</v>
      </c>
      <c r="D809" s="204" t="s">
        <v>155</v>
      </c>
      <c r="E809" s="205" t="s">
        <v>904</v>
      </c>
      <c r="F809" s="206" t="s">
        <v>905</v>
      </c>
      <c r="G809" s="207" t="s">
        <v>711</v>
      </c>
      <c r="H809" s="275"/>
      <c r="I809" s="209"/>
      <c r="J809" s="210">
        <f>ROUND(I809*H809,2)</f>
        <v>0</v>
      </c>
      <c r="K809" s="206" t="s">
        <v>1</v>
      </c>
      <c r="L809" s="40"/>
      <c r="M809" s="211" t="s">
        <v>1</v>
      </c>
      <c r="N809" s="212" t="s">
        <v>38</v>
      </c>
      <c r="O809" s="72"/>
      <c r="P809" s="213">
        <f>O809*H809</f>
        <v>0</v>
      </c>
      <c r="Q809" s="213">
        <v>0</v>
      </c>
      <c r="R809" s="213">
        <f>Q809*H809</f>
        <v>0</v>
      </c>
      <c r="S809" s="213">
        <v>0</v>
      </c>
      <c r="T809" s="214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15" t="s">
        <v>192</v>
      </c>
      <c r="AT809" s="215" t="s">
        <v>155</v>
      </c>
      <c r="AU809" s="215" t="s">
        <v>82</v>
      </c>
      <c r="AY809" s="18" t="s">
        <v>153</v>
      </c>
      <c r="BE809" s="216">
        <f>IF(N809="základní",J809,0)</f>
        <v>0</v>
      </c>
      <c r="BF809" s="216">
        <f>IF(N809="snížená",J809,0)</f>
        <v>0</v>
      </c>
      <c r="BG809" s="216">
        <f>IF(N809="zákl. přenesená",J809,0)</f>
        <v>0</v>
      </c>
      <c r="BH809" s="216">
        <f>IF(N809="sníž. přenesená",J809,0)</f>
        <v>0</v>
      </c>
      <c r="BI809" s="216">
        <f>IF(N809="nulová",J809,0)</f>
        <v>0</v>
      </c>
      <c r="BJ809" s="18" t="s">
        <v>80</v>
      </c>
      <c r="BK809" s="216">
        <f>ROUND(I809*H809,2)</f>
        <v>0</v>
      </c>
      <c r="BL809" s="18" t="s">
        <v>192</v>
      </c>
      <c r="BM809" s="215" t="s">
        <v>906</v>
      </c>
    </row>
    <row r="810" spans="1:65" s="2" customFormat="1" ht="19.5">
      <c r="A810" s="35"/>
      <c r="B810" s="36"/>
      <c r="C810" s="37"/>
      <c r="D810" s="217" t="s">
        <v>160</v>
      </c>
      <c r="E810" s="37"/>
      <c r="F810" s="218" t="s">
        <v>905</v>
      </c>
      <c r="G810" s="37"/>
      <c r="H810" s="37"/>
      <c r="I810" s="116"/>
      <c r="J810" s="37"/>
      <c r="K810" s="37"/>
      <c r="L810" s="40"/>
      <c r="M810" s="219"/>
      <c r="N810" s="220"/>
      <c r="O810" s="72"/>
      <c r="P810" s="72"/>
      <c r="Q810" s="72"/>
      <c r="R810" s="72"/>
      <c r="S810" s="72"/>
      <c r="T810" s="73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T810" s="18" t="s">
        <v>160</v>
      </c>
      <c r="AU810" s="18" t="s">
        <v>82</v>
      </c>
    </row>
    <row r="811" spans="1:65" s="12" customFormat="1" ht="22.9" customHeight="1">
      <c r="B811" s="188"/>
      <c r="C811" s="189"/>
      <c r="D811" s="190" t="s">
        <v>72</v>
      </c>
      <c r="E811" s="202" t="s">
        <v>907</v>
      </c>
      <c r="F811" s="202" t="s">
        <v>908</v>
      </c>
      <c r="G811" s="189"/>
      <c r="H811" s="189"/>
      <c r="I811" s="192"/>
      <c r="J811" s="203">
        <f>BK811</f>
        <v>0</v>
      </c>
      <c r="K811" s="189"/>
      <c r="L811" s="194"/>
      <c r="M811" s="195"/>
      <c r="N811" s="196"/>
      <c r="O811" s="196"/>
      <c r="P811" s="197">
        <f>SUM(P812:P827)</f>
        <v>0</v>
      </c>
      <c r="Q811" s="196"/>
      <c r="R811" s="197">
        <f>SUM(R812:R827)</f>
        <v>0</v>
      </c>
      <c r="S811" s="196"/>
      <c r="T811" s="198">
        <f>SUM(T812:T827)</f>
        <v>0</v>
      </c>
      <c r="AR811" s="199" t="s">
        <v>82</v>
      </c>
      <c r="AT811" s="200" t="s">
        <v>72</v>
      </c>
      <c r="AU811" s="200" t="s">
        <v>80</v>
      </c>
      <c r="AY811" s="199" t="s">
        <v>153</v>
      </c>
      <c r="BK811" s="201">
        <f>SUM(BK812:BK827)</f>
        <v>0</v>
      </c>
    </row>
    <row r="812" spans="1:65" s="2" customFormat="1" ht="21.75" customHeight="1">
      <c r="A812" s="35"/>
      <c r="B812" s="36"/>
      <c r="C812" s="204" t="s">
        <v>909</v>
      </c>
      <c r="D812" s="204" t="s">
        <v>155</v>
      </c>
      <c r="E812" s="205" t="s">
        <v>910</v>
      </c>
      <c r="F812" s="206" t="s">
        <v>911</v>
      </c>
      <c r="G812" s="207" t="s">
        <v>158</v>
      </c>
      <c r="H812" s="208">
        <v>123.16</v>
      </c>
      <c r="I812" s="209"/>
      <c r="J812" s="210">
        <f>ROUND(I812*H812,2)</f>
        <v>0</v>
      </c>
      <c r="K812" s="206" t="s">
        <v>1</v>
      </c>
      <c r="L812" s="40"/>
      <c r="M812" s="211" t="s">
        <v>1</v>
      </c>
      <c r="N812" s="212" t="s">
        <v>38</v>
      </c>
      <c r="O812" s="72"/>
      <c r="P812" s="213">
        <f>O812*H812</f>
        <v>0</v>
      </c>
      <c r="Q812" s="213">
        <v>0</v>
      </c>
      <c r="R812" s="213">
        <f>Q812*H812</f>
        <v>0</v>
      </c>
      <c r="S812" s="213">
        <v>0</v>
      </c>
      <c r="T812" s="214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215" t="s">
        <v>192</v>
      </c>
      <c r="AT812" s="215" t="s">
        <v>155</v>
      </c>
      <c r="AU812" s="215" t="s">
        <v>82</v>
      </c>
      <c r="AY812" s="18" t="s">
        <v>153</v>
      </c>
      <c r="BE812" s="216">
        <f>IF(N812="základní",J812,0)</f>
        <v>0</v>
      </c>
      <c r="BF812" s="216">
        <f>IF(N812="snížená",J812,0)</f>
        <v>0</v>
      </c>
      <c r="BG812" s="216">
        <f>IF(N812="zákl. přenesená",J812,0)</f>
        <v>0</v>
      </c>
      <c r="BH812" s="216">
        <f>IF(N812="sníž. přenesená",J812,0)</f>
        <v>0</v>
      </c>
      <c r="BI812" s="216">
        <f>IF(N812="nulová",J812,0)</f>
        <v>0</v>
      </c>
      <c r="BJ812" s="18" t="s">
        <v>80</v>
      </c>
      <c r="BK812" s="216">
        <f>ROUND(I812*H812,2)</f>
        <v>0</v>
      </c>
      <c r="BL812" s="18" t="s">
        <v>192</v>
      </c>
      <c r="BM812" s="215" t="s">
        <v>912</v>
      </c>
    </row>
    <row r="813" spans="1:65" s="2" customFormat="1" ht="19.5">
      <c r="A813" s="35"/>
      <c r="B813" s="36"/>
      <c r="C813" s="37"/>
      <c r="D813" s="217" t="s">
        <v>160</v>
      </c>
      <c r="E813" s="37"/>
      <c r="F813" s="218" t="s">
        <v>911</v>
      </c>
      <c r="G813" s="37"/>
      <c r="H813" s="37"/>
      <c r="I813" s="116"/>
      <c r="J813" s="37"/>
      <c r="K813" s="37"/>
      <c r="L813" s="40"/>
      <c r="M813" s="219"/>
      <c r="N813" s="220"/>
      <c r="O813" s="72"/>
      <c r="P813" s="72"/>
      <c r="Q813" s="72"/>
      <c r="R813" s="72"/>
      <c r="S813" s="72"/>
      <c r="T813" s="73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T813" s="18" t="s">
        <v>160</v>
      </c>
      <c r="AU813" s="18" t="s">
        <v>82</v>
      </c>
    </row>
    <row r="814" spans="1:65" s="13" customFormat="1" ht="11.25">
      <c r="B814" s="221"/>
      <c r="C814" s="222"/>
      <c r="D814" s="217" t="s">
        <v>161</v>
      </c>
      <c r="E814" s="223" t="s">
        <v>1</v>
      </c>
      <c r="F814" s="224" t="s">
        <v>913</v>
      </c>
      <c r="G814" s="222"/>
      <c r="H814" s="225">
        <v>123.16</v>
      </c>
      <c r="I814" s="226"/>
      <c r="J814" s="222"/>
      <c r="K814" s="222"/>
      <c r="L814" s="227"/>
      <c r="M814" s="228"/>
      <c r="N814" s="229"/>
      <c r="O814" s="229"/>
      <c r="P814" s="229"/>
      <c r="Q814" s="229"/>
      <c r="R814" s="229"/>
      <c r="S814" s="229"/>
      <c r="T814" s="230"/>
      <c r="AT814" s="231" t="s">
        <v>161</v>
      </c>
      <c r="AU814" s="231" t="s">
        <v>82</v>
      </c>
      <c r="AV814" s="13" t="s">
        <v>82</v>
      </c>
      <c r="AW814" s="13" t="s">
        <v>30</v>
      </c>
      <c r="AX814" s="13" t="s">
        <v>73</v>
      </c>
      <c r="AY814" s="231" t="s">
        <v>153</v>
      </c>
    </row>
    <row r="815" spans="1:65" s="14" customFormat="1" ht="11.25">
      <c r="B815" s="232"/>
      <c r="C815" s="233"/>
      <c r="D815" s="217" t="s">
        <v>161</v>
      </c>
      <c r="E815" s="234" t="s">
        <v>1</v>
      </c>
      <c r="F815" s="235" t="s">
        <v>163</v>
      </c>
      <c r="G815" s="233"/>
      <c r="H815" s="236">
        <v>123.16</v>
      </c>
      <c r="I815" s="237"/>
      <c r="J815" s="233"/>
      <c r="K815" s="233"/>
      <c r="L815" s="238"/>
      <c r="M815" s="239"/>
      <c r="N815" s="240"/>
      <c r="O815" s="240"/>
      <c r="P815" s="240"/>
      <c r="Q815" s="240"/>
      <c r="R815" s="240"/>
      <c r="S815" s="240"/>
      <c r="T815" s="241"/>
      <c r="AT815" s="242" t="s">
        <v>161</v>
      </c>
      <c r="AU815" s="242" t="s">
        <v>82</v>
      </c>
      <c r="AV815" s="14" t="s">
        <v>159</v>
      </c>
      <c r="AW815" s="14" t="s">
        <v>30</v>
      </c>
      <c r="AX815" s="14" t="s">
        <v>80</v>
      </c>
      <c r="AY815" s="242" t="s">
        <v>153</v>
      </c>
    </row>
    <row r="816" spans="1:65" s="2" customFormat="1" ht="16.5" customHeight="1">
      <c r="A816" s="35"/>
      <c r="B816" s="36"/>
      <c r="C816" s="204" t="s">
        <v>554</v>
      </c>
      <c r="D816" s="204" t="s">
        <v>155</v>
      </c>
      <c r="E816" s="205" t="s">
        <v>914</v>
      </c>
      <c r="F816" s="206" t="s">
        <v>915</v>
      </c>
      <c r="G816" s="207" t="s">
        <v>158</v>
      </c>
      <c r="H816" s="208">
        <v>123.16</v>
      </c>
      <c r="I816" s="209"/>
      <c r="J816" s="210">
        <f>ROUND(I816*H816,2)</f>
        <v>0</v>
      </c>
      <c r="K816" s="206" t="s">
        <v>1</v>
      </c>
      <c r="L816" s="40"/>
      <c r="M816" s="211" t="s">
        <v>1</v>
      </c>
      <c r="N816" s="212" t="s">
        <v>38</v>
      </c>
      <c r="O816" s="72"/>
      <c r="P816" s="213">
        <f>O816*H816</f>
        <v>0</v>
      </c>
      <c r="Q816" s="213">
        <v>0</v>
      </c>
      <c r="R816" s="213">
        <f>Q816*H816</f>
        <v>0</v>
      </c>
      <c r="S816" s="213">
        <v>0</v>
      </c>
      <c r="T816" s="214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215" t="s">
        <v>192</v>
      </c>
      <c r="AT816" s="215" t="s">
        <v>155</v>
      </c>
      <c r="AU816" s="215" t="s">
        <v>82</v>
      </c>
      <c r="AY816" s="18" t="s">
        <v>153</v>
      </c>
      <c r="BE816" s="216">
        <f>IF(N816="základní",J816,0)</f>
        <v>0</v>
      </c>
      <c r="BF816" s="216">
        <f>IF(N816="snížená",J816,0)</f>
        <v>0</v>
      </c>
      <c r="BG816" s="216">
        <f>IF(N816="zákl. přenesená",J816,0)</f>
        <v>0</v>
      </c>
      <c r="BH816" s="216">
        <f>IF(N816="sníž. přenesená",J816,0)</f>
        <v>0</v>
      </c>
      <c r="BI816" s="216">
        <f>IF(N816="nulová",J816,0)</f>
        <v>0</v>
      </c>
      <c r="BJ816" s="18" t="s">
        <v>80</v>
      </c>
      <c r="BK816" s="216">
        <f>ROUND(I816*H816,2)</f>
        <v>0</v>
      </c>
      <c r="BL816" s="18" t="s">
        <v>192</v>
      </c>
      <c r="BM816" s="215" t="s">
        <v>916</v>
      </c>
    </row>
    <row r="817" spans="1:65" s="2" customFormat="1" ht="11.25">
      <c r="A817" s="35"/>
      <c r="B817" s="36"/>
      <c r="C817" s="37"/>
      <c r="D817" s="217" t="s">
        <v>160</v>
      </c>
      <c r="E817" s="37"/>
      <c r="F817" s="218" t="s">
        <v>915</v>
      </c>
      <c r="G817" s="37"/>
      <c r="H817" s="37"/>
      <c r="I817" s="116"/>
      <c r="J817" s="37"/>
      <c r="K817" s="37"/>
      <c r="L817" s="40"/>
      <c r="M817" s="219"/>
      <c r="N817" s="220"/>
      <c r="O817" s="72"/>
      <c r="P817" s="72"/>
      <c r="Q817" s="72"/>
      <c r="R817" s="72"/>
      <c r="S817" s="72"/>
      <c r="T817" s="73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T817" s="18" t="s">
        <v>160</v>
      </c>
      <c r="AU817" s="18" t="s">
        <v>82</v>
      </c>
    </row>
    <row r="818" spans="1:65" s="2" customFormat="1" ht="16.5" customHeight="1">
      <c r="A818" s="35"/>
      <c r="B818" s="36"/>
      <c r="C818" s="204" t="s">
        <v>917</v>
      </c>
      <c r="D818" s="204" t="s">
        <v>155</v>
      </c>
      <c r="E818" s="205" t="s">
        <v>918</v>
      </c>
      <c r="F818" s="206" t="s">
        <v>919</v>
      </c>
      <c r="G818" s="207" t="s">
        <v>158</v>
      </c>
      <c r="H818" s="208">
        <v>123.16</v>
      </c>
      <c r="I818" s="209"/>
      <c r="J818" s="210">
        <f>ROUND(I818*H818,2)</f>
        <v>0</v>
      </c>
      <c r="K818" s="206" t="s">
        <v>1</v>
      </c>
      <c r="L818" s="40"/>
      <c r="M818" s="211" t="s">
        <v>1</v>
      </c>
      <c r="N818" s="212" t="s">
        <v>38</v>
      </c>
      <c r="O818" s="72"/>
      <c r="P818" s="213">
        <f>O818*H818</f>
        <v>0</v>
      </c>
      <c r="Q818" s="213">
        <v>0</v>
      </c>
      <c r="R818" s="213">
        <f>Q818*H818</f>
        <v>0</v>
      </c>
      <c r="S818" s="213">
        <v>0</v>
      </c>
      <c r="T818" s="214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15" t="s">
        <v>192</v>
      </c>
      <c r="AT818" s="215" t="s">
        <v>155</v>
      </c>
      <c r="AU818" s="215" t="s">
        <v>82</v>
      </c>
      <c r="AY818" s="18" t="s">
        <v>153</v>
      </c>
      <c r="BE818" s="216">
        <f>IF(N818="základní",J818,0)</f>
        <v>0</v>
      </c>
      <c r="BF818" s="216">
        <f>IF(N818="snížená",J818,0)</f>
        <v>0</v>
      </c>
      <c r="BG818" s="216">
        <f>IF(N818="zákl. přenesená",J818,0)</f>
        <v>0</v>
      </c>
      <c r="BH818" s="216">
        <f>IF(N818="sníž. přenesená",J818,0)</f>
        <v>0</v>
      </c>
      <c r="BI818" s="216">
        <f>IF(N818="nulová",J818,0)</f>
        <v>0</v>
      </c>
      <c r="BJ818" s="18" t="s">
        <v>80</v>
      </c>
      <c r="BK818" s="216">
        <f>ROUND(I818*H818,2)</f>
        <v>0</v>
      </c>
      <c r="BL818" s="18" t="s">
        <v>192</v>
      </c>
      <c r="BM818" s="215" t="s">
        <v>920</v>
      </c>
    </row>
    <row r="819" spans="1:65" s="2" customFormat="1" ht="11.25">
      <c r="A819" s="35"/>
      <c r="B819" s="36"/>
      <c r="C819" s="37"/>
      <c r="D819" s="217" t="s">
        <v>160</v>
      </c>
      <c r="E819" s="37"/>
      <c r="F819" s="218" t="s">
        <v>919</v>
      </c>
      <c r="G819" s="37"/>
      <c r="H819" s="37"/>
      <c r="I819" s="116"/>
      <c r="J819" s="37"/>
      <c r="K819" s="37"/>
      <c r="L819" s="40"/>
      <c r="M819" s="219"/>
      <c r="N819" s="220"/>
      <c r="O819" s="72"/>
      <c r="P819" s="72"/>
      <c r="Q819" s="72"/>
      <c r="R819" s="72"/>
      <c r="S819" s="72"/>
      <c r="T819" s="73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T819" s="18" t="s">
        <v>160</v>
      </c>
      <c r="AU819" s="18" t="s">
        <v>82</v>
      </c>
    </row>
    <row r="820" spans="1:65" s="2" customFormat="1" ht="16.5" customHeight="1">
      <c r="A820" s="35"/>
      <c r="B820" s="36"/>
      <c r="C820" s="253" t="s">
        <v>562</v>
      </c>
      <c r="D820" s="253" t="s">
        <v>308</v>
      </c>
      <c r="E820" s="254" t="s">
        <v>921</v>
      </c>
      <c r="F820" s="255" t="s">
        <v>922</v>
      </c>
      <c r="G820" s="256" t="s">
        <v>158</v>
      </c>
      <c r="H820" s="257">
        <v>135.476</v>
      </c>
      <c r="I820" s="258"/>
      <c r="J820" s="259">
        <f>ROUND(I820*H820,2)</f>
        <v>0</v>
      </c>
      <c r="K820" s="255" t="s">
        <v>1</v>
      </c>
      <c r="L820" s="260"/>
      <c r="M820" s="261" t="s">
        <v>1</v>
      </c>
      <c r="N820" s="262" t="s">
        <v>38</v>
      </c>
      <c r="O820" s="72"/>
      <c r="P820" s="213">
        <f>O820*H820</f>
        <v>0</v>
      </c>
      <c r="Q820" s="213">
        <v>0</v>
      </c>
      <c r="R820" s="213">
        <f>Q820*H820</f>
        <v>0</v>
      </c>
      <c r="S820" s="213">
        <v>0</v>
      </c>
      <c r="T820" s="214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215" t="s">
        <v>228</v>
      </c>
      <c r="AT820" s="215" t="s">
        <v>308</v>
      </c>
      <c r="AU820" s="215" t="s">
        <v>82</v>
      </c>
      <c r="AY820" s="18" t="s">
        <v>153</v>
      </c>
      <c r="BE820" s="216">
        <f>IF(N820="základní",J820,0)</f>
        <v>0</v>
      </c>
      <c r="BF820" s="216">
        <f>IF(N820="snížená",J820,0)</f>
        <v>0</v>
      </c>
      <c r="BG820" s="216">
        <f>IF(N820="zákl. přenesená",J820,0)</f>
        <v>0</v>
      </c>
      <c r="BH820" s="216">
        <f>IF(N820="sníž. přenesená",J820,0)</f>
        <v>0</v>
      </c>
      <c r="BI820" s="216">
        <f>IF(N820="nulová",J820,0)</f>
        <v>0</v>
      </c>
      <c r="BJ820" s="18" t="s">
        <v>80</v>
      </c>
      <c r="BK820" s="216">
        <f>ROUND(I820*H820,2)</f>
        <v>0</v>
      </c>
      <c r="BL820" s="18" t="s">
        <v>192</v>
      </c>
      <c r="BM820" s="215" t="s">
        <v>923</v>
      </c>
    </row>
    <row r="821" spans="1:65" s="2" customFormat="1" ht="11.25">
      <c r="A821" s="35"/>
      <c r="B821" s="36"/>
      <c r="C821" s="37"/>
      <c r="D821" s="217" t="s">
        <v>160</v>
      </c>
      <c r="E821" s="37"/>
      <c r="F821" s="218" t="s">
        <v>922</v>
      </c>
      <c r="G821" s="37"/>
      <c r="H821" s="37"/>
      <c r="I821" s="116"/>
      <c r="J821" s="37"/>
      <c r="K821" s="37"/>
      <c r="L821" s="40"/>
      <c r="M821" s="219"/>
      <c r="N821" s="220"/>
      <c r="O821" s="72"/>
      <c r="P821" s="72"/>
      <c r="Q821" s="72"/>
      <c r="R821" s="72"/>
      <c r="S821" s="72"/>
      <c r="T821" s="73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T821" s="18" t="s">
        <v>160</v>
      </c>
      <c r="AU821" s="18" t="s">
        <v>82</v>
      </c>
    </row>
    <row r="822" spans="1:65" s="2" customFormat="1" ht="16.5" customHeight="1">
      <c r="A822" s="35"/>
      <c r="B822" s="36"/>
      <c r="C822" s="253" t="s">
        <v>924</v>
      </c>
      <c r="D822" s="253" t="s">
        <v>308</v>
      </c>
      <c r="E822" s="254" t="s">
        <v>925</v>
      </c>
      <c r="F822" s="255" t="s">
        <v>926</v>
      </c>
      <c r="G822" s="256" t="s">
        <v>169</v>
      </c>
      <c r="H822" s="257">
        <v>73.896000000000001</v>
      </c>
      <c r="I822" s="258"/>
      <c r="J822" s="259">
        <f>ROUND(I822*H822,2)</f>
        <v>0</v>
      </c>
      <c r="K822" s="255" t="s">
        <v>1</v>
      </c>
      <c r="L822" s="260"/>
      <c r="M822" s="261" t="s">
        <v>1</v>
      </c>
      <c r="N822" s="262" t="s">
        <v>38</v>
      </c>
      <c r="O822" s="72"/>
      <c r="P822" s="213">
        <f>O822*H822</f>
        <v>0</v>
      </c>
      <c r="Q822" s="213">
        <v>0</v>
      </c>
      <c r="R822" s="213">
        <f>Q822*H822</f>
        <v>0</v>
      </c>
      <c r="S822" s="213">
        <v>0</v>
      </c>
      <c r="T822" s="214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215" t="s">
        <v>228</v>
      </c>
      <c r="AT822" s="215" t="s">
        <v>308</v>
      </c>
      <c r="AU822" s="215" t="s">
        <v>82</v>
      </c>
      <c r="AY822" s="18" t="s">
        <v>153</v>
      </c>
      <c r="BE822" s="216">
        <f>IF(N822="základní",J822,0)</f>
        <v>0</v>
      </c>
      <c r="BF822" s="216">
        <f>IF(N822="snížená",J822,0)</f>
        <v>0</v>
      </c>
      <c r="BG822" s="216">
        <f>IF(N822="zákl. přenesená",J822,0)</f>
        <v>0</v>
      </c>
      <c r="BH822" s="216">
        <f>IF(N822="sníž. přenesená",J822,0)</f>
        <v>0</v>
      </c>
      <c r="BI822" s="216">
        <f>IF(N822="nulová",J822,0)</f>
        <v>0</v>
      </c>
      <c r="BJ822" s="18" t="s">
        <v>80</v>
      </c>
      <c r="BK822" s="216">
        <f>ROUND(I822*H822,2)</f>
        <v>0</v>
      </c>
      <c r="BL822" s="18" t="s">
        <v>192</v>
      </c>
      <c r="BM822" s="215" t="s">
        <v>927</v>
      </c>
    </row>
    <row r="823" spans="1:65" s="2" customFormat="1" ht="11.25">
      <c r="A823" s="35"/>
      <c r="B823" s="36"/>
      <c r="C823" s="37"/>
      <c r="D823" s="217" t="s">
        <v>160</v>
      </c>
      <c r="E823" s="37"/>
      <c r="F823" s="218" t="s">
        <v>926</v>
      </c>
      <c r="G823" s="37"/>
      <c r="H823" s="37"/>
      <c r="I823" s="116"/>
      <c r="J823" s="37"/>
      <c r="K823" s="37"/>
      <c r="L823" s="40"/>
      <c r="M823" s="219"/>
      <c r="N823" s="220"/>
      <c r="O823" s="72"/>
      <c r="P823" s="72"/>
      <c r="Q823" s="72"/>
      <c r="R823" s="72"/>
      <c r="S823" s="72"/>
      <c r="T823" s="73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T823" s="18" t="s">
        <v>160</v>
      </c>
      <c r="AU823" s="18" t="s">
        <v>82</v>
      </c>
    </row>
    <row r="824" spans="1:65" s="2" customFormat="1" ht="16.5" customHeight="1">
      <c r="A824" s="35"/>
      <c r="B824" s="36"/>
      <c r="C824" s="204" t="s">
        <v>566</v>
      </c>
      <c r="D824" s="204" t="s">
        <v>155</v>
      </c>
      <c r="E824" s="205" t="s">
        <v>928</v>
      </c>
      <c r="F824" s="206" t="s">
        <v>929</v>
      </c>
      <c r="G824" s="207" t="s">
        <v>158</v>
      </c>
      <c r="H824" s="208">
        <v>123.16</v>
      </c>
      <c r="I824" s="209"/>
      <c r="J824" s="210">
        <f>ROUND(I824*H824,2)</f>
        <v>0</v>
      </c>
      <c r="K824" s="206" t="s">
        <v>1</v>
      </c>
      <c r="L824" s="40"/>
      <c r="M824" s="211" t="s">
        <v>1</v>
      </c>
      <c r="N824" s="212" t="s">
        <v>38</v>
      </c>
      <c r="O824" s="72"/>
      <c r="P824" s="213">
        <f>O824*H824</f>
        <v>0</v>
      </c>
      <c r="Q824" s="213">
        <v>0</v>
      </c>
      <c r="R824" s="213">
        <f>Q824*H824</f>
        <v>0</v>
      </c>
      <c r="S824" s="213">
        <v>0</v>
      </c>
      <c r="T824" s="214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215" t="s">
        <v>192</v>
      </c>
      <c r="AT824" s="215" t="s">
        <v>155</v>
      </c>
      <c r="AU824" s="215" t="s">
        <v>82</v>
      </c>
      <c r="AY824" s="18" t="s">
        <v>153</v>
      </c>
      <c r="BE824" s="216">
        <f>IF(N824="základní",J824,0)</f>
        <v>0</v>
      </c>
      <c r="BF824" s="216">
        <f>IF(N824="snížená",J824,0)</f>
        <v>0</v>
      </c>
      <c r="BG824" s="216">
        <f>IF(N824="zákl. přenesená",J824,0)</f>
        <v>0</v>
      </c>
      <c r="BH824" s="216">
        <f>IF(N824="sníž. přenesená",J824,0)</f>
        <v>0</v>
      </c>
      <c r="BI824" s="216">
        <f>IF(N824="nulová",J824,0)</f>
        <v>0</v>
      </c>
      <c r="BJ824" s="18" t="s">
        <v>80</v>
      </c>
      <c r="BK824" s="216">
        <f>ROUND(I824*H824,2)</f>
        <v>0</v>
      </c>
      <c r="BL824" s="18" t="s">
        <v>192</v>
      </c>
      <c r="BM824" s="215" t="s">
        <v>930</v>
      </c>
    </row>
    <row r="825" spans="1:65" s="2" customFormat="1" ht="11.25">
      <c r="A825" s="35"/>
      <c r="B825" s="36"/>
      <c r="C825" s="37"/>
      <c r="D825" s="217" t="s">
        <v>160</v>
      </c>
      <c r="E825" s="37"/>
      <c r="F825" s="218" t="s">
        <v>929</v>
      </c>
      <c r="G825" s="37"/>
      <c r="H825" s="37"/>
      <c r="I825" s="116"/>
      <c r="J825" s="37"/>
      <c r="K825" s="37"/>
      <c r="L825" s="40"/>
      <c r="M825" s="219"/>
      <c r="N825" s="220"/>
      <c r="O825" s="72"/>
      <c r="P825" s="72"/>
      <c r="Q825" s="72"/>
      <c r="R825" s="72"/>
      <c r="S825" s="72"/>
      <c r="T825" s="73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T825" s="18" t="s">
        <v>160</v>
      </c>
      <c r="AU825" s="18" t="s">
        <v>82</v>
      </c>
    </row>
    <row r="826" spans="1:65" s="2" customFormat="1" ht="21.75" customHeight="1">
      <c r="A826" s="35"/>
      <c r="B826" s="36"/>
      <c r="C826" s="253" t="s">
        <v>931</v>
      </c>
      <c r="D826" s="253" t="s">
        <v>308</v>
      </c>
      <c r="E826" s="254" t="s">
        <v>932</v>
      </c>
      <c r="F826" s="255" t="s">
        <v>933</v>
      </c>
      <c r="G826" s="256" t="s">
        <v>158</v>
      </c>
      <c r="H826" s="257">
        <v>125.623</v>
      </c>
      <c r="I826" s="258"/>
      <c r="J826" s="259">
        <f>ROUND(I826*H826,2)</f>
        <v>0</v>
      </c>
      <c r="K826" s="255" t="s">
        <v>1</v>
      </c>
      <c r="L826" s="260"/>
      <c r="M826" s="261" t="s">
        <v>1</v>
      </c>
      <c r="N826" s="262" t="s">
        <v>38</v>
      </c>
      <c r="O826" s="72"/>
      <c r="P826" s="213">
        <f>O826*H826</f>
        <v>0</v>
      </c>
      <c r="Q826" s="213">
        <v>0</v>
      </c>
      <c r="R826" s="213">
        <f>Q826*H826</f>
        <v>0</v>
      </c>
      <c r="S826" s="213">
        <v>0</v>
      </c>
      <c r="T826" s="214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15" t="s">
        <v>228</v>
      </c>
      <c r="AT826" s="215" t="s">
        <v>308</v>
      </c>
      <c r="AU826" s="215" t="s">
        <v>82</v>
      </c>
      <c r="AY826" s="18" t="s">
        <v>153</v>
      </c>
      <c r="BE826" s="216">
        <f>IF(N826="základní",J826,0)</f>
        <v>0</v>
      </c>
      <c r="BF826" s="216">
        <f>IF(N826="snížená",J826,0)</f>
        <v>0</v>
      </c>
      <c r="BG826" s="216">
        <f>IF(N826="zákl. přenesená",J826,0)</f>
        <v>0</v>
      </c>
      <c r="BH826" s="216">
        <f>IF(N826="sníž. přenesená",J826,0)</f>
        <v>0</v>
      </c>
      <c r="BI826" s="216">
        <f>IF(N826="nulová",J826,0)</f>
        <v>0</v>
      </c>
      <c r="BJ826" s="18" t="s">
        <v>80</v>
      </c>
      <c r="BK826" s="216">
        <f>ROUND(I826*H826,2)</f>
        <v>0</v>
      </c>
      <c r="BL826" s="18" t="s">
        <v>192</v>
      </c>
      <c r="BM826" s="215" t="s">
        <v>934</v>
      </c>
    </row>
    <row r="827" spans="1:65" s="2" customFormat="1" ht="19.5">
      <c r="A827" s="35"/>
      <c r="B827" s="36"/>
      <c r="C827" s="37"/>
      <c r="D827" s="217" t="s">
        <v>160</v>
      </c>
      <c r="E827" s="37"/>
      <c r="F827" s="218" t="s">
        <v>933</v>
      </c>
      <c r="G827" s="37"/>
      <c r="H827" s="37"/>
      <c r="I827" s="116"/>
      <c r="J827" s="37"/>
      <c r="K827" s="37"/>
      <c r="L827" s="40"/>
      <c r="M827" s="219"/>
      <c r="N827" s="220"/>
      <c r="O827" s="72"/>
      <c r="P827" s="72"/>
      <c r="Q827" s="72"/>
      <c r="R827" s="72"/>
      <c r="S827" s="72"/>
      <c r="T827" s="73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T827" s="18" t="s">
        <v>160</v>
      </c>
      <c r="AU827" s="18" t="s">
        <v>82</v>
      </c>
    </row>
    <row r="828" spans="1:65" s="12" customFormat="1" ht="22.9" customHeight="1">
      <c r="B828" s="188"/>
      <c r="C828" s="189"/>
      <c r="D828" s="190" t="s">
        <v>72</v>
      </c>
      <c r="E828" s="202" t="s">
        <v>935</v>
      </c>
      <c r="F828" s="202" t="s">
        <v>936</v>
      </c>
      <c r="G828" s="189"/>
      <c r="H828" s="189"/>
      <c r="I828" s="192"/>
      <c r="J828" s="203">
        <f>BK828</f>
        <v>0</v>
      </c>
      <c r="K828" s="189"/>
      <c r="L828" s="194"/>
      <c r="M828" s="195"/>
      <c r="N828" s="196"/>
      <c r="O828" s="196"/>
      <c r="P828" s="197">
        <f>SUM(P829:P855)</f>
        <v>0</v>
      </c>
      <c r="Q828" s="196"/>
      <c r="R828" s="197">
        <f>SUM(R829:R855)</f>
        <v>0</v>
      </c>
      <c r="S828" s="196"/>
      <c r="T828" s="198">
        <f>SUM(T829:T855)</f>
        <v>0</v>
      </c>
      <c r="AR828" s="199" t="s">
        <v>82</v>
      </c>
      <c r="AT828" s="200" t="s">
        <v>72</v>
      </c>
      <c r="AU828" s="200" t="s">
        <v>80</v>
      </c>
      <c r="AY828" s="199" t="s">
        <v>153</v>
      </c>
      <c r="BK828" s="201">
        <f>SUM(BK829:BK855)</f>
        <v>0</v>
      </c>
    </row>
    <row r="829" spans="1:65" s="2" customFormat="1" ht="21.75" customHeight="1">
      <c r="A829" s="35"/>
      <c r="B829" s="36"/>
      <c r="C829" s="204" t="s">
        <v>572</v>
      </c>
      <c r="D829" s="204" t="s">
        <v>155</v>
      </c>
      <c r="E829" s="205" t="s">
        <v>937</v>
      </c>
      <c r="F829" s="206" t="s">
        <v>938</v>
      </c>
      <c r="G829" s="207" t="s">
        <v>169</v>
      </c>
      <c r="H829" s="208">
        <v>136.19999999999999</v>
      </c>
      <c r="I829" s="209"/>
      <c r="J829" s="210">
        <f>ROUND(I829*H829,2)</f>
        <v>0</v>
      </c>
      <c r="K829" s="206" t="s">
        <v>1</v>
      </c>
      <c r="L829" s="40"/>
      <c r="M829" s="211" t="s">
        <v>1</v>
      </c>
      <c r="N829" s="212" t="s">
        <v>38</v>
      </c>
      <c r="O829" s="72"/>
      <c r="P829" s="213">
        <f>O829*H829</f>
        <v>0</v>
      </c>
      <c r="Q829" s="213">
        <v>0</v>
      </c>
      <c r="R829" s="213">
        <f>Q829*H829</f>
        <v>0</v>
      </c>
      <c r="S829" s="213">
        <v>0</v>
      </c>
      <c r="T829" s="214">
        <f>S829*H829</f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215" t="s">
        <v>192</v>
      </c>
      <c r="AT829" s="215" t="s">
        <v>155</v>
      </c>
      <c r="AU829" s="215" t="s">
        <v>82</v>
      </c>
      <c r="AY829" s="18" t="s">
        <v>153</v>
      </c>
      <c r="BE829" s="216">
        <f>IF(N829="základní",J829,0)</f>
        <v>0</v>
      </c>
      <c r="BF829" s="216">
        <f>IF(N829="snížená",J829,0)</f>
        <v>0</v>
      </c>
      <c r="BG829" s="216">
        <f>IF(N829="zákl. přenesená",J829,0)</f>
        <v>0</v>
      </c>
      <c r="BH829" s="216">
        <f>IF(N829="sníž. přenesená",J829,0)</f>
        <v>0</v>
      </c>
      <c r="BI829" s="216">
        <f>IF(N829="nulová",J829,0)</f>
        <v>0</v>
      </c>
      <c r="BJ829" s="18" t="s">
        <v>80</v>
      </c>
      <c r="BK829" s="216">
        <f>ROUND(I829*H829,2)</f>
        <v>0</v>
      </c>
      <c r="BL829" s="18" t="s">
        <v>192</v>
      </c>
      <c r="BM829" s="215" t="s">
        <v>939</v>
      </c>
    </row>
    <row r="830" spans="1:65" s="2" customFormat="1" ht="11.25">
      <c r="A830" s="35"/>
      <c r="B830" s="36"/>
      <c r="C830" s="37"/>
      <c r="D830" s="217" t="s">
        <v>160</v>
      </c>
      <c r="E830" s="37"/>
      <c r="F830" s="218" t="s">
        <v>938</v>
      </c>
      <c r="G830" s="37"/>
      <c r="H830" s="37"/>
      <c r="I830" s="116"/>
      <c r="J830" s="37"/>
      <c r="K830" s="37"/>
      <c r="L830" s="40"/>
      <c r="M830" s="219"/>
      <c r="N830" s="220"/>
      <c r="O830" s="72"/>
      <c r="P830" s="72"/>
      <c r="Q830" s="72"/>
      <c r="R830" s="72"/>
      <c r="S830" s="72"/>
      <c r="T830" s="73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T830" s="18" t="s">
        <v>160</v>
      </c>
      <c r="AU830" s="18" t="s">
        <v>82</v>
      </c>
    </row>
    <row r="831" spans="1:65" s="13" customFormat="1" ht="11.25">
      <c r="B831" s="221"/>
      <c r="C831" s="222"/>
      <c r="D831" s="217" t="s">
        <v>161</v>
      </c>
      <c r="E831" s="223" t="s">
        <v>1</v>
      </c>
      <c r="F831" s="224" t="s">
        <v>377</v>
      </c>
      <c r="G831" s="222"/>
      <c r="H831" s="225">
        <v>66</v>
      </c>
      <c r="I831" s="226"/>
      <c r="J831" s="222"/>
      <c r="K831" s="222"/>
      <c r="L831" s="227"/>
      <c r="M831" s="228"/>
      <c r="N831" s="229"/>
      <c r="O831" s="229"/>
      <c r="P831" s="229"/>
      <c r="Q831" s="229"/>
      <c r="R831" s="229"/>
      <c r="S831" s="229"/>
      <c r="T831" s="230"/>
      <c r="AT831" s="231" t="s">
        <v>161</v>
      </c>
      <c r="AU831" s="231" t="s">
        <v>82</v>
      </c>
      <c r="AV831" s="13" t="s">
        <v>82</v>
      </c>
      <c r="AW831" s="13" t="s">
        <v>30</v>
      </c>
      <c r="AX831" s="13" t="s">
        <v>73</v>
      </c>
      <c r="AY831" s="231" t="s">
        <v>153</v>
      </c>
    </row>
    <row r="832" spans="1:65" s="13" customFormat="1" ht="11.25">
      <c r="B832" s="221"/>
      <c r="C832" s="222"/>
      <c r="D832" s="217" t="s">
        <v>161</v>
      </c>
      <c r="E832" s="223" t="s">
        <v>1</v>
      </c>
      <c r="F832" s="224" t="s">
        <v>940</v>
      </c>
      <c r="G832" s="222"/>
      <c r="H832" s="225">
        <v>23.1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AT832" s="231" t="s">
        <v>161</v>
      </c>
      <c r="AU832" s="231" t="s">
        <v>82</v>
      </c>
      <c r="AV832" s="13" t="s">
        <v>82</v>
      </c>
      <c r="AW832" s="13" t="s">
        <v>30</v>
      </c>
      <c r="AX832" s="13" t="s">
        <v>73</v>
      </c>
      <c r="AY832" s="231" t="s">
        <v>153</v>
      </c>
    </row>
    <row r="833" spans="1:65" s="13" customFormat="1" ht="11.25">
      <c r="B833" s="221"/>
      <c r="C833" s="222"/>
      <c r="D833" s="217" t="s">
        <v>161</v>
      </c>
      <c r="E833" s="223" t="s">
        <v>1</v>
      </c>
      <c r="F833" s="224" t="s">
        <v>941</v>
      </c>
      <c r="G833" s="222"/>
      <c r="H833" s="225">
        <v>47.1</v>
      </c>
      <c r="I833" s="226"/>
      <c r="J833" s="222"/>
      <c r="K833" s="222"/>
      <c r="L833" s="227"/>
      <c r="M833" s="228"/>
      <c r="N833" s="229"/>
      <c r="O833" s="229"/>
      <c r="P833" s="229"/>
      <c r="Q833" s="229"/>
      <c r="R833" s="229"/>
      <c r="S833" s="229"/>
      <c r="T833" s="230"/>
      <c r="AT833" s="231" t="s">
        <v>161</v>
      </c>
      <c r="AU833" s="231" t="s">
        <v>82</v>
      </c>
      <c r="AV833" s="13" t="s">
        <v>82</v>
      </c>
      <c r="AW833" s="13" t="s">
        <v>30</v>
      </c>
      <c r="AX833" s="13" t="s">
        <v>73</v>
      </c>
      <c r="AY833" s="231" t="s">
        <v>153</v>
      </c>
    </row>
    <row r="834" spans="1:65" s="14" customFormat="1" ht="11.25">
      <c r="B834" s="232"/>
      <c r="C834" s="233"/>
      <c r="D834" s="217" t="s">
        <v>161</v>
      </c>
      <c r="E834" s="234" t="s">
        <v>1</v>
      </c>
      <c r="F834" s="235" t="s">
        <v>163</v>
      </c>
      <c r="G834" s="233"/>
      <c r="H834" s="236">
        <v>136.19999999999999</v>
      </c>
      <c r="I834" s="237"/>
      <c r="J834" s="233"/>
      <c r="K834" s="233"/>
      <c r="L834" s="238"/>
      <c r="M834" s="239"/>
      <c r="N834" s="240"/>
      <c r="O834" s="240"/>
      <c r="P834" s="240"/>
      <c r="Q834" s="240"/>
      <c r="R834" s="240"/>
      <c r="S834" s="240"/>
      <c r="T834" s="241"/>
      <c r="AT834" s="242" t="s">
        <v>161</v>
      </c>
      <c r="AU834" s="242" t="s">
        <v>82</v>
      </c>
      <c r="AV834" s="14" t="s">
        <v>159</v>
      </c>
      <c r="AW834" s="14" t="s">
        <v>30</v>
      </c>
      <c r="AX834" s="14" t="s">
        <v>80</v>
      </c>
      <c r="AY834" s="242" t="s">
        <v>153</v>
      </c>
    </row>
    <row r="835" spans="1:65" s="2" customFormat="1" ht="16.5" customHeight="1">
      <c r="A835" s="35"/>
      <c r="B835" s="36"/>
      <c r="C835" s="204" t="s">
        <v>942</v>
      </c>
      <c r="D835" s="204" t="s">
        <v>155</v>
      </c>
      <c r="E835" s="205" t="s">
        <v>943</v>
      </c>
      <c r="F835" s="206" t="s">
        <v>944</v>
      </c>
      <c r="G835" s="207" t="s">
        <v>169</v>
      </c>
      <c r="H835" s="208">
        <v>50.58</v>
      </c>
      <c r="I835" s="209"/>
      <c r="J835" s="210">
        <f>ROUND(I835*H835,2)</f>
        <v>0</v>
      </c>
      <c r="K835" s="206" t="s">
        <v>1</v>
      </c>
      <c r="L835" s="40"/>
      <c r="M835" s="211" t="s">
        <v>1</v>
      </c>
      <c r="N835" s="212" t="s">
        <v>38</v>
      </c>
      <c r="O835" s="72"/>
      <c r="P835" s="213">
        <f>O835*H835</f>
        <v>0</v>
      </c>
      <c r="Q835" s="213">
        <v>0</v>
      </c>
      <c r="R835" s="213">
        <f>Q835*H835</f>
        <v>0</v>
      </c>
      <c r="S835" s="213">
        <v>0</v>
      </c>
      <c r="T835" s="214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215" t="s">
        <v>192</v>
      </c>
      <c r="AT835" s="215" t="s">
        <v>155</v>
      </c>
      <c r="AU835" s="215" t="s">
        <v>82</v>
      </c>
      <c r="AY835" s="18" t="s">
        <v>153</v>
      </c>
      <c r="BE835" s="216">
        <f>IF(N835="základní",J835,0)</f>
        <v>0</v>
      </c>
      <c r="BF835" s="216">
        <f>IF(N835="snížená",J835,0)</f>
        <v>0</v>
      </c>
      <c r="BG835" s="216">
        <f>IF(N835="zákl. přenesená",J835,0)</f>
        <v>0</v>
      </c>
      <c r="BH835" s="216">
        <f>IF(N835="sníž. přenesená",J835,0)</f>
        <v>0</v>
      </c>
      <c r="BI835" s="216">
        <f>IF(N835="nulová",J835,0)</f>
        <v>0</v>
      </c>
      <c r="BJ835" s="18" t="s">
        <v>80</v>
      </c>
      <c r="BK835" s="216">
        <f>ROUND(I835*H835,2)</f>
        <v>0</v>
      </c>
      <c r="BL835" s="18" t="s">
        <v>192</v>
      </c>
      <c r="BM835" s="215" t="s">
        <v>945</v>
      </c>
    </row>
    <row r="836" spans="1:65" s="2" customFormat="1" ht="11.25">
      <c r="A836" s="35"/>
      <c r="B836" s="36"/>
      <c r="C836" s="37"/>
      <c r="D836" s="217" t="s">
        <v>160</v>
      </c>
      <c r="E836" s="37"/>
      <c r="F836" s="218" t="s">
        <v>944</v>
      </c>
      <c r="G836" s="37"/>
      <c r="H836" s="37"/>
      <c r="I836" s="116"/>
      <c r="J836" s="37"/>
      <c r="K836" s="37"/>
      <c r="L836" s="40"/>
      <c r="M836" s="219"/>
      <c r="N836" s="220"/>
      <c r="O836" s="72"/>
      <c r="P836" s="72"/>
      <c r="Q836" s="72"/>
      <c r="R836" s="72"/>
      <c r="S836" s="72"/>
      <c r="T836" s="73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T836" s="18" t="s">
        <v>160</v>
      </c>
      <c r="AU836" s="18" t="s">
        <v>82</v>
      </c>
    </row>
    <row r="837" spans="1:65" s="13" customFormat="1" ht="11.25">
      <c r="B837" s="221"/>
      <c r="C837" s="222"/>
      <c r="D837" s="217" t="s">
        <v>161</v>
      </c>
      <c r="E837" s="223" t="s">
        <v>1</v>
      </c>
      <c r="F837" s="224" t="s">
        <v>946</v>
      </c>
      <c r="G837" s="222"/>
      <c r="H837" s="225">
        <v>28.83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161</v>
      </c>
      <c r="AU837" s="231" t="s">
        <v>82</v>
      </c>
      <c r="AV837" s="13" t="s">
        <v>82</v>
      </c>
      <c r="AW837" s="13" t="s">
        <v>30</v>
      </c>
      <c r="AX837" s="13" t="s">
        <v>73</v>
      </c>
      <c r="AY837" s="231" t="s">
        <v>153</v>
      </c>
    </row>
    <row r="838" spans="1:65" s="13" customFormat="1" ht="11.25">
      <c r="B838" s="221"/>
      <c r="C838" s="222"/>
      <c r="D838" s="217" t="s">
        <v>161</v>
      </c>
      <c r="E838" s="223" t="s">
        <v>1</v>
      </c>
      <c r="F838" s="224" t="s">
        <v>947</v>
      </c>
      <c r="G838" s="222"/>
      <c r="H838" s="225">
        <v>12.4</v>
      </c>
      <c r="I838" s="226"/>
      <c r="J838" s="222"/>
      <c r="K838" s="222"/>
      <c r="L838" s="227"/>
      <c r="M838" s="228"/>
      <c r="N838" s="229"/>
      <c r="O838" s="229"/>
      <c r="P838" s="229"/>
      <c r="Q838" s="229"/>
      <c r="R838" s="229"/>
      <c r="S838" s="229"/>
      <c r="T838" s="230"/>
      <c r="AT838" s="231" t="s">
        <v>161</v>
      </c>
      <c r="AU838" s="231" t="s">
        <v>82</v>
      </c>
      <c r="AV838" s="13" t="s">
        <v>82</v>
      </c>
      <c r="AW838" s="13" t="s">
        <v>30</v>
      </c>
      <c r="AX838" s="13" t="s">
        <v>73</v>
      </c>
      <c r="AY838" s="231" t="s">
        <v>153</v>
      </c>
    </row>
    <row r="839" spans="1:65" s="13" customFormat="1" ht="11.25">
      <c r="B839" s="221"/>
      <c r="C839" s="222"/>
      <c r="D839" s="217" t="s">
        <v>161</v>
      </c>
      <c r="E839" s="223" t="s">
        <v>1</v>
      </c>
      <c r="F839" s="224" t="s">
        <v>948</v>
      </c>
      <c r="G839" s="222"/>
      <c r="H839" s="225">
        <v>6.1</v>
      </c>
      <c r="I839" s="226"/>
      <c r="J839" s="222"/>
      <c r="K839" s="222"/>
      <c r="L839" s="227"/>
      <c r="M839" s="228"/>
      <c r="N839" s="229"/>
      <c r="O839" s="229"/>
      <c r="P839" s="229"/>
      <c r="Q839" s="229"/>
      <c r="R839" s="229"/>
      <c r="S839" s="229"/>
      <c r="T839" s="230"/>
      <c r="AT839" s="231" t="s">
        <v>161</v>
      </c>
      <c r="AU839" s="231" t="s">
        <v>82</v>
      </c>
      <c r="AV839" s="13" t="s">
        <v>82</v>
      </c>
      <c r="AW839" s="13" t="s">
        <v>30</v>
      </c>
      <c r="AX839" s="13" t="s">
        <v>73</v>
      </c>
      <c r="AY839" s="231" t="s">
        <v>153</v>
      </c>
    </row>
    <row r="840" spans="1:65" s="13" customFormat="1" ht="11.25">
      <c r="B840" s="221"/>
      <c r="C840" s="222"/>
      <c r="D840" s="217" t="s">
        <v>161</v>
      </c>
      <c r="E840" s="223" t="s">
        <v>1</v>
      </c>
      <c r="F840" s="224" t="s">
        <v>949</v>
      </c>
      <c r="G840" s="222"/>
      <c r="H840" s="225">
        <v>3.25</v>
      </c>
      <c r="I840" s="226"/>
      <c r="J840" s="222"/>
      <c r="K840" s="222"/>
      <c r="L840" s="227"/>
      <c r="M840" s="228"/>
      <c r="N840" s="229"/>
      <c r="O840" s="229"/>
      <c r="P840" s="229"/>
      <c r="Q840" s="229"/>
      <c r="R840" s="229"/>
      <c r="S840" s="229"/>
      <c r="T840" s="230"/>
      <c r="AT840" s="231" t="s">
        <v>161</v>
      </c>
      <c r="AU840" s="231" t="s">
        <v>82</v>
      </c>
      <c r="AV840" s="13" t="s">
        <v>82</v>
      </c>
      <c r="AW840" s="13" t="s">
        <v>30</v>
      </c>
      <c r="AX840" s="13" t="s">
        <v>73</v>
      </c>
      <c r="AY840" s="231" t="s">
        <v>153</v>
      </c>
    </row>
    <row r="841" spans="1:65" s="14" customFormat="1" ht="11.25">
      <c r="B841" s="232"/>
      <c r="C841" s="233"/>
      <c r="D841" s="217" t="s">
        <v>161</v>
      </c>
      <c r="E841" s="234" t="s">
        <v>1</v>
      </c>
      <c r="F841" s="235" t="s">
        <v>163</v>
      </c>
      <c r="G841" s="233"/>
      <c r="H841" s="236">
        <v>50.58</v>
      </c>
      <c r="I841" s="237"/>
      <c r="J841" s="233"/>
      <c r="K841" s="233"/>
      <c r="L841" s="238"/>
      <c r="M841" s="239"/>
      <c r="N841" s="240"/>
      <c r="O841" s="240"/>
      <c r="P841" s="240"/>
      <c r="Q841" s="240"/>
      <c r="R841" s="240"/>
      <c r="S841" s="240"/>
      <c r="T841" s="241"/>
      <c r="AT841" s="242" t="s">
        <v>161</v>
      </c>
      <c r="AU841" s="242" t="s">
        <v>82</v>
      </c>
      <c r="AV841" s="14" t="s">
        <v>159</v>
      </c>
      <c r="AW841" s="14" t="s">
        <v>30</v>
      </c>
      <c r="AX841" s="14" t="s">
        <v>80</v>
      </c>
      <c r="AY841" s="242" t="s">
        <v>153</v>
      </c>
    </row>
    <row r="842" spans="1:65" s="2" customFormat="1" ht="21.75" customHeight="1">
      <c r="A842" s="35"/>
      <c r="B842" s="36"/>
      <c r="C842" s="204" t="s">
        <v>576</v>
      </c>
      <c r="D842" s="204" t="s">
        <v>155</v>
      </c>
      <c r="E842" s="205" t="s">
        <v>950</v>
      </c>
      <c r="F842" s="206" t="s">
        <v>951</v>
      </c>
      <c r="G842" s="207" t="s">
        <v>169</v>
      </c>
      <c r="H842" s="208">
        <v>21</v>
      </c>
      <c r="I842" s="209"/>
      <c r="J842" s="210">
        <f>ROUND(I842*H842,2)</f>
        <v>0</v>
      </c>
      <c r="K842" s="206" t="s">
        <v>1</v>
      </c>
      <c r="L842" s="40"/>
      <c r="M842" s="211" t="s">
        <v>1</v>
      </c>
      <c r="N842" s="212" t="s">
        <v>38</v>
      </c>
      <c r="O842" s="72"/>
      <c r="P842" s="213">
        <f>O842*H842</f>
        <v>0</v>
      </c>
      <c r="Q842" s="213">
        <v>0</v>
      </c>
      <c r="R842" s="213">
        <f>Q842*H842</f>
        <v>0</v>
      </c>
      <c r="S842" s="213">
        <v>0</v>
      </c>
      <c r="T842" s="214">
        <f>S842*H842</f>
        <v>0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215" t="s">
        <v>192</v>
      </c>
      <c r="AT842" s="215" t="s">
        <v>155</v>
      </c>
      <c r="AU842" s="215" t="s">
        <v>82</v>
      </c>
      <c r="AY842" s="18" t="s">
        <v>153</v>
      </c>
      <c r="BE842" s="216">
        <f>IF(N842="základní",J842,0)</f>
        <v>0</v>
      </c>
      <c r="BF842" s="216">
        <f>IF(N842="snížená",J842,0)</f>
        <v>0</v>
      </c>
      <c r="BG842" s="216">
        <f>IF(N842="zákl. přenesená",J842,0)</f>
        <v>0</v>
      </c>
      <c r="BH842" s="216">
        <f>IF(N842="sníž. přenesená",J842,0)</f>
        <v>0</v>
      </c>
      <c r="BI842" s="216">
        <f>IF(N842="nulová",J842,0)</f>
        <v>0</v>
      </c>
      <c r="BJ842" s="18" t="s">
        <v>80</v>
      </c>
      <c r="BK842" s="216">
        <f>ROUND(I842*H842,2)</f>
        <v>0</v>
      </c>
      <c r="BL842" s="18" t="s">
        <v>192</v>
      </c>
      <c r="BM842" s="215" t="s">
        <v>952</v>
      </c>
    </row>
    <row r="843" spans="1:65" s="2" customFormat="1" ht="11.25">
      <c r="A843" s="35"/>
      <c r="B843" s="36"/>
      <c r="C843" s="37"/>
      <c r="D843" s="217" t="s">
        <v>160</v>
      </c>
      <c r="E843" s="37"/>
      <c r="F843" s="218" t="s">
        <v>951</v>
      </c>
      <c r="G843" s="37"/>
      <c r="H843" s="37"/>
      <c r="I843" s="116"/>
      <c r="J843" s="37"/>
      <c r="K843" s="37"/>
      <c r="L843" s="40"/>
      <c r="M843" s="219"/>
      <c r="N843" s="220"/>
      <c r="O843" s="72"/>
      <c r="P843" s="72"/>
      <c r="Q843" s="72"/>
      <c r="R843" s="72"/>
      <c r="S843" s="72"/>
      <c r="T843" s="73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T843" s="18" t="s">
        <v>160</v>
      </c>
      <c r="AU843" s="18" t="s">
        <v>82</v>
      </c>
    </row>
    <row r="844" spans="1:65" s="2" customFormat="1" ht="21.75" customHeight="1">
      <c r="A844" s="35"/>
      <c r="B844" s="36"/>
      <c r="C844" s="204" t="s">
        <v>953</v>
      </c>
      <c r="D844" s="204" t="s">
        <v>155</v>
      </c>
      <c r="E844" s="205" t="s">
        <v>954</v>
      </c>
      <c r="F844" s="206" t="s">
        <v>955</v>
      </c>
      <c r="G844" s="207" t="s">
        <v>169</v>
      </c>
      <c r="H844" s="208">
        <v>137</v>
      </c>
      <c r="I844" s="209"/>
      <c r="J844" s="210">
        <f>ROUND(I844*H844,2)</f>
        <v>0</v>
      </c>
      <c r="K844" s="206" t="s">
        <v>1</v>
      </c>
      <c r="L844" s="40"/>
      <c r="M844" s="211" t="s">
        <v>1</v>
      </c>
      <c r="N844" s="212" t="s">
        <v>38</v>
      </c>
      <c r="O844" s="72"/>
      <c r="P844" s="213">
        <f>O844*H844</f>
        <v>0</v>
      </c>
      <c r="Q844" s="213">
        <v>0</v>
      </c>
      <c r="R844" s="213">
        <f>Q844*H844</f>
        <v>0</v>
      </c>
      <c r="S844" s="213">
        <v>0</v>
      </c>
      <c r="T844" s="214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215" t="s">
        <v>192</v>
      </c>
      <c r="AT844" s="215" t="s">
        <v>155</v>
      </c>
      <c r="AU844" s="215" t="s">
        <v>82</v>
      </c>
      <c r="AY844" s="18" t="s">
        <v>153</v>
      </c>
      <c r="BE844" s="216">
        <f>IF(N844="základní",J844,0)</f>
        <v>0</v>
      </c>
      <c r="BF844" s="216">
        <f>IF(N844="snížená",J844,0)</f>
        <v>0</v>
      </c>
      <c r="BG844" s="216">
        <f>IF(N844="zákl. přenesená",J844,0)</f>
        <v>0</v>
      </c>
      <c r="BH844" s="216">
        <f>IF(N844="sníž. přenesená",J844,0)</f>
        <v>0</v>
      </c>
      <c r="BI844" s="216">
        <f>IF(N844="nulová",J844,0)</f>
        <v>0</v>
      </c>
      <c r="BJ844" s="18" t="s">
        <v>80</v>
      </c>
      <c r="BK844" s="216">
        <f>ROUND(I844*H844,2)</f>
        <v>0</v>
      </c>
      <c r="BL844" s="18" t="s">
        <v>192</v>
      </c>
      <c r="BM844" s="215" t="s">
        <v>956</v>
      </c>
    </row>
    <row r="845" spans="1:65" s="2" customFormat="1" ht="19.5">
      <c r="A845" s="35"/>
      <c r="B845" s="36"/>
      <c r="C845" s="37"/>
      <c r="D845" s="217" t="s">
        <v>160</v>
      </c>
      <c r="E845" s="37"/>
      <c r="F845" s="218" t="s">
        <v>955</v>
      </c>
      <c r="G845" s="37"/>
      <c r="H845" s="37"/>
      <c r="I845" s="116"/>
      <c r="J845" s="37"/>
      <c r="K845" s="37"/>
      <c r="L845" s="40"/>
      <c r="M845" s="219"/>
      <c r="N845" s="220"/>
      <c r="O845" s="72"/>
      <c r="P845" s="72"/>
      <c r="Q845" s="72"/>
      <c r="R845" s="72"/>
      <c r="S845" s="72"/>
      <c r="T845" s="73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T845" s="18" t="s">
        <v>160</v>
      </c>
      <c r="AU845" s="18" t="s">
        <v>82</v>
      </c>
    </row>
    <row r="846" spans="1:65" s="13" customFormat="1" ht="11.25">
      <c r="B846" s="221"/>
      <c r="C846" s="222"/>
      <c r="D846" s="217" t="s">
        <v>161</v>
      </c>
      <c r="E846" s="223" t="s">
        <v>1</v>
      </c>
      <c r="F846" s="224" t="s">
        <v>957</v>
      </c>
      <c r="G846" s="222"/>
      <c r="H846" s="225">
        <v>137</v>
      </c>
      <c r="I846" s="226"/>
      <c r="J846" s="222"/>
      <c r="K846" s="222"/>
      <c r="L846" s="227"/>
      <c r="M846" s="228"/>
      <c r="N846" s="229"/>
      <c r="O846" s="229"/>
      <c r="P846" s="229"/>
      <c r="Q846" s="229"/>
      <c r="R846" s="229"/>
      <c r="S846" s="229"/>
      <c r="T846" s="230"/>
      <c r="AT846" s="231" t="s">
        <v>161</v>
      </c>
      <c r="AU846" s="231" t="s">
        <v>82</v>
      </c>
      <c r="AV846" s="13" t="s">
        <v>82</v>
      </c>
      <c r="AW846" s="13" t="s">
        <v>30</v>
      </c>
      <c r="AX846" s="13" t="s">
        <v>73</v>
      </c>
      <c r="AY846" s="231" t="s">
        <v>153</v>
      </c>
    </row>
    <row r="847" spans="1:65" s="14" customFormat="1" ht="11.25">
      <c r="B847" s="232"/>
      <c r="C847" s="233"/>
      <c r="D847" s="217" t="s">
        <v>161</v>
      </c>
      <c r="E847" s="234" t="s">
        <v>1</v>
      </c>
      <c r="F847" s="235" t="s">
        <v>163</v>
      </c>
      <c r="G847" s="233"/>
      <c r="H847" s="236">
        <v>137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AT847" s="242" t="s">
        <v>161</v>
      </c>
      <c r="AU847" s="242" t="s">
        <v>82</v>
      </c>
      <c r="AV847" s="14" t="s">
        <v>159</v>
      </c>
      <c r="AW847" s="14" t="s">
        <v>30</v>
      </c>
      <c r="AX847" s="14" t="s">
        <v>80</v>
      </c>
      <c r="AY847" s="242" t="s">
        <v>153</v>
      </c>
    </row>
    <row r="848" spans="1:65" s="2" customFormat="1" ht="21.75" customHeight="1">
      <c r="A848" s="35"/>
      <c r="B848" s="36"/>
      <c r="C848" s="204" t="s">
        <v>581</v>
      </c>
      <c r="D848" s="204" t="s">
        <v>155</v>
      </c>
      <c r="E848" s="205" t="s">
        <v>958</v>
      </c>
      <c r="F848" s="206" t="s">
        <v>959</v>
      </c>
      <c r="G848" s="207" t="s">
        <v>169</v>
      </c>
      <c r="H848" s="208">
        <v>63.7</v>
      </c>
      <c r="I848" s="209"/>
      <c r="J848" s="210">
        <f>ROUND(I848*H848,2)</f>
        <v>0</v>
      </c>
      <c r="K848" s="206" t="s">
        <v>1</v>
      </c>
      <c r="L848" s="40"/>
      <c r="M848" s="211" t="s">
        <v>1</v>
      </c>
      <c r="N848" s="212" t="s">
        <v>38</v>
      </c>
      <c r="O848" s="72"/>
      <c r="P848" s="213">
        <f>O848*H848</f>
        <v>0</v>
      </c>
      <c r="Q848" s="213">
        <v>0</v>
      </c>
      <c r="R848" s="213">
        <f>Q848*H848</f>
        <v>0</v>
      </c>
      <c r="S848" s="213">
        <v>0</v>
      </c>
      <c r="T848" s="214">
        <f>S848*H848</f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215" t="s">
        <v>192</v>
      </c>
      <c r="AT848" s="215" t="s">
        <v>155</v>
      </c>
      <c r="AU848" s="215" t="s">
        <v>82</v>
      </c>
      <c r="AY848" s="18" t="s">
        <v>153</v>
      </c>
      <c r="BE848" s="216">
        <f>IF(N848="základní",J848,0)</f>
        <v>0</v>
      </c>
      <c r="BF848" s="216">
        <f>IF(N848="snížená",J848,0)</f>
        <v>0</v>
      </c>
      <c r="BG848" s="216">
        <f>IF(N848="zákl. přenesená",J848,0)</f>
        <v>0</v>
      </c>
      <c r="BH848" s="216">
        <f>IF(N848="sníž. přenesená",J848,0)</f>
        <v>0</v>
      </c>
      <c r="BI848" s="216">
        <f>IF(N848="nulová",J848,0)</f>
        <v>0</v>
      </c>
      <c r="BJ848" s="18" t="s">
        <v>80</v>
      </c>
      <c r="BK848" s="216">
        <f>ROUND(I848*H848,2)</f>
        <v>0</v>
      </c>
      <c r="BL848" s="18" t="s">
        <v>192</v>
      </c>
      <c r="BM848" s="215" t="s">
        <v>960</v>
      </c>
    </row>
    <row r="849" spans="1:65" s="2" customFormat="1" ht="19.5">
      <c r="A849" s="35"/>
      <c r="B849" s="36"/>
      <c r="C849" s="37"/>
      <c r="D849" s="217" t="s">
        <v>160</v>
      </c>
      <c r="E849" s="37"/>
      <c r="F849" s="218" t="s">
        <v>959</v>
      </c>
      <c r="G849" s="37"/>
      <c r="H849" s="37"/>
      <c r="I849" s="116"/>
      <c r="J849" s="37"/>
      <c r="K849" s="37"/>
      <c r="L849" s="40"/>
      <c r="M849" s="219"/>
      <c r="N849" s="220"/>
      <c r="O849" s="72"/>
      <c r="P849" s="72"/>
      <c r="Q849" s="72"/>
      <c r="R849" s="72"/>
      <c r="S849" s="72"/>
      <c r="T849" s="73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T849" s="18" t="s">
        <v>160</v>
      </c>
      <c r="AU849" s="18" t="s">
        <v>82</v>
      </c>
    </row>
    <row r="850" spans="1:65" s="13" customFormat="1" ht="11.25">
      <c r="B850" s="221"/>
      <c r="C850" s="222"/>
      <c r="D850" s="217" t="s">
        <v>161</v>
      </c>
      <c r="E850" s="223" t="s">
        <v>1</v>
      </c>
      <c r="F850" s="224" t="s">
        <v>961</v>
      </c>
      <c r="G850" s="222"/>
      <c r="H850" s="225">
        <v>63.7</v>
      </c>
      <c r="I850" s="226"/>
      <c r="J850" s="222"/>
      <c r="K850" s="222"/>
      <c r="L850" s="227"/>
      <c r="M850" s="228"/>
      <c r="N850" s="229"/>
      <c r="O850" s="229"/>
      <c r="P850" s="229"/>
      <c r="Q850" s="229"/>
      <c r="R850" s="229"/>
      <c r="S850" s="229"/>
      <c r="T850" s="230"/>
      <c r="AT850" s="231" t="s">
        <v>161</v>
      </c>
      <c r="AU850" s="231" t="s">
        <v>82</v>
      </c>
      <c r="AV850" s="13" t="s">
        <v>82</v>
      </c>
      <c r="AW850" s="13" t="s">
        <v>30</v>
      </c>
      <c r="AX850" s="13" t="s">
        <v>73</v>
      </c>
      <c r="AY850" s="231" t="s">
        <v>153</v>
      </c>
    </row>
    <row r="851" spans="1:65" s="14" customFormat="1" ht="11.25">
      <c r="B851" s="232"/>
      <c r="C851" s="233"/>
      <c r="D851" s="217" t="s">
        <v>161</v>
      </c>
      <c r="E851" s="234" t="s">
        <v>1</v>
      </c>
      <c r="F851" s="235" t="s">
        <v>163</v>
      </c>
      <c r="G851" s="233"/>
      <c r="H851" s="236">
        <v>63.7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AT851" s="242" t="s">
        <v>161</v>
      </c>
      <c r="AU851" s="242" t="s">
        <v>82</v>
      </c>
      <c r="AV851" s="14" t="s">
        <v>159</v>
      </c>
      <c r="AW851" s="14" t="s">
        <v>30</v>
      </c>
      <c r="AX851" s="14" t="s">
        <v>80</v>
      </c>
      <c r="AY851" s="242" t="s">
        <v>153</v>
      </c>
    </row>
    <row r="852" spans="1:65" s="2" customFormat="1" ht="16.5" customHeight="1">
      <c r="A852" s="35"/>
      <c r="B852" s="36"/>
      <c r="C852" s="204" t="s">
        <v>962</v>
      </c>
      <c r="D852" s="204" t="s">
        <v>155</v>
      </c>
      <c r="E852" s="205" t="s">
        <v>963</v>
      </c>
      <c r="F852" s="206" t="s">
        <v>964</v>
      </c>
      <c r="G852" s="207" t="s">
        <v>169</v>
      </c>
      <c r="H852" s="208">
        <v>21</v>
      </c>
      <c r="I852" s="209"/>
      <c r="J852" s="210">
        <f>ROUND(I852*H852,2)</f>
        <v>0</v>
      </c>
      <c r="K852" s="206" t="s">
        <v>1</v>
      </c>
      <c r="L852" s="40"/>
      <c r="M852" s="211" t="s">
        <v>1</v>
      </c>
      <c r="N852" s="212" t="s">
        <v>38</v>
      </c>
      <c r="O852" s="72"/>
      <c r="P852" s="213">
        <f>O852*H852</f>
        <v>0</v>
      </c>
      <c r="Q852" s="213">
        <v>0</v>
      </c>
      <c r="R852" s="213">
        <f>Q852*H852</f>
        <v>0</v>
      </c>
      <c r="S852" s="213">
        <v>0</v>
      </c>
      <c r="T852" s="214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215" t="s">
        <v>192</v>
      </c>
      <c r="AT852" s="215" t="s">
        <v>155</v>
      </c>
      <c r="AU852" s="215" t="s">
        <v>82</v>
      </c>
      <c r="AY852" s="18" t="s">
        <v>153</v>
      </c>
      <c r="BE852" s="216">
        <f>IF(N852="základní",J852,0)</f>
        <v>0</v>
      </c>
      <c r="BF852" s="216">
        <f>IF(N852="snížená",J852,0)</f>
        <v>0</v>
      </c>
      <c r="BG852" s="216">
        <f>IF(N852="zákl. přenesená",J852,0)</f>
        <v>0</v>
      </c>
      <c r="BH852" s="216">
        <f>IF(N852="sníž. přenesená",J852,0)</f>
        <v>0</v>
      </c>
      <c r="BI852" s="216">
        <f>IF(N852="nulová",J852,0)</f>
        <v>0</v>
      </c>
      <c r="BJ852" s="18" t="s">
        <v>80</v>
      </c>
      <c r="BK852" s="216">
        <f>ROUND(I852*H852,2)</f>
        <v>0</v>
      </c>
      <c r="BL852" s="18" t="s">
        <v>192</v>
      </c>
      <c r="BM852" s="215" t="s">
        <v>965</v>
      </c>
    </row>
    <row r="853" spans="1:65" s="2" customFormat="1" ht="11.25">
      <c r="A853" s="35"/>
      <c r="B853" s="36"/>
      <c r="C853" s="37"/>
      <c r="D853" s="217" t="s">
        <v>160</v>
      </c>
      <c r="E853" s="37"/>
      <c r="F853" s="218" t="s">
        <v>964</v>
      </c>
      <c r="G853" s="37"/>
      <c r="H853" s="37"/>
      <c r="I853" s="116"/>
      <c r="J853" s="37"/>
      <c r="K853" s="37"/>
      <c r="L853" s="40"/>
      <c r="M853" s="219"/>
      <c r="N853" s="220"/>
      <c r="O853" s="72"/>
      <c r="P853" s="72"/>
      <c r="Q853" s="72"/>
      <c r="R853" s="72"/>
      <c r="S853" s="72"/>
      <c r="T853" s="73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T853" s="18" t="s">
        <v>160</v>
      </c>
      <c r="AU853" s="18" t="s">
        <v>82</v>
      </c>
    </row>
    <row r="854" spans="1:65" s="2" customFormat="1" ht="21.75" customHeight="1">
      <c r="A854" s="35"/>
      <c r="B854" s="36"/>
      <c r="C854" s="204" t="s">
        <v>585</v>
      </c>
      <c r="D854" s="204" t="s">
        <v>155</v>
      </c>
      <c r="E854" s="205" t="s">
        <v>966</v>
      </c>
      <c r="F854" s="206" t="s">
        <v>967</v>
      </c>
      <c r="G854" s="207" t="s">
        <v>711</v>
      </c>
      <c r="H854" s="275"/>
      <c r="I854" s="209"/>
      <c r="J854" s="210">
        <f>ROUND(I854*H854,2)</f>
        <v>0</v>
      </c>
      <c r="K854" s="206" t="s">
        <v>1</v>
      </c>
      <c r="L854" s="40"/>
      <c r="M854" s="211" t="s">
        <v>1</v>
      </c>
      <c r="N854" s="212" t="s">
        <v>38</v>
      </c>
      <c r="O854" s="72"/>
      <c r="P854" s="213">
        <f>O854*H854</f>
        <v>0</v>
      </c>
      <c r="Q854" s="213">
        <v>0</v>
      </c>
      <c r="R854" s="213">
        <f>Q854*H854</f>
        <v>0</v>
      </c>
      <c r="S854" s="213">
        <v>0</v>
      </c>
      <c r="T854" s="214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215" t="s">
        <v>192</v>
      </c>
      <c r="AT854" s="215" t="s">
        <v>155</v>
      </c>
      <c r="AU854" s="215" t="s">
        <v>82</v>
      </c>
      <c r="AY854" s="18" t="s">
        <v>153</v>
      </c>
      <c r="BE854" s="216">
        <f>IF(N854="základní",J854,0)</f>
        <v>0</v>
      </c>
      <c r="BF854" s="216">
        <f>IF(N854="snížená",J854,0)</f>
        <v>0</v>
      </c>
      <c r="BG854" s="216">
        <f>IF(N854="zákl. přenesená",J854,0)</f>
        <v>0</v>
      </c>
      <c r="BH854" s="216">
        <f>IF(N854="sníž. přenesená",J854,0)</f>
        <v>0</v>
      </c>
      <c r="BI854" s="216">
        <f>IF(N854="nulová",J854,0)</f>
        <v>0</v>
      </c>
      <c r="BJ854" s="18" t="s">
        <v>80</v>
      </c>
      <c r="BK854" s="216">
        <f>ROUND(I854*H854,2)</f>
        <v>0</v>
      </c>
      <c r="BL854" s="18" t="s">
        <v>192</v>
      </c>
      <c r="BM854" s="215" t="s">
        <v>968</v>
      </c>
    </row>
    <row r="855" spans="1:65" s="2" customFormat="1" ht="19.5">
      <c r="A855" s="35"/>
      <c r="B855" s="36"/>
      <c r="C855" s="37"/>
      <c r="D855" s="217" t="s">
        <v>160</v>
      </c>
      <c r="E855" s="37"/>
      <c r="F855" s="218" t="s">
        <v>967</v>
      </c>
      <c r="G855" s="37"/>
      <c r="H855" s="37"/>
      <c r="I855" s="116"/>
      <c r="J855" s="37"/>
      <c r="K855" s="37"/>
      <c r="L855" s="40"/>
      <c r="M855" s="219"/>
      <c r="N855" s="220"/>
      <c r="O855" s="72"/>
      <c r="P855" s="72"/>
      <c r="Q855" s="72"/>
      <c r="R855" s="72"/>
      <c r="S855" s="72"/>
      <c r="T855" s="73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T855" s="18" t="s">
        <v>160</v>
      </c>
      <c r="AU855" s="18" t="s">
        <v>82</v>
      </c>
    </row>
    <row r="856" spans="1:65" s="12" customFormat="1" ht="22.9" customHeight="1">
      <c r="B856" s="188"/>
      <c r="C856" s="189"/>
      <c r="D856" s="190" t="s">
        <v>72</v>
      </c>
      <c r="E856" s="202" t="s">
        <v>969</v>
      </c>
      <c r="F856" s="202" t="s">
        <v>970</v>
      </c>
      <c r="G856" s="189"/>
      <c r="H856" s="189"/>
      <c r="I856" s="192"/>
      <c r="J856" s="203">
        <f>BK856</f>
        <v>0</v>
      </c>
      <c r="K856" s="189"/>
      <c r="L856" s="194"/>
      <c r="M856" s="195"/>
      <c r="N856" s="196"/>
      <c r="O856" s="196"/>
      <c r="P856" s="197">
        <f>SUM(P857:P889)</f>
        <v>0</v>
      </c>
      <c r="Q856" s="196"/>
      <c r="R856" s="197">
        <f>SUM(R857:R889)</f>
        <v>0</v>
      </c>
      <c r="S856" s="196"/>
      <c r="T856" s="198">
        <f>SUM(T857:T889)</f>
        <v>0</v>
      </c>
      <c r="AR856" s="199" t="s">
        <v>82</v>
      </c>
      <c r="AT856" s="200" t="s">
        <v>72</v>
      </c>
      <c r="AU856" s="200" t="s">
        <v>80</v>
      </c>
      <c r="AY856" s="199" t="s">
        <v>153</v>
      </c>
      <c r="BK856" s="201">
        <f>SUM(BK857:BK889)</f>
        <v>0</v>
      </c>
    </row>
    <row r="857" spans="1:65" s="2" customFormat="1" ht="21.75" customHeight="1">
      <c r="A857" s="35"/>
      <c r="B857" s="36"/>
      <c r="C857" s="204" t="s">
        <v>971</v>
      </c>
      <c r="D857" s="204" t="s">
        <v>155</v>
      </c>
      <c r="E857" s="205" t="s">
        <v>972</v>
      </c>
      <c r="F857" s="206" t="s">
        <v>973</v>
      </c>
      <c r="G857" s="207" t="s">
        <v>227</v>
      </c>
      <c r="H857" s="208">
        <v>5</v>
      </c>
      <c r="I857" s="209"/>
      <c r="J857" s="210">
        <f>ROUND(I857*H857,2)</f>
        <v>0</v>
      </c>
      <c r="K857" s="206" t="s">
        <v>1</v>
      </c>
      <c r="L857" s="40"/>
      <c r="M857" s="211" t="s">
        <v>1</v>
      </c>
      <c r="N857" s="212" t="s">
        <v>38</v>
      </c>
      <c r="O857" s="72"/>
      <c r="P857" s="213">
        <f>O857*H857</f>
        <v>0</v>
      </c>
      <c r="Q857" s="213">
        <v>0</v>
      </c>
      <c r="R857" s="213">
        <f>Q857*H857</f>
        <v>0</v>
      </c>
      <c r="S857" s="213">
        <v>0</v>
      </c>
      <c r="T857" s="214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215" t="s">
        <v>192</v>
      </c>
      <c r="AT857" s="215" t="s">
        <v>155</v>
      </c>
      <c r="AU857" s="215" t="s">
        <v>82</v>
      </c>
      <c r="AY857" s="18" t="s">
        <v>153</v>
      </c>
      <c r="BE857" s="216">
        <f>IF(N857="základní",J857,0)</f>
        <v>0</v>
      </c>
      <c r="BF857" s="216">
        <f>IF(N857="snížená",J857,0)</f>
        <v>0</v>
      </c>
      <c r="BG857" s="216">
        <f>IF(N857="zákl. přenesená",J857,0)</f>
        <v>0</v>
      </c>
      <c r="BH857" s="216">
        <f>IF(N857="sníž. přenesená",J857,0)</f>
        <v>0</v>
      </c>
      <c r="BI857" s="216">
        <f>IF(N857="nulová",J857,0)</f>
        <v>0</v>
      </c>
      <c r="BJ857" s="18" t="s">
        <v>80</v>
      </c>
      <c r="BK857" s="216">
        <f>ROUND(I857*H857,2)</f>
        <v>0</v>
      </c>
      <c r="BL857" s="18" t="s">
        <v>192</v>
      </c>
      <c r="BM857" s="215" t="s">
        <v>974</v>
      </c>
    </row>
    <row r="858" spans="1:65" s="2" customFormat="1" ht="19.5">
      <c r="A858" s="35"/>
      <c r="B858" s="36"/>
      <c r="C858" s="37"/>
      <c r="D858" s="217" t="s">
        <v>160</v>
      </c>
      <c r="E858" s="37"/>
      <c r="F858" s="218" t="s">
        <v>973</v>
      </c>
      <c r="G858" s="37"/>
      <c r="H858" s="37"/>
      <c r="I858" s="116"/>
      <c r="J858" s="37"/>
      <c r="K858" s="37"/>
      <c r="L858" s="40"/>
      <c r="M858" s="219"/>
      <c r="N858" s="220"/>
      <c r="O858" s="72"/>
      <c r="P858" s="72"/>
      <c r="Q858" s="72"/>
      <c r="R858" s="72"/>
      <c r="S858" s="72"/>
      <c r="T858" s="73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T858" s="18" t="s">
        <v>160</v>
      </c>
      <c r="AU858" s="18" t="s">
        <v>82</v>
      </c>
    </row>
    <row r="859" spans="1:65" s="13" customFormat="1" ht="11.25">
      <c r="B859" s="221"/>
      <c r="C859" s="222"/>
      <c r="D859" s="217" t="s">
        <v>161</v>
      </c>
      <c r="E859" s="223" t="s">
        <v>1</v>
      </c>
      <c r="F859" s="224" t="s">
        <v>975</v>
      </c>
      <c r="G859" s="222"/>
      <c r="H859" s="225">
        <v>1</v>
      </c>
      <c r="I859" s="226"/>
      <c r="J859" s="222"/>
      <c r="K859" s="222"/>
      <c r="L859" s="227"/>
      <c r="M859" s="228"/>
      <c r="N859" s="229"/>
      <c r="O859" s="229"/>
      <c r="P859" s="229"/>
      <c r="Q859" s="229"/>
      <c r="R859" s="229"/>
      <c r="S859" s="229"/>
      <c r="T859" s="230"/>
      <c r="AT859" s="231" t="s">
        <v>161</v>
      </c>
      <c r="AU859" s="231" t="s">
        <v>82</v>
      </c>
      <c r="AV859" s="13" t="s">
        <v>82</v>
      </c>
      <c r="AW859" s="13" t="s">
        <v>30</v>
      </c>
      <c r="AX859" s="13" t="s">
        <v>73</v>
      </c>
      <c r="AY859" s="231" t="s">
        <v>153</v>
      </c>
    </row>
    <row r="860" spans="1:65" s="13" customFormat="1" ht="11.25">
      <c r="B860" s="221"/>
      <c r="C860" s="222"/>
      <c r="D860" s="217" t="s">
        <v>161</v>
      </c>
      <c r="E860" s="223" t="s">
        <v>1</v>
      </c>
      <c r="F860" s="224" t="s">
        <v>976</v>
      </c>
      <c r="G860" s="222"/>
      <c r="H860" s="225">
        <v>2</v>
      </c>
      <c r="I860" s="226"/>
      <c r="J860" s="222"/>
      <c r="K860" s="222"/>
      <c r="L860" s="227"/>
      <c r="M860" s="228"/>
      <c r="N860" s="229"/>
      <c r="O860" s="229"/>
      <c r="P860" s="229"/>
      <c r="Q860" s="229"/>
      <c r="R860" s="229"/>
      <c r="S860" s="229"/>
      <c r="T860" s="230"/>
      <c r="AT860" s="231" t="s">
        <v>161</v>
      </c>
      <c r="AU860" s="231" t="s">
        <v>82</v>
      </c>
      <c r="AV860" s="13" t="s">
        <v>82</v>
      </c>
      <c r="AW860" s="13" t="s">
        <v>30</v>
      </c>
      <c r="AX860" s="13" t="s">
        <v>73</v>
      </c>
      <c r="AY860" s="231" t="s">
        <v>153</v>
      </c>
    </row>
    <row r="861" spans="1:65" s="13" customFormat="1" ht="11.25">
      <c r="B861" s="221"/>
      <c r="C861" s="222"/>
      <c r="D861" s="217" t="s">
        <v>161</v>
      </c>
      <c r="E861" s="223" t="s">
        <v>1</v>
      </c>
      <c r="F861" s="224" t="s">
        <v>977</v>
      </c>
      <c r="G861" s="222"/>
      <c r="H861" s="225">
        <v>2</v>
      </c>
      <c r="I861" s="226"/>
      <c r="J861" s="222"/>
      <c r="K861" s="222"/>
      <c r="L861" s="227"/>
      <c r="M861" s="228"/>
      <c r="N861" s="229"/>
      <c r="O861" s="229"/>
      <c r="P861" s="229"/>
      <c r="Q861" s="229"/>
      <c r="R861" s="229"/>
      <c r="S861" s="229"/>
      <c r="T861" s="230"/>
      <c r="AT861" s="231" t="s">
        <v>161</v>
      </c>
      <c r="AU861" s="231" t="s">
        <v>82</v>
      </c>
      <c r="AV861" s="13" t="s">
        <v>82</v>
      </c>
      <c r="AW861" s="13" t="s">
        <v>30</v>
      </c>
      <c r="AX861" s="13" t="s">
        <v>73</v>
      </c>
      <c r="AY861" s="231" t="s">
        <v>153</v>
      </c>
    </row>
    <row r="862" spans="1:65" s="14" customFormat="1" ht="11.25">
      <c r="B862" s="232"/>
      <c r="C862" s="233"/>
      <c r="D862" s="217" t="s">
        <v>161</v>
      </c>
      <c r="E862" s="234" t="s">
        <v>1</v>
      </c>
      <c r="F862" s="235" t="s">
        <v>163</v>
      </c>
      <c r="G862" s="233"/>
      <c r="H862" s="236">
        <v>5</v>
      </c>
      <c r="I862" s="237"/>
      <c r="J862" s="233"/>
      <c r="K862" s="233"/>
      <c r="L862" s="238"/>
      <c r="M862" s="239"/>
      <c r="N862" s="240"/>
      <c r="O862" s="240"/>
      <c r="P862" s="240"/>
      <c r="Q862" s="240"/>
      <c r="R862" s="240"/>
      <c r="S862" s="240"/>
      <c r="T862" s="241"/>
      <c r="AT862" s="242" t="s">
        <v>161</v>
      </c>
      <c r="AU862" s="242" t="s">
        <v>82</v>
      </c>
      <c r="AV862" s="14" t="s">
        <v>159</v>
      </c>
      <c r="AW862" s="14" t="s">
        <v>30</v>
      </c>
      <c r="AX862" s="14" t="s">
        <v>80</v>
      </c>
      <c r="AY862" s="242" t="s">
        <v>153</v>
      </c>
    </row>
    <row r="863" spans="1:65" s="2" customFormat="1" ht="21.75" customHeight="1">
      <c r="A863" s="35"/>
      <c r="B863" s="36"/>
      <c r="C863" s="253" t="s">
        <v>591</v>
      </c>
      <c r="D863" s="253" t="s">
        <v>308</v>
      </c>
      <c r="E863" s="254" t="s">
        <v>978</v>
      </c>
      <c r="F863" s="255" t="s">
        <v>979</v>
      </c>
      <c r="G863" s="256" t="s">
        <v>227</v>
      </c>
      <c r="H863" s="257">
        <v>5</v>
      </c>
      <c r="I863" s="258"/>
      <c r="J863" s="259">
        <f>ROUND(I863*H863,2)</f>
        <v>0</v>
      </c>
      <c r="K863" s="255" t="s">
        <v>1</v>
      </c>
      <c r="L863" s="260"/>
      <c r="M863" s="261" t="s">
        <v>1</v>
      </c>
      <c r="N863" s="262" t="s">
        <v>38</v>
      </c>
      <c r="O863" s="72"/>
      <c r="P863" s="213">
        <f>O863*H863</f>
        <v>0</v>
      </c>
      <c r="Q863" s="213">
        <v>0</v>
      </c>
      <c r="R863" s="213">
        <f>Q863*H863</f>
        <v>0</v>
      </c>
      <c r="S863" s="213">
        <v>0</v>
      </c>
      <c r="T863" s="214">
        <f>S863*H863</f>
        <v>0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R863" s="215" t="s">
        <v>228</v>
      </c>
      <c r="AT863" s="215" t="s">
        <v>308</v>
      </c>
      <c r="AU863" s="215" t="s">
        <v>82</v>
      </c>
      <c r="AY863" s="18" t="s">
        <v>153</v>
      </c>
      <c r="BE863" s="216">
        <f>IF(N863="základní",J863,0)</f>
        <v>0</v>
      </c>
      <c r="BF863" s="216">
        <f>IF(N863="snížená",J863,0)</f>
        <v>0</v>
      </c>
      <c r="BG863" s="216">
        <f>IF(N863="zákl. přenesená",J863,0)</f>
        <v>0</v>
      </c>
      <c r="BH863" s="216">
        <f>IF(N863="sníž. přenesená",J863,0)</f>
        <v>0</v>
      </c>
      <c r="BI863" s="216">
        <f>IF(N863="nulová",J863,0)</f>
        <v>0</v>
      </c>
      <c r="BJ863" s="18" t="s">
        <v>80</v>
      </c>
      <c r="BK863" s="216">
        <f>ROUND(I863*H863,2)</f>
        <v>0</v>
      </c>
      <c r="BL863" s="18" t="s">
        <v>192</v>
      </c>
      <c r="BM863" s="215" t="s">
        <v>980</v>
      </c>
    </row>
    <row r="864" spans="1:65" s="2" customFormat="1" ht="11.25">
      <c r="A864" s="35"/>
      <c r="B864" s="36"/>
      <c r="C864" s="37"/>
      <c r="D864" s="217" t="s">
        <v>160</v>
      </c>
      <c r="E864" s="37"/>
      <c r="F864" s="218" t="s">
        <v>979</v>
      </c>
      <c r="G864" s="37"/>
      <c r="H864" s="37"/>
      <c r="I864" s="116"/>
      <c r="J864" s="37"/>
      <c r="K864" s="37"/>
      <c r="L864" s="40"/>
      <c r="M864" s="219"/>
      <c r="N864" s="220"/>
      <c r="O864" s="72"/>
      <c r="P864" s="72"/>
      <c r="Q864" s="72"/>
      <c r="R864" s="72"/>
      <c r="S864" s="72"/>
      <c r="T864" s="73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T864" s="18" t="s">
        <v>160</v>
      </c>
      <c r="AU864" s="18" t="s">
        <v>82</v>
      </c>
    </row>
    <row r="865" spans="1:65" s="2" customFormat="1" ht="19.5">
      <c r="A865" s="35"/>
      <c r="B865" s="36"/>
      <c r="C865" s="37"/>
      <c r="D865" s="217" t="s">
        <v>359</v>
      </c>
      <c r="E865" s="37"/>
      <c r="F865" s="263" t="s">
        <v>472</v>
      </c>
      <c r="G865" s="37"/>
      <c r="H865" s="37"/>
      <c r="I865" s="116"/>
      <c r="J865" s="37"/>
      <c r="K865" s="37"/>
      <c r="L865" s="40"/>
      <c r="M865" s="219"/>
      <c r="N865" s="220"/>
      <c r="O865" s="72"/>
      <c r="P865" s="72"/>
      <c r="Q865" s="72"/>
      <c r="R865" s="72"/>
      <c r="S865" s="72"/>
      <c r="T865" s="73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T865" s="18" t="s">
        <v>359</v>
      </c>
      <c r="AU865" s="18" t="s">
        <v>82</v>
      </c>
    </row>
    <row r="866" spans="1:65" s="2" customFormat="1" ht="21.75" customHeight="1">
      <c r="A866" s="35"/>
      <c r="B866" s="36"/>
      <c r="C866" s="253" t="s">
        <v>981</v>
      </c>
      <c r="D866" s="253" t="s">
        <v>308</v>
      </c>
      <c r="E866" s="254" t="s">
        <v>982</v>
      </c>
      <c r="F866" s="255" t="s">
        <v>983</v>
      </c>
      <c r="G866" s="256" t="s">
        <v>227</v>
      </c>
      <c r="H866" s="257">
        <v>7</v>
      </c>
      <c r="I866" s="258"/>
      <c r="J866" s="259">
        <f>ROUND(I866*H866,2)</f>
        <v>0</v>
      </c>
      <c r="K866" s="255" t="s">
        <v>1</v>
      </c>
      <c r="L866" s="260"/>
      <c r="M866" s="261" t="s">
        <v>1</v>
      </c>
      <c r="N866" s="262" t="s">
        <v>38</v>
      </c>
      <c r="O866" s="72"/>
      <c r="P866" s="213">
        <f>O866*H866</f>
        <v>0</v>
      </c>
      <c r="Q866" s="213">
        <v>0</v>
      </c>
      <c r="R866" s="213">
        <f>Q866*H866</f>
        <v>0</v>
      </c>
      <c r="S866" s="213">
        <v>0</v>
      </c>
      <c r="T866" s="214">
        <f>S866*H866</f>
        <v>0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R866" s="215" t="s">
        <v>228</v>
      </c>
      <c r="AT866" s="215" t="s">
        <v>308</v>
      </c>
      <c r="AU866" s="215" t="s">
        <v>82</v>
      </c>
      <c r="AY866" s="18" t="s">
        <v>153</v>
      </c>
      <c r="BE866" s="216">
        <f>IF(N866="základní",J866,0)</f>
        <v>0</v>
      </c>
      <c r="BF866" s="216">
        <f>IF(N866="snížená",J866,0)</f>
        <v>0</v>
      </c>
      <c r="BG866" s="216">
        <f>IF(N866="zákl. přenesená",J866,0)</f>
        <v>0</v>
      </c>
      <c r="BH866" s="216">
        <f>IF(N866="sníž. přenesená",J866,0)</f>
        <v>0</v>
      </c>
      <c r="BI866" s="216">
        <f>IF(N866="nulová",J866,0)</f>
        <v>0</v>
      </c>
      <c r="BJ866" s="18" t="s">
        <v>80</v>
      </c>
      <c r="BK866" s="216">
        <f>ROUND(I866*H866,2)</f>
        <v>0</v>
      </c>
      <c r="BL866" s="18" t="s">
        <v>192</v>
      </c>
      <c r="BM866" s="215" t="s">
        <v>984</v>
      </c>
    </row>
    <row r="867" spans="1:65" s="2" customFormat="1" ht="11.25">
      <c r="A867" s="35"/>
      <c r="B867" s="36"/>
      <c r="C867" s="37"/>
      <c r="D867" s="217" t="s">
        <v>160</v>
      </c>
      <c r="E867" s="37"/>
      <c r="F867" s="218" t="s">
        <v>983</v>
      </c>
      <c r="G867" s="37"/>
      <c r="H867" s="37"/>
      <c r="I867" s="116"/>
      <c r="J867" s="37"/>
      <c r="K867" s="37"/>
      <c r="L867" s="40"/>
      <c r="M867" s="219"/>
      <c r="N867" s="220"/>
      <c r="O867" s="72"/>
      <c r="P867" s="72"/>
      <c r="Q867" s="72"/>
      <c r="R867" s="72"/>
      <c r="S867" s="72"/>
      <c r="T867" s="73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T867" s="18" t="s">
        <v>160</v>
      </c>
      <c r="AU867" s="18" t="s">
        <v>82</v>
      </c>
    </row>
    <row r="868" spans="1:65" s="2" customFormat="1" ht="29.25">
      <c r="A868" s="35"/>
      <c r="B868" s="36"/>
      <c r="C868" s="37"/>
      <c r="D868" s="217" t="s">
        <v>359</v>
      </c>
      <c r="E868" s="37"/>
      <c r="F868" s="263" t="s">
        <v>985</v>
      </c>
      <c r="G868" s="37"/>
      <c r="H868" s="37"/>
      <c r="I868" s="116"/>
      <c r="J868" s="37"/>
      <c r="K868" s="37"/>
      <c r="L868" s="40"/>
      <c r="M868" s="219"/>
      <c r="N868" s="220"/>
      <c r="O868" s="72"/>
      <c r="P868" s="72"/>
      <c r="Q868" s="72"/>
      <c r="R868" s="72"/>
      <c r="S868" s="72"/>
      <c r="T868" s="73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T868" s="18" t="s">
        <v>359</v>
      </c>
      <c r="AU868" s="18" t="s">
        <v>82</v>
      </c>
    </row>
    <row r="869" spans="1:65" s="2" customFormat="1" ht="21.75" customHeight="1">
      <c r="A869" s="35"/>
      <c r="B869" s="36"/>
      <c r="C869" s="204" t="s">
        <v>595</v>
      </c>
      <c r="D869" s="204" t="s">
        <v>155</v>
      </c>
      <c r="E869" s="205" t="s">
        <v>986</v>
      </c>
      <c r="F869" s="206" t="s">
        <v>987</v>
      </c>
      <c r="G869" s="207" t="s">
        <v>227</v>
      </c>
      <c r="H869" s="208">
        <v>2</v>
      </c>
      <c r="I869" s="209"/>
      <c r="J869" s="210">
        <f>ROUND(I869*H869,2)</f>
        <v>0</v>
      </c>
      <c r="K869" s="206" t="s">
        <v>1</v>
      </c>
      <c r="L869" s="40"/>
      <c r="M869" s="211" t="s">
        <v>1</v>
      </c>
      <c r="N869" s="212" t="s">
        <v>38</v>
      </c>
      <c r="O869" s="72"/>
      <c r="P869" s="213">
        <f>O869*H869</f>
        <v>0</v>
      </c>
      <c r="Q869" s="213">
        <v>0</v>
      </c>
      <c r="R869" s="213">
        <f>Q869*H869</f>
        <v>0</v>
      </c>
      <c r="S869" s="213">
        <v>0</v>
      </c>
      <c r="T869" s="214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215" t="s">
        <v>192</v>
      </c>
      <c r="AT869" s="215" t="s">
        <v>155</v>
      </c>
      <c r="AU869" s="215" t="s">
        <v>82</v>
      </c>
      <c r="AY869" s="18" t="s">
        <v>153</v>
      </c>
      <c r="BE869" s="216">
        <f>IF(N869="základní",J869,0)</f>
        <v>0</v>
      </c>
      <c r="BF869" s="216">
        <f>IF(N869="snížená",J869,0)</f>
        <v>0</v>
      </c>
      <c r="BG869" s="216">
        <f>IF(N869="zákl. přenesená",J869,0)</f>
        <v>0</v>
      </c>
      <c r="BH869" s="216">
        <f>IF(N869="sníž. přenesená",J869,0)</f>
        <v>0</v>
      </c>
      <c r="BI869" s="216">
        <f>IF(N869="nulová",J869,0)</f>
        <v>0</v>
      </c>
      <c r="BJ869" s="18" t="s">
        <v>80</v>
      </c>
      <c r="BK869" s="216">
        <f>ROUND(I869*H869,2)</f>
        <v>0</v>
      </c>
      <c r="BL869" s="18" t="s">
        <v>192</v>
      </c>
      <c r="BM869" s="215" t="s">
        <v>988</v>
      </c>
    </row>
    <row r="870" spans="1:65" s="2" customFormat="1" ht="19.5">
      <c r="A870" s="35"/>
      <c r="B870" s="36"/>
      <c r="C870" s="37"/>
      <c r="D870" s="217" t="s">
        <v>160</v>
      </c>
      <c r="E870" s="37"/>
      <c r="F870" s="218" t="s">
        <v>987</v>
      </c>
      <c r="G870" s="37"/>
      <c r="H870" s="37"/>
      <c r="I870" s="116"/>
      <c r="J870" s="37"/>
      <c r="K870" s="37"/>
      <c r="L870" s="40"/>
      <c r="M870" s="219"/>
      <c r="N870" s="220"/>
      <c r="O870" s="72"/>
      <c r="P870" s="72"/>
      <c r="Q870" s="72"/>
      <c r="R870" s="72"/>
      <c r="S870" s="72"/>
      <c r="T870" s="73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T870" s="18" t="s">
        <v>160</v>
      </c>
      <c r="AU870" s="18" t="s">
        <v>82</v>
      </c>
    </row>
    <row r="871" spans="1:65" s="2" customFormat="1" ht="21.75" customHeight="1">
      <c r="A871" s="35"/>
      <c r="B871" s="36"/>
      <c r="C871" s="253" t="s">
        <v>989</v>
      </c>
      <c r="D871" s="253" t="s">
        <v>308</v>
      </c>
      <c r="E871" s="254" t="s">
        <v>990</v>
      </c>
      <c r="F871" s="255" t="s">
        <v>991</v>
      </c>
      <c r="G871" s="256" t="s">
        <v>227</v>
      </c>
      <c r="H871" s="257">
        <v>2</v>
      </c>
      <c r="I871" s="258"/>
      <c r="J871" s="259">
        <f>ROUND(I871*H871,2)</f>
        <v>0</v>
      </c>
      <c r="K871" s="255" t="s">
        <v>1</v>
      </c>
      <c r="L871" s="260"/>
      <c r="M871" s="261" t="s">
        <v>1</v>
      </c>
      <c r="N871" s="262" t="s">
        <v>38</v>
      </c>
      <c r="O871" s="72"/>
      <c r="P871" s="213">
        <f>O871*H871</f>
        <v>0</v>
      </c>
      <c r="Q871" s="213">
        <v>0</v>
      </c>
      <c r="R871" s="213">
        <f>Q871*H871</f>
        <v>0</v>
      </c>
      <c r="S871" s="213">
        <v>0</v>
      </c>
      <c r="T871" s="214">
        <f>S871*H871</f>
        <v>0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R871" s="215" t="s">
        <v>228</v>
      </c>
      <c r="AT871" s="215" t="s">
        <v>308</v>
      </c>
      <c r="AU871" s="215" t="s">
        <v>82</v>
      </c>
      <c r="AY871" s="18" t="s">
        <v>153</v>
      </c>
      <c r="BE871" s="216">
        <f>IF(N871="základní",J871,0)</f>
        <v>0</v>
      </c>
      <c r="BF871" s="216">
        <f>IF(N871="snížená",J871,0)</f>
        <v>0</v>
      </c>
      <c r="BG871" s="216">
        <f>IF(N871="zákl. přenesená",J871,0)</f>
        <v>0</v>
      </c>
      <c r="BH871" s="216">
        <f>IF(N871="sníž. přenesená",J871,0)</f>
        <v>0</v>
      </c>
      <c r="BI871" s="216">
        <f>IF(N871="nulová",J871,0)</f>
        <v>0</v>
      </c>
      <c r="BJ871" s="18" t="s">
        <v>80</v>
      </c>
      <c r="BK871" s="216">
        <f>ROUND(I871*H871,2)</f>
        <v>0</v>
      </c>
      <c r="BL871" s="18" t="s">
        <v>192</v>
      </c>
      <c r="BM871" s="215" t="s">
        <v>992</v>
      </c>
    </row>
    <row r="872" spans="1:65" s="2" customFormat="1" ht="19.5">
      <c r="A872" s="35"/>
      <c r="B872" s="36"/>
      <c r="C872" s="37"/>
      <c r="D872" s="217" t="s">
        <v>160</v>
      </c>
      <c r="E872" s="37"/>
      <c r="F872" s="218" t="s">
        <v>991</v>
      </c>
      <c r="G872" s="37"/>
      <c r="H872" s="37"/>
      <c r="I872" s="116"/>
      <c r="J872" s="37"/>
      <c r="K872" s="37"/>
      <c r="L872" s="40"/>
      <c r="M872" s="219"/>
      <c r="N872" s="220"/>
      <c r="O872" s="72"/>
      <c r="P872" s="72"/>
      <c r="Q872" s="72"/>
      <c r="R872" s="72"/>
      <c r="S872" s="72"/>
      <c r="T872" s="73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T872" s="18" t="s">
        <v>160</v>
      </c>
      <c r="AU872" s="18" t="s">
        <v>82</v>
      </c>
    </row>
    <row r="873" spans="1:65" s="2" customFormat="1" ht="19.5">
      <c r="A873" s="35"/>
      <c r="B873" s="36"/>
      <c r="C873" s="37"/>
      <c r="D873" s="217" t="s">
        <v>359</v>
      </c>
      <c r="E873" s="37"/>
      <c r="F873" s="263" t="s">
        <v>472</v>
      </c>
      <c r="G873" s="37"/>
      <c r="H873" s="37"/>
      <c r="I873" s="116"/>
      <c r="J873" s="37"/>
      <c r="K873" s="37"/>
      <c r="L873" s="40"/>
      <c r="M873" s="219"/>
      <c r="N873" s="220"/>
      <c r="O873" s="72"/>
      <c r="P873" s="72"/>
      <c r="Q873" s="72"/>
      <c r="R873" s="72"/>
      <c r="S873" s="72"/>
      <c r="T873" s="73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T873" s="18" t="s">
        <v>359</v>
      </c>
      <c r="AU873" s="18" t="s">
        <v>82</v>
      </c>
    </row>
    <row r="874" spans="1:65" s="2" customFormat="1" ht="21.75" customHeight="1">
      <c r="A874" s="35"/>
      <c r="B874" s="36"/>
      <c r="C874" s="204" t="s">
        <v>603</v>
      </c>
      <c r="D874" s="204" t="s">
        <v>155</v>
      </c>
      <c r="E874" s="205" t="s">
        <v>993</v>
      </c>
      <c r="F874" s="206" t="s">
        <v>994</v>
      </c>
      <c r="G874" s="207" t="s">
        <v>158</v>
      </c>
      <c r="H874" s="208">
        <v>5.3860000000000001</v>
      </c>
      <c r="I874" s="209"/>
      <c r="J874" s="210">
        <f>ROUND(I874*H874,2)</f>
        <v>0</v>
      </c>
      <c r="K874" s="206" t="s">
        <v>1</v>
      </c>
      <c r="L874" s="40"/>
      <c r="M874" s="211" t="s">
        <v>1</v>
      </c>
      <c r="N874" s="212" t="s">
        <v>38</v>
      </c>
      <c r="O874" s="72"/>
      <c r="P874" s="213">
        <f>O874*H874</f>
        <v>0</v>
      </c>
      <c r="Q874" s="213">
        <v>0</v>
      </c>
      <c r="R874" s="213">
        <f>Q874*H874</f>
        <v>0</v>
      </c>
      <c r="S874" s="213">
        <v>0</v>
      </c>
      <c r="T874" s="214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215" t="s">
        <v>192</v>
      </c>
      <c r="AT874" s="215" t="s">
        <v>155</v>
      </c>
      <c r="AU874" s="215" t="s">
        <v>82</v>
      </c>
      <c r="AY874" s="18" t="s">
        <v>153</v>
      </c>
      <c r="BE874" s="216">
        <f>IF(N874="základní",J874,0)</f>
        <v>0</v>
      </c>
      <c r="BF874" s="216">
        <f>IF(N874="snížená",J874,0)</f>
        <v>0</v>
      </c>
      <c r="BG874" s="216">
        <f>IF(N874="zákl. přenesená",J874,0)</f>
        <v>0</v>
      </c>
      <c r="BH874" s="216">
        <f>IF(N874="sníž. přenesená",J874,0)</f>
        <v>0</v>
      </c>
      <c r="BI874" s="216">
        <f>IF(N874="nulová",J874,0)</f>
        <v>0</v>
      </c>
      <c r="BJ874" s="18" t="s">
        <v>80</v>
      </c>
      <c r="BK874" s="216">
        <f>ROUND(I874*H874,2)</f>
        <v>0</v>
      </c>
      <c r="BL874" s="18" t="s">
        <v>192</v>
      </c>
      <c r="BM874" s="215" t="s">
        <v>995</v>
      </c>
    </row>
    <row r="875" spans="1:65" s="2" customFormat="1" ht="19.5">
      <c r="A875" s="35"/>
      <c r="B875" s="36"/>
      <c r="C875" s="37"/>
      <c r="D875" s="217" t="s">
        <v>160</v>
      </c>
      <c r="E875" s="37"/>
      <c r="F875" s="218" t="s">
        <v>994</v>
      </c>
      <c r="G875" s="37"/>
      <c r="H875" s="37"/>
      <c r="I875" s="116"/>
      <c r="J875" s="37"/>
      <c r="K875" s="37"/>
      <c r="L875" s="40"/>
      <c r="M875" s="219"/>
      <c r="N875" s="220"/>
      <c r="O875" s="72"/>
      <c r="P875" s="72"/>
      <c r="Q875" s="72"/>
      <c r="R875" s="72"/>
      <c r="S875" s="72"/>
      <c r="T875" s="73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T875" s="18" t="s">
        <v>160</v>
      </c>
      <c r="AU875" s="18" t="s">
        <v>82</v>
      </c>
    </row>
    <row r="876" spans="1:65" s="13" customFormat="1" ht="11.25">
      <c r="B876" s="221"/>
      <c r="C876" s="222"/>
      <c r="D876" s="217" t="s">
        <v>161</v>
      </c>
      <c r="E876" s="223" t="s">
        <v>1</v>
      </c>
      <c r="F876" s="224" t="s">
        <v>996</v>
      </c>
      <c r="G876" s="222"/>
      <c r="H876" s="225">
        <v>5.3860000000000001</v>
      </c>
      <c r="I876" s="226"/>
      <c r="J876" s="222"/>
      <c r="K876" s="222"/>
      <c r="L876" s="227"/>
      <c r="M876" s="228"/>
      <c r="N876" s="229"/>
      <c r="O876" s="229"/>
      <c r="P876" s="229"/>
      <c r="Q876" s="229"/>
      <c r="R876" s="229"/>
      <c r="S876" s="229"/>
      <c r="T876" s="230"/>
      <c r="AT876" s="231" t="s">
        <v>161</v>
      </c>
      <c r="AU876" s="231" t="s">
        <v>82</v>
      </c>
      <c r="AV876" s="13" t="s">
        <v>82</v>
      </c>
      <c r="AW876" s="13" t="s">
        <v>30</v>
      </c>
      <c r="AX876" s="13" t="s">
        <v>73</v>
      </c>
      <c r="AY876" s="231" t="s">
        <v>153</v>
      </c>
    </row>
    <row r="877" spans="1:65" s="14" customFormat="1" ht="11.25">
      <c r="B877" s="232"/>
      <c r="C877" s="233"/>
      <c r="D877" s="217" t="s">
        <v>161</v>
      </c>
      <c r="E877" s="234" t="s">
        <v>1</v>
      </c>
      <c r="F877" s="235" t="s">
        <v>163</v>
      </c>
      <c r="G877" s="233"/>
      <c r="H877" s="236">
        <v>5.3860000000000001</v>
      </c>
      <c r="I877" s="237"/>
      <c r="J877" s="233"/>
      <c r="K877" s="233"/>
      <c r="L877" s="238"/>
      <c r="M877" s="239"/>
      <c r="N877" s="240"/>
      <c r="O877" s="240"/>
      <c r="P877" s="240"/>
      <c r="Q877" s="240"/>
      <c r="R877" s="240"/>
      <c r="S877" s="240"/>
      <c r="T877" s="241"/>
      <c r="AT877" s="242" t="s">
        <v>161</v>
      </c>
      <c r="AU877" s="242" t="s">
        <v>82</v>
      </c>
      <c r="AV877" s="14" t="s">
        <v>159</v>
      </c>
      <c r="AW877" s="14" t="s">
        <v>30</v>
      </c>
      <c r="AX877" s="14" t="s">
        <v>80</v>
      </c>
      <c r="AY877" s="242" t="s">
        <v>153</v>
      </c>
    </row>
    <row r="878" spans="1:65" s="2" customFormat="1" ht="16.5" customHeight="1">
      <c r="A878" s="35"/>
      <c r="B878" s="36"/>
      <c r="C878" s="253" t="s">
        <v>997</v>
      </c>
      <c r="D878" s="253" t="s">
        <v>308</v>
      </c>
      <c r="E878" s="254" t="s">
        <v>998</v>
      </c>
      <c r="F878" s="255" t="s">
        <v>999</v>
      </c>
      <c r="G878" s="256" t="s">
        <v>227</v>
      </c>
      <c r="H878" s="257">
        <v>3</v>
      </c>
      <c r="I878" s="258"/>
      <c r="J878" s="259">
        <f>ROUND(I878*H878,2)</f>
        <v>0</v>
      </c>
      <c r="K878" s="255" t="s">
        <v>1</v>
      </c>
      <c r="L878" s="260"/>
      <c r="M878" s="261" t="s">
        <v>1</v>
      </c>
      <c r="N878" s="262" t="s">
        <v>38</v>
      </c>
      <c r="O878" s="72"/>
      <c r="P878" s="213">
        <f>O878*H878</f>
        <v>0</v>
      </c>
      <c r="Q878" s="213">
        <v>0</v>
      </c>
      <c r="R878" s="213">
        <f>Q878*H878</f>
        <v>0</v>
      </c>
      <c r="S878" s="213">
        <v>0</v>
      </c>
      <c r="T878" s="214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215" t="s">
        <v>228</v>
      </c>
      <c r="AT878" s="215" t="s">
        <v>308</v>
      </c>
      <c r="AU878" s="215" t="s">
        <v>82</v>
      </c>
      <c r="AY878" s="18" t="s">
        <v>153</v>
      </c>
      <c r="BE878" s="216">
        <f>IF(N878="základní",J878,0)</f>
        <v>0</v>
      </c>
      <c r="BF878" s="216">
        <f>IF(N878="snížená",J878,0)</f>
        <v>0</v>
      </c>
      <c r="BG878" s="216">
        <f>IF(N878="zákl. přenesená",J878,0)</f>
        <v>0</v>
      </c>
      <c r="BH878" s="216">
        <f>IF(N878="sníž. přenesená",J878,0)</f>
        <v>0</v>
      </c>
      <c r="BI878" s="216">
        <f>IF(N878="nulová",J878,0)</f>
        <v>0</v>
      </c>
      <c r="BJ878" s="18" t="s">
        <v>80</v>
      </c>
      <c r="BK878" s="216">
        <f>ROUND(I878*H878,2)</f>
        <v>0</v>
      </c>
      <c r="BL878" s="18" t="s">
        <v>192</v>
      </c>
      <c r="BM878" s="215" t="s">
        <v>1000</v>
      </c>
    </row>
    <row r="879" spans="1:65" s="2" customFormat="1" ht="11.25">
      <c r="A879" s="35"/>
      <c r="B879" s="36"/>
      <c r="C879" s="37"/>
      <c r="D879" s="217" t="s">
        <v>160</v>
      </c>
      <c r="E879" s="37"/>
      <c r="F879" s="218" t="s">
        <v>999</v>
      </c>
      <c r="G879" s="37"/>
      <c r="H879" s="37"/>
      <c r="I879" s="116"/>
      <c r="J879" s="37"/>
      <c r="K879" s="37"/>
      <c r="L879" s="40"/>
      <c r="M879" s="219"/>
      <c r="N879" s="220"/>
      <c r="O879" s="72"/>
      <c r="P879" s="72"/>
      <c r="Q879" s="72"/>
      <c r="R879" s="72"/>
      <c r="S879" s="72"/>
      <c r="T879" s="73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T879" s="18" t="s">
        <v>160</v>
      </c>
      <c r="AU879" s="18" t="s">
        <v>82</v>
      </c>
    </row>
    <row r="880" spans="1:65" s="2" customFormat="1" ht="19.5">
      <c r="A880" s="35"/>
      <c r="B880" s="36"/>
      <c r="C880" s="37"/>
      <c r="D880" s="217" t="s">
        <v>359</v>
      </c>
      <c r="E880" s="37"/>
      <c r="F880" s="263" t="s">
        <v>472</v>
      </c>
      <c r="G880" s="37"/>
      <c r="H880" s="37"/>
      <c r="I880" s="116"/>
      <c r="J880" s="37"/>
      <c r="K880" s="37"/>
      <c r="L880" s="40"/>
      <c r="M880" s="219"/>
      <c r="N880" s="220"/>
      <c r="O880" s="72"/>
      <c r="P880" s="72"/>
      <c r="Q880" s="72"/>
      <c r="R880" s="72"/>
      <c r="S880" s="72"/>
      <c r="T880" s="73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T880" s="18" t="s">
        <v>359</v>
      </c>
      <c r="AU880" s="18" t="s">
        <v>82</v>
      </c>
    </row>
    <row r="881" spans="1:65" s="2" customFormat="1" ht="21.75" customHeight="1">
      <c r="A881" s="35"/>
      <c r="B881" s="36"/>
      <c r="C881" s="204" t="s">
        <v>608</v>
      </c>
      <c r="D881" s="204" t="s">
        <v>155</v>
      </c>
      <c r="E881" s="205" t="s">
        <v>1001</v>
      </c>
      <c r="F881" s="206" t="s">
        <v>1002</v>
      </c>
      <c r="G881" s="207" t="s">
        <v>158</v>
      </c>
      <c r="H881" s="208">
        <v>5.4210000000000003</v>
      </c>
      <c r="I881" s="209"/>
      <c r="J881" s="210">
        <f>ROUND(I881*H881,2)</f>
        <v>0</v>
      </c>
      <c r="K881" s="206" t="s">
        <v>1</v>
      </c>
      <c r="L881" s="40"/>
      <c r="M881" s="211" t="s">
        <v>1</v>
      </c>
      <c r="N881" s="212" t="s">
        <v>38</v>
      </c>
      <c r="O881" s="72"/>
      <c r="P881" s="213">
        <f>O881*H881</f>
        <v>0</v>
      </c>
      <c r="Q881" s="213">
        <v>0</v>
      </c>
      <c r="R881" s="213">
        <f>Q881*H881</f>
        <v>0</v>
      </c>
      <c r="S881" s="213">
        <v>0</v>
      </c>
      <c r="T881" s="214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215" t="s">
        <v>192</v>
      </c>
      <c r="AT881" s="215" t="s">
        <v>155</v>
      </c>
      <c r="AU881" s="215" t="s">
        <v>82</v>
      </c>
      <c r="AY881" s="18" t="s">
        <v>153</v>
      </c>
      <c r="BE881" s="216">
        <f>IF(N881="základní",J881,0)</f>
        <v>0</v>
      </c>
      <c r="BF881" s="216">
        <f>IF(N881="snížená",J881,0)</f>
        <v>0</v>
      </c>
      <c r="BG881" s="216">
        <f>IF(N881="zákl. přenesená",J881,0)</f>
        <v>0</v>
      </c>
      <c r="BH881" s="216">
        <f>IF(N881="sníž. přenesená",J881,0)</f>
        <v>0</v>
      </c>
      <c r="BI881" s="216">
        <f>IF(N881="nulová",J881,0)</f>
        <v>0</v>
      </c>
      <c r="BJ881" s="18" t="s">
        <v>80</v>
      </c>
      <c r="BK881" s="216">
        <f>ROUND(I881*H881,2)</f>
        <v>0</v>
      </c>
      <c r="BL881" s="18" t="s">
        <v>192</v>
      </c>
      <c r="BM881" s="215" t="s">
        <v>1003</v>
      </c>
    </row>
    <row r="882" spans="1:65" s="2" customFormat="1" ht="19.5">
      <c r="A882" s="35"/>
      <c r="B882" s="36"/>
      <c r="C882" s="37"/>
      <c r="D882" s="217" t="s">
        <v>160</v>
      </c>
      <c r="E882" s="37"/>
      <c r="F882" s="218" t="s">
        <v>1002</v>
      </c>
      <c r="G882" s="37"/>
      <c r="H882" s="37"/>
      <c r="I882" s="116"/>
      <c r="J882" s="37"/>
      <c r="K882" s="37"/>
      <c r="L882" s="40"/>
      <c r="M882" s="219"/>
      <c r="N882" s="220"/>
      <c r="O882" s="72"/>
      <c r="P882" s="72"/>
      <c r="Q882" s="72"/>
      <c r="R882" s="72"/>
      <c r="S882" s="72"/>
      <c r="T882" s="73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T882" s="18" t="s">
        <v>160</v>
      </c>
      <c r="AU882" s="18" t="s">
        <v>82</v>
      </c>
    </row>
    <row r="883" spans="1:65" s="13" customFormat="1" ht="11.25">
      <c r="B883" s="221"/>
      <c r="C883" s="222"/>
      <c r="D883" s="217" t="s">
        <v>161</v>
      </c>
      <c r="E883" s="223" t="s">
        <v>1</v>
      </c>
      <c r="F883" s="224" t="s">
        <v>1004</v>
      </c>
      <c r="G883" s="222"/>
      <c r="H883" s="225">
        <v>5.4210000000000003</v>
      </c>
      <c r="I883" s="226"/>
      <c r="J883" s="222"/>
      <c r="K883" s="222"/>
      <c r="L883" s="227"/>
      <c r="M883" s="228"/>
      <c r="N883" s="229"/>
      <c r="O883" s="229"/>
      <c r="P883" s="229"/>
      <c r="Q883" s="229"/>
      <c r="R883" s="229"/>
      <c r="S883" s="229"/>
      <c r="T883" s="230"/>
      <c r="AT883" s="231" t="s">
        <v>161</v>
      </c>
      <c r="AU883" s="231" t="s">
        <v>82</v>
      </c>
      <c r="AV883" s="13" t="s">
        <v>82</v>
      </c>
      <c r="AW883" s="13" t="s">
        <v>30</v>
      </c>
      <c r="AX883" s="13" t="s">
        <v>73</v>
      </c>
      <c r="AY883" s="231" t="s">
        <v>153</v>
      </c>
    </row>
    <row r="884" spans="1:65" s="14" customFormat="1" ht="11.25">
      <c r="B884" s="232"/>
      <c r="C884" s="233"/>
      <c r="D884" s="217" t="s">
        <v>161</v>
      </c>
      <c r="E884" s="234" t="s">
        <v>1</v>
      </c>
      <c r="F884" s="235" t="s">
        <v>163</v>
      </c>
      <c r="G884" s="233"/>
      <c r="H884" s="236">
        <v>5.4210000000000003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AT884" s="242" t="s">
        <v>161</v>
      </c>
      <c r="AU884" s="242" t="s">
        <v>82</v>
      </c>
      <c r="AV884" s="14" t="s">
        <v>159</v>
      </c>
      <c r="AW884" s="14" t="s">
        <v>30</v>
      </c>
      <c r="AX884" s="14" t="s">
        <v>80</v>
      </c>
      <c r="AY884" s="242" t="s">
        <v>153</v>
      </c>
    </row>
    <row r="885" spans="1:65" s="2" customFormat="1" ht="16.5" customHeight="1">
      <c r="A885" s="35"/>
      <c r="B885" s="36"/>
      <c r="C885" s="253" t="s">
        <v>1005</v>
      </c>
      <c r="D885" s="253" t="s">
        <v>308</v>
      </c>
      <c r="E885" s="254" t="s">
        <v>1006</v>
      </c>
      <c r="F885" s="255" t="s">
        <v>1007</v>
      </c>
      <c r="G885" s="256" t="s">
        <v>227</v>
      </c>
      <c r="H885" s="257">
        <v>2</v>
      </c>
      <c r="I885" s="258"/>
      <c r="J885" s="259">
        <f>ROUND(I885*H885,2)</f>
        <v>0</v>
      </c>
      <c r="K885" s="255" t="s">
        <v>1</v>
      </c>
      <c r="L885" s="260"/>
      <c r="M885" s="261" t="s">
        <v>1</v>
      </c>
      <c r="N885" s="262" t="s">
        <v>38</v>
      </c>
      <c r="O885" s="72"/>
      <c r="P885" s="213">
        <f>O885*H885</f>
        <v>0</v>
      </c>
      <c r="Q885" s="213">
        <v>0</v>
      </c>
      <c r="R885" s="213">
        <f>Q885*H885</f>
        <v>0</v>
      </c>
      <c r="S885" s="213">
        <v>0</v>
      </c>
      <c r="T885" s="214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215" t="s">
        <v>228</v>
      </c>
      <c r="AT885" s="215" t="s">
        <v>308</v>
      </c>
      <c r="AU885" s="215" t="s">
        <v>82</v>
      </c>
      <c r="AY885" s="18" t="s">
        <v>153</v>
      </c>
      <c r="BE885" s="216">
        <f>IF(N885="základní",J885,0)</f>
        <v>0</v>
      </c>
      <c r="BF885" s="216">
        <f>IF(N885="snížená",J885,0)</f>
        <v>0</v>
      </c>
      <c r="BG885" s="216">
        <f>IF(N885="zákl. přenesená",J885,0)</f>
        <v>0</v>
      </c>
      <c r="BH885" s="216">
        <f>IF(N885="sníž. přenesená",J885,0)</f>
        <v>0</v>
      </c>
      <c r="BI885" s="216">
        <f>IF(N885="nulová",J885,0)</f>
        <v>0</v>
      </c>
      <c r="BJ885" s="18" t="s">
        <v>80</v>
      </c>
      <c r="BK885" s="216">
        <f>ROUND(I885*H885,2)</f>
        <v>0</v>
      </c>
      <c r="BL885" s="18" t="s">
        <v>192</v>
      </c>
      <c r="BM885" s="215" t="s">
        <v>1008</v>
      </c>
    </row>
    <row r="886" spans="1:65" s="2" customFormat="1" ht="11.25">
      <c r="A886" s="35"/>
      <c r="B886" s="36"/>
      <c r="C886" s="37"/>
      <c r="D886" s="217" t="s">
        <v>160</v>
      </c>
      <c r="E886" s="37"/>
      <c r="F886" s="218" t="s">
        <v>1007</v>
      </c>
      <c r="G886" s="37"/>
      <c r="H886" s="37"/>
      <c r="I886" s="116"/>
      <c r="J886" s="37"/>
      <c r="K886" s="37"/>
      <c r="L886" s="40"/>
      <c r="M886" s="219"/>
      <c r="N886" s="220"/>
      <c r="O886" s="72"/>
      <c r="P886" s="72"/>
      <c r="Q886" s="72"/>
      <c r="R886" s="72"/>
      <c r="S886" s="72"/>
      <c r="T886" s="73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T886" s="18" t="s">
        <v>160</v>
      </c>
      <c r="AU886" s="18" t="s">
        <v>82</v>
      </c>
    </row>
    <row r="887" spans="1:65" s="2" customFormat="1" ht="19.5">
      <c r="A887" s="35"/>
      <c r="B887" s="36"/>
      <c r="C887" s="37"/>
      <c r="D887" s="217" t="s">
        <v>359</v>
      </c>
      <c r="E887" s="37"/>
      <c r="F887" s="263" t="s">
        <v>472</v>
      </c>
      <c r="G887" s="37"/>
      <c r="H887" s="37"/>
      <c r="I887" s="116"/>
      <c r="J887" s="37"/>
      <c r="K887" s="37"/>
      <c r="L887" s="40"/>
      <c r="M887" s="219"/>
      <c r="N887" s="220"/>
      <c r="O887" s="72"/>
      <c r="P887" s="72"/>
      <c r="Q887" s="72"/>
      <c r="R887" s="72"/>
      <c r="S887" s="72"/>
      <c r="T887" s="73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T887" s="18" t="s">
        <v>359</v>
      </c>
      <c r="AU887" s="18" t="s">
        <v>82</v>
      </c>
    </row>
    <row r="888" spans="1:65" s="2" customFormat="1" ht="21.75" customHeight="1">
      <c r="A888" s="35"/>
      <c r="B888" s="36"/>
      <c r="C888" s="204" t="s">
        <v>613</v>
      </c>
      <c r="D888" s="204" t="s">
        <v>155</v>
      </c>
      <c r="E888" s="205" t="s">
        <v>1009</v>
      </c>
      <c r="F888" s="206" t="s">
        <v>1010</v>
      </c>
      <c r="G888" s="207" t="s">
        <v>711</v>
      </c>
      <c r="H888" s="275"/>
      <c r="I888" s="209"/>
      <c r="J888" s="210">
        <f>ROUND(I888*H888,2)</f>
        <v>0</v>
      </c>
      <c r="K888" s="206" t="s">
        <v>1</v>
      </c>
      <c r="L888" s="40"/>
      <c r="M888" s="211" t="s">
        <v>1</v>
      </c>
      <c r="N888" s="212" t="s">
        <v>38</v>
      </c>
      <c r="O888" s="72"/>
      <c r="P888" s="213">
        <f>O888*H888</f>
        <v>0</v>
      </c>
      <c r="Q888" s="213">
        <v>0</v>
      </c>
      <c r="R888" s="213">
        <f>Q888*H888</f>
        <v>0</v>
      </c>
      <c r="S888" s="213">
        <v>0</v>
      </c>
      <c r="T888" s="214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215" t="s">
        <v>192</v>
      </c>
      <c r="AT888" s="215" t="s">
        <v>155</v>
      </c>
      <c r="AU888" s="215" t="s">
        <v>82</v>
      </c>
      <c r="AY888" s="18" t="s">
        <v>153</v>
      </c>
      <c r="BE888" s="216">
        <f>IF(N888="základní",J888,0)</f>
        <v>0</v>
      </c>
      <c r="BF888" s="216">
        <f>IF(N888="snížená",J888,0)</f>
        <v>0</v>
      </c>
      <c r="BG888" s="216">
        <f>IF(N888="zákl. přenesená",J888,0)</f>
        <v>0</v>
      </c>
      <c r="BH888" s="216">
        <f>IF(N888="sníž. přenesená",J888,0)</f>
        <v>0</v>
      </c>
      <c r="BI888" s="216">
        <f>IF(N888="nulová",J888,0)</f>
        <v>0</v>
      </c>
      <c r="BJ888" s="18" t="s">
        <v>80</v>
      </c>
      <c r="BK888" s="216">
        <f>ROUND(I888*H888,2)</f>
        <v>0</v>
      </c>
      <c r="BL888" s="18" t="s">
        <v>192</v>
      </c>
      <c r="BM888" s="215" t="s">
        <v>1011</v>
      </c>
    </row>
    <row r="889" spans="1:65" s="2" customFormat="1" ht="19.5">
      <c r="A889" s="35"/>
      <c r="B889" s="36"/>
      <c r="C889" s="37"/>
      <c r="D889" s="217" t="s">
        <v>160</v>
      </c>
      <c r="E889" s="37"/>
      <c r="F889" s="218" t="s">
        <v>1010</v>
      </c>
      <c r="G889" s="37"/>
      <c r="H889" s="37"/>
      <c r="I889" s="116"/>
      <c r="J889" s="37"/>
      <c r="K889" s="37"/>
      <c r="L889" s="40"/>
      <c r="M889" s="219"/>
      <c r="N889" s="220"/>
      <c r="O889" s="72"/>
      <c r="P889" s="72"/>
      <c r="Q889" s="72"/>
      <c r="R889" s="72"/>
      <c r="S889" s="72"/>
      <c r="T889" s="73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T889" s="18" t="s">
        <v>160</v>
      </c>
      <c r="AU889" s="18" t="s">
        <v>82</v>
      </c>
    </row>
    <row r="890" spans="1:65" s="12" customFormat="1" ht="22.9" customHeight="1">
      <c r="B890" s="188"/>
      <c r="C890" s="189"/>
      <c r="D890" s="190" t="s">
        <v>72</v>
      </c>
      <c r="E890" s="202" t="s">
        <v>1012</v>
      </c>
      <c r="F890" s="202" t="s">
        <v>1013</v>
      </c>
      <c r="G890" s="189"/>
      <c r="H890" s="189"/>
      <c r="I890" s="192"/>
      <c r="J890" s="203">
        <f>BK890</f>
        <v>0</v>
      </c>
      <c r="K890" s="189"/>
      <c r="L890" s="194"/>
      <c r="M890" s="195"/>
      <c r="N890" s="196"/>
      <c r="O890" s="196"/>
      <c r="P890" s="197">
        <f>SUM(P891:P984)</f>
        <v>0</v>
      </c>
      <c r="Q890" s="196"/>
      <c r="R890" s="197">
        <f>SUM(R891:R984)</f>
        <v>0</v>
      </c>
      <c r="S890" s="196"/>
      <c r="T890" s="198">
        <f>SUM(T891:T984)</f>
        <v>0</v>
      </c>
      <c r="AR890" s="199" t="s">
        <v>82</v>
      </c>
      <c r="AT890" s="200" t="s">
        <v>72</v>
      </c>
      <c r="AU890" s="200" t="s">
        <v>80</v>
      </c>
      <c r="AY890" s="199" t="s">
        <v>153</v>
      </c>
      <c r="BK890" s="201">
        <f>SUM(BK891:BK984)</f>
        <v>0</v>
      </c>
    </row>
    <row r="891" spans="1:65" s="2" customFormat="1" ht="16.5" customHeight="1">
      <c r="A891" s="35"/>
      <c r="B891" s="36"/>
      <c r="C891" s="204" t="s">
        <v>1014</v>
      </c>
      <c r="D891" s="204" t="s">
        <v>155</v>
      </c>
      <c r="E891" s="205" t="s">
        <v>1015</v>
      </c>
      <c r="F891" s="206" t="s">
        <v>1016</v>
      </c>
      <c r="G891" s="207" t="s">
        <v>158</v>
      </c>
      <c r="H891" s="208">
        <v>69.457999999999998</v>
      </c>
      <c r="I891" s="209"/>
      <c r="J891" s="210">
        <f>ROUND(I891*H891,2)</f>
        <v>0</v>
      </c>
      <c r="K891" s="206" t="s">
        <v>1</v>
      </c>
      <c r="L891" s="40"/>
      <c r="M891" s="211" t="s">
        <v>1</v>
      </c>
      <c r="N891" s="212" t="s">
        <v>38</v>
      </c>
      <c r="O891" s="72"/>
      <c r="P891" s="213">
        <f>O891*H891</f>
        <v>0</v>
      </c>
      <c r="Q891" s="213">
        <v>0</v>
      </c>
      <c r="R891" s="213">
        <f>Q891*H891</f>
        <v>0</v>
      </c>
      <c r="S891" s="213">
        <v>0</v>
      </c>
      <c r="T891" s="214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215" t="s">
        <v>192</v>
      </c>
      <c r="AT891" s="215" t="s">
        <v>155</v>
      </c>
      <c r="AU891" s="215" t="s">
        <v>82</v>
      </c>
      <c r="AY891" s="18" t="s">
        <v>153</v>
      </c>
      <c r="BE891" s="216">
        <f>IF(N891="základní",J891,0)</f>
        <v>0</v>
      </c>
      <c r="BF891" s="216">
        <f>IF(N891="snížená",J891,0)</f>
        <v>0</v>
      </c>
      <c r="BG891" s="216">
        <f>IF(N891="zákl. přenesená",J891,0)</f>
        <v>0</v>
      </c>
      <c r="BH891" s="216">
        <f>IF(N891="sníž. přenesená",J891,0)</f>
        <v>0</v>
      </c>
      <c r="BI891" s="216">
        <f>IF(N891="nulová",J891,0)</f>
        <v>0</v>
      </c>
      <c r="BJ891" s="18" t="s">
        <v>80</v>
      </c>
      <c r="BK891" s="216">
        <f>ROUND(I891*H891,2)</f>
        <v>0</v>
      </c>
      <c r="BL891" s="18" t="s">
        <v>192</v>
      </c>
      <c r="BM891" s="215" t="s">
        <v>1017</v>
      </c>
    </row>
    <row r="892" spans="1:65" s="2" customFormat="1" ht="11.25">
      <c r="A892" s="35"/>
      <c r="B892" s="36"/>
      <c r="C892" s="37"/>
      <c r="D892" s="217" t="s">
        <v>160</v>
      </c>
      <c r="E892" s="37"/>
      <c r="F892" s="218" t="s">
        <v>1016</v>
      </c>
      <c r="G892" s="37"/>
      <c r="H892" s="37"/>
      <c r="I892" s="116"/>
      <c r="J892" s="37"/>
      <c r="K892" s="37"/>
      <c r="L892" s="40"/>
      <c r="M892" s="219"/>
      <c r="N892" s="220"/>
      <c r="O892" s="72"/>
      <c r="P892" s="72"/>
      <c r="Q892" s="72"/>
      <c r="R892" s="72"/>
      <c r="S892" s="72"/>
      <c r="T892" s="73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T892" s="18" t="s">
        <v>160</v>
      </c>
      <c r="AU892" s="18" t="s">
        <v>82</v>
      </c>
    </row>
    <row r="893" spans="1:65" s="13" customFormat="1" ht="11.25">
      <c r="B893" s="221"/>
      <c r="C893" s="222"/>
      <c r="D893" s="217" t="s">
        <v>161</v>
      </c>
      <c r="E893" s="223" t="s">
        <v>1</v>
      </c>
      <c r="F893" s="224" t="s">
        <v>1018</v>
      </c>
      <c r="G893" s="222"/>
      <c r="H893" s="225">
        <v>53.707999999999998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161</v>
      </c>
      <c r="AU893" s="231" t="s">
        <v>82</v>
      </c>
      <c r="AV893" s="13" t="s">
        <v>82</v>
      </c>
      <c r="AW893" s="13" t="s">
        <v>30</v>
      </c>
      <c r="AX893" s="13" t="s">
        <v>73</v>
      </c>
      <c r="AY893" s="231" t="s">
        <v>153</v>
      </c>
    </row>
    <row r="894" spans="1:65" s="13" customFormat="1" ht="11.25">
      <c r="B894" s="221"/>
      <c r="C894" s="222"/>
      <c r="D894" s="217" t="s">
        <v>161</v>
      </c>
      <c r="E894" s="223" t="s">
        <v>1</v>
      </c>
      <c r="F894" s="224" t="s">
        <v>1019</v>
      </c>
      <c r="G894" s="222"/>
      <c r="H894" s="225">
        <v>15.75</v>
      </c>
      <c r="I894" s="226"/>
      <c r="J894" s="222"/>
      <c r="K894" s="222"/>
      <c r="L894" s="227"/>
      <c r="M894" s="228"/>
      <c r="N894" s="229"/>
      <c r="O894" s="229"/>
      <c r="P894" s="229"/>
      <c r="Q894" s="229"/>
      <c r="R894" s="229"/>
      <c r="S894" s="229"/>
      <c r="T894" s="230"/>
      <c r="AT894" s="231" t="s">
        <v>161</v>
      </c>
      <c r="AU894" s="231" t="s">
        <v>82</v>
      </c>
      <c r="AV894" s="13" t="s">
        <v>82</v>
      </c>
      <c r="AW894" s="13" t="s">
        <v>30</v>
      </c>
      <c r="AX894" s="13" t="s">
        <v>73</v>
      </c>
      <c r="AY894" s="231" t="s">
        <v>153</v>
      </c>
    </row>
    <row r="895" spans="1:65" s="14" customFormat="1" ht="11.25">
      <c r="B895" s="232"/>
      <c r="C895" s="233"/>
      <c r="D895" s="217" t="s">
        <v>161</v>
      </c>
      <c r="E895" s="234" t="s">
        <v>1</v>
      </c>
      <c r="F895" s="235" t="s">
        <v>163</v>
      </c>
      <c r="G895" s="233"/>
      <c r="H895" s="236">
        <v>69.457999999999998</v>
      </c>
      <c r="I895" s="237"/>
      <c r="J895" s="233"/>
      <c r="K895" s="233"/>
      <c r="L895" s="238"/>
      <c r="M895" s="239"/>
      <c r="N895" s="240"/>
      <c r="O895" s="240"/>
      <c r="P895" s="240"/>
      <c r="Q895" s="240"/>
      <c r="R895" s="240"/>
      <c r="S895" s="240"/>
      <c r="T895" s="241"/>
      <c r="AT895" s="242" t="s">
        <v>161</v>
      </c>
      <c r="AU895" s="242" t="s">
        <v>82</v>
      </c>
      <c r="AV895" s="14" t="s">
        <v>159</v>
      </c>
      <c r="AW895" s="14" t="s">
        <v>30</v>
      </c>
      <c r="AX895" s="14" t="s">
        <v>80</v>
      </c>
      <c r="AY895" s="242" t="s">
        <v>153</v>
      </c>
    </row>
    <row r="896" spans="1:65" s="2" customFormat="1" ht="21.75" customHeight="1">
      <c r="A896" s="35"/>
      <c r="B896" s="36"/>
      <c r="C896" s="204" t="s">
        <v>617</v>
      </c>
      <c r="D896" s="204" t="s">
        <v>155</v>
      </c>
      <c r="E896" s="205" t="s">
        <v>1020</v>
      </c>
      <c r="F896" s="206" t="s">
        <v>1021</v>
      </c>
      <c r="G896" s="207" t="s">
        <v>1022</v>
      </c>
      <c r="H896" s="208">
        <v>150</v>
      </c>
      <c r="I896" s="209"/>
      <c r="J896" s="210">
        <f>ROUND(I896*H896,2)</f>
        <v>0</v>
      </c>
      <c r="K896" s="206" t="s">
        <v>1</v>
      </c>
      <c r="L896" s="40"/>
      <c r="M896" s="211" t="s">
        <v>1</v>
      </c>
      <c r="N896" s="212" t="s">
        <v>38</v>
      </c>
      <c r="O896" s="72"/>
      <c r="P896" s="213">
        <f>O896*H896</f>
        <v>0</v>
      </c>
      <c r="Q896" s="213">
        <v>0</v>
      </c>
      <c r="R896" s="213">
        <f>Q896*H896</f>
        <v>0</v>
      </c>
      <c r="S896" s="213">
        <v>0</v>
      </c>
      <c r="T896" s="214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215" t="s">
        <v>192</v>
      </c>
      <c r="AT896" s="215" t="s">
        <v>155</v>
      </c>
      <c r="AU896" s="215" t="s">
        <v>82</v>
      </c>
      <c r="AY896" s="18" t="s">
        <v>153</v>
      </c>
      <c r="BE896" s="216">
        <f>IF(N896="základní",J896,0)</f>
        <v>0</v>
      </c>
      <c r="BF896" s="216">
        <f>IF(N896="snížená",J896,0)</f>
        <v>0</v>
      </c>
      <c r="BG896" s="216">
        <f>IF(N896="zákl. přenesená",J896,0)</f>
        <v>0</v>
      </c>
      <c r="BH896" s="216">
        <f>IF(N896="sníž. přenesená",J896,0)</f>
        <v>0</v>
      </c>
      <c r="BI896" s="216">
        <f>IF(N896="nulová",J896,0)</f>
        <v>0</v>
      </c>
      <c r="BJ896" s="18" t="s">
        <v>80</v>
      </c>
      <c r="BK896" s="216">
        <f>ROUND(I896*H896,2)</f>
        <v>0</v>
      </c>
      <c r="BL896" s="18" t="s">
        <v>192</v>
      </c>
      <c r="BM896" s="215" t="s">
        <v>1023</v>
      </c>
    </row>
    <row r="897" spans="1:65" s="2" customFormat="1" ht="19.5">
      <c r="A897" s="35"/>
      <c r="B897" s="36"/>
      <c r="C897" s="37"/>
      <c r="D897" s="217" t="s">
        <v>160</v>
      </c>
      <c r="E897" s="37"/>
      <c r="F897" s="218" t="s">
        <v>1021</v>
      </c>
      <c r="G897" s="37"/>
      <c r="H897" s="37"/>
      <c r="I897" s="116"/>
      <c r="J897" s="37"/>
      <c r="K897" s="37"/>
      <c r="L897" s="40"/>
      <c r="M897" s="219"/>
      <c r="N897" s="220"/>
      <c r="O897" s="72"/>
      <c r="P897" s="72"/>
      <c r="Q897" s="72"/>
      <c r="R897" s="72"/>
      <c r="S897" s="72"/>
      <c r="T897" s="73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T897" s="18" t="s">
        <v>160</v>
      </c>
      <c r="AU897" s="18" t="s">
        <v>82</v>
      </c>
    </row>
    <row r="898" spans="1:65" s="2" customFormat="1" ht="16.5" customHeight="1">
      <c r="A898" s="35"/>
      <c r="B898" s="36"/>
      <c r="C898" s="204" t="s">
        <v>1024</v>
      </c>
      <c r="D898" s="204" t="s">
        <v>155</v>
      </c>
      <c r="E898" s="205" t="s">
        <v>1025</v>
      </c>
      <c r="F898" s="206" t="s">
        <v>1026</v>
      </c>
      <c r="G898" s="207" t="s">
        <v>169</v>
      </c>
      <c r="H898" s="208">
        <v>4.3499999999999996</v>
      </c>
      <c r="I898" s="209"/>
      <c r="J898" s="210">
        <f>ROUND(I898*H898,2)</f>
        <v>0</v>
      </c>
      <c r="K898" s="206" t="s">
        <v>1</v>
      </c>
      <c r="L898" s="40"/>
      <c r="M898" s="211" t="s">
        <v>1</v>
      </c>
      <c r="N898" s="212" t="s">
        <v>38</v>
      </c>
      <c r="O898" s="72"/>
      <c r="P898" s="213">
        <f>O898*H898</f>
        <v>0</v>
      </c>
      <c r="Q898" s="213">
        <v>0</v>
      </c>
      <c r="R898" s="213">
        <f>Q898*H898</f>
        <v>0</v>
      </c>
      <c r="S898" s="213">
        <v>0</v>
      </c>
      <c r="T898" s="214">
        <f>S898*H898</f>
        <v>0</v>
      </c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R898" s="215" t="s">
        <v>192</v>
      </c>
      <c r="AT898" s="215" t="s">
        <v>155</v>
      </c>
      <c r="AU898" s="215" t="s">
        <v>82</v>
      </c>
      <c r="AY898" s="18" t="s">
        <v>153</v>
      </c>
      <c r="BE898" s="216">
        <f>IF(N898="základní",J898,0)</f>
        <v>0</v>
      </c>
      <c r="BF898" s="216">
        <f>IF(N898="snížená",J898,0)</f>
        <v>0</v>
      </c>
      <c r="BG898" s="216">
        <f>IF(N898="zákl. přenesená",J898,0)</f>
        <v>0</v>
      </c>
      <c r="BH898" s="216">
        <f>IF(N898="sníž. přenesená",J898,0)</f>
        <v>0</v>
      </c>
      <c r="BI898" s="216">
        <f>IF(N898="nulová",J898,0)</f>
        <v>0</v>
      </c>
      <c r="BJ898" s="18" t="s">
        <v>80</v>
      </c>
      <c r="BK898" s="216">
        <f>ROUND(I898*H898,2)</f>
        <v>0</v>
      </c>
      <c r="BL898" s="18" t="s">
        <v>192</v>
      </c>
      <c r="BM898" s="215" t="s">
        <v>1027</v>
      </c>
    </row>
    <row r="899" spans="1:65" s="2" customFormat="1" ht="11.25">
      <c r="A899" s="35"/>
      <c r="B899" s="36"/>
      <c r="C899" s="37"/>
      <c r="D899" s="217" t="s">
        <v>160</v>
      </c>
      <c r="E899" s="37"/>
      <c r="F899" s="218" t="s">
        <v>1026</v>
      </c>
      <c r="G899" s="37"/>
      <c r="H899" s="37"/>
      <c r="I899" s="116"/>
      <c r="J899" s="37"/>
      <c r="K899" s="37"/>
      <c r="L899" s="40"/>
      <c r="M899" s="219"/>
      <c r="N899" s="220"/>
      <c r="O899" s="72"/>
      <c r="P899" s="72"/>
      <c r="Q899" s="72"/>
      <c r="R899" s="72"/>
      <c r="S899" s="72"/>
      <c r="T899" s="73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T899" s="18" t="s">
        <v>160</v>
      </c>
      <c r="AU899" s="18" t="s">
        <v>82</v>
      </c>
    </row>
    <row r="900" spans="1:65" s="2" customFormat="1" ht="21.75" customHeight="1">
      <c r="A900" s="35"/>
      <c r="B900" s="36"/>
      <c r="C900" s="253" t="s">
        <v>623</v>
      </c>
      <c r="D900" s="253" t="s">
        <v>308</v>
      </c>
      <c r="E900" s="254" t="s">
        <v>1028</v>
      </c>
      <c r="F900" s="255" t="s">
        <v>1029</v>
      </c>
      <c r="G900" s="256" t="s">
        <v>227</v>
      </c>
      <c r="H900" s="257">
        <v>1</v>
      </c>
      <c r="I900" s="258"/>
      <c r="J900" s="259">
        <f>ROUND(I900*H900,2)</f>
        <v>0</v>
      </c>
      <c r="K900" s="255" t="s">
        <v>1</v>
      </c>
      <c r="L900" s="260"/>
      <c r="M900" s="261" t="s">
        <v>1</v>
      </c>
      <c r="N900" s="262" t="s">
        <v>38</v>
      </c>
      <c r="O900" s="72"/>
      <c r="P900" s="213">
        <f>O900*H900</f>
        <v>0</v>
      </c>
      <c r="Q900" s="213">
        <v>0</v>
      </c>
      <c r="R900" s="213">
        <f>Q900*H900</f>
        <v>0</v>
      </c>
      <c r="S900" s="213">
        <v>0</v>
      </c>
      <c r="T900" s="214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215" t="s">
        <v>228</v>
      </c>
      <c r="AT900" s="215" t="s">
        <v>308</v>
      </c>
      <c r="AU900" s="215" t="s">
        <v>82</v>
      </c>
      <c r="AY900" s="18" t="s">
        <v>153</v>
      </c>
      <c r="BE900" s="216">
        <f>IF(N900="základní",J900,0)</f>
        <v>0</v>
      </c>
      <c r="BF900" s="216">
        <f>IF(N900="snížená",J900,0)</f>
        <v>0</v>
      </c>
      <c r="BG900" s="216">
        <f>IF(N900="zákl. přenesená",J900,0)</f>
        <v>0</v>
      </c>
      <c r="BH900" s="216">
        <f>IF(N900="sníž. přenesená",J900,0)</f>
        <v>0</v>
      </c>
      <c r="BI900" s="216">
        <f>IF(N900="nulová",J900,0)</f>
        <v>0</v>
      </c>
      <c r="BJ900" s="18" t="s">
        <v>80</v>
      </c>
      <c r="BK900" s="216">
        <f>ROUND(I900*H900,2)</f>
        <v>0</v>
      </c>
      <c r="BL900" s="18" t="s">
        <v>192</v>
      </c>
      <c r="BM900" s="215" t="s">
        <v>1030</v>
      </c>
    </row>
    <row r="901" spans="1:65" s="2" customFormat="1" ht="11.25">
      <c r="A901" s="35"/>
      <c r="B901" s="36"/>
      <c r="C901" s="37"/>
      <c r="D901" s="217" t="s">
        <v>160</v>
      </c>
      <c r="E901" s="37"/>
      <c r="F901" s="218" t="s">
        <v>1029</v>
      </c>
      <c r="G901" s="37"/>
      <c r="H901" s="37"/>
      <c r="I901" s="116"/>
      <c r="J901" s="37"/>
      <c r="K901" s="37"/>
      <c r="L901" s="40"/>
      <c r="M901" s="219"/>
      <c r="N901" s="220"/>
      <c r="O901" s="72"/>
      <c r="P901" s="72"/>
      <c r="Q901" s="72"/>
      <c r="R901" s="72"/>
      <c r="S901" s="72"/>
      <c r="T901" s="73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T901" s="18" t="s">
        <v>160</v>
      </c>
      <c r="AU901" s="18" t="s">
        <v>82</v>
      </c>
    </row>
    <row r="902" spans="1:65" s="2" customFormat="1" ht="16.5" customHeight="1">
      <c r="A902" s="35"/>
      <c r="B902" s="36"/>
      <c r="C902" s="204" t="s">
        <v>1031</v>
      </c>
      <c r="D902" s="204" t="s">
        <v>155</v>
      </c>
      <c r="E902" s="205" t="s">
        <v>1032</v>
      </c>
      <c r="F902" s="206" t="s">
        <v>1033</v>
      </c>
      <c r="G902" s="207" t="s">
        <v>158</v>
      </c>
      <c r="H902" s="208">
        <v>13.4</v>
      </c>
      <c r="I902" s="209"/>
      <c r="J902" s="210">
        <f>ROUND(I902*H902,2)</f>
        <v>0</v>
      </c>
      <c r="K902" s="206" t="s">
        <v>1</v>
      </c>
      <c r="L902" s="40"/>
      <c r="M902" s="211" t="s">
        <v>1</v>
      </c>
      <c r="N902" s="212" t="s">
        <v>38</v>
      </c>
      <c r="O902" s="72"/>
      <c r="P902" s="213">
        <f>O902*H902</f>
        <v>0</v>
      </c>
      <c r="Q902" s="213">
        <v>0</v>
      </c>
      <c r="R902" s="213">
        <f>Q902*H902</f>
        <v>0</v>
      </c>
      <c r="S902" s="213">
        <v>0</v>
      </c>
      <c r="T902" s="214">
        <f>S902*H902</f>
        <v>0</v>
      </c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R902" s="215" t="s">
        <v>192</v>
      </c>
      <c r="AT902" s="215" t="s">
        <v>155</v>
      </c>
      <c r="AU902" s="215" t="s">
        <v>82</v>
      </c>
      <c r="AY902" s="18" t="s">
        <v>153</v>
      </c>
      <c r="BE902" s="216">
        <f>IF(N902="základní",J902,0)</f>
        <v>0</v>
      </c>
      <c r="BF902" s="216">
        <f>IF(N902="snížená",J902,0)</f>
        <v>0</v>
      </c>
      <c r="BG902" s="216">
        <f>IF(N902="zákl. přenesená",J902,0)</f>
        <v>0</v>
      </c>
      <c r="BH902" s="216">
        <f>IF(N902="sníž. přenesená",J902,0)</f>
        <v>0</v>
      </c>
      <c r="BI902" s="216">
        <f>IF(N902="nulová",J902,0)</f>
        <v>0</v>
      </c>
      <c r="BJ902" s="18" t="s">
        <v>80</v>
      </c>
      <c r="BK902" s="216">
        <f>ROUND(I902*H902,2)</f>
        <v>0</v>
      </c>
      <c r="BL902" s="18" t="s">
        <v>192</v>
      </c>
      <c r="BM902" s="215" t="s">
        <v>1034</v>
      </c>
    </row>
    <row r="903" spans="1:65" s="2" customFormat="1" ht="11.25">
      <c r="A903" s="35"/>
      <c r="B903" s="36"/>
      <c r="C903" s="37"/>
      <c r="D903" s="217" t="s">
        <v>160</v>
      </c>
      <c r="E903" s="37"/>
      <c r="F903" s="218" t="s">
        <v>1033</v>
      </c>
      <c r="G903" s="37"/>
      <c r="H903" s="37"/>
      <c r="I903" s="116"/>
      <c r="J903" s="37"/>
      <c r="K903" s="37"/>
      <c r="L903" s="40"/>
      <c r="M903" s="219"/>
      <c r="N903" s="220"/>
      <c r="O903" s="72"/>
      <c r="P903" s="72"/>
      <c r="Q903" s="72"/>
      <c r="R903" s="72"/>
      <c r="S903" s="72"/>
      <c r="T903" s="73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T903" s="18" t="s">
        <v>160</v>
      </c>
      <c r="AU903" s="18" t="s">
        <v>82</v>
      </c>
    </row>
    <row r="904" spans="1:65" s="13" customFormat="1" ht="11.25">
      <c r="B904" s="221"/>
      <c r="C904" s="222"/>
      <c r="D904" s="217" t="s">
        <v>161</v>
      </c>
      <c r="E904" s="223" t="s">
        <v>1</v>
      </c>
      <c r="F904" s="224" t="s">
        <v>1035</v>
      </c>
      <c r="G904" s="222"/>
      <c r="H904" s="225">
        <v>13.4</v>
      </c>
      <c r="I904" s="226"/>
      <c r="J904" s="222"/>
      <c r="K904" s="222"/>
      <c r="L904" s="227"/>
      <c r="M904" s="228"/>
      <c r="N904" s="229"/>
      <c r="O904" s="229"/>
      <c r="P904" s="229"/>
      <c r="Q904" s="229"/>
      <c r="R904" s="229"/>
      <c r="S904" s="229"/>
      <c r="T904" s="230"/>
      <c r="AT904" s="231" t="s">
        <v>161</v>
      </c>
      <c r="AU904" s="231" t="s">
        <v>82</v>
      </c>
      <c r="AV904" s="13" t="s">
        <v>82</v>
      </c>
      <c r="AW904" s="13" t="s">
        <v>30</v>
      </c>
      <c r="AX904" s="13" t="s">
        <v>73</v>
      </c>
      <c r="AY904" s="231" t="s">
        <v>153</v>
      </c>
    </row>
    <row r="905" spans="1:65" s="14" customFormat="1" ht="11.25">
      <c r="B905" s="232"/>
      <c r="C905" s="233"/>
      <c r="D905" s="217" t="s">
        <v>161</v>
      </c>
      <c r="E905" s="234" t="s">
        <v>1</v>
      </c>
      <c r="F905" s="235" t="s">
        <v>163</v>
      </c>
      <c r="G905" s="233"/>
      <c r="H905" s="236">
        <v>13.4</v>
      </c>
      <c r="I905" s="237"/>
      <c r="J905" s="233"/>
      <c r="K905" s="233"/>
      <c r="L905" s="238"/>
      <c r="M905" s="239"/>
      <c r="N905" s="240"/>
      <c r="O905" s="240"/>
      <c r="P905" s="240"/>
      <c r="Q905" s="240"/>
      <c r="R905" s="240"/>
      <c r="S905" s="240"/>
      <c r="T905" s="241"/>
      <c r="AT905" s="242" t="s">
        <v>161</v>
      </c>
      <c r="AU905" s="242" t="s">
        <v>82</v>
      </c>
      <c r="AV905" s="14" t="s">
        <v>159</v>
      </c>
      <c r="AW905" s="14" t="s">
        <v>30</v>
      </c>
      <c r="AX905" s="14" t="s">
        <v>80</v>
      </c>
      <c r="AY905" s="242" t="s">
        <v>153</v>
      </c>
    </row>
    <row r="906" spans="1:65" s="2" customFormat="1" ht="16.5" customHeight="1">
      <c r="A906" s="35"/>
      <c r="B906" s="36"/>
      <c r="C906" s="253" t="s">
        <v>627</v>
      </c>
      <c r="D906" s="253" t="s">
        <v>308</v>
      </c>
      <c r="E906" s="254" t="s">
        <v>1036</v>
      </c>
      <c r="F906" s="255" t="s">
        <v>1037</v>
      </c>
      <c r="G906" s="256" t="s">
        <v>158</v>
      </c>
      <c r="H906" s="257">
        <v>13.4</v>
      </c>
      <c r="I906" s="258"/>
      <c r="J906" s="259">
        <f>ROUND(I906*H906,2)</f>
        <v>0</v>
      </c>
      <c r="K906" s="255" t="s">
        <v>1</v>
      </c>
      <c r="L906" s="260"/>
      <c r="M906" s="261" t="s">
        <v>1</v>
      </c>
      <c r="N906" s="262" t="s">
        <v>38</v>
      </c>
      <c r="O906" s="72"/>
      <c r="P906" s="213">
        <f>O906*H906</f>
        <v>0</v>
      </c>
      <c r="Q906" s="213">
        <v>0</v>
      </c>
      <c r="R906" s="213">
        <f>Q906*H906</f>
        <v>0</v>
      </c>
      <c r="S906" s="213">
        <v>0</v>
      </c>
      <c r="T906" s="214">
        <f>S906*H906</f>
        <v>0</v>
      </c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R906" s="215" t="s">
        <v>228</v>
      </c>
      <c r="AT906" s="215" t="s">
        <v>308</v>
      </c>
      <c r="AU906" s="215" t="s">
        <v>82</v>
      </c>
      <c r="AY906" s="18" t="s">
        <v>153</v>
      </c>
      <c r="BE906" s="216">
        <f>IF(N906="základní",J906,0)</f>
        <v>0</v>
      </c>
      <c r="BF906" s="216">
        <f>IF(N906="snížená",J906,0)</f>
        <v>0</v>
      </c>
      <c r="BG906" s="216">
        <f>IF(N906="zákl. přenesená",J906,0)</f>
        <v>0</v>
      </c>
      <c r="BH906" s="216">
        <f>IF(N906="sníž. přenesená",J906,0)</f>
        <v>0</v>
      </c>
      <c r="BI906" s="216">
        <f>IF(N906="nulová",J906,0)</f>
        <v>0</v>
      </c>
      <c r="BJ906" s="18" t="s">
        <v>80</v>
      </c>
      <c r="BK906" s="216">
        <f>ROUND(I906*H906,2)</f>
        <v>0</v>
      </c>
      <c r="BL906" s="18" t="s">
        <v>192</v>
      </c>
      <c r="BM906" s="215" t="s">
        <v>1038</v>
      </c>
    </row>
    <row r="907" spans="1:65" s="2" customFormat="1" ht="11.25">
      <c r="A907" s="35"/>
      <c r="B907" s="36"/>
      <c r="C907" s="37"/>
      <c r="D907" s="217" t="s">
        <v>160</v>
      </c>
      <c r="E907" s="37"/>
      <c r="F907" s="218" t="s">
        <v>1037</v>
      </c>
      <c r="G907" s="37"/>
      <c r="H907" s="37"/>
      <c r="I907" s="116"/>
      <c r="J907" s="37"/>
      <c r="K907" s="37"/>
      <c r="L907" s="40"/>
      <c r="M907" s="219"/>
      <c r="N907" s="220"/>
      <c r="O907" s="72"/>
      <c r="P907" s="72"/>
      <c r="Q907" s="72"/>
      <c r="R907" s="72"/>
      <c r="S907" s="72"/>
      <c r="T907" s="73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T907" s="18" t="s">
        <v>160</v>
      </c>
      <c r="AU907" s="18" t="s">
        <v>82</v>
      </c>
    </row>
    <row r="908" spans="1:65" s="2" customFormat="1" ht="19.5">
      <c r="A908" s="35"/>
      <c r="B908" s="36"/>
      <c r="C908" s="37"/>
      <c r="D908" s="217" t="s">
        <v>359</v>
      </c>
      <c r="E908" s="37"/>
      <c r="F908" s="263" t="s">
        <v>472</v>
      </c>
      <c r="G908" s="37"/>
      <c r="H908" s="37"/>
      <c r="I908" s="116"/>
      <c r="J908" s="37"/>
      <c r="K908" s="37"/>
      <c r="L908" s="40"/>
      <c r="M908" s="219"/>
      <c r="N908" s="220"/>
      <c r="O908" s="72"/>
      <c r="P908" s="72"/>
      <c r="Q908" s="72"/>
      <c r="R908" s="72"/>
      <c r="S908" s="72"/>
      <c r="T908" s="73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T908" s="18" t="s">
        <v>359</v>
      </c>
      <c r="AU908" s="18" t="s">
        <v>82</v>
      </c>
    </row>
    <row r="909" spans="1:65" s="2" customFormat="1" ht="21.75" customHeight="1">
      <c r="A909" s="35"/>
      <c r="B909" s="36"/>
      <c r="C909" s="204" t="s">
        <v>1039</v>
      </c>
      <c r="D909" s="204" t="s">
        <v>155</v>
      </c>
      <c r="E909" s="205" t="s">
        <v>1040</v>
      </c>
      <c r="F909" s="206" t="s">
        <v>1041</v>
      </c>
      <c r="G909" s="207" t="s">
        <v>169</v>
      </c>
      <c r="H909" s="208">
        <v>1.51</v>
      </c>
      <c r="I909" s="209"/>
      <c r="J909" s="210">
        <f>ROUND(I909*H909,2)</f>
        <v>0</v>
      </c>
      <c r="K909" s="206" t="s">
        <v>1</v>
      </c>
      <c r="L909" s="40"/>
      <c r="M909" s="211" t="s">
        <v>1</v>
      </c>
      <c r="N909" s="212" t="s">
        <v>38</v>
      </c>
      <c r="O909" s="72"/>
      <c r="P909" s="213">
        <f>O909*H909</f>
        <v>0</v>
      </c>
      <c r="Q909" s="213">
        <v>0</v>
      </c>
      <c r="R909" s="213">
        <f>Q909*H909</f>
        <v>0</v>
      </c>
      <c r="S909" s="213">
        <v>0</v>
      </c>
      <c r="T909" s="214">
        <f>S909*H909</f>
        <v>0</v>
      </c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215" t="s">
        <v>192</v>
      </c>
      <c r="AT909" s="215" t="s">
        <v>155</v>
      </c>
      <c r="AU909" s="215" t="s">
        <v>82</v>
      </c>
      <c r="AY909" s="18" t="s">
        <v>153</v>
      </c>
      <c r="BE909" s="216">
        <f>IF(N909="základní",J909,0)</f>
        <v>0</v>
      </c>
      <c r="BF909" s="216">
        <f>IF(N909="snížená",J909,0)</f>
        <v>0</v>
      </c>
      <c r="BG909" s="216">
        <f>IF(N909="zákl. přenesená",J909,0)</f>
        <v>0</v>
      </c>
      <c r="BH909" s="216">
        <f>IF(N909="sníž. přenesená",J909,0)</f>
        <v>0</v>
      </c>
      <c r="BI909" s="216">
        <f>IF(N909="nulová",J909,0)</f>
        <v>0</v>
      </c>
      <c r="BJ909" s="18" t="s">
        <v>80</v>
      </c>
      <c r="BK909" s="216">
        <f>ROUND(I909*H909,2)</f>
        <v>0</v>
      </c>
      <c r="BL909" s="18" t="s">
        <v>192</v>
      </c>
      <c r="BM909" s="215" t="s">
        <v>1042</v>
      </c>
    </row>
    <row r="910" spans="1:65" s="2" customFormat="1" ht="19.5">
      <c r="A910" s="35"/>
      <c r="B910" s="36"/>
      <c r="C910" s="37"/>
      <c r="D910" s="217" t="s">
        <v>160</v>
      </c>
      <c r="E910" s="37"/>
      <c r="F910" s="218" t="s">
        <v>1041</v>
      </c>
      <c r="G910" s="37"/>
      <c r="H910" s="37"/>
      <c r="I910" s="116"/>
      <c r="J910" s="37"/>
      <c r="K910" s="37"/>
      <c r="L910" s="40"/>
      <c r="M910" s="219"/>
      <c r="N910" s="220"/>
      <c r="O910" s="72"/>
      <c r="P910" s="72"/>
      <c r="Q910" s="72"/>
      <c r="R910" s="72"/>
      <c r="S910" s="72"/>
      <c r="T910" s="73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T910" s="18" t="s">
        <v>160</v>
      </c>
      <c r="AU910" s="18" t="s">
        <v>82</v>
      </c>
    </row>
    <row r="911" spans="1:65" s="13" customFormat="1" ht="11.25">
      <c r="B911" s="221"/>
      <c r="C911" s="222"/>
      <c r="D911" s="217" t="s">
        <v>161</v>
      </c>
      <c r="E911" s="223" t="s">
        <v>1</v>
      </c>
      <c r="F911" s="224" t="s">
        <v>1043</v>
      </c>
      <c r="G911" s="222"/>
      <c r="H911" s="225">
        <v>1.51</v>
      </c>
      <c r="I911" s="226"/>
      <c r="J911" s="222"/>
      <c r="K911" s="222"/>
      <c r="L911" s="227"/>
      <c r="M911" s="228"/>
      <c r="N911" s="229"/>
      <c r="O911" s="229"/>
      <c r="P911" s="229"/>
      <c r="Q911" s="229"/>
      <c r="R911" s="229"/>
      <c r="S911" s="229"/>
      <c r="T911" s="230"/>
      <c r="AT911" s="231" t="s">
        <v>161</v>
      </c>
      <c r="AU911" s="231" t="s">
        <v>82</v>
      </c>
      <c r="AV911" s="13" t="s">
        <v>82</v>
      </c>
      <c r="AW911" s="13" t="s">
        <v>30</v>
      </c>
      <c r="AX911" s="13" t="s">
        <v>73</v>
      </c>
      <c r="AY911" s="231" t="s">
        <v>153</v>
      </c>
    </row>
    <row r="912" spans="1:65" s="14" customFormat="1" ht="11.25">
      <c r="B912" s="232"/>
      <c r="C912" s="233"/>
      <c r="D912" s="217" t="s">
        <v>161</v>
      </c>
      <c r="E912" s="234" t="s">
        <v>1</v>
      </c>
      <c r="F912" s="235" t="s">
        <v>163</v>
      </c>
      <c r="G912" s="233"/>
      <c r="H912" s="236">
        <v>1.51</v>
      </c>
      <c r="I912" s="237"/>
      <c r="J912" s="233"/>
      <c r="K912" s="233"/>
      <c r="L912" s="238"/>
      <c r="M912" s="239"/>
      <c r="N912" s="240"/>
      <c r="O912" s="240"/>
      <c r="P912" s="240"/>
      <c r="Q912" s="240"/>
      <c r="R912" s="240"/>
      <c r="S912" s="240"/>
      <c r="T912" s="241"/>
      <c r="AT912" s="242" t="s">
        <v>161</v>
      </c>
      <c r="AU912" s="242" t="s">
        <v>82</v>
      </c>
      <c r="AV912" s="14" t="s">
        <v>159</v>
      </c>
      <c r="AW912" s="14" t="s">
        <v>30</v>
      </c>
      <c r="AX912" s="14" t="s">
        <v>80</v>
      </c>
      <c r="AY912" s="242" t="s">
        <v>153</v>
      </c>
    </row>
    <row r="913" spans="1:65" s="2" customFormat="1" ht="16.5" customHeight="1">
      <c r="A913" s="35"/>
      <c r="B913" s="36"/>
      <c r="C913" s="253" t="s">
        <v>632</v>
      </c>
      <c r="D913" s="253" t="s">
        <v>308</v>
      </c>
      <c r="E913" s="254" t="s">
        <v>1044</v>
      </c>
      <c r="F913" s="255" t="s">
        <v>1045</v>
      </c>
      <c r="G913" s="256" t="s">
        <v>227</v>
      </c>
      <c r="H913" s="257">
        <v>1</v>
      </c>
      <c r="I913" s="258"/>
      <c r="J913" s="259">
        <f>ROUND(I913*H913,2)</f>
        <v>0</v>
      </c>
      <c r="K913" s="255" t="s">
        <v>1</v>
      </c>
      <c r="L913" s="260"/>
      <c r="M913" s="261" t="s">
        <v>1</v>
      </c>
      <c r="N913" s="262" t="s">
        <v>38</v>
      </c>
      <c r="O913" s="72"/>
      <c r="P913" s="213">
        <f>O913*H913</f>
        <v>0</v>
      </c>
      <c r="Q913" s="213">
        <v>0</v>
      </c>
      <c r="R913" s="213">
        <f>Q913*H913</f>
        <v>0</v>
      </c>
      <c r="S913" s="213">
        <v>0</v>
      </c>
      <c r="T913" s="214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215" t="s">
        <v>228</v>
      </c>
      <c r="AT913" s="215" t="s">
        <v>308</v>
      </c>
      <c r="AU913" s="215" t="s">
        <v>82</v>
      </c>
      <c r="AY913" s="18" t="s">
        <v>153</v>
      </c>
      <c r="BE913" s="216">
        <f>IF(N913="základní",J913,0)</f>
        <v>0</v>
      </c>
      <c r="BF913" s="216">
        <f>IF(N913="snížená",J913,0)</f>
        <v>0</v>
      </c>
      <c r="BG913" s="216">
        <f>IF(N913="zákl. přenesená",J913,0)</f>
        <v>0</v>
      </c>
      <c r="BH913" s="216">
        <f>IF(N913="sníž. přenesená",J913,0)</f>
        <v>0</v>
      </c>
      <c r="BI913" s="216">
        <f>IF(N913="nulová",J913,0)</f>
        <v>0</v>
      </c>
      <c r="BJ913" s="18" t="s">
        <v>80</v>
      </c>
      <c r="BK913" s="216">
        <f>ROUND(I913*H913,2)</f>
        <v>0</v>
      </c>
      <c r="BL913" s="18" t="s">
        <v>192</v>
      </c>
      <c r="BM913" s="215" t="s">
        <v>1046</v>
      </c>
    </row>
    <row r="914" spans="1:65" s="2" customFormat="1" ht="11.25">
      <c r="A914" s="35"/>
      <c r="B914" s="36"/>
      <c r="C914" s="37"/>
      <c r="D914" s="217" t="s">
        <v>160</v>
      </c>
      <c r="E914" s="37"/>
      <c r="F914" s="218" t="s">
        <v>1045</v>
      </c>
      <c r="G914" s="37"/>
      <c r="H914" s="37"/>
      <c r="I914" s="116"/>
      <c r="J914" s="37"/>
      <c r="K914" s="37"/>
      <c r="L914" s="40"/>
      <c r="M914" s="219"/>
      <c r="N914" s="220"/>
      <c r="O914" s="72"/>
      <c r="P914" s="72"/>
      <c r="Q914" s="72"/>
      <c r="R914" s="72"/>
      <c r="S914" s="72"/>
      <c r="T914" s="73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T914" s="18" t="s">
        <v>160</v>
      </c>
      <c r="AU914" s="18" t="s">
        <v>82</v>
      </c>
    </row>
    <row r="915" spans="1:65" s="2" customFormat="1" ht="16.5" customHeight="1">
      <c r="A915" s="35"/>
      <c r="B915" s="36"/>
      <c r="C915" s="204" t="s">
        <v>1047</v>
      </c>
      <c r="D915" s="204" t="s">
        <v>155</v>
      </c>
      <c r="E915" s="205" t="s">
        <v>1048</v>
      </c>
      <c r="F915" s="206" t="s">
        <v>1049</v>
      </c>
      <c r="G915" s="207" t="s">
        <v>1022</v>
      </c>
      <c r="H915" s="208">
        <v>150</v>
      </c>
      <c r="I915" s="209"/>
      <c r="J915" s="210">
        <f>ROUND(I915*H915,2)</f>
        <v>0</v>
      </c>
      <c r="K915" s="206" t="s">
        <v>1</v>
      </c>
      <c r="L915" s="40"/>
      <c r="M915" s="211" t="s">
        <v>1</v>
      </c>
      <c r="N915" s="212" t="s">
        <v>38</v>
      </c>
      <c r="O915" s="72"/>
      <c r="P915" s="213">
        <f>O915*H915</f>
        <v>0</v>
      </c>
      <c r="Q915" s="213">
        <v>0</v>
      </c>
      <c r="R915" s="213">
        <f>Q915*H915</f>
        <v>0</v>
      </c>
      <c r="S915" s="213">
        <v>0</v>
      </c>
      <c r="T915" s="214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215" t="s">
        <v>192</v>
      </c>
      <c r="AT915" s="215" t="s">
        <v>155</v>
      </c>
      <c r="AU915" s="215" t="s">
        <v>82</v>
      </c>
      <c r="AY915" s="18" t="s">
        <v>153</v>
      </c>
      <c r="BE915" s="216">
        <f>IF(N915="základní",J915,0)</f>
        <v>0</v>
      </c>
      <c r="BF915" s="216">
        <f>IF(N915="snížená",J915,0)</f>
        <v>0</v>
      </c>
      <c r="BG915" s="216">
        <f>IF(N915="zákl. přenesená",J915,0)</f>
        <v>0</v>
      </c>
      <c r="BH915" s="216">
        <f>IF(N915="sníž. přenesená",J915,0)</f>
        <v>0</v>
      </c>
      <c r="BI915" s="216">
        <f>IF(N915="nulová",J915,0)</f>
        <v>0</v>
      </c>
      <c r="BJ915" s="18" t="s">
        <v>80</v>
      </c>
      <c r="BK915" s="216">
        <f>ROUND(I915*H915,2)</f>
        <v>0</v>
      </c>
      <c r="BL915" s="18" t="s">
        <v>192</v>
      </c>
      <c r="BM915" s="215" t="s">
        <v>1050</v>
      </c>
    </row>
    <row r="916" spans="1:65" s="2" customFormat="1" ht="11.25">
      <c r="A916" s="35"/>
      <c r="B916" s="36"/>
      <c r="C916" s="37"/>
      <c r="D916" s="217" t="s">
        <v>160</v>
      </c>
      <c r="E916" s="37"/>
      <c r="F916" s="218" t="s">
        <v>1049</v>
      </c>
      <c r="G916" s="37"/>
      <c r="H916" s="37"/>
      <c r="I916" s="116"/>
      <c r="J916" s="37"/>
      <c r="K916" s="37"/>
      <c r="L916" s="40"/>
      <c r="M916" s="219"/>
      <c r="N916" s="220"/>
      <c r="O916" s="72"/>
      <c r="P916" s="72"/>
      <c r="Q916" s="72"/>
      <c r="R916" s="72"/>
      <c r="S916" s="72"/>
      <c r="T916" s="73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T916" s="18" t="s">
        <v>160</v>
      </c>
      <c r="AU916" s="18" t="s">
        <v>82</v>
      </c>
    </row>
    <row r="917" spans="1:65" s="2" customFormat="1" ht="16.5" customHeight="1">
      <c r="A917" s="35"/>
      <c r="B917" s="36"/>
      <c r="C917" s="253" t="s">
        <v>636</v>
      </c>
      <c r="D917" s="253" t="s">
        <v>308</v>
      </c>
      <c r="E917" s="254" t="s">
        <v>1051</v>
      </c>
      <c r="F917" s="255" t="s">
        <v>1052</v>
      </c>
      <c r="G917" s="256" t="s">
        <v>158</v>
      </c>
      <c r="H917" s="257">
        <v>4.125</v>
      </c>
      <c r="I917" s="258"/>
      <c r="J917" s="259">
        <f>ROUND(I917*H917,2)</f>
        <v>0</v>
      </c>
      <c r="K917" s="255" t="s">
        <v>1</v>
      </c>
      <c r="L917" s="260"/>
      <c r="M917" s="261" t="s">
        <v>1</v>
      </c>
      <c r="N917" s="262" t="s">
        <v>38</v>
      </c>
      <c r="O917" s="72"/>
      <c r="P917" s="213">
        <f>O917*H917</f>
        <v>0</v>
      </c>
      <c r="Q917" s="213">
        <v>0</v>
      </c>
      <c r="R917" s="213">
        <f>Q917*H917</f>
        <v>0</v>
      </c>
      <c r="S917" s="213">
        <v>0</v>
      </c>
      <c r="T917" s="214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215" t="s">
        <v>228</v>
      </c>
      <c r="AT917" s="215" t="s">
        <v>308</v>
      </c>
      <c r="AU917" s="215" t="s">
        <v>82</v>
      </c>
      <c r="AY917" s="18" t="s">
        <v>153</v>
      </c>
      <c r="BE917" s="216">
        <f>IF(N917="základní",J917,0)</f>
        <v>0</v>
      </c>
      <c r="BF917" s="216">
        <f>IF(N917="snížená",J917,0)</f>
        <v>0</v>
      </c>
      <c r="BG917" s="216">
        <f>IF(N917="zákl. přenesená",J917,0)</f>
        <v>0</v>
      </c>
      <c r="BH917" s="216">
        <f>IF(N917="sníž. přenesená",J917,0)</f>
        <v>0</v>
      </c>
      <c r="BI917" s="216">
        <f>IF(N917="nulová",J917,0)</f>
        <v>0</v>
      </c>
      <c r="BJ917" s="18" t="s">
        <v>80</v>
      </c>
      <c r="BK917" s="216">
        <f>ROUND(I917*H917,2)</f>
        <v>0</v>
      </c>
      <c r="BL917" s="18" t="s">
        <v>192</v>
      </c>
      <c r="BM917" s="215" t="s">
        <v>1053</v>
      </c>
    </row>
    <row r="918" spans="1:65" s="2" customFormat="1" ht="11.25">
      <c r="A918" s="35"/>
      <c r="B918" s="36"/>
      <c r="C918" s="37"/>
      <c r="D918" s="217" t="s">
        <v>160</v>
      </c>
      <c r="E918" s="37"/>
      <c r="F918" s="218" t="s">
        <v>1052</v>
      </c>
      <c r="G918" s="37"/>
      <c r="H918" s="37"/>
      <c r="I918" s="116"/>
      <c r="J918" s="37"/>
      <c r="K918" s="37"/>
      <c r="L918" s="40"/>
      <c r="M918" s="219"/>
      <c r="N918" s="220"/>
      <c r="O918" s="72"/>
      <c r="P918" s="72"/>
      <c r="Q918" s="72"/>
      <c r="R918" s="72"/>
      <c r="S918" s="72"/>
      <c r="T918" s="73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T918" s="18" t="s">
        <v>160</v>
      </c>
      <c r="AU918" s="18" t="s">
        <v>82</v>
      </c>
    </row>
    <row r="919" spans="1:65" s="2" customFormat="1" ht="21.75" customHeight="1">
      <c r="A919" s="35"/>
      <c r="B919" s="36"/>
      <c r="C919" s="204" t="s">
        <v>1054</v>
      </c>
      <c r="D919" s="204" t="s">
        <v>155</v>
      </c>
      <c r="E919" s="205" t="s">
        <v>1055</v>
      </c>
      <c r="F919" s="206" t="s">
        <v>1056</v>
      </c>
      <c r="G919" s="207" t="s">
        <v>158</v>
      </c>
      <c r="H919" s="208">
        <v>1.05</v>
      </c>
      <c r="I919" s="209"/>
      <c r="J919" s="210">
        <f>ROUND(I919*H919,2)</f>
        <v>0</v>
      </c>
      <c r="K919" s="206" t="s">
        <v>1</v>
      </c>
      <c r="L919" s="40"/>
      <c r="M919" s="211" t="s">
        <v>1</v>
      </c>
      <c r="N919" s="212" t="s">
        <v>38</v>
      </c>
      <c r="O919" s="72"/>
      <c r="P919" s="213">
        <f>O919*H919</f>
        <v>0</v>
      </c>
      <c r="Q919" s="213">
        <v>0</v>
      </c>
      <c r="R919" s="213">
        <f>Q919*H919</f>
        <v>0</v>
      </c>
      <c r="S919" s="213">
        <v>0</v>
      </c>
      <c r="T919" s="214">
        <f>S919*H919</f>
        <v>0</v>
      </c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R919" s="215" t="s">
        <v>192</v>
      </c>
      <c r="AT919" s="215" t="s">
        <v>155</v>
      </c>
      <c r="AU919" s="215" t="s">
        <v>82</v>
      </c>
      <c r="AY919" s="18" t="s">
        <v>153</v>
      </c>
      <c r="BE919" s="216">
        <f>IF(N919="základní",J919,0)</f>
        <v>0</v>
      </c>
      <c r="BF919" s="216">
        <f>IF(N919="snížená",J919,0)</f>
        <v>0</v>
      </c>
      <c r="BG919" s="216">
        <f>IF(N919="zákl. přenesená",J919,0)</f>
        <v>0</v>
      </c>
      <c r="BH919" s="216">
        <f>IF(N919="sníž. přenesená",J919,0)</f>
        <v>0</v>
      </c>
      <c r="BI919" s="216">
        <f>IF(N919="nulová",J919,0)</f>
        <v>0</v>
      </c>
      <c r="BJ919" s="18" t="s">
        <v>80</v>
      </c>
      <c r="BK919" s="216">
        <f>ROUND(I919*H919,2)</f>
        <v>0</v>
      </c>
      <c r="BL919" s="18" t="s">
        <v>192</v>
      </c>
      <c r="BM919" s="215" t="s">
        <v>1057</v>
      </c>
    </row>
    <row r="920" spans="1:65" s="2" customFormat="1" ht="11.25">
      <c r="A920" s="35"/>
      <c r="B920" s="36"/>
      <c r="C920" s="37"/>
      <c r="D920" s="217" t="s">
        <v>160</v>
      </c>
      <c r="E920" s="37"/>
      <c r="F920" s="218" t="s">
        <v>1056</v>
      </c>
      <c r="G920" s="37"/>
      <c r="H920" s="37"/>
      <c r="I920" s="116"/>
      <c r="J920" s="37"/>
      <c r="K920" s="37"/>
      <c r="L920" s="40"/>
      <c r="M920" s="219"/>
      <c r="N920" s="220"/>
      <c r="O920" s="72"/>
      <c r="P920" s="72"/>
      <c r="Q920" s="72"/>
      <c r="R920" s="72"/>
      <c r="S920" s="72"/>
      <c r="T920" s="73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T920" s="18" t="s">
        <v>160</v>
      </c>
      <c r="AU920" s="18" t="s">
        <v>82</v>
      </c>
    </row>
    <row r="921" spans="1:65" s="13" customFormat="1" ht="11.25">
      <c r="B921" s="221"/>
      <c r="C921" s="222"/>
      <c r="D921" s="217" t="s">
        <v>161</v>
      </c>
      <c r="E921" s="223" t="s">
        <v>1</v>
      </c>
      <c r="F921" s="224" t="s">
        <v>1058</v>
      </c>
      <c r="G921" s="222"/>
      <c r="H921" s="225">
        <v>1.05</v>
      </c>
      <c r="I921" s="226"/>
      <c r="J921" s="222"/>
      <c r="K921" s="222"/>
      <c r="L921" s="227"/>
      <c r="M921" s="228"/>
      <c r="N921" s="229"/>
      <c r="O921" s="229"/>
      <c r="P921" s="229"/>
      <c r="Q921" s="229"/>
      <c r="R921" s="229"/>
      <c r="S921" s="229"/>
      <c r="T921" s="230"/>
      <c r="AT921" s="231" t="s">
        <v>161</v>
      </c>
      <c r="AU921" s="231" t="s">
        <v>82</v>
      </c>
      <c r="AV921" s="13" t="s">
        <v>82</v>
      </c>
      <c r="AW921" s="13" t="s">
        <v>30</v>
      </c>
      <c r="AX921" s="13" t="s">
        <v>73</v>
      </c>
      <c r="AY921" s="231" t="s">
        <v>153</v>
      </c>
    </row>
    <row r="922" spans="1:65" s="14" customFormat="1" ht="11.25">
      <c r="B922" s="232"/>
      <c r="C922" s="233"/>
      <c r="D922" s="217" t="s">
        <v>161</v>
      </c>
      <c r="E922" s="234" t="s">
        <v>1</v>
      </c>
      <c r="F922" s="235" t="s">
        <v>163</v>
      </c>
      <c r="G922" s="233"/>
      <c r="H922" s="236">
        <v>1.05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AT922" s="242" t="s">
        <v>161</v>
      </c>
      <c r="AU922" s="242" t="s">
        <v>82</v>
      </c>
      <c r="AV922" s="14" t="s">
        <v>159</v>
      </c>
      <c r="AW922" s="14" t="s">
        <v>30</v>
      </c>
      <c r="AX922" s="14" t="s">
        <v>80</v>
      </c>
      <c r="AY922" s="242" t="s">
        <v>153</v>
      </c>
    </row>
    <row r="923" spans="1:65" s="2" customFormat="1" ht="16.5" customHeight="1">
      <c r="A923" s="35"/>
      <c r="B923" s="36"/>
      <c r="C923" s="253" t="s">
        <v>640</v>
      </c>
      <c r="D923" s="253" t="s">
        <v>308</v>
      </c>
      <c r="E923" s="254" t="s">
        <v>1059</v>
      </c>
      <c r="F923" s="255" t="s">
        <v>1060</v>
      </c>
      <c r="G923" s="256" t="s">
        <v>227</v>
      </c>
      <c r="H923" s="257">
        <v>1</v>
      </c>
      <c r="I923" s="258"/>
      <c r="J923" s="259">
        <f>ROUND(I923*H923,2)</f>
        <v>0</v>
      </c>
      <c r="K923" s="255" t="s">
        <v>1</v>
      </c>
      <c r="L923" s="260"/>
      <c r="M923" s="261" t="s">
        <v>1</v>
      </c>
      <c r="N923" s="262" t="s">
        <v>38</v>
      </c>
      <c r="O923" s="72"/>
      <c r="P923" s="213">
        <f>O923*H923</f>
        <v>0</v>
      </c>
      <c r="Q923" s="213">
        <v>0</v>
      </c>
      <c r="R923" s="213">
        <f>Q923*H923</f>
        <v>0</v>
      </c>
      <c r="S923" s="213">
        <v>0</v>
      </c>
      <c r="T923" s="214">
        <f>S923*H923</f>
        <v>0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215" t="s">
        <v>228</v>
      </c>
      <c r="AT923" s="215" t="s">
        <v>308</v>
      </c>
      <c r="AU923" s="215" t="s">
        <v>82</v>
      </c>
      <c r="AY923" s="18" t="s">
        <v>153</v>
      </c>
      <c r="BE923" s="216">
        <f>IF(N923="základní",J923,0)</f>
        <v>0</v>
      </c>
      <c r="BF923" s="216">
        <f>IF(N923="snížená",J923,0)</f>
        <v>0</v>
      </c>
      <c r="BG923" s="216">
        <f>IF(N923="zákl. přenesená",J923,0)</f>
        <v>0</v>
      </c>
      <c r="BH923" s="216">
        <f>IF(N923="sníž. přenesená",J923,0)</f>
        <v>0</v>
      </c>
      <c r="BI923" s="216">
        <f>IF(N923="nulová",J923,0)</f>
        <v>0</v>
      </c>
      <c r="BJ923" s="18" t="s">
        <v>80</v>
      </c>
      <c r="BK923" s="216">
        <f>ROUND(I923*H923,2)</f>
        <v>0</v>
      </c>
      <c r="BL923" s="18" t="s">
        <v>192</v>
      </c>
      <c r="BM923" s="215" t="s">
        <v>1061</v>
      </c>
    </row>
    <row r="924" spans="1:65" s="2" customFormat="1" ht="11.25">
      <c r="A924" s="35"/>
      <c r="B924" s="36"/>
      <c r="C924" s="37"/>
      <c r="D924" s="217" t="s">
        <v>160</v>
      </c>
      <c r="E924" s="37"/>
      <c r="F924" s="218" t="s">
        <v>1060</v>
      </c>
      <c r="G924" s="37"/>
      <c r="H924" s="37"/>
      <c r="I924" s="116"/>
      <c r="J924" s="37"/>
      <c r="K924" s="37"/>
      <c r="L924" s="40"/>
      <c r="M924" s="219"/>
      <c r="N924" s="220"/>
      <c r="O924" s="72"/>
      <c r="P924" s="72"/>
      <c r="Q924" s="72"/>
      <c r="R924" s="72"/>
      <c r="S924" s="72"/>
      <c r="T924" s="73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T924" s="18" t="s">
        <v>160</v>
      </c>
      <c r="AU924" s="18" t="s">
        <v>82</v>
      </c>
    </row>
    <row r="925" spans="1:65" s="2" customFormat="1" ht="21.75" customHeight="1">
      <c r="A925" s="35"/>
      <c r="B925" s="36"/>
      <c r="C925" s="204" t="s">
        <v>1062</v>
      </c>
      <c r="D925" s="204" t="s">
        <v>155</v>
      </c>
      <c r="E925" s="205" t="s">
        <v>1063</v>
      </c>
      <c r="F925" s="206" t="s">
        <v>1064</v>
      </c>
      <c r="G925" s="207" t="s">
        <v>227</v>
      </c>
      <c r="H925" s="208">
        <v>4</v>
      </c>
      <c r="I925" s="209"/>
      <c r="J925" s="210">
        <f>ROUND(I925*H925,2)</f>
        <v>0</v>
      </c>
      <c r="K925" s="206" t="s">
        <v>1</v>
      </c>
      <c r="L925" s="40"/>
      <c r="M925" s="211" t="s">
        <v>1</v>
      </c>
      <c r="N925" s="212" t="s">
        <v>38</v>
      </c>
      <c r="O925" s="72"/>
      <c r="P925" s="213">
        <f>O925*H925</f>
        <v>0</v>
      </c>
      <c r="Q925" s="213">
        <v>0</v>
      </c>
      <c r="R925" s="213">
        <f>Q925*H925</f>
        <v>0</v>
      </c>
      <c r="S925" s="213">
        <v>0</v>
      </c>
      <c r="T925" s="214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215" t="s">
        <v>192</v>
      </c>
      <c r="AT925" s="215" t="s">
        <v>155</v>
      </c>
      <c r="AU925" s="215" t="s">
        <v>82</v>
      </c>
      <c r="AY925" s="18" t="s">
        <v>153</v>
      </c>
      <c r="BE925" s="216">
        <f>IF(N925="základní",J925,0)</f>
        <v>0</v>
      </c>
      <c r="BF925" s="216">
        <f>IF(N925="snížená",J925,0)</f>
        <v>0</v>
      </c>
      <c r="BG925" s="216">
        <f>IF(N925="zákl. přenesená",J925,0)</f>
        <v>0</v>
      </c>
      <c r="BH925" s="216">
        <f>IF(N925="sníž. přenesená",J925,0)</f>
        <v>0</v>
      </c>
      <c r="BI925" s="216">
        <f>IF(N925="nulová",J925,0)</f>
        <v>0</v>
      </c>
      <c r="BJ925" s="18" t="s">
        <v>80</v>
      </c>
      <c r="BK925" s="216">
        <f>ROUND(I925*H925,2)</f>
        <v>0</v>
      </c>
      <c r="BL925" s="18" t="s">
        <v>192</v>
      </c>
      <c r="BM925" s="215" t="s">
        <v>1065</v>
      </c>
    </row>
    <row r="926" spans="1:65" s="2" customFormat="1" ht="19.5">
      <c r="A926" s="35"/>
      <c r="B926" s="36"/>
      <c r="C926" s="37"/>
      <c r="D926" s="217" t="s">
        <v>160</v>
      </c>
      <c r="E926" s="37"/>
      <c r="F926" s="218" t="s">
        <v>1064</v>
      </c>
      <c r="G926" s="37"/>
      <c r="H926" s="37"/>
      <c r="I926" s="116"/>
      <c r="J926" s="37"/>
      <c r="K926" s="37"/>
      <c r="L926" s="40"/>
      <c r="M926" s="219"/>
      <c r="N926" s="220"/>
      <c r="O926" s="72"/>
      <c r="P926" s="72"/>
      <c r="Q926" s="72"/>
      <c r="R926" s="72"/>
      <c r="S926" s="72"/>
      <c r="T926" s="73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T926" s="18" t="s">
        <v>160</v>
      </c>
      <c r="AU926" s="18" t="s">
        <v>82</v>
      </c>
    </row>
    <row r="927" spans="1:65" s="13" customFormat="1" ht="11.25">
      <c r="B927" s="221"/>
      <c r="C927" s="222"/>
      <c r="D927" s="217" t="s">
        <v>161</v>
      </c>
      <c r="E927" s="223" t="s">
        <v>1</v>
      </c>
      <c r="F927" s="224" t="s">
        <v>1066</v>
      </c>
      <c r="G927" s="222"/>
      <c r="H927" s="225">
        <v>2</v>
      </c>
      <c r="I927" s="226"/>
      <c r="J927" s="222"/>
      <c r="K927" s="222"/>
      <c r="L927" s="227"/>
      <c r="M927" s="228"/>
      <c r="N927" s="229"/>
      <c r="O927" s="229"/>
      <c r="P927" s="229"/>
      <c r="Q927" s="229"/>
      <c r="R927" s="229"/>
      <c r="S927" s="229"/>
      <c r="T927" s="230"/>
      <c r="AT927" s="231" t="s">
        <v>161</v>
      </c>
      <c r="AU927" s="231" t="s">
        <v>82</v>
      </c>
      <c r="AV927" s="13" t="s">
        <v>82</v>
      </c>
      <c r="AW927" s="13" t="s">
        <v>30</v>
      </c>
      <c r="AX927" s="13" t="s">
        <v>73</v>
      </c>
      <c r="AY927" s="231" t="s">
        <v>153</v>
      </c>
    </row>
    <row r="928" spans="1:65" s="13" customFormat="1" ht="11.25">
      <c r="B928" s="221"/>
      <c r="C928" s="222"/>
      <c r="D928" s="217" t="s">
        <v>161</v>
      </c>
      <c r="E928" s="223" t="s">
        <v>1</v>
      </c>
      <c r="F928" s="224" t="s">
        <v>1067</v>
      </c>
      <c r="G928" s="222"/>
      <c r="H928" s="225">
        <v>2</v>
      </c>
      <c r="I928" s="226"/>
      <c r="J928" s="222"/>
      <c r="K928" s="222"/>
      <c r="L928" s="227"/>
      <c r="M928" s="228"/>
      <c r="N928" s="229"/>
      <c r="O928" s="229"/>
      <c r="P928" s="229"/>
      <c r="Q928" s="229"/>
      <c r="R928" s="229"/>
      <c r="S928" s="229"/>
      <c r="T928" s="230"/>
      <c r="AT928" s="231" t="s">
        <v>161</v>
      </c>
      <c r="AU928" s="231" t="s">
        <v>82</v>
      </c>
      <c r="AV928" s="13" t="s">
        <v>82</v>
      </c>
      <c r="AW928" s="13" t="s">
        <v>30</v>
      </c>
      <c r="AX928" s="13" t="s">
        <v>73</v>
      </c>
      <c r="AY928" s="231" t="s">
        <v>153</v>
      </c>
    </row>
    <row r="929" spans="1:65" s="14" customFormat="1" ht="11.25">
      <c r="B929" s="232"/>
      <c r="C929" s="233"/>
      <c r="D929" s="217" t="s">
        <v>161</v>
      </c>
      <c r="E929" s="234" t="s">
        <v>1</v>
      </c>
      <c r="F929" s="235" t="s">
        <v>163</v>
      </c>
      <c r="G929" s="233"/>
      <c r="H929" s="236">
        <v>4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AT929" s="242" t="s">
        <v>161</v>
      </c>
      <c r="AU929" s="242" t="s">
        <v>82</v>
      </c>
      <c r="AV929" s="14" t="s">
        <v>159</v>
      </c>
      <c r="AW929" s="14" t="s">
        <v>30</v>
      </c>
      <c r="AX929" s="14" t="s">
        <v>80</v>
      </c>
      <c r="AY929" s="242" t="s">
        <v>153</v>
      </c>
    </row>
    <row r="930" spans="1:65" s="2" customFormat="1" ht="16.5" customHeight="1">
      <c r="A930" s="35"/>
      <c r="B930" s="36"/>
      <c r="C930" s="253" t="s">
        <v>660</v>
      </c>
      <c r="D930" s="253" t="s">
        <v>308</v>
      </c>
      <c r="E930" s="254" t="s">
        <v>1068</v>
      </c>
      <c r="F930" s="255" t="s">
        <v>1069</v>
      </c>
      <c r="G930" s="256" t="s">
        <v>227</v>
      </c>
      <c r="H930" s="257">
        <v>2</v>
      </c>
      <c r="I930" s="258"/>
      <c r="J930" s="259">
        <f>ROUND(I930*H930,2)</f>
        <v>0</v>
      </c>
      <c r="K930" s="255" t="s">
        <v>1</v>
      </c>
      <c r="L930" s="260"/>
      <c r="M930" s="261" t="s">
        <v>1</v>
      </c>
      <c r="N930" s="262" t="s">
        <v>38</v>
      </c>
      <c r="O930" s="72"/>
      <c r="P930" s="213">
        <f>O930*H930</f>
        <v>0</v>
      </c>
      <c r="Q930" s="213">
        <v>0</v>
      </c>
      <c r="R930" s="213">
        <f>Q930*H930</f>
        <v>0</v>
      </c>
      <c r="S930" s="213">
        <v>0</v>
      </c>
      <c r="T930" s="214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215" t="s">
        <v>228</v>
      </c>
      <c r="AT930" s="215" t="s">
        <v>308</v>
      </c>
      <c r="AU930" s="215" t="s">
        <v>82</v>
      </c>
      <c r="AY930" s="18" t="s">
        <v>153</v>
      </c>
      <c r="BE930" s="216">
        <f>IF(N930="základní",J930,0)</f>
        <v>0</v>
      </c>
      <c r="BF930" s="216">
        <f>IF(N930="snížená",J930,0)</f>
        <v>0</v>
      </c>
      <c r="BG930" s="216">
        <f>IF(N930="zákl. přenesená",J930,0)</f>
        <v>0</v>
      </c>
      <c r="BH930" s="216">
        <f>IF(N930="sníž. přenesená",J930,0)</f>
        <v>0</v>
      </c>
      <c r="BI930" s="216">
        <f>IF(N930="nulová",J930,0)</f>
        <v>0</v>
      </c>
      <c r="BJ930" s="18" t="s">
        <v>80</v>
      </c>
      <c r="BK930" s="216">
        <f>ROUND(I930*H930,2)</f>
        <v>0</v>
      </c>
      <c r="BL930" s="18" t="s">
        <v>192</v>
      </c>
      <c r="BM930" s="215" t="s">
        <v>1070</v>
      </c>
    </row>
    <row r="931" spans="1:65" s="2" customFormat="1" ht="11.25">
      <c r="A931" s="35"/>
      <c r="B931" s="36"/>
      <c r="C931" s="37"/>
      <c r="D931" s="217" t="s">
        <v>160</v>
      </c>
      <c r="E931" s="37"/>
      <c r="F931" s="218" t="s">
        <v>1069</v>
      </c>
      <c r="G931" s="37"/>
      <c r="H931" s="37"/>
      <c r="I931" s="116"/>
      <c r="J931" s="37"/>
      <c r="K931" s="37"/>
      <c r="L931" s="40"/>
      <c r="M931" s="219"/>
      <c r="N931" s="220"/>
      <c r="O931" s="72"/>
      <c r="P931" s="72"/>
      <c r="Q931" s="72"/>
      <c r="R931" s="72"/>
      <c r="S931" s="72"/>
      <c r="T931" s="73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T931" s="18" t="s">
        <v>160</v>
      </c>
      <c r="AU931" s="18" t="s">
        <v>82</v>
      </c>
    </row>
    <row r="932" spans="1:65" s="2" customFormat="1" ht="19.5">
      <c r="A932" s="35"/>
      <c r="B932" s="36"/>
      <c r="C932" s="37"/>
      <c r="D932" s="217" t="s">
        <v>359</v>
      </c>
      <c r="E932" s="37"/>
      <c r="F932" s="263" t="s">
        <v>472</v>
      </c>
      <c r="G932" s="37"/>
      <c r="H932" s="37"/>
      <c r="I932" s="116"/>
      <c r="J932" s="37"/>
      <c r="K932" s="37"/>
      <c r="L932" s="40"/>
      <c r="M932" s="219"/>
      <c r="N932" s="220"/>
      <c r="O932" s="72"/>
      <c r="P932" s="72"/>
      <c r="Q932" s="72"/>
      <c r="R932" s="72"/>
      <c r="S932" s="72"/>
      <c r="T932" s="73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T932" s="18" t="s">
        <v>359</v>
      </c>
      <c r="AU932" s="18" t="s">
        <v>82</v>
      </c>
    </row>
    <row r="933" spans="1:65" s="2" customFormat="1" ht="16.5" customHeight="1">
      <c r="A933" s="35"/>
      <c r="B933" s="36"/>
      <c r="C933" s="253" t="s">
        <v>1071</v>
      </c>
      <c r="D933" s="253" t="s">
        <v>308</v>
      </c>
      <c r="E933" s="254" t="s">
        <v>1072</v>
      </c>
      <c r="F933" s="255" t="s">
        <v>1073</v>
      </c>
      <c r="G933" s="256" t="s">
        <v>227</v>
      </c>
      <c r="H933" s="257">
        <v>2</v>
      </c>
      <c r="I933" s="258"/>
      <c r="J933" s="259">
        <f>ROUND(I933*H933,2)</f>
        <v>0</v>
      </c>
      <c r="K933" s="255" t="s">
        <v>1</v>
      </c>
      <c r="L933" s="260"/>
      <c r="M933" s="261" t="s">
        <v>1</v>
      </c>
      <c r="N933" s="262" t="s">
        <v>38</v>
      </c>
      <c r="O933" s="72"/>
      <c r="P933" s="213">
        <f>O933*H933</f>
        <v>0</v>
      </c>
      <c r="Q933" s="213">
        <v>0</v>
      </c>
      <c r="R933" s="213">
        <f>Q933*H933</f>
        <v>0</v>
      </c>
      <c r="S933" s="213">
        <v>0</v>
      </c>
      <c r="T933" s="214">
        <f>S933*H933</f>
        <v>0</v>
      </c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R933" s="215" t="s">
        <v>228</v>
      </c>
      <c r="AT933" s="215" t="s">
        <v>308</v>
      </c>
      <c r="AU933" s="215" t="s">
        <v>82</v>
      </c>
      <c r="AY933" s="18" t="s">
        <v>153</v>
      </c>
      <c r="BE933" s="216">
        <f>IF(N933="základní",J933,0)</f>
        <v>0</v>
      </c>
      <c r="BF933" s="216">
        <f>IF(N933="snížená",J933,0)</f>
        <v>0</v>
      </c>
      <c r="BG933" s="216">
        <f>IF(N933="zákl. přenesená",J933,0)</f>
        <v>0</v>
      </c>
      <c r="BH933" s="216">
        <f>IF(N933="sníž. přenesená",J933,0)</f>
        <v>0</v>
      </c>
      <c r="BI933" s="216">
        <f>IF(N933="nulová",J933,0)</f>
        <v>0</v>
      </c>
      <c r="BJ933" s="18" t="s">
        <v>80</v>
      </c>
      <c r="BK933" s="216">
        <f>ROUND(I933*H933,2)</f>
        <v>0</v>
      </c>
      <c r="BL933" s="18" t="s">
        <v>192</v>
      </c>
      <c r="BM933" s="215" t="s">
        <v>1074</v>
      </c>
    </row>
    <row r="934" spans="1:65" s="2" customFormat="1" ht="11.25">
      <c r="A934" s="35"/>
      <c r="B934" s="36"/>
      <c r="C934" s="37"/>
      <c r="D934" s="217" t="s">
        <v>160</v>
      </c>
      <c r="E934" s="37"/>
      <c r="F934" s="218" t="s">
        <v>1073</v>
      </c>
      <c r="G934" s="37"/>
      <c r="H934" s="37"/>
      <c r="I934" s="116"/>
      <c r="J934" s="37"/>
      <c r="K934" s="37"/>
      <c r="L934" s="40"/>
      <c r="M934" s="219"/>
      <c r="N934" s="220"/>
      <c r="O934" s="72"/>
      <c r="P934" s="72"/>
      <c r="Q934" s="72"/>
      <c r="R934" s="72"/>
      <c r="S934" s="72"/>
      <c r="T934" s="73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T934" s="18" t="s">
        <v>160</v>
      </c>
      <c r="AU934" s="18" t="s">
        <v>82</v>
      </c>
    </row>
    <row r="935" spans="1:65" s="2" customFormat="1" ht="19.5">
      <c r="A935" s="35"/>
      <c r="B935" s="36"/>
      <c r="C935" s="37"/>
      <c r="D935" s="217" t="s">
        <v>359</v>
      </c>
      <c r="E935" s="37"/>
      <c r="F935" s="263" t="s">
        <v>472</v>
      </c>
      <c r="G935" s="37"/>
      <c r="H935" s="37"/>
      <c r="I935" s="116"/>
      <c r="J935" s="37"/>
      <c r="K935" s="37"/>
      <c r="L935" s="40"/>
      <c r="M935" s="219"/>
      <c r="N935" s="220"/>
      <c r="O935" s="72"/>
      <c r="P935" s="72"/>
      <c r="Q935" s="72"/>
      <c r="R935" s="72"/>
      <c r="S935" s="72"/>
      <c r="T935" s="73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T935" s="18" t="s">
        <v>359</v>
      </c>
      <c r="AU935" s="18" t="s">
        <v>82</v>
      </c>
    </row>
    <row r="936" spans="1:65" s="2" customFormat="1" ht="21.75" customHeight="1">
      <c r="A936" s="35"/>
      <c r="B936" s="36"/>
      <c r="C936" s="204" t="s">
        <v>665</v>
      </c>
      <c r="D936" s="204" t="s">
        <v>155</v>
      </c>
      <c r="E936" s="205" t="s">
        <v>1075</v>
      </c>
      <c r="F936" s="206" t="s">
        <v>1076</v>
      </c>
      <c r="G936" s="207" t="s">
        <v>227</v>
      </c>
      <c r="H936" s="208">
        <v>1</v>
      </c>
      <c r="I936" s="209"/>
      <c r="J936" s="210">
        <f>ROUND(I936*H936,2)</f>
        <v>0</v>
      </c>
      <c r="K936" s="206" t="s">
        <v>1</v>
      </c>
      <c r="L936" s="40"/>
      <c r="M936" s="211" t="s">
        <v>1</v>
      </c>
      <c r="N936" s="212" t="s">
        <v>38</v>
      </c>
      <c r="O936" s="72"/>
      <c r="P936" s="213">
        <f>O936*H936</f>
        <v>0</v>
      </c>
      <c r="Q936" s="213">
        <v>0</v>
      </c>
      <c r="R936" s="213">
        <f>Q936*H936</f>
        <v>0</v>
      </c>
      <c r="S936" s="213">
        <v>0</v>
      </c>
      <c r="T936" s="214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215" t="s">
        <v>192</v>
      </c>
      <c r="AT936" s="215" t="s">
        <v>155</v>
      </c>
      <c r="AU936" s="215" t="s">
        <v>82</v>
      </c>
      <c r="AY936" s="18" t="s">
        <v>153</v>
      </c>
      <c r="BE936" s="216">
        <f>IF(N936="základní",J936,0)</f>
        <v>0</v>
      </c>
      <c r="BF936" s="216">
        <f>IF(N936="snížená",J936,0)</f>
        <v>0</v>
      </c>
      <c r="BG936" s="216">
        <f>IF(N936="zákl. přenesená",J936,0)</f>
        <v>0</v>
      </c>
      <c r="BH936" s="216">
        <f>IF(N936="sníž. přenesená",J936,0)</f>
        <v>0</v>
      </c>
      <c r="BI936" s="216">
        <f>IF(N936="nulová",J936,0)</f>
        <v>0</v>
      </c>
      <c r="BJ936" s="18" t="s">
        <v>80</v>
      </c>
      <c r="BK936" s="216">
        <f>ROUND(I936*H936,2)</f>
        <v>0</v>
      </c>
      <c r="BL936" s="18" t="s">
        <v>192</v>
      </c>
      <c r="BM936" s="215" t="s">
        <v>1077</v>
      </c>
    </row>
    <row r="937" spans="1:65" s="2" customFormat="1" ht="19.5">
      <c r="A937" s="35"/>
      <c r="B937" s="36"/>
      <c r="C937" s="37"/>
      <c r="D937" s="217" t="s">
        <v>160</v>
      </c>
      <c r="E937" s="37"/>
      <c r="F937" s="218" t="s">
        <v>1076</v>
      </c>
      <c r="G937" s="37"/>
      <c r="H937" s="37"/>
      <c r="I937" s="116"/>
      <c r="J937" s="37"/>
      <c r="K937" s="37"/>
      <c r="L937" s="40"/>
      <c r="M937" s="219"/>
      <c r="N937" s="220"/>
      <c r="O937" s="72"/>
      <c r="P937" s="72"/>
      <c r="Q937" s="72"/>
      <c r="R937" s="72"/>
      <c r="S937" s="72"/>
      <c r="T937" s="73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T937" s="18" t="s">
        <v>160</v>
      </c>
      <c r="AU937" s="18" t="s">
        <v>82</v>
      </c>
    </row>
    <row r="938" spans="1:65" s="2" customFormat="1" ht="16.5" customHeight="1">
      <c r="A938" s="35"/>
      <c r="B938" s="36"/>
      <c r="C938" s="253" t="s">
        <v>1078</v>
      </c>
      <c r="D938" s="253" t="s">
        <v>308</v>
      </c>
      <c r="E938" s="254" t="s">
        <v>1079</v>
      </c>
      <c r="F938" s="255" t="s">
        <v>1080</v>
      </c>
      <c r="G938" s="256" t="s">
        <v>227</v>
      </c>
      <c r="H938" s="257">
        <v>1</v>
      </c>
      <c r="I938" s="258"/>
      <c r="J938" s="259">
        <f>ROUND(I938*H938,2)</f>
        <v>0</v>
      </c>
      <c r="K938" s="255" t="s">
        <v>1</v>
      </c>
      <c r="L938" s="260"/>
      <c r="M938" s="261" t="s">
        <v>1</v>
      </c>
      <c r="N938" s="262" t="s">
        <v>38</v>
      </c>
      <c r="O938" s="72"/>
      <c r="P938" s="213">
        <f>O938*H938</f>
        <v>0</v>
      </c>
      <c r="Q938" s="213">
        <v>0</v>
      </c>
      <c r="R938" s="213">
        <f>Q938*H938</f>
        <v>0</v>
      </c>
      <c r="S938" s="213">
        <v>0</v>
      </c>
      <c r="T938" s="214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215" t="s">
        <v>228</v>
      </c>
      <c r="AT938" s="215" t="s">
        <v>308</v>
      </c>
      <c r="AU938" s="215" t="s">
        <v>82</v>
      </c>
      <c r="AY938" s="18" t="s">
        <v>153</v>
      </c>
      <c r="BE938" s="216">
        <f>IF(N938="základní",J938,0)</f>
        <v>0</v>
      </c>
      <c r="BF938" s="216">
        <f>IF(N938="snížená",J938,0)</f>
        <v>0</v>
      </c>
      <c r="BG938" s="216">
        <f>IF(N938="zákl. přenesená",J938,0)</f>
        <v>0</v>
      </c>
      <c r="BH938" s="216">
        <f>IF(N938="sníž. přenesená",J938,0)</f>
        <v>0</v>
      </c>
      <c r="BI938" s="216">
        <f>IF(N938="nulová",J938,0)</f>
        <v>0</v>
      </c>
      <c r="BJ938" s="18" t="s">
        <v>80</v>
      </c>
      <c r="BK938" s="216">
        <f>ROUND(I938*H938,2)</f>
        <v>0</v>
      </c>
      <c r="BL938" s="18" t="s">
        <v>192</v>
      </c>
      <c r="BM938" s="215" t="s">
        <v>1081</v>
      </c>
    </row>
    <row r="939" spans="1:65" s="2" customFormat="1" ht="11.25">
      <c r="A939" s="35"/>
      <c r="B939" s="36"/>
      <c r="C939" s="37"/>
      <c r="D939" s="217" t="s">
        <v>160</v>
      </c>
      <c r="E939" s="37"/>
      <c r="F939" s="218" t="s">
        <v>1080</v>
      </c>
      <c r="G939" s="37"/>
      <c r="H939" s="37"/>
      <c r="I939" s="116"/>
      <c r="J939" s="37"/>
      <c r="K939" s="37"/>
      <c r="L939" s="40"/>
      <c r="M939" s="219"/>
      <c r="N939" s="220"/>
      <c r="O939" s="72"/>
      <c r="P939" s="72"/>
      <c r="Q939" s="72"/>
      <c r="R939" s="72"/>
      <c r="S939" s="72"/>
      <c r="T939" s="73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T939" s="18" t="s">
        <v>160</v>
      </c>
      <c r="AU939" s="18" t="s">
        <v>82</v>
      </c>
    </row>
    <row r="940" spans="1:65" s="2" customFormat="1" ht="19.5">
      <c r="A940" s="35"/>
      <c r="B940" s="36"/>
      <c r="C940" s="37"/>
      <c r="D940" s="217" t="s">
        <v>359</v>
      </c>
      <c r="E940" s="37"/>
      <c r="F940" s="263" t="s">
        <v>472</v>
      </c>
      <c r="G940" s="37"/>
      <c r="H940" s="37"/>
      <c r="I940" s="116"/>
      <c r="J940" s="37"/>
      <c r="K940" s="37"/>
      <c r="L940" s="40"/>
      <c r="M940" s="219"/>
      <c r="N940" s="220"/>
      <c r="O940" s="72"/>
      <c r="P940" s="72"/>
      <c r="Q940" s="72"/>
      <c r="R940" s="72"/>
      <c r="S940" s="72"/>
      <c r="T940" s="73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T940" s="18" t="s">
        <v>359</v>
      </c>
      <c r="AU940" s="18" t="s">
        <v>82</v>
      </c>
    </row>
    <row r="941" spans="1:65" s="2" customFormat="1" ht="16.5" customHeight="1">
      <c r="A941" s="35"/>
      <c r="B941" s="36"/>
      <c r="C941" s="204" t="s">
        <v>670</v>
      </c>
      <c r="D941" s="204" t="s">
        <v>155</v>
      </c>
      <c r="E941" s="205" t="s">
        <v>1082</v>
      </c>
      <c r="F941" s="206" t="s">
        <v>1083</v>
      </c>
      <c r="G941" s="207" t="s">
        <v>169</v>
      </c>
      <c r="H941" s="208">
        <v>15</v>
      </c>
      <c r="I941" s="209"/>
      <c r="J941" s="210">
        <f>ROUND(I941*H941,2)</f>
        <v>0</v>
      </c>
      <c r="K941" s="206" t="s">
        <v>1</v>
      </c>
      <c r="L941" s="40"/>
      <c r="M941" s="211" t="s">
        <v>1</v>
      </c>
      <c r="N941" s="212" t="s">
        <v>38</v>
      </c>
      <c r="O941" s="72"/>
      <c r="P941" s="213">
        <f>O941*H941</f>
        <v>0</v>
      </c>
      <c r="Q941" s="213">
        <v>0</v>
      </c>
      <c r="R941" s="213">
        <f>Q941*H941</f>
        <v>0</v>
      </c>
      <c r="S941" s="213">
        <v>0</v>
      </c>
      <c r="T941" s="214">
        <f>S941*H941</f>
        <v>0</v>
      </c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R941" s="215" t="s">
        <v>192</v>
      </c>
      <c r="AT941" s="215" t="s">
        <v>155</v>
      </c>
      <c r="AU941" s="215" t="s">
        <v>82</v>
      </c>
      <c r="AY941" s="18" t="s">
        <v>153</v>
      </c>
      <c r="BE941" s="216">
        <f>IF(N941="základní",J941,0)</f>
        <v>0</v>
      </c>
      <c r="BF941" s="216">
        <f>IF(N941="snížená",J941,0)</f>
        <v>0</v>
      </c>
      <c r="BG941" s="216">
        <f>IF(N941="zákl. přenesená",J941,0)</f>
        <v>0</v>
      </c>
      <c r="BH941" s="216">
        <f>IF(N941="sníž. přenesená",J941,0)</f>
        <v>0</v>
      </c>
      <c r="BI941" s="216">
        <f>IF(N941="nulová",J941,0)</f>
        <v>0</v>
      </c>
      <c r="BJ941" s="18" t="s">
        <v>80</v>
      </c>
      <c r="BK941" s="216">
        <f>ROUND(I941*H941,2)</f>
        <v>0</v>
      </c>
      <c r="BL941" s="18" t="s">
        <v>192</v>
      </c>
      <c r="BM941" s="215" t="s">
        <v>1084</v>
      </c>
    </row>
    <row r="942" spans="1:65" s="2" customFormat="1" ht="11.25">
      <c r="A942" s="35"/>
      <c r="B942" s="36"/>
      <c r="C942" s="37"/>
      <c r="D942" s="217" t="s">
        <v>160</v>
      </c>
      <c r="E942" s="37"/>
      <c r="F942" s="218" t="s">
        <v>1083</v>
      </c>
      <c r="G942" s="37"/>
      <c r="H942" s="37"/>
      <c r="I942" s="116"/>
      <c r="J942" s="37"/>
      <c r="K942" s="37"/>
      <c r="L942" s="40"/>
      <c r="M942" s="219"/>
      <c r="N942" s="220"/>
      <c r="O942" s="72"/>
      <c r="P942" s="72"/>
      <c r="Q942" s="72"/>
      <c r="R942" s="72"/>
      <c r="S942" s="72"/>
      <c r="T942" s="73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T942" s="18" t="s">
        <v>160</v>
      </c>
      <c r="AU942" s="18" t="s">
        <v>82</v>
      </c>
    </row>
    <row r="943" spans="1:65" s="13" customFormat="1" ht="11.25">
      <c r="B943" s="221"/>
      <c r="C943" s="222"/>
      <c r="D943" s="217" t="s">
        <v>161</v>
      </c>
      <c r="E943" s="223" t="s">
        <v>1</v>
      </c>
      <c r="F943" s="224" t="s">
        <v>1085</v>
      </c>
      <c r="G943" s="222"/>
      <c r="H943" s="225">
        <v>15</v>
      </c>
      <c r="I943" s="226"/>
      <c r="J943" s="222"/>
      <c r="K943" s="222"/>
      <c r="L943" s="227"/>
      <c r="M943" s="228"/>
      <c r="N943" s="229"/>
      <c r="O943" s="229"/>
      <c r="P943" s="229"/>
      <c r="Q943" s="229"/>
      <c r="R943" s="229"/>
      <c r="S943" s="229"/>
      <c r="T943" s="230"/>
      <c r="AT943" s="231" t="s">
        <v>161</v>
      </c>
      <c r="AU943" s="231" t="s">
        <v>82</v>
      </c>
      <c r="AV943" s="13" t="s">
        <v>82</v>
      </c>
      <c r="AW943" s="13" t="s">
        <v>30</v>
      </c>
      <c r="AX943" s="13" t="s">
        <v>73</v>
      </c>
      <c r="AY943" s="231" t="s">
        <v>153</v>
      </c>
    </row>
    <row r="944" spans="1:65" s="14" customFormat="1" ht="11.25">
      <c r="B944" s="232"/>
      <c r="C944" s="233"/>
      <c r="D944" s="217" t="s">
        <v>161</v>
      </c>
      <c r="E944" s="234" t="s">
        <v>1</v>
      </c>
      <c r="F944" s="235" t="s">
        <v>163</v>
      </c>
      <c r="G944" s="233"/>
      <c r="H944" s="236">
        <v>15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AT944" s="242" t="s">
        <v>161</v>
      </c>
      <c r="AU944" s="242" t="s">
        <v>82</v>
      </c>
      <c r="AV944" s="14" t="s">
        <v>159</v>
      </c>
      <c r="AW944" s="14" t="s">
        <v>30</v>
      </c>
      <c r="AX944" s="14" t="s">
        <v>80</v>
      </c>
      <c r="AY944" s="242" t="s">
        <v>153</v>
      </c>
    </row>
    <row r="945" spans="1:65" s="2" customFormat="1" ht="16.5" customHeight="1">
      <c r="A945" s="35"/>
      <c r="B945" s="36"/>
      <c r="C945" s="253" t="s">
        <v>1086</v>
      </c>
      <c r="D945" s="253" t="s">
        <v>308</v>
      </c>
      <c r="E945" s="254" t="s">
        <v>1087</v>
      </c>
      <c r="F945" s="255" t="s">
        <v>1088</v>
      </c>
      <c r="G945" s="256" t="s">
        <v>227</v>
      </c>
      <c r="H945" s="257">
        <v>10</v>
      </c>
      <c r="I945" s="258"/>
      <c r="J945" s="259">
        <f>ROUND(I945*H945,2)</f>
        <v>0</v>
      </c>
      <c r="K945" s="255" t="s">
        <v>1</v>
      </c>
      <c r="L945" s="260"/>
      <c r="M945" s="261" t="s">
        <v>1</v>
      </c>
      <c r="N945" s="262" t="s">
        <v>38</v>
      </c>
      <c r="O945" s="72"/>
      <c r="P945" s="213">
        <f>O945*H945</f>
        <v>0</v>
      </c>
      <c r="Q945" s="213">
        <v>0</v>
      </c>
      <c r="R945" s="213">
        <f>Q945*H945</f>
        <v>0</v>
      </c>
      <c r="S945" s="213">
        <v>0</v>
      </c>
      <c r="T945" s="214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215" t="s">
        <v>228</v>
      </c>
      <c r="AT945" s="215" t="s">
        <v>308</v>
      </c>
      <c r="AU945" s="215" t="s">
        <v>82</v>
      </c>
      <c r="AY945" s="18" t="s">
        <v>153</v>
      </c>
      <c r="BE945" s="216">
        <f>IF(N945="základní",J945,0)</f>
        <v>0</v>
      </c>
      <c r="BF945" s="216">
        <f>IF(N945="snížená",J945,0)</f>
        <v>0</v>
      </c>
      <c r="BG945" s="216">
        <f>IF(N945="zákl. přenesená",J945,0)</f>
        <v>0</v>
      </c>
      <c r="BH945" s="216">
        <f>IF(N945="sníž. přenesená",J945,0)</f>
        <v>0</v>
      </c>
      <c r="BI945" s="216">
        <f>IF(N945="nulová",J945,0)</f>
        <v>0</v>
      </c>
      <c r="BJ945" s="18" t="s">
        <v>80</v>
      </c>
      <c r="BK945" s="216">
        <f>ROUND(I945*H945,2)</f>
        <v>0</v>
      </c>
      <c r="BL945" s="18" t="s">
        <v>192</v>
      </c>
      <c r="BM945" s="215" t="s">
        <v>1089</v>
      </c>
    </row>
    <row r="946" spans="1:65" s="2" customFormat="1" ht="11.25">
      <c r="A946" s="35"/>
      <c r="B946" s="36"/>
      <c r="C946" s="37"/>
      <c r="D946" s="217" t="s">
        <v>160</v>
      </c>
      <c r="E946" s="37"/>
      <c r="F946" s="218" t="s">
        <v>1088</v>
      </c>
      <c r="G946" s="37"/>
      <c r="H946" s="37"/>
      <c r="I946" s="116"/>
      <c r="J946" s="37"/>
      <c r="K946" s="37"/>
      <c r="L946" s="40"/>
      <c r="M946" s="219"/>
      <c r="N946" s="220"/>
      <c r="O946" s="72"/>
      <c r="P946" s="72"/>
      <c r="Q946" s="72"/>
      <c r="R946" s="72"/>
      <c r="S946" s="72"/>
      <c r="T946" s="73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T946" s="18" t="s">
        <v>160</v>
      </c>
      <c r="AU946" s="18" t="s">
        <v>82</v>
      </c>
    </row>
    <row r="947" spans="1:65" s="2" customFormat="1" ht="16.5" customHeight="1">
      <c r="A947" s="35"/>
      <c r="B947" s="36"/>
      <c r="C947" s="204" t="s">
        <v>674</v>
      </c>
      <c r="D947" s="204" t="s">
        <v>155</v>
      </c>
      <c r="E947" s="205" t="s">
        <v>1090</v>
      </c>
      <c r="F947" s="206" t="s">
        <v>1091</v>
      </c>
      <c r="G947" s="207" t="s">
        <v>1092</v>
      </c>
      <c r="H947" s="208">
        <v>1</v>
      </c>
      <c r="I947" s="209"/>
      <c r="J947" s="210">
        <f>ROUND(I947*H947,2)</f>
        <v>0</v>
      </c>
      <c r="K947" s="206" t="s">
        <v>1</v>
      </c>
      <c r="L947" s="40"/>
      <c r="M947" s="211" t="s">
        <v>1</v>
      </c>
      <c r="N947" s="212" t="s">
        <v>38</v>
      </c>
      <c r="O947" s="72"/>
      <c r="P947" s="213">
        <f>O947*H947</f>
        <v>0</v>
      </c>
      <c r="Q947" s="213">
        <v>0</v>
      </c>
      <c r="R947" s="213">
        <f>Q947*H947</f>
        <v>0</v>
      </c>
      <c r="S947" s="213">
        <v>0</v>
      </c>
      <c r="T947" s="214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215" t="s">
        <v>192</v>
      </c>
      <c r="AT947" s="215" t="s">
        <v>155</v>
      </c>
      <c r="AU947" s="215" t="s">
        <v>82</v>
      </c>
      <c r="AY947" s="18" t="s">
        <v>153</v>
      </c>
      <c r="BE947" s="216">
        <f>IF(N947="základní",J947,0)</f>
        <v>0</v>
      </c>
      <c r="BF947" s="216">
        <f>IF(N947="snížená",J947,0)</f>
        <v>0</v>
      </c>
      <c r="BG947" s="216">
        <f>IF(N947="zákl. přenesená",J947,0)</f>
        <v>0</v>
      </c>
      <c r="BH947" s="216">
        <f>IF(N947="sníž. přenesená",J947,0)</f>
        <v>0</v>
      </c>
      <c r="BI947" s="216">
        <f>IF(N947="nulová",J947,0)</f>
        <v>0</v>
      </c>
      <c r="BJ947" s="18" t="s">
        <v>80</v>
      </c>
      <c r="BK947" s="216">
        <f>ROUND(I947*H947,2)</f>
        <v>0</v>
      </c>
      <c r="BL947" s="18" t="s">
        <v>192</v>
      </c>
      <c r="BM947" s="215" t="s">
        <v>1093</v>
      </c>
    </row>
    <row r="948" spans="1:65" s="2" customFormat="1" ht="11.25">
      <c r="A948" s="35"/>
      <c r="B948" s="36"/>
      <c r="C948" s="37"/>
      <c r="D948" s="217" t="s">
        <v>160</v>
      </c>
      <c r="E948" s="37"/>
      <c r="F948" s="218" t="s">
        <v>1091</v>
      </c>
      <c r="G948" s="37"/>
      <c r="H948" s="37"/>
      <c r="I948" s="116"/>
      <c r="J948" s="37"/>
      <c r="K948" s="37"/>
      <c r="L948" s="40"/>
      <c r="M948" s="219"/>
      <c r="N948" s="220"/>
      <c r="O948" s="72"/>
      <c r="P948" s="72"/>
      <c r="Q948" s="72"/>
      <c r="R948" s="72"/>
      <c r="S948" s="72"/>
      <c r="T948" s="73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T948" s="18" t="s">
        <v>160</v>
      </c>
      <c r="AU948" s="18" t="s">
        <v>82</v>
      </c>
    </row>
    <row r="949" spans="1:65" s="2" customFormat="1" ht="19.5">
      <c r="A949" s="35"/>
      <c r="B949" s="36"/>
      <c r="C949" s="37"/>
      <c r="D949" s="217" t="s">
        <v>359</v>
      </c>
      <c r="E949" s="37"/>
      <c r="F949" s="263" t="s">
        <v>472</v>
      </c>
      <c r="G949" s="37"/>
      <c r="H949" s="37"/>
      <c r="I949" s="116"/>
      <c r="J949" s="37"/>
      <c r="K949" s="37"/>
      <c r="L949" s="40"/>
      <c r="M949" s="219"/>
      <c r="N949" s="220"/>
      <c r="O949" s="72"/>
      <c r="P949" s="72"/>
      <c r="Q949" s="72"/>
      <c r="R949" s="72"/>
      <c r="S949" s="72"/>
      <c r="T949" s="73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T949" s="18" t="s">
        <v>359</v>
      </c>
      <c r="AU949" s="18" t="s">
        <v>82</v>
      </c>
    </row>
    <row r="950" spans="1:65" s="2" customFormat="1" ht="21.75" customHeight="1">
      <c r="A950" s="35"/>
      <c r="B950" s="36"/>
      <c r="C950" s="204" t="s">
        <v>1094</v>
      </c>
      <c r="D950" s="204" t="s">
        <v>155</v>
      </c>
      <c r="E950" s="205" t="s">
        <v>1095</v>
      </c>
      <c r="F950" s="206" t="s">
        <v>1096</v>
      </c>
      <c r="G950" s="207" t="s">
        <v>1092</v>
      </c>
      <c r="H950" s="208">
        <v>2</v>
      </c>
      <c r="I950" s="209"/>
      <c r="J950" s="210">
        <f>ROUND(I950*H950,2)</f>
        <v>0</v>
      </c>
      <c r="K950" s="206" t="s">
        <v>1</v>
      </c>
      <c r="L950" s="40"/>
      <c r="M950" s="211" t="s">
        <v>1</v>
      </c>
      <c r="N950" s="212" t="s">
        <v>38</v>
      </c>
      <c r="O950" s="72"/>
      <c r="P950" s="213">
        <f>O950*H950</f>
        <v>0</v>
      </c>
      <c r="Q950" s="213">
        <v>0</v>
      </c>
      <c r="R950" s="213">
        <f>Q950*H950</f>
        <v>0</v>
      </c>
      <c r="S950" s="213">
        <v>0</v>
      </c>
      <c r="T950" s="214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215" t="s">
        <v>192</v>
      </c>
      <c r="AT950" s="215" t="s">
        <v>155</v>
      </c>
      <c r="AU950" s="215" t="s">
        <v>82</v>
      </c>
      <c r="AY950" s="18" t="s">
        <v>153</v>
      </c>
      <c r="BE950" s="216">
        <f>IF(N950="základní",J950,0)</f>
        <v>0</v>
      </c>
      <c r="BF950" s="216">
        <f>IF(N950="snížená",J950,0)</f>
        <v>0</v>
      </c>
      <c r="BG950" s="216">
        <f>IF(N950="zákl. přenesená",J950,0)</f>
        <v>0</v>
      </c>
      <c r="BH950" s="216">
        <f>IF(N950="sníž. přenesená",J950,0)</f>
        <v>0</v>
      </c>
      <c r="BI950" s="216">
        <f>IF(N950="nulová",J950,0)</f>
        <v>0</v>
      </c>
      <c r="BJ950" s="18" t="s">
        <v>80</v>
      </c>
      <c r="BK950" s="216">
        <f>ROUND(I950*H950,2)</f>
        <v>0</v>
      </c>
      <c r="BL950" s="18" t="s">
        <v>192</v>
      </c>
      <c r="BM950" s="215" t="s">
        <v>1097</v>
      </c>
    </row>
    <row r="951" spans="1:65" s="2" customFormat="1" ht="11.25">
      <c r="A951" s="35"/>
      <c r="B951" s="36"/>
      <c r="C951" s="37"/>
      <c r="D951" s="217" t="s">
        <v>160</v>
      </c>
      <c r="E951" s="37"/>
      <c r="F951" s="218" t="s">
        <v>1096</v>
      </c>
      <c r="G951" s="37"/>
      <c r="H951" s="37"/>
      <c r="I951" s="116"/>
      <c r="J951" s="37"/>
      <c r="K951" s="37"/>
      <c r="L951" s="40"/>
      <c r="M951" s="219"/>
      <c r="N951" s="220"/>
      <c r="O951" s="72"/>
      <c r="P951" s="72"/>
      <c r="Q951" s="72"/>
      <c r="R951" s="72"/>
      <c r="S951" s="72"/>
      <c r="T951" s="73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T951" s="18" t="s">
        <v>160</v>
      </c>
      <c r="AU951" s="18" t="s">
        <v>82</v>
      </c>
    </row>
    <row r="952" spans="1:65" s="2" customFormat="1" ht="19.5">
      <c r="A952" s="35"/>
      <c r="B952" s="36"/>
      <c r="C952" s="37"/>
      <c r="D952" s="217" t="s">
        <v>359</v>
      </c>
      <c r="E952" s="37"/>
      <c r="F952" s="263" t="s">
        <v>472</v>
      </c>
      <c r="G952" s="37"/>
      <c r="H952" s="37"/>
      <c r="I952" s="116"/>
      <c r="J952" s="37"/>
      <c r="K952" s="37"/>
      <c r="L952" s="40"/>
      <c r="M952" s="219"/>
      <c r="N952" s="220"/>
      <c r="O952" s="72"/>
      <c r="P952" s="72"/>
      <c r="Q952" s="72"/>
      <c r="R952" s="72"/>
      <c r="S952" s="72"/>
      <c r="T952" s="73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T952" s="18" t="s">
        <v>359</v>
      </c>
      <c r="AU952" s="18" t="s">
        <v>82</v>
      </c>
    </row>
    <row r="953" spans="1:65" s="2" customFormat="1" ht="16.5" customHeight="1">
      <c r="A953" s="35"/>
      <c r="B953" s="36"/>
      <c r="C953" s="204" t="s">
        <v>677</v>
      </c>
      <c r="D953" s="204" t="s">
        <v>155</v>
      </c>
      <c r="E953" s="205" t="s">
        <v>1098</v>
      </c>
      <c r="F953" s="206" t="s">
        <v>1099</v>
      </c>
      <c r="G953" s="207" t="s">
        <v>1092</v>
      </c>
      <c r="H953" s="208">
        <v>1</v>
      </c>
      <c r="I953" s="209"/>
      <c r="J953" s="210">
        <f>ROUND(I953*H953,2)</f>
        <v>0</v>
      </c>
      <c r="K953" s="206" t="s">
        <v>1</v>
      </c>
      <c r="L953" s="40"/>
      <c r="M953" s="211" t="s">
        <v>1</v>
      </c>
      <c r="N953" s="212" t="s">
        <v>38</v>
      </c>
      <c r="O953" s="72"/>
      <c r="P953" s="213">
        <f>O953*H953</f>
        <v>0</v>
      </c>
      <c r="Q953" s="213">
        <v>0</v>
      </c>
      <c r="R953" s="213">
        <f>Q953*H953</f>
        <v>0</v>
      </c>
      <c r="S953" s="213">
        <v>0</v>
      </c>
      <c r="T953" s="214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215" t="s">
        <v>192</v>
      </c>
      <c r="AT953" s="215" t="s">
        <v>155</v>
      </c>
      <c r="AU953" s="215" t="s">
        <v>82</v>
      </c>
      <c r="AY953" s="18" t="s">
        <v>153</v>
      </c>
      <c r="BE953" s="216">
        <f>IF(N953="základní",J953,0)</f>
        <v>0</v>
      </c>
      <c r="BF953" s="216">
        <f>IF(N953="snížená",J953,0)</f>
        <v>0</v>
      </c>
      <c r="BG953" s="216">
        <f>IF(N953="zákl. přenesená",J953,0)</f>
        <v>0</v>
      </c>
      <c r="BH953" s="216">
        <f>IF(N953="sníž. přenesená",J953,0)</f>
        <v>0</v>
      </c>
      <c r="BI953" s="216">
        <f>IF(N953="nulová",J953,0)</f>
        <v>0</v>
      </c>
      <c r="BJ953" s="18" t="s">
        <v>80</v>
      </c>
      <c r="BK953" s="216">
        <f>ROUND(I953*H953,2)</f>
        <v>0</v>
      </c>
      <c r="BL953" s="18" t="s">
        <v>192</v>
      </c>
      <c r="BM953" s="215" t="s">
        <v>1100</v>
      </c>
    </row>
    <row r="954" spans="1:65" s="2" customFormat="1" ht="11.25">
      <c r="A954" s="35"/>
      <c r="B954" s="36"/>
      <c r="C954" s="37"/>
      <c r="D954" s="217" t="s">
        <v>160</v>
      </c>
      <c r="E954" s="37"/>
      <c r="F954" s="218" t="s">
        <v>1099</v>
      </c>
      <c r="G954" s="37"/>
      <c r="H954" s="37"/>
      <c r="I954" s="116"/>
      <c r="J954" s="37"/>
      <c r="K954" s="37"/>
      <c r="L954" s="40"/>
      <c r="M954" s="219"/>
      <c r="N954" s="220"/>
      <c r="O954" s="72"/>
      <c r="P954" s="72"/>
      <c r="Q954" s="72"/>
      <c r="R954" s="72"/>
      <c r="S954" s="72"/>
      <c r="T954" s="73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T954" s="18" t="s">
        <v>160</v>
      </c>
      <c r="AU954" s="18" t="s">
        <v>82</v>
      </c>
    </row>
    <row r="955" spans="1:65" s="2" customFormat="1" ht="19.5">
      <c r="A955" s="35"/>
      <c r="B955" s="36"/>
      <c r="C955" s="37"/>
      <c r="D955" s="217" t="s">
        <v>359</v>
      </c>
      <c r="E955" s="37"/>
      <c r="F955" s="263" t="s">
        <v>472</v>
      </c>
      <c r="G955" s="37"/>
      <c r="H955" s="37"/>
      <c r="I955" s="116"/>
      <c r="J955" s="37"/>
      <c r="K955" s="37"/>
      <c r="L955" s="40"/>
      <c r="M955" s="219"/>
      <c r="N955" s="220"/>
      <c r="O955" s="72"/>
      <c r="P955" s="72"/>
      <c r="Q955" s="72"/>
      <c r="R955" s="72"/>
      <c r="S955" s="72"/>
      <c r="T955" s="73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T955" s="18" t="s">
        <v>359</v>
      </c>
      <c r="AU955" s="18" t="s">
        <v>82</v>
      </c>
    </row>
    <row r="956" spans="1:65" s="2" customFormat="1" ht="16.5" customHeight="1">
      <c r="A956" s="35"/>
      <c r="B956" s="36"/>
      <c r="C956" s="204" t="s">
        <v>1101</v>
      </c>
      <c r="D956" s="204" t="s">
        <v>155</v>
      </c>
      <c r="E956" s="205" t="s">
        <v>1102</v>
      </c>
      <c r="F956" s="206" t="s">
        <v>1103</v>
      </c>
      <c r="G956" s="207" t="s">
        <v>1092</v>
      </c>
      <c r="H956" s="208">
        <v>1</v>
      </c>
      <c r="I956" s="209"/>
      <c r="J956" s="210">
        <f>ROUND(I956*H956,2)</f>
        <v>0</v>
      </c>
      <c r="K956" s="206" t="s">
        <v>1</v>
      </c>
      <c r="L956" s="40"/>
      <c r="M956" s="211" t="s">
        <v>1</v>
      </c>
      <c r="N956" s="212" t="s">
        <v>38</v>
      </c>
      <c r="O956" s="72"/>
      <c r="P956" s="213">
        <f>O956*H956</f>
        <v>0</v>
      </c>
      <c r="Q956" s="213">
        <v>0</v>
      </c>
      <c r="R956" s="213">
        <f>Q956*H956</f>
        <v>0</v>
      </c>
      <c r="S956" s="213">
        <v>0</v>
      </c>
      <c r="T956" s="214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215" t="s">
        <v>192</v>
      </c>
      <c r="AT956" s="215" t="s">
        <v>155</v>
      </c>
      <c r="AU956" s="215" t="s">
        <v>82</v>
      </c>
      <c r="AY956" s="18" t="s">
        <v>153</v>
      </c>
      <c r="BE956" s="216">
        <f>IF(N956="základní",J956,0)</f>
        <v>0</v>
      </c>
      <c r="BF956" s="216">
        <f>IF(N956="snížená",J956,0)</f>
        <v>0</v>
      </c>
      <c r="BG956" s="216">
        <f>IF(N956="zákl. přenesená",J956,0)</f>
        <v>0</v>
      </c>
      <c r="BH956" s="216">
        <f>IF(N956="sníž. přenesená",J956,0)</f>
        <v>0</v>
      </c>
      <c r="BI956" s="216">
        <f>IF(N956="nulová",J956,0)</f>
        <v>0</v>
      </c>
      <c r="BJ956" s="18" t="s">
        <v>80</v>
      </c>
      <c r="BK956" s="216">
        <f>ROUND(I956*H956,2)</f>
        <v>0</v>
      </c>
      <c r="BL956" s="18" t="s">
        <v>192</v>
      </c>
      <c r="BM956" s="215" t="s">
        <v>1104</v>
      </c>
    </row>
    <row r="957" spans="1:65" s="2" customFormat="1" ht="11.25">
      <c r="A957" s="35"/>
      <c r="B957" s="36"/>
      <c r="C957" s="37"/>
      <c r="D957" s="217" t="s">
        <v>160</v>
      </c>
      <c r="E957" s="37"/>
      <c r="F957" s="218" t="s">
        <v>1103</v>
      </c>
      <c r="G957" s="37"/>
      <c r="H957" s="37"/>
      <c r="I957" s="116"/>
      <c r="J957" s="37"/>
      <c r="K957" s="37"/>
      <c r="L957" s="40"/>
      <c r="M957" s="219"/>
      <c r="N957" s="220"/>
      <c r="O957" s="72"/>
      <c r="P957" s="72"/>
      <c r="Q957" s="72"/>
      <c r="R957" s="72"/>
      <c r="S957" s="72"/>
      <c r="T957" s="73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T957" s="18" t="s">
        <v>160</v>
      </c>
      <c r="AU957" s="18" t="s">
        <v>82</v>
      </c>
    </row>
    <row r="958" spans="1:65" s="2" customFormat="1" ht="19.5">
      <c r="A958" s="35"/>
      <c r="B958" s="36"/>
      <c r="C958" s="37"/>
      <c r="D958" s="217" t="s">
        <v>359</v>
      </c>
      <c r="E958" s="37"/>
      <c r="F958" s="263" t="s">
        <v>472</v>
      </c>
      <c r="G958" s="37"/>
      <c r="H958" s="37"/>
      <c r="I958" s="116"/>
      <c r="J958" s="37"/>
      <c r="K958" s="37"/>
      <c r="L958" s="40"/>
      <c r="M958" s="219"/>
      <c r="N958" s="220"/>
      <c r="O958" s="72"/>
      <c r="P958" s="72"/>
      <c r="Q958" s="72"/>
      <c r="R958" s="72"/>
      <c r="S958" s="72"/>
      <c r="T958" s="73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T958" s="18" t="s">
        <v>359</v>
      </c>
      <c r="AU958" s="18" t="s">
        <v>82</v>
      </c>
    </row>
    <row r="959" spans="1:65" s="2" customFormat="1" ht="16.5" customHeight="1">
      <c r="A959" s="35"/>
      <c r="B959" s="36"/>
      <c r="C959" s="204" t="s">
        <v>681</v>
      </c>
      <c r="D959" s="204" t="s">
        <v>155</v>
      </c>
      <c r="E959" s="205" t="s">
        <v>1105</v>
      </c>
      <c r="F959" s="206" t="s">
        <v>1106</v>
      </c>
      <c r="G959" s="207" t="s">
        <v>227</v>
      </c>
      <c r="H959" s="208">
        <v>2</v>
      </c>
      <c r="I959" s="209"/>
      <c r="J959" s="210">
        <f>ROUND(I959*H959,2)</f>
        <v>0</v>
      </c>
      <c r="K959" s="206" t="s">
        <v>1</v>
      </c>
      <c r="L959" s="40"/>
      <c r="M959" s="211" t="s">
        <v>1</v>
      </c>
      <c r="N959" s="212" t="s">
        <v>38</v>
      </c>
      <c r="O959" s="72"/>
      <c r="P959" s="213">
        <f>O959*H959</f>
        <v>0</v>
      </c>
      <c r="Q959" s="213">
        <v>0</v>
      </c>
      <c r="R959" s="213">
        <f>Q959*H959</f>
        <v>0</v>
      </c>
      <c r="S959" s="213">
        <v>0</v>
      </c>
      <c r="T959" s="214">
        <f>S959*H959</f>
        <v>0</v>
      </c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R959" s="215" t="s">
        <v>192</v>
      </c>
      <c r="AT959" s="215" t="s">
        <v>155</v>
      </c>
      <c r="AU959" s="215" t="s">
        <v>82</v>
      </c>
      <c r="AY959" s="18" t="s">
        <v>153</v>
      </c>
      <c r="BE959" s="216">
        <f>IF(N959="základní",J959,0)</f>
        <v>0</v>
      </c>
      <c r="BF959" s="216">
        <f>IF(N959="snížená",J959,0)</f>
        <v>0</v>
      </c>
      <c r="BG959" s="216">
        <f>IF(N959="zákl. přenesená",J959,0)</f>
        <v>0</v>
      </c>
      <c r="BH959" s="216">
        <f>IF(N959="sníž. přenesená",J959,0)</f>
        <v>0</v>
      </c>
      <c r="BI959" s="216">
        <f>IF(N959="nulová",J959,0)</f>
        <v>0</v>
      </c>
      <c r="BJ959" s="18" t="s">
        <v>80</v>
      </c>
      <c r="BK959" s="216">
        <f>ROUND(I959*H959,2)</f>
        <v>0</v>
      </c>
      <c r="BL959" s="18" t="s">
        <v>192</v>
      </c>
      <c r="BM959" s="215" t="s">
        <v>1107</v>
      </c>
    </row>
    <row r="960" spans="1:65" s="2" customFormat="1" ht="11.25">
      <c r="A960" s="35"/>
      <c r="B960" s="36"/>
      <c r="C960" s="37"/>
      <c r="D960" s="217" t="s">
        <v>160</v>
      </c>
      <c r="E960" s="37"/>
      <c r="F960" s="218" t="s">
        <v>1106</v>
      </c>
      <c r="G960" s="37"/>
      <c r="H960" s="37"/>
      <c r="I960" s="116"/>
      <c r="J960" s="37"/>
      <c r="K960" s="37"/>
      <c r="L960" s="40"/>
      <c r="M960" s="219"/>
      <c r="N960" s="220"/>
      <c r="O960" s="72"/>
      <c r="P960" s="72"/>
      <c r="Q960" s="72"/>
      <c r="R960" s="72"/>
      <c r="S960" s="72"/>
      <c r="T960" s="73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T960" s="18" t="s">
        <v>160</v>
      </c>
      <c r="AU960" s="18" t="s">
        <v>82</v>
      </c>
    </row>
    <row r="961" spans="1:65" s="2" customFormat="1" ht="19.5">
      <c r="A961" s="35"/>
      <c r="B961" s="36"/>
      <c r="C961" s="37"/>
      <c r="D961" s="217" t="s">
        <v>359</v>
      </c>
      <c r="E961" s="37"/>
      <c r="F961" s="263" t="s">
        <v>472</v>
      </c>
      <c r="G961" s="37"/>
      <c r="H961" s="37"/>
      <c r="I961" s="116"/>
      <c r="J961" s="37"/>
      <c r="K961" s="37"/>
      <c r="L961" s="40"/>
      <c r="M961" s="219"/>
      <c r="N961" s="220"/>
      <c r="O961" s="72"/>
      <c r="P961" s="72"/>
      <c r="Q961" s="72"/>
      <c r="R961" s="72"/>
      <c r="S961" s="72"/>
      <c r="T961" s="73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T961" s="18" t="s">
        <v>359</v>
      </c>
      <c r="AU961" s="18" t="s">
        <v>82</v>
      </c>
    </row>
    <row r="962" spans="1:65" s="2" customFormat="1" ht="16.5" customHeight="1">
      <c r="A962" s="35"/>
      <c r="B962" s="36"/>
      <c r="C962" s="204" t="s">
        <v>1108</v>
      </c>
      <c r="D962" s="204" t="s">
        <v>155</v>
      </c>
      <c r="E962" s="205" t="s">
        <v>1109</v>
      </c>
      <c r="F962" s="206" t="s">
        <v>1110</v>
      </c>
      <c r="G962" s="207" t="s">
        <v>227</v>
      </c>
      <c r="H962" s="208">
        <v>27</v>
      </c>
      <c r="I962" s="209"/>
      <c r="J962" s="210">
        <f>ROUND(I962*H962,2)</f>
        <v>0</v>
      </c>
      <c r="K962" s="206" t="s">
        <v>1</v>
      </c>
      <c r="L962" s="40"/>
      <c r="M962" s="211" t="s">
        <v>1</v>
      </c>
      <c r="N962" s="212" t="s">
        <v>38</v>
      </c>
      <c r="O962" s="72"/>
      <c r="P962" s="213">
        <f>O962*H962</f>
        <v>0</v>
      </c>
      <c r="Q962" s="213">
        <v>0</v>
      </c>
      <c r="R962" s="213">
        <f>Q962*H962</f>
        <v>0</v>
      </c>
      <c r="S962" s="213">
        <v>0</v>
      </c>
      <c r="T962" s="214">
        <f>S962*H962</f>
        <v>0</v>
      </c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R962" s="215" t="s">
        <v>192</v>
      </c>
      <c r="AT962" s="215" t="s">
        <v>155</v>
      </c>
      <c r="AU962" s="215" t="s">
        <v>82</v>
      </c>
      <c r="AY962" s="18" t="s">
        <v>153</v>
      </c>
      <c r="BE962" s="216">
        <f>IF(N962="základní",J962,0)</f>
        <v>0</v>
      </c>
      <c r="BF962" s="216">
        <f>IF(N962="snížená",J962,0)</f>
        <v>0</v>
      </c>
      <c r="BG962" s="216">
        <f>IF(N962="zákl. přenesená",J962,0)</f>
        <v>0</v>
      </c>
      <c r="BH962" s="216">
        <f>IF(N962="sníž. přenesená",J962,0)</f>
        <v>0</v>
      </c>
      <c r="BI962" s="216">
        <f>IF(N962="nulová",J962,0)</f>
        <v>0</v>
      </c>
      <c r="BJ962" s="18" t="s">
        <v>80</v>
      </c>
      <c r="BK962" s="216">
        <f>ROUND(I962*H962,2)</f>
        <v>0</v>
      </c>
      <c r="BL962" s="18" t="s">
        <v>192</v>
      </c>
      <c r="BM962" s="215" t="s">
        <v>1111</v>
      </c>
    </row>
    <row r="963" spans="1:65" s="2" customFormat="1" ht="11.25">
      <c r="A963" s="35"/>
      <c r="B963" s="36"/>
      <c r="C963" s="37"/>
      <c r="D963" s="217" t="s">
        <v>160</v>
      </c>
      <c r="E963" s="37"/>
      <c r="F963" s="218" t="s">
        <v>1110</v>
      </c>
      <c r="G963" s="37"/>
      <c r="H963" s="37"/>
      <c r="I963" s="116"/>
      <c r="J963" s="37"/>
      <c r="K963" s="37"/>
      <c r="L963" s="40"/>
      <c r="M963" s="219"/>
      <c r="N963" s="220"/>
      <c r="O963" s="72"/>
      <c r="P963" s="72"/>
      <c r="Q963" s="72"/>
      <c r="R963" s="72"/>
      <c r="S963" s="72"/>
      <c r="T963" s="73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T963" s="18" t="s">
        <v>160</v>
      </c>
      <c r="AU963" s="18" t="s">
        <v>82</v>
      </c>
    </row>
    <row r="964" spans="1:65" s="2" customFormat="1" ht="19.5">
      <c r="A964" s="35"/>
      <c r="B964" s="36"/>
      <c r="C964" s="37"/>
      <c r="D964" s="217" t="s">
        <v>359</v>
      </c>
      <c r="E964" s="37"/>
      <c r="F964" s="263" t="s">
        <v>472</v>
      </c>
      <c r="G964" s="37"/>
      <c r="H964" s="37"/>
      <c r="I964" s="116"/>
      <c r="J964" s="37"/>
      <c r="K964" s="37"/>
      <c r="L964" s="40"/>
      <c r="M964" s="219"/>
      <c r="N964" s="220"/>
      <c r="O964" s="72"/>
      <c r="P964" s="72"/>
      <c r="Q964" s="72"/>
      <c r="R964" s="72"/>
      <c r="S964" s="72"/>
      <c r="T964" s="73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T964" s="18" t="s">
        <v>359</v>
      </c>
      <c r="AU964" s="18" t="s">
        <v>82</v>
      </c>
    </row>
    <row r="965" spans="1:65" s="2" customFormat="1" ht="16.5" customHeight="1">
      <c r="A965" s="35"/>
      <c r="B965" s="36"/>
      <c r="C965" s="204" t="s">
        <v>684</v>
      </c>
      <c r="D965" s="204" t="s">
        <v>155</v>
      </c>
      <c r="E965" s="205" t="s">
        <v>1112</v>
      </c>
      <c r="F965" s="206" t="s">
        <v>1113</v>
      </c>
      <c r="G965" s="207" t="s">
        <v>227</v>
      </c>
      <c r="H965" s="208">
        <v>1</v>
      </c>
      <c r="I965" s="209"/>
      <c r="J965" s="210">
        <f>ROUND(I965*H965,2)</f>
        <v>0</v>
      </c>
      <c r="K965" s="206" t="s">
        <v>1</v>
      </c>
      <c r="L965" s="40"/>
      <c r="M965" s="211" t="s">
        <v>1</v>
      </c>
      <c r="N965" s="212" t="s">
        <v>38</v>
      </c>
      <c r="O965" s="72"/>
      <c r="P965" s="213">
        <f>O965*H965</f>
        <v>0</v>
      </c>
      <c r="Q965" s="213">
        <v>0</v>
      </c>
      <c r="R965" s="213">
        <f>Q965*H965</f>
        <v>0</v>
      </c>
      <c r="S965" s="213">
        <v>0</v>
      </c>
      <c r="T965" s="214">
        <f>S965*H965</f>
        <v>0</v>
      </c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R965" s="215" t="s">
        <v>192</v>
      </c>
      <c r="AT965" s="215" t="s">
        <v>155</v>
      </c>
      <c r="AU965" s="215" t="s">
        <v>82</v>
      </c>
      <c r="AY965" s="18" t="s">
        <v>153</v>
      </c>
      <c r="BE965" s="216">
        <f>IF(N965="základní",J965,0)</f>
        <v>0</v>
      </c>
      <c r="BF965" s="216">
        <f>IF(N965="snížená",J965,0)</f>
        <v>0</v>
      </c>
      <c r="BG965" s="216">
        <f>IF(N965="zákl. přenesená",J965,0)</f>
        <v>0</v>
      </c>
      <c r="BH965" s="216">
        <f>IF(N965="sníž. přenesená",J965,0)</f>
        <v>0</v>
      </c>
      <c r="BI965" s="216">
        <f>IF(N965="nulová",J965,0)</f>
        <v>0</v>
      </c>
      <c r="BJ965" s="18" t="s">
        <v>80</v>
      </c>
      <c r="BK965" s="216">
        <f>ROUND(I965*H965,2)</f>
        <v>0</v>
      </c>
      <c r="BL965" s="18" t="s">
        <v>192</v>
      </c>
      <c r="BM965" s="215" t="s">
        <v>1114</v>
      </c>
    </row>
    <row r="966" spans="1:65" s="2" customFormat="1" ht="11.25">
      <c r="A966" s="35"/>
      <c r="B966" s="36"/>
      <c r="C966" s="37"/>
      <c r="D966" s="217" t="s">
        <v>160</v>
      </c>
      <c r="E966" s="37"/>
      <c r="F966" s="218" t="s">
        <v>1113</v>
      </c>
      <c r="G966" s="37"/>
      <c r="H966" s="37"/>
      <c r="I966" s="116"/>
      <c r="J966" s="37"/>
      <c r="K966" s="37"/>
      <c r="L966" s="40"/>
      <c r="M966" s="219"/>
      <c r="N966" s="220"/>
      <c r="O966" s="72"/>
      <c r="P966" s="72"/>
      <c r="Q966" s="72"/>
      <c r="R966" s="72"/>
      <c r="S966" s="72"/>
      <c r="T966" s="73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T966" s="18" t="s">
        <v>160</v>
      </c>
      <c r="AU966" s="18" t="s">
        <v>82</v>
      </c>
    </row>
    <row r="967" spans="1:65" s="2" customFormat="1" ht="19.5">
      <c r="A967" s="35"/>
      <c r="B967" s="36"/>
      <c r="C967" s="37"/>
      <c r="D967" s="217" t="s">
        <v>359</v>
      </c>
      <c r="E967" s="37"/>
      <c r="F967" s="263" t="s">
        <v>472</v>
      </c>
      <c r="G967" s="37"/>
      <c r="H967" s="37"/>
      <c r="I967" s="116"/>
      <c r="J967" s="37"/>
      <c r="K967" s="37"/>
      <c r="L967" s="40"/>
      <c r="M967" s="219"/>
      <c r="N967" s="220"/>
      <c r="O967" s="72"/>
      <c r="P967" s="72"/>
      <c r="Q967" s="72"/>
      <c r="R967" s="72"/>
      <c r="S967" s="72"/>
      <c r="T967" s="73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T967" s="18" t="s">
        <v>359</v>
      </c>
      <c r="AU967" s="18" t="s">
        <v>82</v>
      </c>
    </row>
    <row r="968" spans="1:65" s="2" customFormat="1" ht="21.75" customHeight="1">
      <c r="A968" s="35"/>
      <c r="B968" s="36"/>
      <c r="C968" s="204" t="s">
        <v>1115</v>
      </c>
      <c r="D968" s="204" t="s">
        <v>155</v>
      </c>
      <c r="E968" s="205" t="s">
        <v>1116</v>
      </c>
      <c r="F968" s="206" t="s">
        <v>1117</v>
      </c>
      <c r="G968" s="207" t="s">
        <v>711</v>
      </c>
      <c r="H968" s="275"/>
      <c r="I968" s="209"/>
      <c r="J968" s="210">
        <f>ROUND(I968*H968,2)</f>
        <v>0</v>
      </c>
      <c r="K968" s="206" t="s">
        <v>1</v>
      </c>
      <c r="L968" s="40"/>
      <c r="M968" s="211" t="s">
        <v>1</v>
      </c>
      <c r="N968" s="212" t="s">
        <v>38</v>
      </c>
      <c r="O968" s="72"/>
      <c r="P968" s="213">
        <f>O968*H968</f>
        <v>0</v>
      </c>
      <c r="Q968" s="213">
        <v>0</v>
      </c>
      <c r="R968" s="213">
        <f>Q968*H968</f>
        <v>0</v>
      </c>
      <c r="S968" s="213">
        <v>0</v>
      </c>
      <c r="T968" s="214">
        <f>S968*H968</f>
        <v>0</v>
      </c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R968" s="215" t="s">
        <v>192</v>
      </c>
      <c r="AT968" s="215" t="s">
        <v>155</v>
      </c>
      <c r="AU968" s="215" t="s">
        <v>82</v>
      </c>
      <c r="AY968" s="18" t="s">
        <v>153</v>
      </c>
      <c r="BE968" s="216">
        <f>IF(N968="základní",J968,0)</f>
        <v>0</v>
      </c>
      <c r="BF968" s="216">
        <f>IF(N968="snížená",J968,0)</f>
        <v>0</v>
      </c>
      <c r="BG968" s="216">
        <f>IF(N968="zákl. přenesená",J968,0)</f>
        <v>0</v>
      </c>
      <c r="BH968" s="216">
        <f>IF(N968="sníž. přenesená",J968,0)</f>
        <v>0</v>
      </c>
      <c r="BI968" s="216">
        <f>IF(N968="nulová",J968,0)</f>
        <v>0</v>
      </c>
      <c r="BJ968" s="18" t="s">
        <v>80</v>
      </c>
      <c r="BK968" s="216">
        <f>ROUND(I968*H968,2)</f>
        <v>0</v>
      </c>
      <c r="BL968" s="18" t="s">
        <v>192</v>
      </c>
      <c r="BM968" s="215" t="s">
        <v>1118</v>
      </c>
    </row>
    <row r="969" spans="1:65" s="2" customFormat="1" ht="19.5">
      <c r="A969" s="35"/>
      <c r="B969" s="36"/>
      <c r="C969" s="37"/>
      <c r="D969" s="217" t="s">
        <v>160</v>
      </c>
      <c r="E969" s="37"/>
      <c r="F969" s="218" t="s">
        <v>1117</v>
      </c>
      <c r="G969" s="37"/>
      <c r="H969" s="37"/>
      <c r="I969" s="116"/>
      <c r="J969" s="37"/>
      <c r="K969" s="37"/>
      <c r="L969" s="40"/>
      <c r="M969" s="219"/>
      <c r="N969" s="220"/>
      <c r="O969" s="72"/>
      <c r="P969" s="72"/>
      <c r="Q969" s="72"/>
      <c r="R969" s="72"/>
      <c r="S969" s="72"/>
      <c r="T969" s="73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T969" s="18" t="s">
        <v>160</v>
      </c>
      <c r="AU969" s="18" t="s">
        <v>82</v>
      </c>
    </row>
    <row r="970" spans="1:65" s="2" customFormat="1" ht="16.5" customHeight="1">
      <c r="A970" s="35"/>
      <c r="B970" s="36"/>
      <c r="C970" s="204" t="s">
        <v>690</v>
      </c>
      <c r="D970" s="204" t="s">
        <v>155</v>
      </c>
      <c r="E970" s="205" t="s">
        <v>1119</v>
      </c>
      <c r="F970" s="206" t="s">
        <v>1120</v>
      </c>
      <c r="G970" s="207" t="s">
        <v>158</v>
      </c>
      <c r="H970" s="208">
        <v>54.863</v>
      </c>
      <c r="I970" s="209"/>
      <c r="J970" s="210">
        <f>ROUND(I970*H970,2)</f>
        <v>0</v>
      </c>
      <c r="K970" s="206" t="s">
        <v>1</v>
      </c>
      <c r="L970" s="40"/>
      <c r="M970" s="211" t="s">
        <v>1</v>
      </c>
      <c r="N970" s="212" t="s">
        <v>38</v>
      </c>
      <c r="O970" s="72"/>
      <c r="P970" s="213">
        <f>O970*H970</f>
        <v>0</v>
      </c>
      <c r="Q970" s="213">
        <v>0</v>
      </c>
      <c r="R970" s="213">
        <f>Q970*H970</f>
        <v>0</v>
      </c>
      <c r="S970" s="213">
        <v>0</v>
      </c>
      <c r="T970" s="214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215" t="s">
        <v>192</v>
      </c>
      <c r="AT970" s="215" t="s">
        <v>155</v>
      </c>
      <c r="AU970" s="215" t="s">
        <v>82</v>
      </c>
      <c r="AY970" s="18" t="s">
        <v>153</v>
      </c>
      <c r="BE970" s="216">
        <f>IF(N970="základní",J970,0)</f>
        <v>0</v>
      </c>
      <c r="BF970" s="216">
        <f>IF(N970="snížená",J970,0)</f>
        <v>0</v>
      </c>
      <c r="BG970" s="216">
        <f>IF(N970="zákl. přenesená",J970,0)</f>
        <v>0</v>
      </c>
      <c r="BH970" s="216">
        <f>IF(N970="sníž. přenesená",J970,0)</f>
        <v>0</v>
      </c>
      <c r="BI970" s="216">
        <f>IF(N970="nulová",J970,0)</f>
        <v>0</v>
      </c>
      <c r="BJ970" s="18" t="s">
        <v>80</v>
      </c>
      <c r="BK970" s="216">
        <f>ROUND(I970*H970,2)</f>
        <v>0</v>
      </c>
      <c r="BL970" s="18" t="s">
        <v>192</v>
      </c>
      <c r="BM970" s="215" t="s">
        <v>1121</v>
      </c>
    </row>
    <row r="971" spans="1:65" s="2" customFormat="1" ht="11.25">
      <c r="A971" s="35"/>
      <c r="B971" s="36"/>
      <c r="C971" s="37"/>
      <c r="D971" s="217" t="s">
        <v>160</v>
      </c>
      <c r="E971" s="37"/>
      <c r="F971" s="218" t="s">
        <v>1120</v>
      </c>
      <c r="G971" s="37"/>
      <c r="H971" s="37"/>
      <c r="I971" s="116"/>
      <c r="J971" s="37"/>
      <c r="K971" s="37"/>
      <c r="L971" s="40"/>
      <c r="M971" s="219"/>
      <c r="N971" s="220"/>
      <c r="O971" s="72"/>
      <c r="P971" s="72"/>
      <c r="Q971" s="72"/>
      <c r="R971" s="72"/>
      <c r="S971" s="72"/>
      <c r="T971" s="73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T971" s="18" t="s">
        <v>160</v>
      </c>
      <c r="AU971" s="18" t="s">
        <v>82</v>
      </c>
    </row>
    <row r="972" spans="1:65" s="2" customFormat="1" ht="19.5">
      <c r="A972" s="35"/>
      <c r="B972" s="36"/>
      <c r="C972" s="37"/>
      <c r="D972" s="217" t="s">
        <v>359</v>
      </c>
      <c r="E972" s="37"/>
      <c r="F972" s="263" t="s">
        <v>1122</v>
      </c>
      <c r="G972" s="37"/>
      <c r="H972" s="37"/>
      <c r="I972" s="116"/>
      <c r="J972" s="37"/>
      <c r="K972" s="37"/>
      <c r="L972" s="40"/>
      <c r="M972" s="219"/>
      <c r="N972" s="220"/>
      <c r="O972" s="72"/>
      <c r="P972" s="72"/>
      <c r="Q972" s="72"/>
      <c r="R972" s="72"/>
      <c r="S972" s="72"/>
      <c r="T972" s="73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T972" s="18" t="s">
        <v>359</v>
      </c>
      <c r="AU972" s="18" t="s">
        <v>82</v>
      </c>
    </row>
    <row r="973" spans="1:65" s="13" customFormat="1" ht="11.25">
      <c r="B973" s="221"/>
      <c r="C973" s="222"/>
      <c r="D973" s="217" t="s">
        <v>161</v>
      </c>
      <c r="E973" s="223" t="s">
        <v>1</v>
      </c>
      <c r="F973" s="224" t="s">
        <v>1123</v>
      </c>
      <c r="G973" s="222"/>
      <c r="H973" s="225">
        <v>54.863</v>
      </c>
      <c r="I973" s="226"/>
      <c r="J973" s="222"/>
      <c r="K973" s="222"/>
      <c r="L973" s="227"/>
      <c r="M973" s="228"/>
      <c r="N973" s="229"/>
      <c r="O973" s="229"/>
      <c r="P973" s="229"/>
      <c r="Q973" s="229"/>
      <c r="R973" s="229"/>
      <c r="S973" s="229"/>
      <c r="T973" s="230"/>
      <c r="AT973" s="231" t="s">
        <v>161</v>
      </c>
      <c r="AU973" s="231" t="s">
        <v>82</v>
      </c>
      <c r="AV973" s="13" t="s">
        <v>82</v>
      </c>
      <c r="AW973" s="13" t="s">
        <v>30</v>
      </c>
      <c r="AX973" s="13" t="s">
        <v>73</v>
      </c>
      <c r="AY973" s="231" t="s">
        <v>153</v>
      </c>
    </row>
    <row r="974" spans="1:65" s="14" customFormat="1" ht="11.25">
      <c r="B974" s="232"/>
      <c r="C974" s="233"/>
      <c r="D974" s="217" t="s">
        <v>161</v>
      </c>
      <c r="E974" s="234" t="s">
        <v>1</v>
      </c>
      <c r="F974" s="235" t="s">
        <v>163</v>
      </c>
      <c r="G974" s="233"/>
      <c r="H974" s="236">
        <v>54.863</v>
      </c>
      <c r="I974" s="237"/>
      <c r="J974" s="233"/>
      <c r="K974" s="233"/>
      <c r="L974" s="238"/>
      <c r="M974" s="239"/>
      <c r="N974" s="240"/>
      <c r="O974" s="240"/>
      <c r="P974" s="240"/>
      <c r="Q974" s="240"/>
      <c r="R974" s="240"/>
      <c r="S974" s="240"/>
      <c r="T974" s="241"/>
      <c r="AT974" s="242" t="s">
        <v>161</v>
      </c>
      <c r="AU974" s="242" t="s">
        <v>82</v>
      </c>
      <c r="AV974" s="14" t="s">
        <v>159</v>
      </c>
      <c r="AW974" s="14" t="s">
        <v>30</v>
      </c>
      <c r="AX974" s="14" t="s">
        <v>80</v>
      </c>
      <c r="AY974" s="242" t="s">
        <v>153</v>
      </c>
    </row>
    <row r="975" spans="1:65" s="2" customFormat="1" ht="16.5" customHeight="1">
      <c r="A975" s="35"/>
      <c r="B975" s="36"/>
      <c r="C975" s="204" t="s">
        <v>1124</v>
      </c>
      <c r="D975" s="204" t="s">
        <v>155</v>
      </c>
      <c r="E975" s="205" t="s">
        <v>1125</v>
      </c>
      <c r="F975" s="206" t="s">
        <v>1126</v>
      </c>
      <c r="G975" s="207" t="s">
        <v>158</v>
      </c>
      <c r="H975" s="208">
        <v>50.024999999999999</v>
      </c>
      <c r="I975" s="209"/>
      <c r="J975" s="210">
        <f>ROUND(I975*H975,2)</f>
        <v>0</v>
      </c>
      <c r="K975" s="206" t="s">
        <v>1</v>
      </c>
      <c r="L975" s="40"/>
      <c r="M975" s="211" t="s">
        <v>1</v>
      </c>
      <c r="N975" s="212" t="s">
        <v>38</v>
      </c>
      <c r="O975" s="72"/>
      <c r="P975" s="213">
        <f>O975*H975</f>
        <v>0</v>
      </c>
      <c r="Q975" s="213">
        <v>0</v>
      </c>
      <c r="R975" s="213">
        <f>Q975*H975</f>
        <v>0</v>
      </c>
      <c r="S975" s="213">
        <v>0</v>
      </c>
      <c r="T975" s="214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215" t="s">
        <v>192</v>
      </c>
      <c r="AT975" s="215" t="s">
        <v>155</v>
      </c>
      <c r="AU975" s="215" t="s">
        <v>82</v>
      </c>
      <c r="AY975" s="18" t="s">
        <v>153</v>
      </c>
      <c r="BE975" s="216">
        <f>IF(N975="základní",J975,0)</f>
        <v>0</v>
      </c>
      <c r="BF975" s="216">
        <f>IF(N975="snížená",J975,0)</f>
        <v>0</v>
      </c>
      <c r="BG975" s="216">
        <f>IF(N975="zákl. přenesená",J975,0)</f>
        <v>0</v>
      </c>
      <c r="BH975" s="216">
        <f>IF(N975="sníž. přenesená",J975,0)</f>
        <v>0</v>
      </c>
      <c r="BI975" s="216">
        <f>IF(N975="nulová",J975,0)</f>
        <v>0</v>
      </c>
      <c r="BJ975" s="18" t="s">
        <v>80</v>
      </c>
      <c r="BK975" s="216">
        <f>ROUND(I975*H975,2)</f>
        <v>0</v>
      </c>
      <c r="BL975" s="18" t="s">
        <v>192</v>
      </c>
      <c r="BM975" s="215" t="s">
        <v>1127</v>
      </c>
    </row>
    <row r="976" spans="1:65" s="2" customFormat="1" ht="11.25">
      <c r="A976" s="35"/>
      <c r="B976" s="36"/>
      <c r="C976" s="37"/>
      <c r="D976" s="217" t="s">
        <v>160</v>
      </c>
      <c r="E976" s="37"/>
      <c r="F976" s="218" t="s">
        <v>1126</v>
      </c>
      <c r="G976" s="37"/>
      <c r="H976" s="37"/>
      <c r="I976" s="116"/>
      <c r="J976" s="37"/>
      <c r="K976" s="37"/>
      <c r="L976" s="40"/>
      <c r="M976" s="219"/>
      <c r="N976" s="220"/>
      <c r="O976" s="72"/>
      <c r="P976" s="72"/>
      <c r="Q976" s="72"/>
      <c r="R976" s="72"/>
      <c r="S976" s="72"/>
      <c r="T976" s="73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T976" s="18" t="s">
        <v>160</v>
      </c>
      <c r="AU976" s="18" t="s">
        <v>82</v>
      </c>
    </row>
    <row r="977" spans="1:65" s="2" customFormat="1" ht="19.5">
      <c r="A977" s="35"/>
      <c r="B977" s="36"/>
      <c r="C977" s="37"/>
      <c r="D977" s="217" t="s">
        <v>359</v>
      </c>
      <c r="E977" s="37"/>
      <c r="F977" s="263" t="s">
        <v>1122</v>
      </c>
      <c r="G977" s="37"/>
      <c r="H977" s="37"/>
      <c r="I977" s="116"/>
      <c r="J977" s="37"/>
      <c r="K977" s="37"/>
      <c r="L977" s="40"/>
      <c r="M977" s="219"/>
      <c r="N977" s="220"/>
      <c r="O977" s="72"/>
      <c r="P977" s="72"/>
      <c r="Q977" s="72"/>
      <c r="R977" s="72"/>
      <c r="S977" s="72"/>
      <c r="T977" s="73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T977" s="18" t="s">
        <v>359</v>
      </c>
      <c r="AU977" s="18" t="s">
        <v>82</v>
      </c>
    </row>
    <row r="978" spans="1:65" s="13" customFormat="1" ht="11.25">
      <c r="B978" s="221"/>
      <c r="C978" s="222"/>
      <c r="D978" s="217" t="s">
        <v>161</v>
      </c>
      <c r="E978" s="223" t="s">
        <v>1</v>
      </c>
      <c r="F978" s="224" t="s">
        <v>1128</v>
      </c>
      <c r="G978" s="222"/>
      <c r="H978" s="225">
        <v>50.024999999999999</v>
      </c>
      <c r="I978" s="226"/>
      <c r="J978" s="222"/>
      <c r="K978" s="222"/>
      <c r="L978" s="227"/>
      <c r="M978" s="228"/>
      <c r="N978" s="229"/>
      <c r="O978" s="229"/>
      <c r="P978" s="229"/>
      <c r="Q978" s="229"/>
      <c r="R978" s="229"/>
      <c r="S978" s="229"/>
      <c r="T978" s="230"/>
      <c r="AT978" s="231" t="s">
        <v>161</v>
      </c>
      <c r="AU978" s="231" t="s">
        <v>82</v>
      </c>
      <c r="AV978" s="13" t="s">
        <v>82</v>
      </c>
      <c r="AW978" s="13" t="s">
        <v>30</v>
      </c>
      <c r="AX978" s="13" t="s">
        <v>73</v>
      </c>
      <c r="AY978" s="231" t="s">
        <v>153</v>
      </c>
    </row>
    <row r="979" spans="1:65" s="14" customFormat="1" ht="11.25">
      <c r="B979" s="232"/>
      <c r="C979" s="233"/>
      <c r="D979" s="217" t="s">
        <v>161</v>
      </c>
      <c r="E979" s="234" t="s">
        <v>1</v>
      </c>
      <c r="F979" s="235" t="s">
        <v>163</v>
      </c>
      <c r="G979" s="233"/>
      <c r="H979" s="236">
        <v>50.024999999999999</v>
      </c>
      <c r="I979" s="237"/>
      <c r="J979" s="233"/>
      <c r="K979" s="233"/>
      <c r="L979" s="238"/>
      <c r="M979" s="239"/>
      <c r="N979" s="240"/>
      <c r="O979" s="240"/>
      <c r="P979" s="240"/>
      <c r="Q979" s="240"/>
      <c r="R979" s="240"/>
      <c r="S979" s="240"/>
      <c r="T979" s="241"/>
      <c r="AT979" s="242" t="s">
        <v>161</v>
      </c>
      <c r="AU979" s="242" t="s">
        <v>82</v>
      </c>
      <c r="AV979" s="14" t="s">
        <v>159</v>
      </c>
      <c r="AW979" s="14" t="s">
        <v>30</v>
      </c>
      <c r="AX979" s="14" t="s">
        <v>80</v>
      </c>
      <c r="AY979" s="242" t="s">
        <v>153</v>
      </c>
    </row>
    <row r="980" spans="1:65" s="2" customFormat="1" ht="16.5" customHeight="1">
      <c r="A980" s="35"/>
      <c r="B980" s="36"/>
      <c r="C980" s="204" t="s">
        <v>697</v>
      </c>
      <c r="D980" s="204" t="s">
        <v>155</v>
      </c>
      <c r="E980" s="205" t="s">
        <v>1129</v>
      </c>
      <c r="F980" s="206" t="s">
        <v>1130</v>
      </c>
      <c r="G980" s="207" t="s">
        <v>158</v>
      </c>
      <c r="H980" s="208">
        <v>16.89</v>
      </c>
      <c r="I980" s="209"/>
      <c r="J980" s="210">
        <f>ROUND(I980*H980,2)</f>
        <v>0</v>
      </c>
      <c r="K980" s="206" t="s">
        <v>1</v>
      </c>
      <c r="L980" s="40"/>
      <c r="M980" s="211" t="s">
        <v>1</v>
      </c>
      <c r="N980" s="212" t="s">
        <v>38</v>
      </c>
      <c r="O980" s="72"/>
      <c r="P980" s="213">
        <f>O980*H980</f>
        <v>0</v>
      </c>
      <c r="Q980" s="213">
        <v>0</v>
      </c>
      <c r="R980" s="213">
        <f>Q980*H980</f>
        <v>0</v>
      </c>
      <c r="S980" s="213">
        <v>0</v>
      </c>
      <c r="T980" s="214">
        <f>S980*H980</f>
        <v>0</v>
      </c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R980" s="215" t="s">
        <v>192</v>
      </c>
      <c r="AT980" s="215" t="s">
        <v>155</v>
      </c>
      <c r="AU980" s="215" t="s">
        <v>82</v>
      </c>
      <c r="AY980" s="18" t="s">
        <v>153</v>
      </c>
      <c r="BE980" s="216">
        <f>IF(N980="základní",J980,0)</f>
        <v>0</v>
      </c>
      <c r="BF980" s="216">
        <f>IF(N980="snížená",J980,0)</f>
        <v>0</v>
      </c>
      <c r="BG980" s="216">
        <f>IF(N980="zákl. přenesená",J980,0)</f>
        <v>0</v>
      </c>
      <c r="BH980" s="216">
        <f>IF(N980="sníž. přenesená",J980,0)</f>
        <v>0</v>
      </c>
      <c r="BI980" s="216">
        <f>IF(N980="nulová",J980,0)</f>
        <v>0</v>
      </c>
      <c r="BJ980" s="18" t="s">
        <v>80</v>
      </c>
      <c r="BK980" s="216">
        <f>ROUND(I980*H980,2)</f>
        <v>0</v>
      </c>
      <c r="BL980" s="18" t="s">
        <v>192</v>
      </c>
      <c r="BM980" s="215" t="s">
        <v>1131</v>
      </c>
    </row>
    <row r="981" spans="1:65" s="2" customFormat="1" ht="11.25">
      <c r="A981" s="35"/>
      <c r="B981" s="36"/>
      <c r="C981" s="37"/>
      <c r="D981" s="217" t="s">
        <v>160</v>
      </c>
      <c r="E981" s="37"/>
      <c r="F981" s="218" t="s">
        <v>1130</v>
      </c>
      <c r="G981" s="37"/>
      <c r="H981" s="37"/>
      <c r="I981" s="116"/>
      <c r="J981" s="37"/>
      <c r="K981" s="37"/>
      <c r="L981" s="40"/>
      <c r="M981" s="219"/>
      <c r="N981" s="220"/>
      <c r="O981" s="72"/>
      <c r="P981" s="72"/>
      <c r="Q981" s="72"/>
      <c r="R981" s="72"/>
      <c r="S981" s="72"/>
      <c r="T981" s="73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T981" s="18" t="s">
        <v>160</v>
      </c>
      <c r="AU981" s="18" t="s">
        <v>82</v>
      </c>
    </row>
    <row r="982" spans="1:65" s="2" customFormat="1" ht="19.5">
      <c r="A982" s="35"/>
      <c r="B982" s="36"/>
      <c r="C982" s="37"/>
      <c r="D982" s="217" t="s">
        <v>359</v>
      </c>
      <c r="E982" s="37"/>
      <c r="F982" s="263" t="s">
        <v>1122</v>
      </c>
      <c r="G982" s="37"/>
      <c r="H982" s="37"/>
      <c r="I982" s="116"/>
      <c r="J982" s="37"/>
      <c r="K982" s="37"/>
      <c r="L982" s="40"/>
      <c r="M982" s="219"/>
      <c r="N982" s="220"/>
      <c r="O982" s="72"/>
      <c r="P982" s="72"/>
      <c r="Q982" s="72"/>
      <c r="R982" s="72"/>
      <c r="S982" s="72"/>
      <c r="T982" s="73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T982" s="18" t="s">
        <v>359</v>
      </c>
      <c r="AU982" s="18" t="s">
        <v>82</v>
      </c>
    </row>
    <row r="983" spans="1:65" s="13" customFormat="1" ht="11.25">
      <c r="B983" s="221"/>
      <c r="C983" s="222"/>
      <c r="D983" s="217" t="s">
        <v>161</v>
      </c>
      <c r="E983" s="223" t="s">
        <v>1</v>
      </c>
      <c r="F983" s="224" t="s">
        <v>1132</v>
      </c>
      <c r="G983" s="222"/>
      <c r="H983" s="225">
        <v>16.89</v>
      </c>
      <c r="I983" s="226"/>
      <c r="J983" s="222"/>
      <c r="K983" s="222"/>
      <c r="L983" s="227"/>
      <c r="M983" s="228"/>
      <c r="N983" s="229"/>
      <c r="O983" s="229"/>
      <c r="P983" s="229"/>
      <c r="Q983" s="229"/>
      <c r="R983" s="229"/>
      <c r="S983" s="229"/>
      <c r="T983" s="230"/>
      <c r="AT983" s="231" t="s">
        <v>161</v>
      </c>
      <c r="AU983" s="231" t="s">
        <v>82</v>
      </c>
      <c r="AV983" s="13" t="s">
        <v>82</v>
      </c>
      <c r="AW983" s="13" t="s">
        <v>30</v>
      </c>
      <c r="AX983" s="13" t="s">
        <v>73</v>
      </c>
      <c r="AY983" s="231" t="s">
        <v>153</v>
      </c>
    </row>
    <row r="984" spans="1:65" s="14" customFormat="1" ht="11.25">
      <c r="B984" s="232"/>
      <c r="C984" s="233"/>
      <c r="D984" s="217" t="s">
        <v>161</v>
      </c>
      <c r="E984" s="234" t="s">
        <v>1</v>
      </c>
      <c r="F984" s="235" t="s">
        <v>163</v>
      </c>
      <c r="G984" s="233"/>
      <c r="H984" s="236">
        <v>16.89</v>
      </c>
      <c r="I984" s="237"/>
      <c r="J984" s="233"/>
      <c r="K984" s="233"/>
      <c r="L984" s="238"/>
      <c r="M984" s="239"/>
      <c r="N984" s="240"/>
      <c r="O984" s="240"/>
      <c r="P984" s="240"/>
      <c r="Q984" s="240"/>
      <c r="R984" s="240"/>
      <c r="S984" s="240"/>
      <c r="T984" s="241"/>
      <c r="AT984" s="242" t="s">
        <v>161</v>
      </c>
      <c r="AU984" s="242" t="s">
        <v>82</v>
      </c>
      <c r="AV984" s="14" t="s">
        <v>159</v>
      </c>
      <c r="AW984" s="14" t="s">
        <v>30</v>
      </c>
      <c r="AX984" s="14" t="s">
        <v>80</v>
      </c>
      <c r="AY984" s="242" t="s">
        <v>153</v>
      </c>
    </row>
    <row r="985" spans="1:65" s="12" customFormat="1" ht="22.9" customHeight="1">
      <c r="B985" s="188"/>
      <c r="C985" s="189"/>
      <c r="D985" s="190" t="s">
        <v>72</v>
      </c>
      <c r="E985" s="202" t="s">
        <v>1133</v>
      </c>
      <c r="F985" s="202" t="s">
        <v>1134</v>
      </c>
      <c r="G985" s="189"/>
      <c r="H985" s="189"/>
      <c r="I985" s="192"/>
      <c r="J985" s="203">
        <f>BK985</f>
        <v>0</v>
      </c>
      <c r="K985" s="189"/>
      <c r="L985" s="194"/>
      <c r="M985" s="195"/>
      <c r="N985" s="196"/>
      <c r="O985" s="196"/>
      <c r="P985" s="197">
        <f>SUM(P986:P1023)</f>
        <v>0</v>
      </c>
      <c r="Q985" s="196"/>
      <c r="R985" s="197">
        <f>SUM(R986:R1023)</f>
        <v>0</v>
      </c>
      <c r="S985" s="196"/>
      <c r="T985" s="198">
        <f>SUM(T986:T1023)</f>
        <v>0</v>
      </c>
      <c r="AR985" s="199" t="s">
        <v>80</v>
      </c>
      <c r="AT985" s="200" t="s">
        <v>72</v>
      </c>
      <c r="AU985" s="200" t="s">
        <v>80</v>
      </c>
      <c r="AY985" s="199" t="s">
        <v>153</v>
      </c>
      <c r="BK985" s="201">
        <f>SUM(BK986:BK1023)</f>
        <v>0</v>
      </c>
    </row>
    <row r="986" spans="1:65" s="2" customFormat="1" ht="21.75" customHeight="1">
      <c r="A986" s="35"/>
      <c r="B986" s="36"/>
      <c r="C986" s="253" t="s">
        <v>1135</v>
      </c>
      <c r="D986" s="253" t="s">
        <v>308</v>
      </c>
      <c r="E986" s="254" t="s">
        <v>1136</v>
      </c>
      <c r="F986" s="255" t="s">
        <v>1137</v>
      </c>
      <c r="G986" s="256" t="s">
        <v>1092</v>
      </c>
      <c r="H986" s="257">
        <v>1</v>
      </c>
      <c r="I986" s="258"/>
      <c r="J986" s="259">
        <f>ROUND(I986*H986,2)</f>
        <v>0</v>
      </c>
      <c r="K986" s="255" t="s">
        <v>1</v>
      </c>
      <c r="L986" s="260"/>
      <c r="M986" s="261" t="s">
        <v>1</v>
      </c>
      <c r="N986" s="262" t="s">
        <v>38</v>
      </c>
      <c r="O986" s="72"/>
      <c r="P986" s="213">
        <f>O986*H986</f>
        <v>0</v>
      </c>
      <c r="Q986" s="213">
        <v>0</v>
      </c>
      <c r="R986" s="213">
        <f>Q986*H986</f>
        <v>0</v>
      </c>
      <c r="S986" s="213">
        <v>0</v>
      </c>
      <c r="T986" s="214">
        <f>S986*H986</f>
        <v>0</v>
      </c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R986" s="215" t="s">
        <v>175</v>
      </c>
      <c r="AT986" s="215" t="s">
        <v>308</v>
      </c>
      <c r="AU986" s="215" t="s">
        <v>82</v>
      </c>
      <c r="AY986" s="18" t="s">
        <v>153</v>
      </c>
      <c r="BE986" s="216">
        <f>IF(N986="základní",J986,0)</f>
        <v>0</v>
      </c>
      <c r="BF986" s="216">
        <f>IF(N986="snížená",J986,0)</f>
        <v>0</v>
      </c>
      <c r="BG986" s="216">
        <f>IF(N986="zákl. přenesená",J986,0)</f>
        <v>0</v>
      </c>
      <c r="BH986" s="216">
        <f>IF(N986="sníž. přenesená",J986,0)</f>
        <v>0</v>
      </c>
      <c r="BI986" s="216">
        <f>IF(N986="nulová",J986,0)</f>
        <v>0</v>
      </c>
      <c r="BJ986" s="18" t="s">
        <v>80</v>
      </c>
      <c r="BK986" s="216">
        <f>ROUND(I986*H986,2)</f>
        <v>0</v>
      </c>
      <c r="BL986" s="18" t="s">
        <v>159</v>
      </c>
      <c r="BM986" s="215" t="s">
        <v>1138</v>
      </c>
    </row>
    <row r="987" spans="1:65" s="2" customFormat="1" ht="19.5">
      <c r="A987" s="35"/>
      <c r="B987" s="36"/>
      <c r="C987" s="37"/>
      <c r="D987" s="217" t="s">
        <v>160</v>
      </c>
      <c r="E987" s="37"/>
      <c r="F987" s="218" t="s">
        <v>1137</v>
      </c>
      <c r="G987" s="37"/>
      <c r="H987" s="37"/>
      <c r="I987" s="116"/>
      <c r="J987" s="37"/>
      <c r="K987" s="37"/>
      <c r="L987" s="40"/>
      <c r="M987" s="219"/>
      <c r="N987" s="220"/>
      <c r="O987" s="72"/>
      <c r="P987" s="72"/>
      <c r="Q987" s="72"/>
      <c r="R987" s="72"/>
      <c r="S987" s="72"/>
      <c r="T987" s="73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T987" s="18" t="s">
        <v>160</v>
      </c>
      <c r="AU987" s="18" t="s">
        <v>82</v>
      </c>
    </row>
    <row r="988" spans="1:65" s="2" customFormat="1" ht="58.5">
      <c r="A988" s="35"/>
      <c r="B988" s="36"/>
      <c r="C988" s="37"/>
      <c r="D988" s="217" t="s">
        <v>359</v>
      </c>
      <c r="E988" s="37"/>
      <c r="F988" s="263" t="s">
        <v>1139</v>
      </c>
      <c r="G988" s="37"/>
      <c r="H988" s="37"/>
      <c r="I988" s="116"/>
      <c r="J988" s="37"/>
      <c r="K988" s="37"/>
      <c r="L988" s="40"/>
      <c r="M988" s="219"/>
      <c r="N988" s="220"/>
      <c r="O988" s="72"/>
      <c r="P988" s="72"/>
      <c r="Q988" s="72"/>
      <c r="R988" s="72"/>
      <c r="S988" s="72"/>
      <c r="T988" s="73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T988" s="18" t="s">
        <v>359</v>
      </c>
      <c r="AU988" s="18" t="s">
        <v>82</v>
      </c>
    </row>
    <row r="989" spans="1:65" s="2" customFormat="1" ht="21.75" customHeight="1">
      <c r="A989" s="35"/>
      <c r="B989" s="36"/>
      <c r="C989" s="253" t="s">
        <v>708</v>
      </c>
      <c r="D989" s="253" t="s">
        <v>308</v>
      </c>
      <c r="E989" s="254" t="s">
        <v>1140</v>
      </c>
      <c r="F989" s="255" t="s">
        <v>1141</v>
      </c>
      <c r="G989" s="256" t="s">
        <v>1092</v>
      </c>
      <c r="H989" s="257">
        <v>1</v>
      </c>
      <c r="I989" s="258"/>
      <c r="J989" s="259">
        <f>ROUND(I989*H989,2)</f>
        <v>0</v>
      </c>
      <c r="K989" s="255" t="s">
        <v>1</v>
      </c>
      <c r="L989" s="260"/>
      <c r="M989" s="261" t="s">
        <v>1</v>
      </c>
      <c r="N989" s="262" t="s">
        <v>38</v>
      </c>
      <c r="O989" s="72"/>
      <c r="P989" s="213">
        <f>O989*H989</f>
        <v>0</v>
      </c>
      <c r="Q989" s="213">
        <v>0</v>
      </c>
      <c r="R989" s="213">
        <f>Q989*H989</f>
        <v>0</v>
      </c>
      <c r="S989" s="213">
        <v>0</v>
      </c>
      <c r="T989" s="214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215" t="s">
        <v>175</v>
      </c>
      <c r="AT989" s="215" t="s">
        <v>308</v>
      </c>
      <c r="AU989" s="215" t="s">
        <v>82</v>
      </c>
      <c r="AY989" s="18" t="s">
        <v>153</v>
      </c>
      <c r="BE989" s="216">
        <f>IF(N989="základní",J989,0)</f>
        <v>0</v>
      </c>
      <c r="BF989" s="216">
        <f>IF(N989="snížená",J989,0)</f>
        <v>0</v>
      </c>
      <c r="BG989" s="216">
        <f>IF(N989="zákl. přenesená",J989,0)</f>
        <v>0</v>
      </c>
      <c r="BH989" s="216">
        <f>IF(N989="sníž. přenesená",J989,0)</f>
        <v>0</v>
      </c>
      <c r="BI989" s="216">
        <f>IF(N989="nulová",J989,0)</f>
        <v>0</v>
      </c>
      <c r="BJ989" s="18" t="s">
        <v>80</v>
      </c>
      <c r="BK989" s="216">
        <f>ROUND(I989*H989,2)</f>
        <v>0</v>
      </c>
      <c r="BL989" s="18" t="s">
        <v>159</v>
      </c>
      <c r="BM989" s="215" t="s">
        <v>1142</v>
      </c>
    </row>
    <row r="990" spans="1:65" s="2" customFormat="1" ht="11.25">
      <c r="A990" s="35"/>
      <c r="B990" s="36"/>
      <c r="C990" s="37"/>
      <c r="D990" s="217" t="s">
        <v>160</v>
      </c>
      <c r="E990" s="37"/>
      <c r="F990" s="218" t="s">
        <v>1141</v>
      </c>
      <c r="G990" s="37"/>
      <c r="H990" s="37"/>
      <c r="I990" s="116"/>
      <c r="J990" s="37"/>
      <c r="K990" s="37"/>
      <c r="L990" s="40"/>
      <c r="M990" s="219"/>
      <c r="N990" s="220"/>
      <c r="O990" s="72"/>
      <c r="P990" s="72"/>
      <c r="Q990" s="72"/>
      <c r="R990" s="72"/>
      <c r="S990" s="72"/>
      <c r="T990" s="73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T990" s="18" t="s">
        <v>160</v>
      </c>
      <c r="AU990" s="18" t="s">
        <v>82</v>
      </c>
    </row>
    <row r="991" spans="1:65" s="2" customFormat="1" ht="39">
      <c r="A991" s="35"/>
      <c r="B991" s="36"/>
      <c r="C991" s="37"/>
      <c r="D991" s="217" t="s">
        <v>359</v>
      </c>
      <c r="E991" s="37"/>
      <c r="F991" s="263" t="s">
        <v>1143</v>
      </c>
      <c r="G991" s="37"/>
      <c r="H991" s="37"/>
      <c r="I991" s="116"/>
      <c r="J991" s="37"/>
      <c r="K991" s="37"/>
      <c r="L991" s="40"/>
      <c r="M991" s="219"/>
      <c r="N991" s="220"/>
      <c r="O991" s="72"/>
      <c r="P991" s="72"/>
      <c r="Q991" s="72"/>
      <c r="R991" s="72"/>
      <c r="S991" s="72"/>
      <c r="T991" s="73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T991" s="18" t="s">
        <v>359</v>
      </c>
      <c r="AU991" s="18" t="s">
        <v>82</v>
      </c>
    </row>
    <row r="992" spans="1:65" s="2" customFormat="1" ht="21.75" customHeight="1">
      <c r="A992" s="35"/>
      <c r="B992" s="36"/>
      <c r="C992" s="253" t="s">
        <v>1144</v>
      </c>
      <c r="D992" s="253" t="s">
        <v>308</v>
      </c>
      <c r="E992" s="254" t="s">
        <v>1145</v>
      </c>
      <c r="F992" s="255" t="s">
        <v>1146</v>
      </c>
      <c r="G992" s="256" t="s">
        <v>1092</v>
      </c>
      <c r="H992" s="257">
        <v>1</v>
      </c>
      <c r="I992" s="258"/>
      <c r="J992" s="259">
        <f>ROUND(I992*H992,2)</f>
        <v>0</v>
      </c>
      <c r="K992" s="255" t="s">
        <v>1</v>
      </c>
      <c r="L992" s="260"/>
      <c r="M992" s="261" t="s">
        <v>1</v>
      </c>
      <c r="N992" s="262" t="s">
        <v>38</v>
      </c>
      <c r="O992" s="72"/>
      <c r="P992" s="213">
        <f>O992*H992</f>
        <v>0</v>
      </c>
      <c r="Q992" s="213">
        <v>0</v>
      </c>
      <c r="R992" s="213">
        <f>Q992*H992</f>
        <v>0</v>
      </c>
      <c r="S992" s="213">
        <v>0</v>
      </c>
      <c r="T992" s="214">
        <f>S992*H992</f>
        <v>0</v>
      </c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R992" s="215" t="s">
        <v>175</v>
      </c>
      <c r="AT992" s="215" t="s">
        <v>308</v>
      </c>
      <c r="AU992" s="215" t="s">
        <v>82</v>
      </c>
      <c r="AY992" s="18" t="s">
        <v>153</v>
      </c>
      <c r="BE992" s="216">
        <f>IF(N992="základní",J992,0)</f>
        <v>0</v>
      </c>
      <c r="BF992" s="216">
        <f>IF(N992="snížená",J992,0)</f>
        <v>0</v>
      </c>
      <c r="BG992" s="216">
        <f>IF(N992="zákl. přenesená",J992,0)</f>
        <v>0</v>
      </c>
      <c r="BH992" s="216">
        <f>IF(N992="sníž. přenesená",J992,0)</f>
        <v>0</v>
      </c>
      <c r="BI992" s="216">
        <f>IF(N992="nulová",J992,0)</f>
        <v>0</v>
      </c>
      <c r="BJ992" s="18" t="s">
        <v>80</v>
      </c>
      <c r="BK992" s="216">
        <f>ROUND(I992*H992,2)</f>
        <v>0</v>
      </c>
      <c r="BL992" s="18" t="s">
        <v>159</v>
      </c>
      <c r="BM992" s="215" t="s">
        <v>1147</v>
      </c>
    </row>
    <row r="993" spans="1:65" s="2" customFormat="1" ht="19.5">
      <c r="A993" s="35"/>
      <c r="B993" s="36"/>
      <c r="C993" s="37"/>
      <c r="D993" s="217" t="s">
        <v>160</v>
      </c>
      <c r="E993" s="37"/>
      <c r="F993" s="218" t="s">
        <v>1146</v>
      </c>
      <c r="G993" s="37"/>
      <c r="H993" s="37"/>
      <c r="I993" s="116"/>
      <c r="J993" s="37"/>
      <c r="K993" s="37"/>
      <c r="L993" s="40"/>
      <c r="M993" s="219"/>
      <c r="N993" s="220"/>
      <c r="O993" s="72"/>
      <c r="P993" s="72"/>
      <c r="Q993" s="72"/>
      <c r="R993" s="72"/>
      <c r="S993" s="72"/>
      <c r="T993" s="73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T993" s="18" t="s">
        <v>160</v>
      </c>
      <c r="AU993" s="18" t="s">
        <v>82</v>
      </c>
    </row>
    <row r="994" spans="1:65" s="2" customFormat="1" ht="48.75">
      <c r="A994" s="35"/>
      <c r="B994" s="36"/>
      <c r="C994" s="37"/>
      <c r="D994" s="217" t="s">
        <v>359</v>
      </c>
      <c r="E994" s="37"/>
      <c r="F994" s="263" t="s">
        <v>1148</v>
      </c>
      <c r="G994" s="37"/>
      <c r="H994" s="37"/>
      <c r="I994" s="116"/>
      <c r="J994" s="37"/>
      <c r="K994" s="37"/>
      <c r="L994" s="40"/>
      <c r="M994" s="219"/>
      <c r="N994" s="220"/>
      <c r="O994" s="72"/>
      <c r="P994" s="72"/>
      <c r="Q994" s="72"/>
      <c r="R994" s="72"/>
      <c r="S994" s="72"/>
      <c r="T994" s="73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T994" s="18" t="s">
        <v>359</v>
      </c>
      <c r="AU994" s="18" t="s">
        <v>82</v>
      </c>
    </row>
    <row r="995" spans="1:65" s="2" customFormat="1" ht="21.75" customHeight="1">
      <c r="A995" s="35"/>
      <c r="B995" s="36"/>
      <c r="C995" s="253" t="s">
        <v>712</v>
      </c>
      <c r="D995" s="253" t="s">
        <v>308</v>
      </c>
      <c r="E995" s="254" t="s">
        <v>1149</v>
      </c>
      <c r="F995" s="255" t="s">
        <v>1150</v>
      </c>
      <c r="G995" s="256" t="s">
        <v>1092</v>
      </c>
      <c r="H995" s="257">
        <v>1</v>
      </c>
      <c r="I995" s="258"/>
      <c r="J995" s="259">
        <f>ROUND(I995*H995,2)</f>
        <v>0</v>
      </c>
      <c r="K995" s="255" t="s">
        <v>1</v>
      </c>
      <c r="L995" s="260"/>
      <c r="M995" s="261" t="s">
        <v>1</v>
      </c>
      <c r="N995" s="262" t="s">
        <v>38</v>
      </c>
      <c r="O995" s="72"/>
      <c r="P995" s="213">
        <f>O995*H995</f>
        <v>0</v>
      </c>
      <c r="Q995" s="213">
        <v>0</v>
      </c>
      <c r="R995" s="213">
        <f>Q995*H995</f>
        <v>0</v>
      </c>
      <c r="S995" s="213">
        <v>0</v>
      </c>
      <c r="T995" s="214">
        <f>S995*H995</f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215" t="s">
        <v>175</v>
      </c>
      <c r="AT995" s="215" t="s">
        <v>308</v>
      </c>
      <c r="AU995" s="215" t="s">
        <v>82</v>
      </c>
      <c r="AY995" s="18" t="s">
        <v>153</v>
      </c>
      <c r="BE995" s="216">
        <f>IF(N995="základní",J995,0)</f>
        <v>0</v>
      </c>
      <c r="BF995" s="216">
        <f>IF(N995="snížená",J995,0)</f>
        <v>0</v>
      </c>
      <c r="BG995" s="216">
        <f>IF(N995="zákl. přenesená",J995,0)</f>
        <v>0</v>
      </c>
      <c r="BH995" s="216">
        <f>IF(N995="sníž. přenesená",J995,0)</f>
        <v>0</v>
      </c>
      <c r="BI995" s="216">
        <f>IF(N995="nulová",J995,0)</f>
        <v>0</v>
      </c>
      <c r="BJ995" s="18" t="s">
        <v>80</v>
      </c>
      <c r="BK995" s="216">
        <f>ROUND(I995*H995,2)</f>
        <v>0</v>
      </c>
      <c r="BL995" s="18" t="s">
        <v>159</v>
      </c>
      <c r="BM995" s="215" t="s">
        <v>1151</v>
      </c>
    </row>
    <row r="996" spans="1:65" s="2" customFormat="1" ht="19.5">
      <c r="A996" s="35"/>
      <c r="B996" s="36"/>
      <c r="C996" s="37"/>
      <c r="D996" s="217" t="s">
        <v>160</v>
      </c>
      <c r="E996" s="37"/>
      <c r="F996" s="218" t="s">
        <v>1150</v>
      </c>
      <c r="G996" s="37"/>
      <c r="H996" s="37"/>
      <c r="I996" s="116"/>
      <c r="J996" s="37"/>
      <c r="K996" s="37"/>
      <c r="L996" s="40"/>
      <c r="M996" s="219"/>
      <c r="N996" s="220"/>
      <c r="O996" s="72"/>
      <c r="P996" s="72"/>
      <c r="Q996" s="72"/>
      <c r="R996" s="72"/>
      <c r="S996" s="72"/>
      <c r="T996" s="73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T996" s="18" t="s">
        <v>160</v>
      </c>
      <c r="AU996" s="18" t="s">
        <v>82</v>
      </c>
    </row>
    <row r="997" spans="1:65" s="2" customFormat="1" ht="48.75">
      <c r="A997" s="35"/>
      <c r="B997" s="36"/>
      <c r="C997" s="37"/>
      <c r="D997" s="217" t="s">
        <v>359</v>
      </c>
      <c r="E997" s="37"/>
      <c r="F997" s="263" t="s">
        <v>1152</v>
      </c>
      <c r="G997" s="37"/>
      <c r="H997" s="37"/>
      <c r="I997" s="116"/>
      <c r="J997" s="37"/>
      <c r="K997" s="37"/>
      <c r="L997" s="40"/>
      <c r="M997" s="219"/>
      <c r="N997" s="220"/>
      <c r="O997" s="72"/>
      <c r="P997" s="72"/>
      <c r="Q997" s="72"/>
      <c r="R997" s="72"/>
      <c r="S997" s="72"/>
      <c r="T997" s="73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T997" s="18" t="s">
        <v>359</v>
      </c>
      <c r="AU997" s="18" t="s">
        <v>82</v>
      </c>
    </row>
    <row r="998" spans="1:65" s="2" customFormat="1" ht="21.75" customHeight="1">
      <c r="A998" s="35"/>
      <c r="B998" s="36"/>
      <c r="C998" s="253" t="s">
        <v>1153</v>
      </c>
      <c r="D998" s="253" t="s">
        <v>308</v>
      </c>
      <c r="E998" s="254" t="s">
        <v>1154</v>
      </c>
      <c r="F998" s="255" t="s">
        <v>1150</v>
      </c>
      <c r="G998" s="256" t="s">
        <v>1092</v>
      </c>
      <c r="H998" s="257">
        <v>1</v>
      </c>
      <c r="I998" s="258"/>
      <c r="J998" s="259">
        <f>ROUND(I998*H998,2)</f>
        <v>0</v>
      </c>
      <c r="K998" s="255" t="s">
        <v>1</v>
      </c>
      <c r="L998" s="260"/>
      <c r="M998" s="261" t="s">
        <v>1</v>
      </c>
      <c r="N998" s="262" t="s">
        <v>38</v>
      </c>
      <c r="O998" s="72"/>
      <c r="P998" s="213">
        <f>O998*H998</f>
        <v>0</v>
      </c>
      <c r="Q998" s="213">
        <v>0</v>
      </c>
      <c r="R998" s="213">
        <f>Q998*H998</f>
        <v>0</v>
      </c>
      <c r="S998" s="213">
        <v>0</v>
      </c>
      <c r="T998" s="214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215" t="s">
        <v>175</v>
      </c>
      <c r="AT998" s="215" t="s">
        <v>308</v>
      </c>
      <c r="AU998" s="215" t="s">
        <v>82</v>
      </c>
      <c r="AY998" s="18" t="s">
        <v>153</v>
      </c>
      <c r="BE998" s="216">
        <f>IF(N998="základní",J998,0)</f>
        <v>0</v>
      </c>
      <c r="BF998" s="216">
        <f>IF(N998="snížená",J998,0)</f>
        <v>0</v>
      </c>
      <c r="BG998" s="216">
        <f>IF(N998="zákl. přenesená",J998,0)</f>
        <v>0</v>
      </c>
      <c r="BH998" s="216">
        <f>IF(N998="sníž. přenesená",J998,0)</f>
        <v>0</v>
      </c>
      <c r="BI998" s="216">
        <f>IF(N998="nulová",J998,0)</f>
        <v>0</v>
      </c>
      <c r="BJ998" s="18" t="s">
        <v>80</v>
      </c>
      <c r="BK998" s="216">
        <f>ROUND(I998*H998,2)</f>
        <v>0</v>
      </c>
      <c r="BL998" s="18" t="s">
        <v>159</v>
      </c>
      <c r="BM998" s="215" t="s">
        <v>1155</v>
      </c>
    </row>
    <row r="999" spans="1:65" s="2" customFormat="1" ht="19.5">
      <c r="A999" s="35"/>
      <c r="B999" s="36"/>
      <c r="C999" s="37"/>
      <c r="D999" s="217" t="s">
        <v>160</v>
      </c>
      <c r="E999" s="37"/>
      <c r="F999" s="218" t="s">
        <v>1150</v>
      </c>
      <c r="G999" s="37"/>
      <c r="H999" s="37"/>
      <c r="I999" s="116"/>
      <c r="J999" s="37"/>
      <c r="K999" s="37"/>
      <c r="L999" s="40"/>
      <c r="M999" s="219"/>
      <c r="N999" s="220"/>
      <c r="O999" s="72"/>
      <c r="P999" s="72"/>
      <c r="Q999" s="72"/>
      <c r="R999" s="72"/>
      <c r="S999" s="72"/>
      <c r="T999" s="73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T999" s="18" t="s">
        <v>160</v>
      </c>
      <c r="AU999" s="18" t="s">
        <v>82</v>
      </c>
    </row>
    <row r="1000" spans="1:65" s="2" customFormat="1" ht="39">
      <c r="A1000" s="35"/>
      <c r="B1000" s="36"/>
      <c r="C1000" s="37"/>
      <c r="D1000" s="217" t="s">
        <v>359</v>
      </c>
      <c r="E1000" s="37"/>
      <c r="F1000" s="263" t="s">
        <v>1156</v>
      </c>
      <c r="G1000" s="37"/>
      <c r="H1000" s="37"/>
      <c r="I1000" s="116"/>
      <c r="J1000" s="37"/>
      <c r="K1000" s="37"/>
      <c r="L1000" s="40"/>
      <c r="M1000" s="219"/>
      <c r="N1000" s="220"/>
      <c r="O1000" s="72"/>
      <c r="P1000" s="72"/>
      <c r="Q1000" s="72"/>
      <c r="R1000" s="72"/>
      <c r="S1000" s="72"/>
      <c r="T1000" s="73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T1000" s="18" t="s">
        <v>359</v>
      </c>
      <c r="AU1000" s="18" t="s">
        <v>82</v>
      </c>
    </row>
    <row r="1001" spans="1:65" s="2" customFormat="1" ht="21.75" customHeight="1">
      <c r="A1001" s="35"/>
      <c r="B1001" s="36"/>
      <c r="C1001" s="253" t="s">
        <v>718</v>
      </c>
      <c r="D1001" s="253" t="s">
        <v>308</v>
      </c>
      <c r="E1001" s="254" t="s">
        <v>1157</v>
      </c>
      <c r="F1001" s="255" t="s">
        <v>1158</v>
      </c>
      <c r="G1001" s="256" t="s">
        <v>1092</v>
      </c>
      <c r="H1001" s="257">
        <v>1</v>
      </c>
      <c r="I1001" s="258"/>
      <c r="J1001" s="259">
        <f>ROUND(I1001*H1001,2)</f>
        <v>0</v>
      </c>
      <c r="K1001" s="255" t="s">
        <v>1</v>
      </c>
      <c r="L1001" s="260"/>
      <c r="M1001" s="261" t="s">
        <v>1</v>
      </c>
      <c r="N1001" s="262" t="s">
        <v>38</v>
      </c>
      <c r="O1001" s="72"/>
      <c r="P1001" s="213">
        <f>O1001*H1001</f>
        <v>0</v>
      </c>
      <c r="Q1001" s="213">
        <v>0</v>
      </c>
      <c r="R1001" s="213">
        <f>Q1001*H1001</f>
        <v>0</v>
      </c>
      <c r="S1001" s="213">
        <v>0</v>
      </c>
      <c r="T1001" s="214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215" t="s">
        <v>175</v>
      </c>
      <c r="AT1001" s="215" t="s">
        <v>308</v>
      </c>
      <c r="AU1001" s="215" t="s">
        <v>82</v>
      </c>
      <c r="AY1001" s="18" t="s">
        <v>153</v>
      </c>
      <c r="BE1001" s="216">
        <f>IF(N1001="základní",J1001,0)</f>
        <v>0</v>
      </c>
      <c r="BF1001" s="216">
        <f>IF(N1001="snížená",J1001,0)</f>
        <v>0</v>
      </c>
      <c r="BG1001" s="216">
        <f>IF(N1001="zákl. přenesená",J1001,0)</f>
        <v>0</v>
      </c>
      <c r="BH1001" s="216">
        <f>IF(N1001="sníž. přenesená",J1001,0)</f>
        <v>0</v>
      </c>
      <c r="BI1001" s="216">
        <f>IF(N1001="nulová",J1001,0)</f>
        <v>0</v>
      </c>
      <c r="BJ1001" s="18" t="s">
        <v>80</v>
      </c>
      <c r="BK1001" s="216">
        <f>ROUND(I1001*H1001,2)</f>
        <v>0</v>
      </c>
      <c r="BL1001" s="18" t="s">
        <v>159</v>
      </c>
      <c r="BM1001" s="215" t="s">
        <v>1159</v>
      </c>
    </row>
    <row r="1002" spans="1:65" s="2" customFormat="1" ht="19.5">
      <c r="A1002" s="35"/>
      <c r="B1002" s="36"/>
      <c r="C1002" s="37"/>
      <c r="D1002" s="217" t="s">
        <v>160</v>
      </c>
      <c r="E1002" s="37"/>
      <c r="F1002" s="218" t="s">
        <v>1158</v>
      </c>
      <c r="G1002" s="37"/>
      <c r="H1002" s="37"/>
      <c r="I1002" s="116"/>
      <c r="J1002" s="37"/>
      <c r="K1002" s="37"/>
      <c r="L1002" s="40"/>
      <c r="M1002" s="219"/>
      <c r="N1002" s="220"/>
      <c r="O1002" s="72"/>
      <c r="P1002" s="72"/>
      <c r="Q1002" s="72"/>
      <c r="R1002" s="72"/>
      <c r="S1002" s="72"/>
      <c r="T1002" s="73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T1002" s="18" t="s">
        <v>160</v>
      </c>
      <c r="AU1002" s="18" t="s">
        <v>82</v>
      </c>
    </row>
    <row r="1003" spans="1:65" s="2" customFormat="1" ht="48.75">
      <c r="A1003" s="35"/>
      <c r="B1003" s="36"/>
      <c r="C1003" s="37"/>
      <c r="D1003" s="217" t="s">
        <v>359</v>
      </c>
      <c r="E1003" s="37"/>
      <c r="F1003" s="263" t="s">
        <v>1160</v>
      </c>
      <c r="G1003" s="37"/>
      <c r="H1003" s="37"/>
      <c r="I1003" s="116"/>
      <c r="J1003" s="37"/>
      <c r="K1003" s="37"/>
      <c r="L1003" s="40"/>
      <c r="M1003" s="219"/>
      <c r="N1003" s="220"/>
      <c r="O1003" s="72"/>
      <c r="P1003" s="72"/>
      <c r="Q1003" s="72"/>
      <c r="R1003" s="72"/>
      <c r="S1003" s="72"/>
      <c r="T1003" s="73"/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T1003" s="18" t="s">
        <v>359</v>
      </c>
      <c r="AU1003" s="18" t="s">
        <v>82</v>
      </c>
    </row>
    <row r="1004" spans="1:65" s="2" customFormat="1" ht="16.5" customHeight="1">
      <c r="A1004" s="35"/>
      <c r="B1004" s="36"/>
      <c r="C1004" s="253" t="s">
        <v>1161</v>
      </c>
      <c r="D1004" s="253" t="s">
        <v>308</v>
      </c>
      <c r="E1004" s="254" t="s">
        <v>1162</v>
      </c>
      <c r="F1004" s="255" t="s">
        <v>1163</v>
      </c>
      <c r="G1004" s="256" t="s">
        <v>1092</v>
      </c>
      <c r="H1004" s="257">
        <v>1</v>
      </c>
      <c r="I1004" s="258"/>
      <c r="J1004" s="259">
        <f>ROUND(I1004*H1004,2)</f>
        <v>0</v>
      </c>
      <c r="K1004" s="255" t="s">
        <v>1</v>
      </c>
      <c r="L1004" s="260"/>
      <c r="M1004" s="261" t="s">
        <v>1</v>
      </c>
      <c r="N1004" s="262" t="s">
        <v>38</v>
      </c>
      <c r="O1004" s="72"/>
      <c r="P1004" s="213">
        <f>O1004*H1004</f>
        <v>0</v>
      </c>
      <c r="Q1004" s="213">
        <v>0</v>
      </c>
      <c r="R1004" s="213">
        <f>Q1004*H1004</f>
        <v>0</v>
      </c>
      <c r="S1004" s="213">
        <v>0</v>
      </c>
      <c r="T1004" s="214">
        <f>S1004*H1004</f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215" t="s">
        <v>175</v>
      </c>
      <c r="AT1004" s="215" t="s">
        <v>308</v>
      </c>
      <c r="AU1004" s="215" t="s">
        <v>82</v>
      </c>
      <c r="AY1004" s="18" t="s">
        <v>153</v>
      </c>
      <c r="BE1004" s="216">
        <f>IF(N1004="základní",J1004,0)</f>
        <v>0</v>
      </c>
      <c r="BF1004" s="216">
        <f>IF(N1004="snížená",J1004,0)</f>
        <v>0</v>
      </c>
      <c r="BG1004" s="216">
        <f>IF(N1004="zákl. přenesená",J1004,0)</f>
        <v>0</v>
      </c>
      <c r="BH1004" s="216">
        <f>IF(N1004="sníž. přenesená",J1004,0)</f>
        <v>0</v>
      </c>
      <c r="BI1004" s="216">
        <f>IF(N1004="nulová",J1004,0)</f>
        <v>0</v>
      </c>
      <c r="BJ1004" s="18" t="s">
        <v>80</v>
      </c>
      <c r="BK1004" s="216">
        <f>ROUND(I1004*H1004,2)</f>
        <v>0</v>
      </c>
      <c r="BL1004" s="18" t="s">
        <v>159</v>
      </c>
      <c r="BM1004" s="215" t="s">
        <v>1164</v>
      </c>
    </row>
    <row r="1005" spans="1:65" s="2" customFormat="1" ht="11.25">
      <c r="A1005" s="35"/>
      <c r="B1005" s="36"/>
      <c r="C1005" s="37"/>
      <c r="D1005" s="217" t="s">
        <v>160</v>
      </c>
      <c r="E1005" s="37"/>
      <c r="F1005" s="218" t="s">
        <v>1163</v>
      </c>
      <c r="G1005" s="37"/>
      <c r="H1005" s="37"/>
      <c r="I1005" s="116"/>
      <c r="J1005" s="37"/>
      <c r="K1005" s="37"/>
      <c r="L1005" s="40"/>
      <c r="M1005" s="219"/>
      <c r="N1005" s="220"/>
      <c r="O1005" s="72"/>
      <c r="P1005" s="72"/>
      <c r="Q1005" s="72"/>
      <c r="R1005" s="72"/>
      <c r="S1005" s="72"/>
      <c r="T1005" s="73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T1005" s="18" t="s">
        <v>160</v>
      </c>
      <c r="AU1005" s="18" t="s">
        <v>82</v>
      </c>
    </row>
    <row r="1006" spans="1:65" s="2" customFormat="1" ht="39">
      <c r="A1006" s="35"/>
      <c r="B1006" s="36"/>
      <c r="C1006" s="37"/>
      <c r="D1006" s="217" t="s">
        <v>359</v>
      </c>
      <c r="E1006" s="37"/>
      <c r="F1006" s="263" t="s">
        <v>1165</v>
      </c>
      <c r="G1006" s="37"/>
      <c r="H1006" s="37"/>
      <c r="I1006" s="116"/>
      <c r="J1006" s="37"/>
      <c r="K1006" s="37"/>
      <c r="L1006" s="40"/>
      <c r="M1006" s="219"/>
      <c r="N1006" s="220"/>
      <c r="O1006" s="72"/>
      <c r="P1006" s="72"/>
      <c r="Q1006" s="72"/>
      <c r="R1006" s="72"/>
      <c r="S1006" s="72"/>
      <c r="T1006" s="73"/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T1006" s="18" t="s">
        <v>359</v>
      </c>
      <c r="AU1006" s="18" t="s">
        <v>82</v>
      </c>
    </row>
    <row r="1007" spans="1:65" s="2" customFormat="1" ht="16.5" customHeight="1">
      <c r="A1007" s="35"/>
      <c r="B1007" s="36"/>
      <c r="C1007" s="253" t="s">
        <v>724</v>
      </c>
      <c r="D1007" s="253" t="s">
        <v>308</v>
      </c>
      <c r="E1007" s="254" t="s">
        <v>1166</v>
      </c>
      <c r="F1007" s="255" t="s">
        <v>1167</v>
      </c>
      <c r="G1007" s="256" t="s">
        <v>1092</v>
      </c>
      <c r="H1007" s="257">
        <v>1</v>
      </c>
      <c r="I1007" s="258"/>
      <c r="J1007" s="259">
        <f>ROUND(I1007*H1007,2)</f>
        <v>0</v>
      </c>
      <c r="K1007" s="255" t="s">
        <v>1</v>
      </c>
      <c r="L1007" s="260"/>
      <c r="M1007" s="261" t="s">
        <v>1</v>
      </c>
      <c r="N1007" s="262" t="s">
        <v>38</v>
      </c>
      <c r="O1007" s="72"/>
      <c r="P1007" s="213">
        <f>O1007*H1007</f>
        <v>0</v>
      </c>
      <c r="Q1007" s="213">
        <v>0</v>
      </c>
      <c r="R1007" s="213">
        <f>Q1007*H1007</f>
        <v>0</v>
      </c>
      <c r="S1007" s="213">
        <v>0</v>
      </c>
      <c r="T1007" s="214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215" t="s">
        <v>175</v>
      </c>
      <c r="AT1007" s="215" t="s">
        <v>308</v>
      </c>
      <c r="AU1007" s="215" t="s">
        <v>82</v>
      </c>
      <c r="AY1007" s="18" t="s">
        <v>153</v>
      </c>
      <c r="BE1007" s="216">
        <f>IF(N1007="základní",J1007,0)</f>
        <v>0</v>
      </c>
      <c r="BF1007" s="216">
        <f>IF(N1007="snížená",J1007,0)</f>
        <v>0</v>
      </c>
      <c r="BG1007" s="216">
        <f>IF(N1007="zákl. přenesená",J1007,0)</f>
        <v>0</v>
      </c>
      <c r="BH1007" s="216">
        <f>IF(N1007="sníž. přenesená",J1007,0)</f>
        <v>0</v>
      </c>
      <c r="BI1007" s="216">
        <f>IF(N1007="nulová",J1007,0)</f>
        <v>0</v>
      </c>
      <c r="BJ1007" s="18" t="s">
        <v>80</v>
      </c>
      <c r="BK1007" s="216">
        <f>ROUND(I1007*H1007,2)</f>
        <v>0</v>
      </c>
      <c r="BL1007" s="18" t="s">
        <v>159</v>
      </c>
      <c r="BM1007" s="215" t="s">
        <v>1168</v>
      </c>
    </row>
    <row r="1008" spans="1:65" s="2" customFormat="1" ht="11.25">
      <c r="A1008" s="35"/>
      <c r="B1008" s="36"/>
      <c r="C1008" s="37"/>
      <c r="D1008" s="217" t="s">
        <v>160</v>
      </c>
      <c r="E1008" s="37"/>
      <c r="F1008" s="218" t="s">
        <v>1167</v>
      </c>
      <c r="G1008" s="37"/>
      <c r="H1008" s="37"/>
      <c r="I1008" s="116"/>
      <c r="J1008" s="37"/>
      <c r="K1008" s="37"/>
      <c r="L1008" s="40"/>
      <c r="M1008" s="219"/>
      <c r="N1008" s="220"/>
      <c r="O1008" s="72"/>
      <c r="P1008" s="72"/>
      <c r="Q1008" s="72"/>
      <c r="R1008" s="72"/>
      <c r="S1008" s="72"/>
      <c r="T1008" s="73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T1008" s="18" t="s">
        <v>160</v>
      </c>
      <c r="AU1008" s="18" t="s">
        <v>82</v>
      </c>
    </row>
    <row r="1009" spans="1:65" s="2" customFormat="1" ht="39">
      <c r="A1009" s="35"/>
      <c r="B1009" s="36"/>
      <c r="C1009" s="37"/>
      <c r="D1009" s="217" t="s">
        <v>359</v>
      </c>
      <c r="E1009" s="37"/>
      <c r="F1009" s="263" t="s">
        <v>1169</v>
      </c>
      <c r="G1009" s="37"/>
      <c r="H1009" s="37"/>
      <c r="I1009" s="116"/>
      <c r="J1009" s="37"/>
      <c r="K1009" s="37"/>
      <c r="L1009" s="40"/>
      <c r="M1009" s="219"/>
      <c r="N1009" s="220"/>
      <c r="O1009" s="72"/>
      <c r="P1009" s="72"/>
      <c r="Q1009" s="72"/>
      <c r="R1009" s="72"/>
      <c r="S1009" s="72"/>
      <c r="T1009" s="73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T1009" s="18" t="s">
        <v>359</v>
      </c>
      <c r="AU1009" s="18" t="s">
        <v>82</v>
      </c>
    </row>
    <row r="1010" spans="1:65" s="2" customFormat="1" ht="16.5" customHeight="1">
      <c r="A1010" s="35"/>
      <c r="B1010" s="36"/>
      <c r="C1010" s="253" t="s">
        <v>1170</v>
      </c>
      <c r="D1010" s="253" t="s">
        <v>308</v>
      </c>
      <c r="E1010" s="254" t="s">
        <v>1171</v>
      </c>
      <c r="F1010" s="255" t="s">
        <v>1172</v>
      </c>
      <c r="G1010" s="256" t="s">
        <v>1092</v>
      </c>
      <c r="H1010" s="257">
        <v>1</v>
      </c>
      <c r="I1010" s="258"/>
      <c r="J1010" s="259">
        <f>ROUND(I1010*H1010,2)</f>
        <v>0</v>
      </c>
      <c r="K1010" s="255" t="s">
        <v>1</v>
      </c>
      <c r="L1010" s="260"/>
      <c r="M1010" s="261" t="s">
        <v>1</v>
      </c>
      <c r="N1010" s="262" t="s">
        <v>38</v>
      </c>
      <c r="O1010" s="72"/>
      <c r="P1010" s="213">
        <f>O1010*H1010</f>
        <v>0</v>
      </c>
      <c r="Q1010" s="213">
        <v>0</v>
      </c>
      <c r="R1010" s="213">
        <f>Q1010*H1010</f>
        <v>0</v>
      </c>
      <c r="S1010" s="213">
        <v>0</v>
      </c>
      <c r="T1010" s="214">
        <f>S1010*H1010</f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215" t="s">
        <v>175</v>
      </c>
      <c r="AT1010" s="215" t="s">
        <v>308</v>
      </c>
      <c r="AU1010" s="215" t="s">
        <v>82</v>
      </c>
      <c r="AY1010" s="18" t="s">
        <v>153</v>
      </c>
      <c r="BE1010" s="216">
        <f>IF(N1010="základní",J1010,0)</f>
        <v>0</v>
      </c>
      <c r="BF1010" s="216">
        <f>IF(N1010="snížená",J1010,0)</f>
        <v>0</v>
      </c>
      <c r="BG1010" s="216">
        <f>IF(N1010="zákl. přenesená",J1010,0)</f>
        <v>0</v>
      </c>
      <c r="BH1010" s="216">
        <f>IF(N1010="sníž. přenesená",J1010,0)</f>
        <v>0</v>
      </c>
      <c r="BI1010" s="216">
        <f>IF(N1010="nulová",J1010,0)</f>
        <v>0</v>
      </c>
      <c r="BJ1010" s="18" t="s">
        <v>80</v>
      </c>
      <c r="BK1010" s="216">
        <f>ROUND(I1010*H1010,2)</f>
        <v>0</v>
      </c>
      <c r="BL1010" s="18" t="s">
        <v>159</v>
      </c>
      <c r="BM1010" s="215" t="s">
        <v>1173</v>
      </c>
    </row>
    <row r="1011" spans="1:65" s="2" customFormat="1" ht="11.25">
      <c r="A1011" s="35"/>
      <c r="B1011" s="36"/>
      <c r="C1011" s="37"/>
      <c r="D1011" s="217" t="s">
        <v>160</v>
      </c>
      <c r="E1011" s="37"/>
      <c r="F1011" s="218" t="s">
        <v>1172</v>
      </c>
      <c r="G1011" s="37"/>
      <c r="H1011" s="37"/>
      <c r="I1011" s="116"/>
      <c r="J1011" s="37"/>
      <c r="K1011" s="37"/>
      <c r="L1011" s="40"/>
      <c r="M1011" s="219"/>
      <c r="N1011" s="220"/>
      <c r="O1011" s="72"/>
      <c r="P1011" s="72"/>
      <c r="Q1011" s="72"/>
      <c r="R1011" s="72"/>
      <c r="S1011" s="72"/>
      <c r="T1011" s="73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T1011" s="18" t="s">
        <v>160</v>
      </c>
      <c r="AU1011" s="18" t="s">
        <v>82</v>
      </c>
    </row>
    <row r="1012" spans="1:65" s="2" customFormat="1" ht="16.5" customHeight="1">
      <c r="A1012" s="35"/>
      <c r="B1012" s="36"/>
      <c r="C1012" s="253" t="s">
        <v>728</v>
      </c>
      <c r="D1012" s="253" t="s">
        <v>308</v>
      </c>
      <c r="E1012" s="254" t="s">
        <v>1174</v>
      </c>
      <c r="F1012" s="255" t="s">
        <v>1175</v>
      </c>
      <c r="G1012" s="256" t="s">
        <v>1092</v>
      </c>
      <c r="H1012" s="257">
        <v>1</v>
      </c>
      <c r="I1012" s="258"/>
      <c r="J1012" s="259">
        <f>ROUND(I1012*H1012,2)</f>
        <v>0</v>
      </c>
      <c r="K1012" s="255" t="s">
        <v>1</v>
      </c>
      <c r="L1012" s="260"/>
      <c r="M1012" s="261" t="s">
        <v>1</v>
      </c>
      <c r="N1012" s="262" t="s">
        <v>38</v>
      </c>
      <c r="O1012" s="72"/>
      <c r="P1012" s="213">
        <f>O1012*H1012</f>
        <v>0</v>
      </c>
      <c r="Q1012" s="213">
        <v>0</v>
      </c>
      <c r="R1012" s="213">
        <f>Q1012*H1012</f>
        <v>0</v>
      </c>
      <c r="S1012" s="213">
        <v>0</v>
      </c>
      <c r="T1012" s="214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215" t="s">
        <v>175</v>
      </c>
      <c r="AT1012" s="215" t="s">
        <v>308</v>
      </c>
      <c r="AU1012" s="215" t="s">
        <v>82</v>
      </c>
      <c r="AY1012" s="18" t="s">
        <v>153</v>
      </c>
      <c r="BE1012" s="216">
        <f>IF(N1012="základní",J1012,0)</f>
        <v>0</v>
      </c>
      <c r="BF1012" s="216">
        <f>IF(N1012="snížená",J1012,0)</f>
        <v>0</v>
      </c>
      <c r="BG1012" s="216">
        <f>IF(N1012="zákl. přenesená",J1012,0)</f>
        <v>0</v>
      </c>
      <c r="BH1012" s="216">
        <f>IF(N1012="sníž. přenesená",J1012,0)</f>
        <v>0</v>
      </c>
      <c r="BI1012" s="216">
        <f>IF(N1012="nulová",J1012,0)</f>
        <v>0</v>
      </c>
      <c r="BJ1012" s="18" t="s">
        <v>80</v>
      </c>
      <c r="BK1012" s="216">
        <f>ROUND(I1012*H1012,2)</f>
        <v>0</v>
      </c>
      <c r="BL1012" s="18" t="s">
        <v>159</v>
      </c>
      <c r="BM1012" s="215" t="s">
        <v>1176</v>
      </c>
    </row>
    <row r="1013" spans="1:65" s="2" customFormat="1" ht="11.25">
      <c r="A1013" s="35"/>
      <c r="B1013" s="36"/>
      <c r="C1013" s="37"/>
      <c r="D1013" s="217" t="s">
        <v>160</v>
      </c>
      <c r="E1013" s="37"/>
      <c r="F1013" s="218" t="s">
        <v>1175</v>
      </c>
      <c r="G1013" s="37"/>
      <c r="H1013" s="37"/>
      <c r="I1013" s="116"/>
      <c r="J1013" s="37"/>
      <c r="K1013" s="37"/>
      <c r="L1013" s="40"/>
      <c r="M1013" s="219"/>
      <c r="N1013" s="220"/>
      <c r="O1013" s="72"/>
      <c r="P1013" s="72"/>
      <c r="Q1013" s="72"/>
      <c r="R1013" s="72"/>
      <c r="S1013" s="72"/>
      <c r="T1013" s="73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T1013" s="18" t="s">
        <v>160</v>
      </c>
      <c r="AU1013" s="18" t="s">
        <v>82</v>
      </c>
    </row>
    <row r="1014" spans="1:65" s="2" customFormat="1" ht="39">
      <c r="A1014" s="35"/>
      <c r="B1014" s="36"/>
      <c r="C1014" s="37"/>
      <c r="D1014" s="217" t="s">
        <v>359</v>
      </c>
      <c r="E1014" s="37"/>
      <c r="F1014" s="263" t="s">
        <v>1177</v>
      </c>
      <c r="G1014" s="37"/>
      <c r="H1014" s="37"/>
      <c r="I1014" s="116"/>
      <c r="J1014" s="37"/>
      <c r="K1014" s="37"/>
      <c r="L1014" s="40"/>
      <c r="M1014" s="219"/>
      <c r="N1014" s="220"/>
      <c r="O1014" s="72"/>
      <c r="P1014" s="72"/>
      <c r="Q1014" s="72"/>
      <c r="R1014" s="72"/>
      <c r="S1014" s="72"/>
      <c r="T1014" s="73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T1014" s="18" t="s">
        <v>359</v>
      </c>
      <c r="AU1014" s="18" t="s">
        <v>82</v>
      </c>
    </row>
    <row r="1015" spans="1:65" s="2" customFormat="1" ht="16.5" customHeight="1">
      <c r="A1015" s="35"/>
      <c r="B1015" s="36"/>
      <c r="C1015" s="204" t="s">
        <v>1178</v>
      </c>
      <c r="D1015" s="204" t="s">
        <v>155</v>
      </c>
      <c r="E1015" s="205" t="s">
        <v>1179</v>
      </c>
      <c r="F1015" s="206" t="s">
        <v>1180</v>
      </c>
      <c r="G1015" s="207" t="s">
        <v>158</v>
      </c>
      <c r="H1015" s="208">
        <v>316.8</v>
      </c>
      <c r="I1015" s="209"/>
      <c r="J1015" s="210">
        <f>ROUND(I1015*H1015,2)</f>
        <v>0</v>
      </c>
      <c r="K1015" s="206" t="s">
        <v>1</v>
      </c>
      <c r="L1015" s="40"/>
      <c r="M1015" s="211" t="s">
        <v>1</v>
      </c>
      <c r="N1015" s="212" t="s">
        <v>38</v>
      </c>
      <c r="O1015" s="72"/>
      <c r="P1015" s="213">
        <f>O1015*H1015</f>
        <v>0</v>
      </c>
      <c r="Q1015" s="213">
        <v>0</v>
      </c>
      <c r="R1015" s="213">
        <f>Q1015*H1015</f>
        <v>0</v>
      </c>
      <c r="S1015" s="213">
        <v>0</v>
      </c>
      <c r="T1015" s="214">
        <f>S1015*H1015</f>
        <v>0</v>
      </c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R1015" s="215" t="s">
        <v>159</v>
      </c>
      <c r="AT1015" s="215" t="s">
        <v>155</v>
      </c>
      <c r="AU1015" s="215" t="s">
        <v>82</v>
      </c>
      <c r="AY1015" s="18" t="s">
        <v>153</v>
      </c>
      <c r="BE1015" s="216">
        <f>IF(N1015="základní",J1015,0)</f>
        <v>0</v>
      </c>
      <c r="BF1015" s="216">
        <f>IF(N1015="snížená",J1015,0)</f>
        <v>0</v>
      </c>
      <c r="BG1015" s="216">
        <f>IF(N1015="zákl. přenesená",J1015,0)</f>
        <v>0</v>
      </c>
      <c r="BH1015" s="216">
        <f>IF(N1015="sníž. přenesená",J1015,0)</f>
        <v>0</v>
      </c>
      <c r="BI1015" s="216">
        <f>IF(N1015="nulová",J1015,0)</f>
        <v>0</v>
      </c>
      <c r="BJ1015" s="18" t="s">
        <v>80</v>
      </c>
      <c r="BK1015" s="216">
        <f>ROUND(I1015*H1015,2)</f>
        <v>0</v>
      </c>
      <c r="BL1015" s="18" t="s">
        <v>159</v>
      </c>
      <c r="BM1015" s="215" t="s">
        <v>1181</v>
      </c>
    </row>
    <row r="1016" spans="1:65" s="2" customFormat="1" ht="11.25">
      <c r="A1016" s="35"/>
      <c r="B1016" s="36"/>
      <c r="C1016" s="37"/>
      <c r="D1016" s="217" t="s">
        <v>160</v>
      </c>
      <c r="E1016" s="37"/>
      <c r="F1016" s="218" t="s">
        <v>1180</v>
      </c>
      <c r="G1016" s="37"/>
      <c r="H1016" s="37"/>
      <c r="I1016" s="116"/>
      <c r="J1016" s="37"/>
      <c r="K1016" s="37"/>
      <c r="L1016" s="40"/>
      <c r="M1016" s="219"/>
      <c r="N1016" s="220"/>
      <c r="O1016" s="72"/>
      <c r="P1016" s="72"/>
      <c r="Q1016" s="72"/>
      <c r="R1016" s="72"/>
      <c r="S1016" s="72"/>
      <c r="T1016" s="73"/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T1016" s="18" t="s">
        <v>160</v>
      </c>
      <c r="AU1016" s="18" t="s">
        <v>82</v>
      </c>
    </row>
    <row r="1017" spans="1:65" s="2" customFormat="1" ht="19.5">
      <c r="A1017" s="35"/>
      <c r="B1017" s="36"/>
      <c r="C1017" s="37"/>
      <c r="D1017" s="217" t="s">
        <v>359</v>
      </c>
      <c r="E1017" s="37"/>
      <c r="F1017" s="263" t="s">
        <v>1182</v>
      </c>
      <c r="G1017" s="37"/>
      <c r="H1017" s="37"/>
      <c r="I1017" s="116"/>
      <c r="J1017" s="37"/>
      <c r="K1017" s="37"/>
      <c r="L1017" s="40"/>
      <c r="M1017" s="219"/>
      <c r="N1017" s="220"/>
      <c r="O1017" s="72"/>
      <c r="P1017" s="72"/>
      <c r="Q1017" s="72"/>
      <c r="R1017" s="72"/>
      <c r="S1017" s="72"/>
      <c r="T1017" s="73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T1017" s="18" t="s">
        <v>359</v>
      </c>
      <c r="AU1017" s="18" t="s">
        <v>82</v>
      </c>
    </row>
    <row r="1018" spans="1:65" s="13" customFormat="1" ht="11.25">
      <c r="B1018" s="221"/>
      <c r="C1018" s="222"/>
      <c r="D1018" s="217" t="s">
        <v>161</v>
      </c>
      <c r="E1018" s="223" t="s">
        <v>1</v>
      </c>
      <c r="F1018" s="224" t="s">
        <v>366</v>
      </c>
      <c r="G1018" s="222"/>
      <c r="H1018" s="225">
        <v>316.8</v>
      </c>
      <c r="I1018" s="226"/>
      <c r="J1018" s="222"/>
      <c r="K1018" s="222"/>
      <c r="L1018" s="227"/>
      <c r="M1018" s="228"/>
      <c r="N1018" s="229"/>
      <c r="O1018" s="229"/>
      <c r="P1018" s="229"/>
      <c r="Q1018" s="229"/>
      <c r="R1018" s="229"/>
      <c r="S1018" s="229"/>
      <c r="T1018" s="230"/>
      <c r="AT1018" s="231" t="s">
        <v>161</v>
      </c>
      <c r="AU1018" s="231" t="s">
        <v>82</v>
      </c>
      <c r="AV1018" s="13" t="s">
        <v>82</v>
      </c>
      <c r="AW1018" s="13" t="s">
        <v>30</v>
      </c>
      <c r="AX1018" s="13" t="s">
        <v>73</v>
      </c>
      <c r="AY1018" s="231" t="s">
        <v>153</v>
      </c>
    </row>
    <row r="1019" spans="1:65" s="14" customFormat="1" ht="11.25">
      <c r="B1019" s="232"/>
      <c r="C1019" s="233"/>
      <c r="D1019" s="217" t="s">
        <v>161</v>
      </c>
      <c r="E1019" s="234" t="s">
        <v>1</v>
      </c>
      <c r="F1019" s="235" t="s">
        <v>163</v>
      </c>
      <c r="G1019" s="233"/>
      <c r="H1019" s="236">
        <v>316.8</v>
      </c>
      <c r="I1019" s="237"/>
      <c r="J1019" s="233"/>
      <c r="K1019" s="233"/>
      <c r="L1019" s="238"/>
      <c r="M1019" s="239"/>
      <c r="N1019" s="240"/>
      <c r="O1019" s="240"/>
      <c r="P1019" s="240"/>
      <c r="Q1019" s="240"/>
      <c r="R1019" s="240"/>
      <c r="S1019" s="240"/>
      <c r="T1019" s="241"/>
      <c r="AT1019" s="242" t="s">
        <v>161</v>
      </c>
      <c r="AU1019" s="242" t="s">
        <v>82</v>
      </c>
      <c r="AV1019" s="14" t="s">
        <v>159</v>
      </c>
      <c r="AW1019" s="14" t="s">
        <v>30</v>
      </c>
      <c r="AX1019" s="14" t="s">
        <v>80</v>
      </c>
      <c r="AY1019" s="242" t="s">
        <v>153</v>
      </c>
    </row>
    <row r="1020" spans="1:65" s="2" customFormat="1" ht="16.5" customHeight="1">
      <c r="A1020" s="35"/>
      <c r="B1020" s="36"/>
      <c r="C1020" s="204" t="s">
        <v>735</v>
      </c>
      <c r="D1020" s="204" t="s">
        <v>155</v>
      </c>
      <c r="E1020" s="205" t="s">
        <v>1183</v>
      </c>
      <c r="F1020" s="206" t="s">
        <v>1184</v>
      </c>
      <c r="G1020" s="207" t="s">
        <v>1092</v>
      </c>
      <c r="H1020" s="208">
        <v>1</v>
      </c>
      <c r="I1020" s="209"/>
      <c r="J1020" s="210">
        <f>ROUND(I1020*H1020,2)</f>
        <v>0</v>
      </c>
      <c r="K1020" s="206" t="s">
        <v>1</v>
      </c>
      <c r="L1020" s="40"/>
      <c r="M1020" s="211" t="s">
        <v>1</v>
      </c>
      <c r="N1020" s="212" t="s">
        <v>38</v>
      </c>
      <c r="O1020" s="72"/>
      <c r="P1020" s="213">
        <f>O1020*H1020</f>
        <v>0</v>
      </c>
      <c r="Q1020" s="213">
        <v>0</v>
      </c>
      <c r="R1020" s="213">
        <f>Q1020*H1020</f>
        <v>0</v>
      </c>
      <c r="S1020" s="213">
        <v>0</v>
      </c>
      <c r="T1020" s="214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215" t="s">
        <v>159</v>
      </c>
      <c r="AT1020" s="215" t="s">
        <v>155</v>
      </c>
      <c r="AU1020" s="215" t="s">
        <v>82</v>
      </c>
      <c r="AY1020" s="18" t="s">
        <v>153</v>
      </c>
      <c r="BE1020" s="216">
        <f>IF(N1020="základní",J1020,0)</f>
        <v>0</v>
      </c>
      <c r="BF1020" s="216">
        <f>IF(N1020="snížená",J1020,0)</f>
        <v>0</v>
      </c>
      <c r="BG1020" s="216">
        <f>IF(N1020="zákl. přenesená",J1020,0)</f>
        <v>0</v>
      </c>
      <c r="BH1020" s="216">
        <f>IF(N1020="sníž. přenesená",J1020,0)</f>
        <v>0</v>
      </c>
      <c r="BI1020" s="216">
        <f>IF(N1020="nulová",J1020,0)</f>
        <v>0</v>
      </c>
      <c r="BJ1020" s="18" t="s">
        <v>80</v>
      </c>
      <c r="BK1020" s="216">
        <f>ROUND(I1020*H1020,2)</f>
        <v>0</v>
      </c>
      <c r="BL1020" s="18" t="s">
        <v>159</v>
      </c>
      <c r="BM1020" s="215" t="s">
        <v>1185</v>
      </c>
    </row>
    <row r="1021" spans="1:65" s="2" customFormat="1" ht="11.25">
      <c r="A1021" s="35"/>
      <c r="B1021" s="36"/>
      <c r="C1021" s="37"/>
      <c r="D1021" s="217" t="s">
        <v>160</v>
      </c>
      <c r="E1021" s="37"/>
      <c r="F1021" s="218" t="s">
        <v>1184</v>
      </c>
      <c r="G1021" s="37"/>
      <c r="H1021" s="37"/>
      <c r="I1021" s="116"/>
      <c r="J1021" s="37"/>
      <c r="K1021" s="37"/>
      <c r="L1021" s="40"/>
      <c r="M1021" s="219"/>
      <c r="N1021" s="220"/>
      <c r="O1021" s="72"/>
      <c r="P1021" s="72"/>
      <c r="Q1021" s="72"/>
      <c r="R1021" s="72"/>
      <c r="S1021" s="72"/>
      <c r="T1021" s="73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T1021" s="18" t="s">
        <v>160</v>
      </c>
      <c r="AU1021" s="18" t="s">
        <v>82</v>
      </c>
    </row>
    <row r="1022" spans="1:65" s="2" customFormat="1" ht="16.5" customHeight="1">
      <c r="A1022" s="35"/>
      <c r="B1022" s="36"/>
      <c r="C1022" s="204" t="s">
        <v>1186</v>
      </c>
      <c r="D1022" s="204" t="s">
        <v>155</v>
      </c>
      <c r="E1022" s="205" t="s">
        <v>1187</v>
      </c>
      <c r="F1022" s="206" t="s">
        <v>1188</v>
      </c>
      <c r="G1022" s="207" t="s">
        <v>1092</v>
      </c>
      <c r="H1022" s="208">
        <v>1</v>
      </c>
      <c r="I1022" s="209"/>
      <c r="J1022" s="210">
        <f>ROUND(I1022*H1022,2)</f>
        <v>0</v>
      </c>
      <c r="K1022" s="206" t="s">
        <v>1</v>
      </c>
      <c r="L1022" s="40"/>
      <c r="M1022" s="211" t="s">
        <v>1</v>
      </c>
      <c r="N1022" s="212" t="s">
        <v>38</v>
      </c>
      <c r="O1022" s="72"/>
      <c r="P1022" s="213">
        <f>O1022*H1022</f>
        <v>0</v>
      </c>
      <c r="Q1022" s="213">
        <v>0</v>
      </c>
      <c r="R1022" s="213">
        <f>Q1022*H1022</f>
        <v>0</v>
      </c>
      <c r="S1022" s="213">
        <v>0</v>
      </c>
      <c r="T1022" s="214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215" t="s">
        <v>159</v>
      </c>
      <c r="AT1022" s="215" t="s">
        <v>155</v>
      </c>
      <c r="AU1022" s="215" t="s">
        <v>82</v>
      </c>
      <c r="AY1022" s="18" t="s">
        <v>153</v>
      </c>
      <c r="BE1022" s="216">
        <f>IF(N1022="základní",J1022,0)</f>
        <v>0</v>
      </c>
      <c r="BF1022" s="216">
        <f>IF(N1022="snížená",J1022,0)</f>
        <v>0</v>
      </c>
      <c r="BG1022" s="216">
        <f>IF(N1022="zákl. přenesená",J1022,0)</f>
        <v>0</v>
      </c>
      <c r="BH1022" s="216">
        <f>IF(N1022="sníž. přenesená",J1022,0)</f>
        <v>0</v>
      </c>
      <c r="BI1022" s="216">
        <f>IF(N1022="nulová",J1022,0)</f>
        <v>0</v>
      </c>
      <c r="BJ1022" s="18" t="s">
        <v>80</v>
      </c>
      <c r="BK1022" s="216">
        <f>ROUND(I1022*H1022,2)</f>
        <v>0</v>
      </c>
      <c r="BL1022" s="18" t="s">
        <v>159</v>
      </c>
      <c r="BM1022" s="215" t="s">
        <v>1189</v>
      </c>
    </row>
    <row r="1023" spans="1:65" s="2" customFormat="1" ht="11.25">
      <c r="A1023" s="35"/>
      <c r="B1023" s="36"/>
      <c r="C1023" s="37"/>
      <c r="D1023" s="217" t="s">
        <v>160</v>
      </c>
      <c r="E1023" s="37"/>
      <c r="F1023" s="218" t="s">
        <v>1188</v>
      </c>
      <c r="G1023" s="37"/>
      <c r="H1023" s="37"/>
      <c r="I1023" s="116"/>
      <c r="J1023" s="37"/>
      <c r="K1023" s="37"/>
      <c r="L1023" s="40"/>
      <c r="M1023" s="219"/>
      <c r="N1023" s="220"/>
      <c r="O1023" s="72"/>
      <c r="P1023" s="72"/>
      <c r="Q1023" s="72"/>
      <c r="R1023" s="72"/>
      <c r="S1023" s="72"/>
      <c r="T1023" s="73"/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T1023" s="18" t="s">
        <v>160</v>
      </c>
      <c r="AU1023" s="18" t="s">
        <v>82</v>
      </c>
    </row>
    <row r="1024" spans="1:65" s="12" customFormat="1" ht="22.9" customHeight="1">
      <c r="B1024" s="188"/>
      <c r="C1024" s="189"/>
      <c r="D1024" s="190" t="s">
        <v>72</v>
      </c>
      <c r="E1024" s="202" t="s">
        <v>1190</v>
      </c>
      <c r="F1024" s="202" t="s">
        <v>1191</v>
      </c>
      <c r="G1024" s="189"/>
      <c r="H1024" s="189"/>
      <c r="I1024" s="192"/>
      <c r="J1024" s="203">
        <f>BK1024</f>
        <v>0</v>
      </c>
      <c r="K1024" s="189"/>
      <c r="L1024" s="194"/>
      <c r="M1024" s="195"/>
      <c r="N1024" s="196"/>
      <c r="O1024" s="196"/>
      <c r="P1024" s="197">
        <f>SUM(P1025:P1053)</f>
        <v>0</v>
      </c>
      <c r="Q1024" s="196"/>
      <c r="R1024" s="197">
        <f>SUM(R1025:R1053)</f>
        <v>0</v>
      </c>
      <c r="S1024" s="196"/>
      <c r="T1024" s="198">
        <f>SUM(T1025:T1053)</f>
        <v>0</v>
      </c>
      <c r="AR1024" s="199" t="s">
        <v>82</v>
      </c>
      <c r="AT1024" s="200" t="s">
        <v>72</v>
      </c>
      <c r="AU1024" s="200" t="s">
        <v>80</v>
      </c>
      <c r="AY1024" s="199" t="s">
        <v>153</v>
      </c>
      <c r="BK1024" s="201">
        <f>SUM(BK1025:BK1053)</f>
        <v>0</v>
      </c>
    </row>
    <row r="1025" spans="1:65" s="2" customFormat="1" ht="21.75" customHeight="1">
      <c r="A1025" s="35"/>
      <c r="B1025" s="36"/>
      <c r="C1025" s="204" t="s">
        <v>740</v>
      </c>
      <c r="D1025" s="204" t="s">
        <v>155</v>
      </c>
      <c r="E1025" s="205" t="s">
        <v>1192</v>
      </c>
      <c r="F1025" s="206" t="s">
        <v>1193</v>
      </c>
      <c r="G1025" s="207" t="s">
        <v>169</v>
      </c>
      <c r="H1025" s="208">
        <v>12.125</v>
      </c>
      <c r="I1025" s="209"/>
      <c r="J1025" s="210">
        <f>ROUND(I1025*H1025,2)</f>
        <v>0</v>
      </c>
      <c r="K1025" s="206" t="s">
        <v>1</v>
      </c>
      <c r="L1025" s="40"/>
      <c r="M1025" s="211" t="s">
        <v>1</v>
      </c>
      <c r="N1025" s="212" t="s">
        <v>38</v>
      </c>
      <c r="O1025" s="72"/>
      <c r="P1025" s="213">
        <f>O1025*H1025</f>
        <v>0</v>
      </c>
      <c r="Q1025" s="213">
        <v>0</v>
      </c>
      <c r="R1025" s="213">
        <f>Q1025*H1025</f>
        <v>0</v>
      </c>
      <c r="S1025" s="213">
        <v>0</v>
      </c>
      <c r="T1025" s="214">
        <f>S1025*H1025</f>
        <v>0</v>
      </c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R1025" s="215" t="s">
        <v>192</v>
      </c>
      <c r="AT1025" s="215" t="s">
        <v>155</v>
      </c>
      <c r="AU1025" s="215" t="s">
        <v>82</v>
      </c>
      <c r="AY1025" s="18" t="s">
        <v>153</v>
      </c>
      <c r="BE1025" s="216">
        <f>IF(N1025="základní",J1025,0)</f>
        <v>0</v>
      </c>
      <c r="BF1025" s="216">
        <f>IF(N1025="snížená",J1025,0)</f>
        <v>0</v>
      </c>
      <c r="BG1025" s="216">
        <f>IF(N1025="zákl. přenesená",J1025,0)</f>
        <v>0</v>
      </c>
      <c r="BH1025" s="216">
        <f>IF(N1025="sníž. přenesená",J1025,0)</f>
        <v>0</v>
      </c>
      <c r="BI1025" s="216">
        <f>IF(N1025="nulová",J1025,0)</f>
        <v>0</v>
      </c>
      <c r="BJ1025" s="18" t="s">
        <v>80</v>
      </c>
      <c r="BK1025" s="216">
        <f>ROUND(I1025*H1025,2)</f>
        <v>0</v>
      </c>
      <c r="BL1025" s="18" t="s">
        <v>192</v>
      </c>
      <c r="BM1025" s="215" t="s">
        <v>1194</v>
      </c>
    </row>
    <row r="1026" spans="1:65" s="2" customFormat="1" ht="19.5">
      <c r="A1026" s="35"/>
      <c r="B1026" s="36"/>
      <c r="C1026" s="37"/>
      <c r="D1026" s="217" t="s">
        <v>160</v>
      </c>
      <c r="E1026" s="37"/>
      <c r="F1026" s="218" t="s">
        <v>1193</v>
      </c>
      <c r="G1026" s="37"/>
      <c r="H1026" s="37"/>
      <c r="I1026" s="116"/>
      <c r="J1026" s="37"/>
      <c r="K1026" s="37"/>
      <c r="L1026" s="40"/>
      <c r="M1026" s="219"/>
      <c r="N1026" s="220"/>
      <c r="O1026" s="72"/>
      <c r="P1026" s="72"/>
      <c r="Q1026" s="72"/>
      <c r="R1026" s="72"/>
      <c r="S1026" s="72"/>
      <c r="T1026" s="73"/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T1026" s="18" t="s">
        <v>160</v>
      </c>
      <c r="AU1026" s="18" t="s">
        <v>82</v>
      </c>
    </row>
    <row r="1027" spans="1:65" s="13" customFormat="1" ht="11.25">
      <c r="B1027" s="221"/>
      <c r="C1027" s="222"/>
      <c r="D1027" s="217" t="s">
        <v>161</v>
      </c>
      <c r="E1027" s="223" t="s">
        <v>1</v>
      </c>
      <c r="F1027" s="224" t="s">
        <v>464</v>
      </c>
      <c r="G1027" s="222"/>
      <c r="H1027" s="225">
        <v>12.125</v>
      </c>
      <c r="I1027" s="226"/>
      <c r="J1027" s="222"/>
      <c r="K1027" s="222"/>
      <c r="L1027" s="227"/>
      <c r="M1027" s="228"/>
      <c r="N1027" s="229"/>
      <c r="O1027" s="229"/>
      <c r="P1027" s="229"/>
      <c r="Q1027" s="229"/>
      <c r="R1027" s="229"/>
      <c r="S1027" s="229"/>
      <c r="T1027" s="230"/>
      <c r="AT1027" s="231" t="s">
        <v>161</v>
      </c>
      <c r="AU1027" s="231" t="s">
        <v>82</v>
      </c>
      <c r="AV1027" s="13" t="s">
        <v>82</v>
      </c>
      <c r="AW1027" s="13" t="s">
        <v>30</v>
      </c>
      <c r="AX1027" s="13" t="s">
        <v>73</v>
      </c>
      <c r="AY1027" s="231" t="s">
        <v>153</v>
      </c>
    </row>
    <row r="1028" spans="1:65" s="14" customFormat="1" ht="11.25">
      <c r="B1028" s="232"/>
      <c r="C1028" s="233"/>
      <c r="D1028" s="217" t="s">
        <v>161</v>
      </c>
      <c r="E1028" s="234" t="s">
        <v>1</v>
      </c>
      <c r="F1028" s="235" t="s">
        <v>163</v>
      </c>
      <c r="G1028" s="233"/>
      <c r="H1028" s="236">
        <v>12.125</v>
      </c>
      <c r="I1028" s="237"/>
      <c r="J1028" s="233"/>
      <c r="K1028" s="233"/>
      <c r="L1028" s="238"/>
      <c r="M1028" s="239"/>
      <c r="N1028" s="240"/>
      <c r="O1028" s="240"/>
      <c r="P1028" s="240"/>
      <c r="Q1028" s="240"/>
      <c r="R1028" s="240"/>
      <c r="S1028" s="240"/>
      <c r="T1028" s="241"/>
      <c r="AT1028" s="242" t="s">
        <v>161</v>
      </c>
      <c r="AU1028" s="242" t="s">
        <v>82</v>
      </c>
      <c r="AV1028" s="14" t="s">
        <v>159</v>
      </c>
      <c r="AW1028" s="14" t="s">
        <v>30</v>
      </c>
      <c r="AX1028" s="14" t="s">
        <v>80</v>
      </c>
      <c r="AY1028" s="242" t="s">
        <v>153</v>
      </c>
    </row>
    <row r="1029" spans="1:65" s="2" customFormat="1" ht="16.5" customHeight="1">
      <c r="A1029" s="35"/>
      <c r="B1029" s="36"/>
      <c r="C1029" s="253" t="s">
        <v>1195</v>
      </c>
      <c r="D1029" s="253" t="s">
        <v>308</v>
      </c>
      <c r="E1029" s="254" t="s">
        <v>1196</v>
      </c>
      <c r="F1029" s="255" t="s">
        <v>1197</v>
      </c>
      <c r="G1029" s="256" t="s">
        <v>158</v>
      </c>
      <c r="H1029" s="257">
        <v>2.0009999999999999</v>
      </c>
      <c r="I1029" s="258"/>
      <c r="J1029" s="259">
        <f>ROUND(I1029*H1029,2)</f>
        <v>0</v>
      </c>
      <c r="K1029" s="255" t="s">
        <v>1</v>
      </c>
      <c r="L1029" s="260"/>
      <c r="M1029" s="261" t="s">
        <v>1</v>
      </c>
      <c r="N1029" s="262" t="s">
        <v>38</v>
      </c>
      <c r="O1029" s="72"/>
      <c r="P1029" s="213">
        <f>O1029*H1029</f>
        <v>0</v>
      </c>
      <c r="Q1029" s="213">
        <v>0</v>
      </c>
      <c r="R1029" s="213">
        <f>Q1029*H1029</f>
        <v>0</v>
      </c>
      <c r="S1029" s="213">
        <v>0</v>
      </c>
      <c r="T1029" s="214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215" t="s">
        <v>228</v>
      </c>
      <c r="AT1029" s="215" t="s">
        <v>308</v>
      </c>
      <c r="AU1029" s="215" t="s">
        <v>82</v>
      </c>
      <c r="AY1029" s="18" t="s">
        <v>153</v>
      </c>
      <c r="BE1029" s="216">
        <f>IF(N1029="základní",J1029,0)</f>
        <v>0</v>
      </c>
      <c r="BF1029" s="216">
        <f>IF(N1029="snížená",J1029,0)</f>
        <v>0</v>
      </c>
      <c r="BG1029" s="216">
        <f>IF(N1029="zákl. přenesená",J1029,0)</f>
        <v>0</v>
      </c>
      <c r="BH1029" s="216">
        <f>IF(N1029="sníž. přenesená",J1029,0)</f>
        <v>0</v>
      </c>
      <c r="BI1029" s="216">
        <f>IF(N1029="nulová",J1029,0)</f>
        <v>0</v>
      </c>
      <c r="BJ1029" s="18" t="s">
        <v>80</v>
      </c>
      <c r="BK1029" s="216">
        <f>ROUND(I1029*H1029,2)</f>
        <v>0</v>
      </c>
      <c r="BL1029" s="18" t="s">
        <v>192</v>
      </c>
      <c r="BM1029" s="215" t="s">
        <v>1198</v>
      </c>
    </row>
    <row r="1030" spans="1:65" s="2" customFormat="1" ht="11.25">
      <c r="A1030" s="35"/>
      <c r="B1030" s="36"/>
      <c r="C1030" s="37"/>
      <c r="D1030" s="217" t="s">
        <v>160</v>
      </c>
      <c r="E1030" s="37"/>
      <c r="F1030" s="218" t="s">
        <v>1197</v>
      </c>
      <c r="G1030" s="37"/>
      <c r="H1030" s="37"/>
      <c r="I1030" s="116"/>
      <c r="J1030" s="37"/>
      <c r="K1030" s="37"/>
      <c r="L1030" s="40"/>
      <c r="M1030" s="219"/>
      <c r="N1030" s="220"/>
      <c r="O1030" s="72"/>
      <c r="P1030" s="72"/>
      <c r="Q1030" s="72"/>
      <c r="R1030" s="72"/>
      <c r="S1030" s="72"/>
      <c r="T1030" s="73"/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T1030" s="18" t="s">
        <v>160</v>
      </c>
      <c r="AU1030" s="18" t="s">
        <v>82</v>
      </c>
    </row>
    <row r="1031" spans="1:65" s="2" customFormat="1" ht="21.75" customHeight="1">
      <c r="A1031" s="35"/>
      <c r="B1031" s="36"/>
      <c r="C1031" s="204" t="s">
        <v>743</v>
      </c>
      <c r="D1031" s="204" t="s">
        <v>155</v>
      </c>
      <c r="E1031" s="205" t="s">
        <v>1199</v>
      </c>
      <c r="F1031" s="206" t="s">
        <v>1200</v>
      </c>
      <c r="G1031" s="207" t="s">
        <v>158</v>
      </c>
      <c r="H1031" s="208">
        <v>191.02</v>
      </c>
      <c r="I1031" s="209"/>
      <c r="J1031" s="210">
        <f>ROUND(I1031*H1031,2)</f>
        <v>0</v>
      </c>
      <c r="K1031" s="206" t="s">
        <v>1</v>
      </c>
      <c r="L1031" s="40"/>
      <c r="M1031" s="211" t="s">
        <v>1</v>
      </c>
      <c r="N1031" s="212" t="s">
        <v>38</v>
      </c>
      <c r="O1031" s="72"/>
      <c r="P1031" s="213">
        <f>O1031*H1031</f>
        <v>0</v>
      </c>
      <c r="Q1031" s="213">
        <v>0</v>
      </c>
      <c r="R1031" s="213">
        <f>Q1031*H1031</f>
        <v>0</v>
      </c>
      <c r="S1031" s="213">
        <v>0</v>
      </c>
      <c r="T1031" s="214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215" t="s">
        <v>192</v>
      </c>
      <c r="AT1031" s="215" t="s">
        <v>155</v>
      </c>
      <c r="AU1031" s="215" t="s">
        <v>82</v>
      </c>
      <c r="AY1031" s="18" t="s">
        <v>153</v>
      </c>
      <c r="BE1031" s="216">
        <f>IF(N1031="základní",J1031,0)</f>
        <v>0</v>
      </c>
      <c r="BF1031" s="216">
        <f>IF(N1031="snížená",J1031,0)</f>
        <v>0</v>
      </c>
      <c r="BG1031" s="216">
        <f>IF(N1031="zákl. přenesená",J1031,0)</f>
        <v>0</v>
      </c>
      <c r="BH1031" s="216">
        <f>IF(N1031="sníž. přenesená",J1031,0)</f>
        <v>0</v>
      </c>
      <c r="BI1031" s="216">
        <f>IF(N1031="nulová",J1031,0)</f>
        <v>0</v>
      </c>
      <c r="BJ1031" s="18" t="s">
        <v>80</v>
      </c>
      <c r="BK1031" s="216">
        <f>ROUND(I1031*H1031,2)</f>
        <v>0</v>
      </c>
      <c r="BL1031" s="18" t="s">
        <v>192</v>
      </c>
      <c r="BM1031" s="215" t="s">
        <v>1201</v>
      </c>
    </row>
    <row r="1032" spans="1:65" s="2" customFormat="1" ht="11.25">
      <c r="A1032" s="35"/>
      <c r="B1032" s="36"/>
      <c r="C1032" s="37"/>
      <c r="D1032" s="217" t="s">
        <v>160</v>
      </c>
      <c r="E1032" s="37"/>
      <c r="F1032" s="218" t="s">
        <v>1200</v>
      </c>
      <c r="G1032" s="37"/>
      <c r="H1032" s="37"/>
      <c r="I1032" s="116"/>
      <c r="J1032" s="37"/>
      <c r="K1032" s="37"/>
      <c r="L1032" s="40"/>
      <c r="M1032" s="219"/>
      <c r="N1032" s="220"/>
      <c r="O1032" s="72"/>
      <c r="P1032" s="72"/>
      <c r="Q1032" s="72"/>
      <c r="R1032" s="72"/>
      <c r="S1032" s="72"/>
      <c r="T1032" s="73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T1032" s="18" t="s">
        <v>160</v>
      </c>
      <c r="AU1032" s="18" t="s">
        <v>82</v>
      </c>
    </row>
    <row r="1033" spans="1:65" s="13" customFormat="1" ht="11.25">
      <c r="B1033" s="221"/>
      <c r="C1033" s="222"/>
      <c r="D1033" s="217" t="s">
        <v>161</v>
      </c>
      <c r="E1033" s="223" t="s">
        <v>1</v>
      </c>
      <c r="F1033" s="224" t="s">
        <v>1202</v>
      </c>
      <c r="G1033" s="222"/>
      <c r="H1033" s="225">
        <v>191.02</v>
      </c>
      <c r="I1033" s="226"/>
      <c r="J1033" s="222"/>
      <c r="K1033" s="222"/>
      <c r="L1033" s="227"/>
      <c r="M1033" s="228"/>
      <c r="N1033" s="229"/>
      <c r="O1033" s="229"/>
      <c r="P1033" s="229"/>
      <c r="Q1033" s="229"/>
      <c r="R1033" s="229"/>
      <c r="S1033" s="229"/>
      <c r="T1033" s="230"/>
      <c r="AT1033" s="231" t="s">
        <v>161</v>
      </c>
      <c r="AU1033" s="231" t="s">
        <v>82</v>
      </c>
      <c r="AV1033" s="13" t="s">
        <v>82</v>
      </c>
      <c r="AW1033" s="13" t="s">
        <v>30</v>
      </c>
      <c r="AX1033" s="13" t="s">
        <v>73</v>
      </c>
      <c r="AY1033" s="231" t="s">
        <v>153</v>
      </c>
    </row>
    <row r="1034" spans="1:65" s="14" customFormat="1" ht="11.25">
      <c r="B1034" s="232"/>
      <c r="C1034" s="233"/>
      <c r="D1034" s="217" t="s">
        <v>161</v>
      </c>
      <c r="E1034" s="234" t="s">
        <v>1</v>
      </c>
      <c r="F1034" s="235" t="s">
        <v>163</v>
      </c>
      <c r="G1034" s="233"/>
      <c r="H1034" s="236">
        <v>191.02</v>
      </c>
      <c r="I1034" s="237"/>
      <c r="J1034" s="233"/>
      <c r="K1034" s="233"/>
      <c r="L1034" s="238"/>
      <c r="M1034" s="239"/>
      <c r="N1034" s="240"/>
      <c r="O1034" s="240"/>
      <c r="P1034" s="240"/>
      <c r="Q1034" s="240"/>
      <c r="R1034" s="240"/>
      <c r="S1034" s="240"/>
      <c r="T1034" s="241"/>
      <c r="AT1034" s="242" t="s">
        <v>161</v>
      </c>
      <c r="AU1034" s="242" t="s">
        <v>82</v>
      </c>
      <c r="AV1034" s="14" t="s">
        <v>159</v>
      </c>
      <c r="AW1034" s="14" t="s">
        <v>30</v>
      </c>
      <c r="AX1034" s="14" t="s">
        <v>80</v>
      </c>
      <c r="AY1034" s="242" t="s">
        <v>153</v>
      </c>
    </row>
    <row r="1035" spans="1:65" s="2" customFormat="1" ht="21.75" customHeight="1">
      <c r="A1035" s="35"/>
      <c r="B1035" s="36"/>
      <c r="C1035" s="204" t="s">
        <v>1203</v>
      </c>
      <c r="D1035" s="204" t="s">
        <v>155</v>
      </c>
      <c r="E1035" s="205" t="s">
        <v>1204</v>
      </c>
      <c r="F1035" s="206" t="s">
        <v>1205</v>
      </c>
      <c r="G1035" s="207" t="s">
        <v>158</v>
      </c>
      <c r="H1035" s="208">
        <v>180.29</v>
      </c>
      <c r="I1035" s="209"/>
      <c r="J1035" s="210">
        <f>ROUND(I1035*H1035,2)</f>
        <v>0</v>
      </c>
      <c r="K1035" s="206" t="s">
        <v>1</v>
      </c>
      <c r="L1035" s="40"/>
      <c r="M1035" s="211" t="s">
        <v>1</v>
      </c>
      <c r="N1035" s="212" t="s">
        <v>38</v>
      </c>
      <c r="O1035" s="72"/>
      <c r="P1035" s="213">
        <f>O1035*H1035</f>
        <v>0</v>
      </c>
      <c r="Q1035" s="213">
        <v>0</v>
      </c>
      <c r="R1035" s="213">
        <f>Q1035*H1035</f>
        <v>0</v>
      </c>
      <c r="S1035" s="213">
        <v>0</v>
      </c>
      <c r="T1035" s="214">
        <f>S1035*H1035</f>
        <v>0</v>
      </c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R1035" s="215" t="s">
        <v>192</v>
      </c>
      <c r="AT1035" s="215" t="s">
        <v>155</v>
      </c>
      <c r="AU1035" s="215" t="s">
        <v>82</v>
      </c>
      <c r="AY1035" s="18" t="s">
        <v>153</v>
      </c>
      <c r="BE1035" s="216">
        <f>IF(N1035="základní",J1035,0)</f>
        <v>0</v>
      </c>
      <c r="BF1035" s="216">
        <f>IF(N1035="snížená",J1035,0)</f>
        <v>0</v>
      </c>
      <c r="BG1035" s="216">
        <f>IF(N1035="zákl. přenesená",J1035,0)</f>
        <v>0</v>
      </c>
      <c r="BH1035" s="216">
        <f>IF(N1035="sníž. přenesená",J1035,0)</f>
        <v>0</v>
      </c>
      <c r="BI1035" s="216">
        <f>IF(N1035="nulová",J1035,0)</f>
        <v>0</v>
      </c>
      <c r="BJ1035" s="18" t="s">
        <v>80</v>
      </c>
      <c r="BK1035" s="216">
        <f>ROUND(I1035*H1035,2)</f>
        <v>0</v>
      </c>
      <c r="BL1035" s="18" t="s">
        <v>192</v>
      </c>
      <c r="BM1035" s="215" t="s">
        <v>1206</v>
      </c>
    </row>
    <row r="1036" spans="1:65" s="2" customFormat="1" ht="19.5">
      <c r="A1036" s="35"/>
      <c r="B1036" s="36"/>
      <c r="C1036" s="37"/>
      <c r="D1036" s="217" t="s">
        <v>160</v>
      </c>
      <c r="E1036" s="37"/>
      <c r="F1036" s="218" t="s">
        <v>1205</v>
      </c>
      <c r="G1036" s="37"/>
      <c r="H1036" s="37"/>
      <c r="I1036" s="116"/>
      <c r="J1036" s="37"/>
      <c r="K1036" s="37"/>
      <c r="L1036" s="40"/>
      <c r="M1036" s="219"/>
      <c r="N1036" s="220"/>
      <c r="O1036" s="72"/>
      <c r="P1036" s="72"/>
      <c r="Q1036" s="72"/>
      <c r="R1036" s="72"/>
      <c r="S1036" s="72"/>
      <c r="T1036" s="73"/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T1036" s="18" t="s">
        <v>160</v>
      </c>
      <c r="AU1036" s="18" t="s">
        <v>82</v>
      </c>
    </row>
    <row r="1037" spans="1:65" s="13" customFormat="1" ht="11.25">
      <c r="B1037" s="221"/>
      <c r="C1037" s="222"/>
      <c r="D1037" s="217" t="s">
        <v>161</v>
      </c>
      <c r="E1037" s="223" t="s">
        <v>1</v>
      </c>
      <c r="F1037" s="224" t="s">
        <v>1207</v>
      </c>
      <c r="G1037" s="222"/>
      <c r="H1037" s="225">
        <v>143.54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AT1037" s="231" t="s">
        <v>161</v>
      </c>
      <c r="AU1037" s="231" t="s">
        <v>82</v>
      </c>
      <c r="AV1037" s="13" t="s">
        <v>82</v>
      </c>
      <c r="AW1037" s="13" t="s">
        <v>30</v>
      </c>
      <c r="AX1037" s="13" t="s">
        <v>73</v>
      </c>
      <c r="AY1037" s="231" t="s">
        <v>153</v>
      </c>
    </row>
    <row r="1038" spans="1:65" s="13" customFormat="1" ht="11.25">
      <c r="B1038" s="221"/>
      <c r="C1038" s="222"/>
      <c r="D1038" s="217" t="s">
        <v>161</v>
      </c>
      <c r="E1038" s="223" t="s">
        <v>1</v>
      </c>
      <c r="F1038" s="224" t="s">
        <v>704</v>
      </c>
      <c r="G1038" s="222"/>
      <c r="H1038" s="225">
        <v>36.75</v>
      </c>
      <c r="I1038" s="226"/>
      <c r="J1038" s="222"/>
      <c r="K1038" s="222"/>
      <c r="L1038" s="227"/>
      <c r="M1038" s="228"/>
      <c r="N1038" s="229"/>
      <c r="O1038" s="229"/>
      <c r="P1038" s="229"/>
      <c r="Q1038" s="229"/>
      <c r="R1038" s="229"/>
      <c r="S1038" s="229"/>
      <c r="T1038" s="230"/>
      <c r="AT1038" s="231" t="s">
        <v>161</v>
      </c>
      <c r="AU1038" s="231" t="s">
        <v>82</v>
      </c>
      <c r="AV1038" s="13" t="s">
        <v>82</v>
      </c>
      <c r="AW1038" s="13" t="s">
        <v>30</v>
      </c>
      <c r="AX1038" s="13" t="s">
        <v>73</v>
      </c>
      <c r="AY1038" s="231" t="s">
        <v>153</v>
      </c>
    </row>
    <row r="1039" spans="1:65" s="14" customFormat="1" ht="11.25">
      <c r="B1039" s="232"/>
      <c r="C1039" s="233"/>
      <c r="D1039" s="217" t="s">
        <v>161</v>
      </c>
      <c r="E1039" s="234" t="s">
        <v>1</v>
      </c>
      <c r="F1039" s="235" t="s">
        <v>163</v>
      </c>
      <c r="G1039" s="233"/>
      <c r="H1039" s="236">
        <v>180.29</v>
      </c>
      <c r="I1039" s="237"/>
      <c r="J1039" s="233"/>
      <c r="K1039" s="233"/>
      <c r="L1039" s="238"/>
      <c r="M1039" s="239"/>
      <c r="N1039" s="240"/>
      <c r="O1039" s="240"/>
      <c r="P1039" s="240"/>
      <c r="Q1039" s="240"/>
      <c r="R1039" s="240"/>
      <c r="S1039" s="240"/>
      <c r="T1039" s="241"/>
      <c r="AT1039" s="242" t="s">
        <v>161</v>
      </c>
      <c r="AU1039" s="242" t="s">
        <v>82</v>
      </c>
      <c r="AV1039" s="14" t="s">
        <v>159</v>
      </c>
      <c r="AW1039" s="14" t="s">
        <v>30</v>
      </c>
      <c r="AX1039" s="14" t="s">
        <v>80</v>
      </c>
      <c r="AY1039" s="242" t="s">
        <v>153</v>
      </c>
    </row>
    <row r="1040" spans="1:65" s="2" customFormat="1" ht="16.5" customHeight="1">
      <c r="A1040" s="35"/>
      <c r="B1040" s="36"/>
      <c r="C1040" s="253" t="s">
        <v>747</v>
      </c>
      <c r="D1040" s="253" t="s">
        <v>308</v>
      </c>
      <c r="E1040" s="254" t="s">
        <v>1196</v>
      </c>
      <c r="F1040" s="255" t="s">
        <v>1197</v>
      </c>
      <c r="G1040" s="256" t="s">
        <v>158</v>
      </c>
      <c r="H1040" s="257">
        <v>198.31899999999999</v>
      </c>
      <c r="I1040" s="258"/>
      <c r="J1040" s="259">
        <f>ROUND(I1040*H1040,2)</f>
        <v>0</v>
      </c>
      <c r="K1040" s="255" t="s">
        <v>1</v>
      </c>
      <c r="L1040" s="260"/>
      <c r="M1040" s="261" t="s">
        <v>1</v>
      </c>
      <c r="N1040" s="262" t="s">
        <v>38</v>
      </c>
      <c r="O1040" s="72"/>
      <c r="P1040" s="213">
        <f>O1040*H1040</f>
        <v>0</v>
      </c>
      <c r="Q1040" s="213">
        <v>0</v>
      </c>
      <c r="R1040" s="213">
        <f>Q1040*H1040</f>
        <v>0</v>
      </c>
      <c r="S1040" s="213">
        <v>0</v>
      </c>
      <c r="T1040" s="214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215" t="s">
        <v>228</v>
      </c>
      <c r="AT1040" s="215" t="s">
        <v>308</v>
      </c>
      <c r="AU1040" s="215" t="s">
        <v>82</v>
      </c>
      <c r="AY1040" s="18" t="s">
        <v>153</v>
      </c>
      <c r="BE1040" s="216">
        <f>IF(N1040="základní",J1040,0)</f>
        <v>0</v>
      </c>
      <c r="BF1040" s="216">
        <f>IF(N1040="snížená",J1040,0)</f>
        <v>0</v>
      </c>
      <c r="BG1040" s="216">
        <f>IF(N1040="zákl. přenesená",J1040,0)</f>
        <v>0</v>
      </c>
      <c r="BH1040" s="216">
        <f>IF(N1040="sníž. přenesená",J1040,0)</f>
        <v>0</v>
      </c>
      <c r="BI1040" s="216">
        <f>IF(N1040="nulová",J1040,0)</f>
        <v>0</v>
      </c>
      <c r="BJ1040" s="18" t="s">
        <v>80</v>
      </c>
      <c r="BK1040" s="216">
        <f>ROUND(I1040*H1040,2)</f>
        <v>0</v>
      </c>
      <c r="BL1040" s="18" t="s">
        <v>192</v>
      </c>
      <c r="BM1040" s="215" t="s">
        <v>1208</v>
      </c>
    </row>
    <row r="1041" spans="1:65" s="2" customFormat="1" ht="11.25">
      <c r="A1041" s="35"/>
      <c r="B1041" s="36"/>
      <c r="C1041" s="37"/>
      <c r="D1041" s="217" t="s">
        <v>160</v>
      </c>
      <c r="E1041" s="37"/>
      <c r="F1041" s="218" t="s">
        <v>1197</v>
      </c>
      <c r="G1041" s="37"/>
      <c r="H1041" s="37"/>
      <c r="I1041" s="116"/>
      <c r="J1041" s="37"/>
      <c r="K1041" s="37"/>
      <c r="L1041" s="40"/>
      <c r="M1041" s="219"/>
      <c r="N1041" s="220"/>
      <c r="O1041" s="72"/>
      <c r="P1041" s="72"/>
      <c r="Q1041" s="72"/>
      <c r="R1041" s="72"/>
      <c r="S1041" s="72"/>
      <c r="T1041" s="73"/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T1041" s="18" t="s">
        <v>160</v>
      </c>
      <c r="AU1041" s="18" t="s">
        <v>82</v>
      </c>
    </row>
    <row r="1042" spans="1:65" s="2" customFormat="1" ht="16.5" customHeight="1">
      <c r="A1042" s="35"/>
      <c r="B1042" s="36"/>
      <c r="C1042" s="204" t="s">
        <v>1209</v>
      </c>
      <c r="D1042" s="204" t="s">
        <v>155</v>
      </c>
      <c r="E1042" s="205" t="s">
        <v>706</v>
      </c>
      <c r="F1042" s="206" t="s">
        <v>707</v>
      </c>
      <c r="G1042" s="207" t="s">
        <v>158</v>
      </c>
      <c r="H1042" s="208">
        <v>143.54</v>
      </c>
      <c r="I1042" s="209"/>
      <c r="J1042" s="210">
        <f>ROUND(I1042*H1042,2)</f>
        <v>0</v>
      </c>
      <c r="K1042" s="206" t="s">
        <v>1</v>
      </c>
      <c r="L1042" s="40"/>
      <c r="M1042" s="211" t="s">
        <v>1</v>
      </c>
      <c r="N1042" s="212" t="s">
        <v>38</v>
      </c>
      <c r="O1042" s="72"/>
      <c r="P1042" s="213">
        <f>O1042*H1042</f>
        <v>0</v>
      </c>
      <c r="Q1042" s="213">
        <v>0</v>
      </c>
      <c r="R1042" s="213">
        <f>Q1042*H1042</f>
        <v>0</v>
      </c>
      <c r="S1042" s="213">
        <v>0</v>
      </c>
      <c r="T1042" s="214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215" t="s">
        <v>192</v>
      </c>
      <c r="AT1042" s="215" t="s">
        <v>155</v>
      </c>
      <c r="AU1042" s="215" t="s">
        <v>82</v>
      </c>
      <c r="AY1042" s="18" t="s">
        <v>153</v>
      </c>
      <c r="BE1042" s="216">
        <f>IF(N1042="základní",J1042,0)</f>
        <v>0</v>
      </c>
      <c r="BF1042" s="216">
        <f>IF(N1042="snížená",J1042,0)</f>
        <v>0</v>
      </c>
      <c r="BG1042" s="216">
        <f>IF(N1042="zákl. přenesená",J1042,0)</f>
        <v>0</v>
      </c>
      <c r="BH1042" s="216">
        <f>IF(N1042="sníž. přenesená",J1042,0)</f>
        <v>0</v>
      </c>
      <c r="BI1042" s="216">
        <f>IF(N1042="nulová",J1042,0)</f>
        <v>0</v>
      </c>
      <c r="BJ1042" s="18" t="s">
        <v>80</v>
      </c>
      <c r="BK1042" s="216">
        <f>ROUND(I1042*H1042,2)</f>
        <v>0</v>
      </c>
      <c r="BL1042" s="18" t="s">
        <v>192</v>
      </c>
      <c r="BM1042" s="215" t="s">
        <v>1210</v>
      </c>
    </row>
    <row r="1043" spans="1:65" s="2" customFormat="1" ht="11.25">
      <c r="A1043" s="35"/>
      <c r="B1043" s="36"/>
      <c r="C1043" s="37"/>
      <c r="D1043" s="217" t="s">
        <v>160</v>
      </c>
      <c r="E1043" s="37"/>
      <c r="F1043" s="218" t="s">
        <v>707</v>
      </c>
      <c r="G1043" s="37"/>
      <c r="H1043" s="37"/>
      <c r="I1043" s="116"/>
      <c r="J1043" s="37"/>
      <c r="K1043" s="37"/>
      <c r="L1043" s="40"/>
      <c r="M1043" s="219"/>
      <c r="N1043" s="220"/>
      <c r="O1043" s="72"/>
      <c r="P1043" s="72"/>
      <c r="Q1043" s="72"/>
      <c r="R1043" s="72"/>
      <c r="S1043" s="72"/>
      <c r="T1043" s="73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T1043" s="18" t="s">
        <v>160</v>
      </c>
      <c r="AU1043" s="18" t="s">
        <v>82</v>
      </c>
    </row>
    <row r="1044" spans="1:65" s="2" customFormat="1" ht="21.75" customHeight="1">
      <c r="A1044" s="35"/>
      <c r="B1044" s="36"/>
      <c r="C1044" s="204" t="s">
        <v>750</v>
      </c>
      <c r="D1044" s="204" t="s">
        <v>155</v>
      </c>
      <c r="E1044" s="205" t="s">
        <v>1211</v>
      </c>
      <c r="F1044" s="206" t="s">
        <v>1212</v>
      </c>
      <c r="G1044" s="207" t="s">
        <v>169</v>
      </c>
      <c r="H1044" s="208">
        <v>42</v>
      </c>
      <c r="I1044" s="209"/>
      <c r="J1044" s="210">
        <f>ROUND(I1044*H1044,2)</f>
        <v>0</v>
      </c>
      <c r="K1044" s="206" t="s">
        <v>1</v>
      </c>
      <c r="L1044" s="40"/>
      <c r="M1044" s="211" t="s">
        <v>1</v>
      </c>
      <c r="N1044" s="212" t="s">
        <v>38</v>
      </c>
      <c r="O1044" s="72"/>
      <c r="P1044" s="213">
        <f>O1044*H1044</f>
        <v>0</v>
      </c>
      <c r="Q1044" s="213">
        <v>0</v>
      </c>
      <c r="R1044" s="213">
        <f>Q1044*H1044</f>
        <v>0</v>
      </c>
      <c r="S1044" s="213">
        <v>0</v>
      </c>
      <c r="T1044" s="214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215" t="s">
        <v>192</v>
      </c>
      <c r="AT1044" s="215" t="s">
        <v>155</v>
      </c>
      <c r="AU1044" s="215" t="s">
        <v>82</v>
      </c>
      <c r="AY1044" s="18" t="s">
        <v>153</v>
      </c>
      <c r="BE1044" s="216">
        <f>IF(N1044="základní",J1044,0)</f>
        <v>0</v>
      </c>
      <c r="BF1044" s="216">
        <f>IF(N1044="snížená",J1044,0)</f>
        <v>0</v>
      </c>
      <c r="BG1044" s="216">
        <f>IF(N1044="zákl. přenesená",J1044,0)</f>
        <v>0</v>
      </c>
      <c r="BH1044" s="216">
        <f>IF(N1044="sníž. přenesená",J1044,0)</f>
        <v>0</v>
      </c>
      <c r="BI1044" s="216">
        <f>IF(N1044="nulová",J1044,0)</f>
        <v>0</v>
      </c>
      <c r="BJ1044" s="18" t="s">
        <v>80</v>
      </c>
      <c r="BK1044" s="216">
        <f>ROUND(I1044*H1044,2)</f>
        <v>0</v>
      </c>
      <c r="BL1044" s="18" t="s">
        <v>192</v>
      </c>
      <c r="BM1044" s="215" t="s">
        <v>1213</v>
      </c>
    </row>
    <row r="1045" spans="1:65" s="2" customFormat="1" ht="11.25">
      <c r="A1045" s="35"/>
      <c r="B1045" s="36"/>
      <c r="C1045" s="37"/>
      <c r="D1045" s="217" t="s">
        <v>160</v>
      </c>
      <c r="E1045" s="37"/>
      <c r="F1045" s="218" t="s">
        <v>1212</v>
      </c>
      <c r="G1045" s="37"/>
      <c r="H1045" s="37"/>
      <c r="I1045" s="116"/>
      <c r="J1045" s="37"/>
      <c r="K1045" s="37"/>
      <c r="L1045" s="40"/>
      <c r="M1045" s="219"/>
      <c r="N1045" s="220"/>
      <c r="O1045" s="72"/>
      <c r="P1045" s="72"/>
      <c r="Q1045" s="72"/>
      <c r="R1045" s="72"/>
      <c r="S1045" s="72"/>
      <c r="T1045" s="73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T1045" s="18" t="s">
        <v>160</v>
      </c>
      <c r="AU1045" s="18" t="s">
        <v>82</v>
      </c>
    </row>
    <row r="1046" spans="1:65" s="13" customFormat="1" ht="11.25">
      <c r="B1046" s="221"/>
      <c r="C1046" s="222"/>
      <c r="D1046" s="217" t="s">
        <v>161</v>
      </c>
      <c r="E1046" s="223" t="s">
        <v>1</v>
      </c>
      <c r="F1046" s="224" t="s">
        <v>1214</v>
      </c>
      <c r="G1046" s="222"/>
      <c r="H1046" s="225">
        <v>42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161</v>
      </c>
      <c r="AU1046" s="231" t="s">
        <v>82</v>
      </c>
      <c r="AV1046" s="13" t="s">
        <v>82</v>
      </c>
      <c r="AW1046" s="13" t="s">
        <v>30</v>
      </c>
      <c r="AX1046" s="13" t="s">
        <v>73</v>
      </c>
      <c r="AY1046" s="231" t="s">
        <v>153</v>
      </c>
    </row>
    <row r="1047" spans="1:65" s="14" customFormat="1" ht="11.25">
      <c r="B1047" s="232"/>
      <c r="C1047" s="233"/>
      <c r="D1047" s="217" t="s">
        <v>161</v>
      </c>
      <c r="E1047" s="234" t="s">
        <v>1</v>
      </c>
      <c r="F1047" s="235" t="s">
        <v>163</v>
      </c>
      <c r="G1047" s="233"/>
      <c r="H1047" s="236">
        <v>42</v>
      </c>
      <c r="I1047" s="237"/>
      <c r="J1047" s="233"/>
      <c r="K1047" s="233"/>
      <c r="L1047" s="238"/>
      <c r="M1047" s="239"/>
      <c r="N1047" s="240"/>
      <c r="O1047" s="240"/>
      <c r="P1047" s="240"/>
      <c r="Q1047" s="240"/>
      <c r="R1047" s="240"/>
      <c r="S1047" s="240"/>
      <c r="T1047" s="241"/>
      <c r="AT1047" s="242" t="s">
        <v>161</v>
      </c>
      <c r="AU1047" s="242" t="s">
        <v>82</v>
      </c>
      <c r="AV1047" s="14" t="s">
        <v>159</v>
      </c>
      <c r="AW1047" s="14" t="s">
        <v>30</v>
      </c>
      <c r="AX1047" s="14" t="s">
        <v>80</v>
      </c>
      <c r="AY1047" s="242" t="s">
        <v>153</v>
      </c>
    </row>
    <row r="1048" spans="1:65" s="2" customFormat="1" ht="16.5" customHeight="1">
      <c r="A1048" s="35"/>
      <c r="B1048" s="36"/>
      <c r="C1048" s="253" t="s">
        <v>1215</v>
      </c>
      <c r="D1048" s="253" t="s">
        <v>308</v>
      </c>
      <c r="E1048" s="254" t="s">
        <v>1216</v>
      </c>
      <c r="F1048" s="255" t="s">
        <v>1217</v>
      </c>
      <c r="G1048" s="256" t="s">
        <v>169</v>
      </c>
      <c r="H1048" s="257">
        <v>42</v>
      </c>
      <c r="I1048" s="258"/>
      <c r="J1048" s="259">
        <f>ROUND(I1048*H1048,2)</f>
        <v>0</v>
      </c>
      <c r="K1048" s="255" t="s">
        <v>1</v>
      </c>
      <c r="L1048" s="260"/>
      <c r="M1048" s="261" t="s">
        <v>1</v>
      </c>
      <c r="N1048" s="262" t="s">
        <v>38</v>
      </c>
      <c r="O1048" s="72"/>
      <c r="P1048" s="213">
        <f>O1048*H1048</f>
        <v>0</v>
      </c>
      <c r="Q1048" s="213">
        <v>0</v>
      </c>
      <c r="R1048" s="213">
        <f>Q1048*H1048</f>
        <v>0</v>
      </c>
      <c r="S1048" s="213">
        <v>0</v>
      </c>
      <c r="T1048" s="214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215" t="s">
        <v>228</v>
      </c>
      <c r="AT1048" s="215" t="s">
        <v>308</v>
      </c>
      <c r="AU1048" s="215" t="s">
        <v>82</v>
      </c>
      <c r="AY1048" s="18" t="s">
        <v>153</v>
      </c>
      <c r="BE1048" s="216">
        <f>IF(N1048="základní",J1048,0)</f>
        <v>0</v>
      </c>
      <c r="BF1048" s="216">
        <f>IF(N1048="snížená",J1048,0)</f>
        <v>0</v>
      </c>
      <c r="BG1048" s="216">
        <f>IF(N1048="zákl. přenesená",J1048,0)</f>
        <v>0</v>
      </c>
      <c r="BH1048" s="216">
        <f>IF(N1048="sníž. přenesená",J1048,0)</f>
        <v>0</v>
      </c>
      <c r="BI1048" s="216">
        <f>IF(N1048="nulová",J1048,0)</f>
        <v>0</v>
      </c>
      <c r="BJ1048" s="18" t="s">
        <v>80</v>
      </c>
      <c r="BK1048" s="216">
        <f>ROUND(I1048*H1048,2)</f>
        <v>0</v>
      </c>
      <c r="BL1048" s="18" t="s">
        <v>192</v>
      </c>
      <c r="BM1048" s="215" t="s">
        <v>1218</v>
      </c>
    </row>
    <row r="1049" spans="1:65" s="2" customFormat="1" ht="11.25">
      <c r="A1049" s="35"/>
      <c r="B1049" s="36"/>
      <c r="C1049" s="37"/>
      <c r="D1049" s="217" t="s">
        <v>160</v>
      </c>
      <c r="E1049" s="37"/>
      <c r="F1049" s="218" t="s">
        <v>1217</v>
      </c>
      <c r="G1049" s="37"/>
      <c r="H1049" s="37"/>
      <c r="I1049" s="116"/>
      <c r="J1049" s="37"/>
      <c r="K1049" s="37"/>
      <c r="L1049" s="40"/>
      <c r="M1049" s="219"/>
      <c r="N1049" s="220"/>
      <c r="O1049" s="72"/>
      <c r="P1049" s="72"/>
      <c r="Q1049" s="72"/>
      <c r="R1049" s="72"/>
      <c r="S1049" s="72"/>
      <c r="T1049" s="73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T1049" s="18" t="s">
        <v>160</v>
      </c>
      <c r="AU1049" s="18" t="s">
        <v>82</v>
      </c>
    </row>
    <row r="1050" spans="1:65" s="2" customFormat="1" ht="21.75" customHeight="1">
      <c r="A1050" s="35"/>
      <c r="B1050" s="36"/>
      <c r="C1050" s="204" t="s">
        <v>752</v>
      </c>
      <c r="D1050" s="204" t="s">
        <v>155</v>
      </c>
      <c r="E1050" s="205" t="s">
        <v>1219</v>
      </c>
      <c r="F1050" s="206" t="s">
        <v>1220</v>
      </c>
      <c r="G1050" s="207" t="s">
        <v>158</v>
      </c>
      <c r="H1050" s="208">
        <v>143.54</v>
      </c>
      <c r="I1050" s="209"/>
      <c r="J1050" s="210">
        <f>ROUND(I1050*H1050,2)</f>
        <v>0</v>
      </c>
      <c r="K1050" s="206" t="s">
        <v>1</v>
      </c>
      <c r="L1050" s="40"/>
      <c r="M1050" s="211" t="s">
        <v>1</v>
      </c>
      <c r="N1050" s="212" t="s">
        <v>38</v>
      </c>
      <c r="O1050" s="72"/>
      <c r="P1050" s="213">
        <f>O1050*H1050</f>
        <v>0</v>
      </c>
      <c r="Q1050" s="213">
        <v>0</v>
      </c>
      <c r="R1050" s="213">
        <f>Q1050*H1050</f>
        <v>0</v>
      </c>
      <c r="S1050" s="213">
        <v>0</v>
      </c>
      <c r="T1050" s="214">
        <f>S1050*H1050</f>
        <v>0</v>
      </c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R1050" s="215" t="s">
        <v>192</v>
      </c>
      <c r="AT1050" s="215" t="s">
        <v>155</v>
      </c>
      <c r="AU1050" s="215" t="s">
        <v>82</v>
      </c>
      <c r="AY1050" s="18" t="s">
        <v>153</v>
      </c>
      <c r="BE1050" s="216">
        <f>IF(N1050="základní",J1050,0)</f>
        <v>0</v>
      </c>
      <c r="BF1050" s="216">
        <f>IF(N1050="snížená",J1050,0)</f>
        <v>0</v>
      </c>
      <c r="BG1050" s="216">
        <f>IF(N1050="zákl. přenesená",J1050,0)</f>
        <v>0</v>
      </c>
      <c r="BH1050" s="216">
        <f>IF(N1050="sníž. přenesená",J1050,0)</f>
        <v>0</v>
      </c>
      <c r="BI1050" s="216">
        <f>IF(N1050="nulová",J1050,0)</f>
        <v>0</v>
      </c>
      <c r="BJ1050" s="18" t="s">
        <v>80</v>
      </c>
      <c r="BK1050" s="216">
        <f>ROUND(I1050*H1050,2)</f>
        <v>0</v>
      </c>
      <c r="BL1050" s="18" t="s">
        <v>192</v>
      </c>
      <c r="BM1050" s="215" t="s">
        <v>1221</v>
      </c>
    </row>
    <row r="1051" spans="1:65" s="2" customFormat="1" ht="19.5">
      <c r="A1051" s="35"/>
      <c r="B1051" s="36"/>
      <c r="C1051" s="37"/>
      <c r="D1051" s="217" t="s">
        <v>160</v>
      </c>
      <c r="E1051" s="37"/>
      <c r="F1051" s="218" t="s">
        <v>1220</v>
      </c>
      <c r="G1051" s="37"/>
      <c r="H1051" s="37"/>
      <c r="I1051" s="116"/>
      <c r="J1051" s="37"/>
      <c r="K1051" s="37"/>
      <c r="L1051" s="40"/>
      <c r="M1051" s="219"/>
      <c r="N1051" s="220"/>
      <c r="O1051" s="72"/>
      <c r="P1051" s="72"/>
      <c r="Q1051" s="72"/>
      <c r="R1051" s="72"/>
      <c r="S1051" s="72"/>
      <c r="T1051" s="73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T1051" s="18" t="s">
        <v>160</v>
      </c>
      <c r="AU1051" s="18" t="s">
        <v>82</v>
      </c>
    </row>
    <row r="1052" spans="1:65" s="2" customFormat="1" ht="21.75" customHeight="1">
      <c r="A1052" s="35"/>
      <c r="B1052" s="36"/>
      <c r="C1052" s="204" t="s">
        <v>1222</v>
      </c>
      <c r="D1052" s="204" t="s">
        <v>155</v>
      </c>
      <c r="E1052" s="205" t="s">
        <v>1223</v>
      </c>
      <c r="F1052" s="206" t="s">
        <v>1224</v>
      </c>
      <c r="G1052" s="207" t="s">
        <v>711</v>
      </c>
      <c r="H1052" s="275"/>
      <c r="I1052" s="209"/>
      <c r="J1052" s="210">
        <f>ROUND(I1052*H1052,2)</f>
        <v>0</v>
      </c>
      <c r="K1052" s="206" t="s">
        <v>1</v>
      </c>
      <c r="L1052" s="40"/>
      <c r="M1052" s="211" t="s">
        <v>1</v>
      </c>
      <c r="N1052" s="212" t="s">
        <v>38</v>
      </c>
      <c r="O1052" s="72"/>
      <c r="P1052" s="213">
        <f>O1052*H1052</f>
        <v>0</v>
      </c>
      <c r="Q1052" s="213">
        <v>0</v>
      </c>
      <c r="R1052" s="213">
        <f>Q1052*H1052</f>
        <v>0</v>
      </c>
      <c r="S1052" s="213">
        <v>0</v>
      </c>
      <c r="T1052" s="214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215" t="s">
        <v>192</v>
      </c>
      <c r="AT1052" s="215" t="s">
        <v>155</v>
      </c>
      <c r="AU1052" s="215" t="s">
        <v>82</v>
      </c>
      <c r="AY1052" s="18" t="s">
        <v>153</v>
      </c>
      <c r="BE1052" s="216">
        <f>IF(N1052="základní",J1052,0)</f>
        <v>0</v>
      </c>
      <c r="BF1052" s="216">
        <f>IF(N1052="snížená",J1052,0)</f>
        <v>0</v>
      </c>
      <c r="BG1052" s="216">
        <f>IF(N1052="zákl. přenesená",J1052,0)</f>
        <v>0</v>
      </c>
      <c r="BH1052" s="216">
        <f>IF(N1052="sníž. přenesená",J1052,0)</f>
        <v>0</v>
      </c>
      <c r="BI1052" s="216">
        <f>IF(N1052="nulová",J1052,0)</f>
        <v>0</v>
      </c>
      <c r="BJ1052" s="18" t="s">
        <v>80</v>
      </c>
      <c r="BK1052" s="216">
        <f>ROUND(I1052*H1052,2)</f>
        <v>0</v>
      </c>
      <c r="BL1052" s="18" t="s">
        <v>192</v>
      </c>
      <c r="BM1052" s="215" t="s">
        <v>1225</v>
      </c>
    </row>
    <row r="1053" spans="1:65" s="2" customFormat="1" ht="11.25">
      <c r="A1053" s="35"/>
      <c r="B1053" s="36"/>
      <c r="C1053" s="37"/>
      <c r="D1053" s="217" t="s">
        <v>160</v>
      </c>
      <c r="E1053" s="37"/>
      <c r="F1053" s="218" t="s">
        <v>1224</v>
      </c>
      <c r="G1053" s="37"/>
      <c r="H1053" s="37"/>
      <c r="I1053" s="116"/>
      <c r="J1053" s="37"/>
      <c r="K1053" s="37"/>
      <c r="L1053" s="40"/>
      <c r="M1053" s="219"/>
      <c r="N1053" s="220"/>
      <c r="O1053" s="72"/>
      <c r="P1053" s="72"/>
      <c r="Q1053" s="72"/>
      <c r="R1053" s="72"/>
      <c r="S1053" s="72"/>
      <c r="T1053" s="73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T1053" s="18" t="s">
        <v>160</v>
      </c>
      <c r="AU1053" s="18" t="s">
        <v>82</v>
      </c>
    </row>
    <row r="1054" spans="1:65" s="12" customFormat="1" ht="22.9" customHeight="1">
      <c r="B1054" s="188"/>
      <c r="C1054" s="189"/>
      <c r="D1054" s="190" t="s">
        <v>72</v>
      </c>
      <c r="E1054" s="202" t="s">
        <v>1226</v>
      </c>
      <c r="F1054" s="202" t="s">
        <v>1227</v>
      </c>
      <c r="G1054" s="189"/>
      <c r="H1054" s="189"/>
      <c r="I1054" s="192"/>
      <c r="J1054" s="203">
        <f>BK1054</f>
        <v>0</v>
      </c>
      <c r="K1054" s="189"/>
      <c r="L1054" s="194"/>
      <c r="M1054" s="195"/>
      <c r="N1054" s="196"/>
      <c r="O1054" s="196"/>
      <c r="P1054" s="197">
        <f>SUM(P1055:P1074)</f>
        <v>0</v>
      </c>
      <c r="Q1054" s="196"/>
      <c r="R1054" s="197">
        <f>SUM(R1055:R1074)</f>
        <v>0</v>
      </c>
      <c r="S1054" s="196"/>
      <c r="T1054" s="198">
        <f>SUM(T1055:T1074)</f>
        <v>0</v>
      </c>
      <c r="AR1054" s="199" t="s">
        <v>82</v>
      </c>
      <c r="AT1054" s="200" t="s">
        <v>72</v>
      </c>
      <c r="AU1054" s="200" t="s">
        <v>80</v>
      </c>
      <c r="AY1054" s="199" t="s">
        <v>153</v>
      </c>
      <c r="BK1054" s="201">
        <f>SUM(BK1055:BK1074)</f>
        <v>0</v>
      </c>
    </row>
    <row r="1055" spans="1:65" s="2" customFormat="1" ht="16.5" customHeight="1">
      <c r="A1055" s="35"/>
      <c r="B1055" s="36"/>
      <c r="C1055" s="204" t="s">
        <v>756</v>
      </c>
      <c r="D1055" s="204" t="s">
        <v>155</v>
      </c>
      <c r="E1055" s="205" t="s">
        <v>1228</v>
      </c>
      <c r="F1055" s="206" t="s">
        <v>1229</v>
      </c>
      <c r="G1055" s="207" t="s">
        <v>158</v>
      </c>
      <c r="H1055" s="208">
        <v>40.65</v>
      </c>
      <c r="I1055" s="209"/>
      <c r="J1055" s="210">
        <f>ROUND(I1055*H1055,2)</f>
        <v>0</v>
      </c>
      <c r="K1055" s="206" t="s">
        <v>1</v>
      </c>
      <c r="L1055" s="40"/>
      <c r="M1055" s="211" t="s">
        <v>1</v>
      </c>
      <c r="N1055" s="212" t="s">
        <v>38</v>
      </c>
      <c r="O1055" s="72"/>
      <c r="P1055" s="213">
        <f>O1055*H1055</f>
        <v>0</v>
      </c>
      <c r="Q1055" s="213">
        <v>0</v>
      </c>
      <c r="R1055" s="213">
        <f>Q1055*H1055</f>
        <v>0</v>
      </c>
      <c r="S1055" s="213">
        <v>0</v>
      </c>
      <c r="T1055" s="214">
        <f>S1055*H1055</f>
        <v>0</v>
      </c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R1055" s="215" t="s">
        <v>192</v>
      </c>
      <c r="AT1055" s="215" t="s">
        <v>155</v>
      </c>
      <c r="AU1055" s="215" t="s">
        <v>82</v>
      </c>
      <c r="AY1055" s="18" t="s">
        <v>153</v>
      </c>
      <c r="BE1055" s="216">
        <f>IF(N1055="základní",J1055,0)</f>
        <v>0</v>
      </c>
      <c r="BF1055" s="216">
        <f>IF(N1055="snížená",J1055,0)</f>
        <v>0</v>
      </c>
      <c r="BG1055" s="216">
        <f>IF(N1055="zákl. přenesená",J1055,0)</f>
        <v>0</v>
      </c>
      <c r="BH1055" s="216">
        <f>IF(N1055="sníž. přenesená",J1055,0)</f>
        <v>0</v>
      </c>
      <c r="BI1055" s="216">
        <f>IF(N1055="nulová",J1055,0)</f>
        <v>0</v>
      </c>
      <c r="BJ1055" s="18" t="s">
        <v>80</v>
      </c>
      <c r="BK1055" s="216">
        <f>ROUND(I1055*H1055,2)</f>
        <v>0</v>
      </c>
      <c r="BL1055" s="18" t="s">
        <v>192</v>
      </c>
      <c r="BM1055" s="215" t="s">
        <v>1230</v>
      </c>
    </row>
    <row r="1056" spans="1:65" s="2" customFormat="1" ht="11.25">
      <c r="A1056" s="35"/>
      <c r="B1056" s="36"/>
      <c r="C1056" s="37"/>
      <c r="D1056" s="217" t="s">
        <v>160</v>
      </c>
      <c r="E1056" s="37"/>
      <c r="F1056" s="218" t="s">
        <v>1229</v>
      </c>
      <c r="G1056" s="37"/>
      <c r="H1056" s="37"/>
      <c r="I1056" s="116"/>
      <c r="J1056" s="37"/>
      <c r="K1056" s="37"/>
      <c r="L1056" s="40"/>
      <c r="M1056" s="219"/>
      <c r="N1056" s="220"/>
      <c r="O1056" s="72"/>
      <c r="P1056" s="72"/>
      <c r="Q1056" s="72"/>
      <c r="R1056" s="72"/>
      <c r="S1056" s="72"/>
      <c r="T1056" s="73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T1056" s="18" t="s">
        <v>160</v>
      </c>
      <c r="AU1056" s="18" t="s">
        <v>82</v>
      </c>
    </row>
    <row r="1057" spans="1:65" s="13" customFormat="1" ht="11.25">
      <c r="B1057" s="221"/>
      <c r="C1057" s="222"/>
      <c r="D1057" s="217" t="s">
        <v>161</v>
      </c>
      <c r="E1057" s="223" t="s">
        <v>1</v>
      </c>
      <c r="F1057" s="224" t="s">
        <v>1231</v>
      </c>
      <c r="G1057" s="222"/>
      <c r="H1057" s="225">
        <v>40.65</v>
      </c>
      <c r="I1057" s="226"/>
      <c r="J1057" s="222"/>
      <c r="K1057" s="222"/>
      <c r="L1057" s="227"/>
      <c r="M1057" s="228"/>
      <c r="N1057" s="229"/>
      <c r="O1057" s="229"/>
      <c r="P1057" s="229"/>
      <c r="Q1057" s="229"/>
      <c r="R1057" s="229"/>
      <c r="S1057" s="229"/>
      <c r="T1057" s="230"/>
      <c r="AT1057" s="231" t="s">
        <v>161</v>
      </c>
      <c r="AU1057" s="231" t="s">
        <v>82</v>
      </c>
      <c r="AV1057" s="13" t="s">
        <v>82</v>
      </c>
      <c r="AW1057" s="13" t="s">
        <v>30</v>
      </c>
      <c r="AX1057" s="13" t="s">
        <v>73</v>
      </c>
      <c r="AY1057" s="231" t="s">
        <v>153</v>
      </c>
    </row>
    <row r="1058" spans="1:65" s="14" customFormat="1" ht="11.25">
      <c r="B1058" s="232"/>
      <c r="C1058" s="233"/>
      <c r="D1058" s="217" t="s">
        <v>161</v>
      </c>
      <c r="E1058" s="234" t="s">
        <v>1</v>
      </c>
      <c r="F1058" s="235" t="s">
        <v>163</v>
      </c>
      <c r="G1058" s="233"/>
      <c r="H1058" s="236">
        <v>40.65</v>
      </c>
      <c r="I1058" s="237"/>
      <c r="J1058" s="233"/>
      <c r="K1058" s="233"/>
      <c r="L1058" s="238"/>
      <c r="M1058" s="239"/>
      <c r="N1058" s="240"/>
      <c r="O1058" s="240"/>
      <c r="P1058" s="240"/>
      <c r="Q1058" s="240"/>
      <c r="R1058" s="240"/>
      <c r="S1058" s="240"/>
      <c r="T1058" s="241"/>
      <c r="AT1058" s="242" t="s">
        <v>161</v>
      </c>
      <c r="AU1058" s="242" t="s">
        <v>82</v>
      </c>
      <c r="AV1058" s="14" t="s">
        <v>159</v>
      </c>
      <c r="AW1058" s="14" t="s">
        <v>30</v>
      </c>
      <c r="AX1058" s="14" t="s">
        <v>80</v>
      </c>
      <c r="AY1058" s="242" t="s">
        <v>153</v>
      </c>
    </row>
    <row r="1059" spans="1:65" s="2" customFormat="1" ht="16.5" customHeight="1">
      <c r="A1059" s="35"/>
      <c r="B1059" s="36"/>
      <c r="C1059" s="253" t="s">
        <v>1232</v>
      </c>
      <c r="D1059" s="253" t="s">
        <v>308</v>
      </c>
      <c r="E1059" s="254" t="s">
        <v>1233</v>
      </c>
      <c r="F1059" s="255" t="s">
        <v>1234</v>
      </c>
      <c r="G1059" s="256" t="s">
        <v>158</v>
      </c>
      <c r="H1059" s="257">
        <v>41.87</v>
      </c>
      <c r="I1059" s="258"/>
      <c r="J1059" s="259">
        <f>ROUND(I1059*H1059,2)</f>
        <v>0</v>
      </c>
      <c r="K1059" s="255" t="s">
        <v>1</v>
      </c>
      <c r="L1059" s="260"/>
      <c r="M1059" s="261" t="s">
        <v>1</v>
      </c>
      <c r="N1059" s="262" t="s">
        <v>38</v>
      </c>
      <c r="O1059" s="72"/>
      <c r="P1059" s="213">
        <f>O1059*H1059</f>
        <v>0</v>
      </c>
      <c r="Q1059" s="213">
        <v>0</v>
      </c>
      <c r="R1059" s="213">
        <f>Q1059*H1059</f>
        <v>0</v>
      </c>
      <c r="S1059" s="213">
        <v>0</v>
      </c>
      <c r="T1059" s="214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215" t="s">
        <v>228</v>
      </c>
      <c r="AT1059" s="215" t="s">
        <v>308</v>
      </c>
      <c r="AU1059" s="215" t="s">
        <v>82</v>
      </c>
      <c r="AY1059" s="18" t="s">
        <v>153</v>
      </c>
      <c r="BE1059" s="216">
        <f>IF(N1059="základní",J1059,0)</f>
        <v>0</v>
      </c>
      <c r="BF1059" s="216">
        <f>IF(N1059="snížená",J1059,0)</f>
        <v>0</v>
      </c>
      <c r="BG1059" s="216">
        <f>IF(N1059="zákl. přenesená",J1059,0)</f>
        <v>0</v>
      </c>
      <c r="BH1059" s="216">
        <f>IF(N1059="sníž. přenesená",J1059,0)</f>
        <v>0</v>
      </c>
      <c r="BI1059" s="216">
        <f>IF(N1059="nulová",J1059,0)</f>
        <v>0</v>
      </c>
      <c r="BJ1059" s="18" t="s">
        <v>80</v>
      </c>
      <c r="BK1059" s="216">
        <f>ROUND(I1059*H1059,2)</f>
        <v>0</v>
      </c>
      <c r="BL1059" s="18" t="s">
        <v>192</v>
      </c>
      <c r="BM1059" s="215" t="s">
        <v>1235</v>
      </c>
    </row>
    <row r="1060" spans="1:65" s="2" customFormat="1" ht="11.25">
      <c r="A1060" s="35"/>
      <c r="B1060" s="36"/>
      <c r="C1060" s="37"/>
      <c r="D1060" s="217" t="s">
        <v>160</v>
      </c>
      <c r="E1060" s="37"/>
      <c r="F1060" s="218" t="s">
        <v>1234</v>
      </c>
      <c r="G1060" s="37"/>
      <c r="H1060" s="37"/>
      <c r="I1060" s="116"/>
      <c r="J1060" s="37"/>
      <c r="K1060" s="37"/>
      <c r="L1060" s="40"/>
      <c r="M1060" s="219"/>
      <c r="N1060" s="220"/>
      <c r="O1060" s="72"/>
      <c r="P1060" s="72"/>
      <c r="Q1060" s="72"/>
      <c r="R1060" s="72"/>
      <c r="S1060" s="72"/>
      <c r="T1060" s="73"/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T1060" s="18" t="s">
        <v>160</v>
      </c>
      <c r="AU1060" s="18" t="s">
        <v>82</v>
      </c>
    </row>
    <row r="1061" spans="1:65" s="2" customFormat="1" ht="16.5" customHeight="1">
      <c r="A1061" s="35"/>
      <c r="B1061" s="36"/>
      <c r="C1061" s="204" t="s">
        <v>760</v>
      </c>
      <c r="D1061" s="204" t="s">
        <v>155</v>
      </c>
      <c r="E1061" s="205" t="s">
        <v>1236</v>
      </c>
      <c r="F1061" s="206" t="s">
        <v>1237</v>
      </c>
      <c r="G1061" s="207" t="s">
        <v>169</v>
      </c>
      <c r="H1061" s="208">
        <v>32.520000000000003</v>
      </c>
      <c r="I1061" s="209"/>
      <c r="J1061" s="210">
        <f>ROUND(I1061*H1061,2)</f>
        <v>0</v>
      </c>
      <c r="K1061" s="206" t="s">
        <v>1</v>
      </c>
      <c r="L1061" s="40"/>
      <c r="M1061" s="211" t="s">
        <v>1</v>
      </c>
      <c r="N1061" s="212" t="s">
        <v>38</v>
      </c>
      <c r="O1061" s="72"/>
      <c r="P1061" s="213">
        <f>O1061*H1061</f>
        <v>0</v>
      </c>
      <c r="Q1061" s="213">
        <v>0</v>
      </c>
      <c r="R1061" s="213">
        <f>Q1061*H1061</f>
        <v>0</v>
      </c>
      <c r="S1061" s="213">
        <v>0</v>
      </c>
      <c r="T1061" s="214">
        <f>S1061*H1061</f>
        <v>0</v>
      </c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R1061" s="215" t="s">
        <v>192</v>
      </c>
      <c r="AT1061" s="215" t="s">
        <v>155</v>
      </c>
      <c r="AU1061" s="215" t="s">
        <v>82</v>
      </c>
      <c r="AY1061" s="18" t="s">
        <v>153</v>
      </c>
      <c r="BE1061" s="216">
        <f>IF(N1061="základní",J1061,0)</f>
        <v>0</v>
      </c>
      <c r="BF1061" s="216">
        <f>IF(N1061="snížená",J1061,0)</f>
        <v>0</v>
      </c>
      <c r="BG1061" s="216">
        <f>IF(N1061="zákl. přenesená",J1061,0)</f>
        <v>0</v>
      </c>
      <c r="BH1061" s="216">
        <f>IF(N1061="sníž. přenesená",J1061,0)</f>
        <v>0</v>
      </c>
      <c r="BI1061" s="216">
        <f>IF(N1061="nulová",J1061,0)</f>
        <v>0</v>
      </c>
      <c r="BJ1061" s="18" t="s">
        <v>80</v>
      </c>
      <c r="BK1061" s="216">
        <f>ROUND(I1061*H1061,2)</f>
        <v>0</v>
      </c>
      <c r="BL1061" s="18" t="s">
        <v>192</v>
      </c>
      <c r="BM1061" s="215" t="s">
        <v>1238</v>
      </c>
    </row>
    <row r="1062" spans="1:65" s="2" customFormat="1" ht="11.25">
      <c r="A1062" s="35"/>
      <c r="B1062" s="36"/>
      <c r="C1062" s="37"/>
      <c r="D1062" s="217" t="s">
        <v>160</v>
      </c>
      <c r="E1062" s="37"/>
      <c r="F1062" s="218" t="s">
        <v>1237</v>
      </c>
      <c r="G1062" s="37"/>
      <c r="H1062" s="37"/>
      <c r="I1062" s="116"/>
      <c r="J1062" s="37"/>
      <c r="K1062" s="37"/>
      <c r="L1062" s="40"/>
      <c r="M1062" s="219"/>
      <c r="N1062" s="220"/>
      <c r="O1062" s="72"/>
      <c r="P1062" s="72"/>
      <c r="Q1062" s="72"/>
      <c r="R1062" s="72"/>
      <c r="S1062" s="72"/>
      <c r="T1062" s="73"/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T1062" s="18" t="s">
        <v>160</v>
      </c>
      <c r="AU1062" s="18" t="s">
        <v>82</v>
      </c>
    </row>
    <row r="1063" spans="1:65" s="2" customFormat="1" ht="16.5" customHeight="1">
      <c r="A1063" s="35"/>
      <c r="B1063" s="36"/>
      <c r="C1063" s="204" t="s">
        <v>1239</v>
      </c>
      <c r="D1063" s="204" t="s">
        <v>155</v>
      </c>
      <c r="E1063" s="205" t="s">
        <v>1240</v>
      </c>
      <c r="F1063" s="206" t="s">
        <v>1241</v>
      </c>
      <c r="G1063" s="207" t="s">
        <v>158</v>
      </c>
      <c r="H1063" s="208">
        <v>40.65</v>
      </c>
      <c r="I1063" s="209"/>
      <c r="J1063" s="210">
        <f>ROUND(I1063*H1063,2)</f>
        <v>0</v>
      </c>
      <c r="K1063" s="206" t="s">
        <v>1</v>
      </c>
      <c r="L1063" s="40"/>
      <c r="M1063" s="211" t="s">
        <v>1</v>
      </c>
      <c r="N1063" s="212" t="s">
        <v>38</v>
      </c>
      <c r="O1063" s="72"/>
      <c r="P1063" s="213">
        <f>O1063*H1063</f>
        <v>0</v>
      </c>
      <c r="Q1063" s="213">
        <v>0</v>
      </c>
      <c r="R1063" s="213">
        <f>Q1063*H1063</f>
        <v>0</v>
      </c>
      <c r="S1063" s="213">
        <v>0</v>
      </c>
      <c r="T1063" s="214">
        <f>S1063*H1063</f>
        <v>0</v>
      </c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R1063" s="215" t="s">
        <v>192</v>
      </c>
      <c r="AT1063" s="215" t="s">
        <v>155</v>
      </c>
      <c r="AU1063" s="215" t="s">
        <v>82</v>
      </c>
      <c r="AY1063" s="18" t="s">
        <v>153</v>
      </c>
      <c r="BE1063" s="216">
        <f>IF(N1063="základní",J1063,0)</f>
        <v>0</v>
      </c>
      <c r="BF1063" s="216">
        <f>IF(N1063="snížená",J1063,0)</f>
        <v>0</v>
      </c>
      <c r="BG1063" s="216">
        <f>IF(N1063="zákl. přenesená",J1063,0)</f>
        <v>0</v>
      </c>
      <c r="BH1063" s="216">
        <f>IF(N1063="sníž. přenesená",J1063,0)</f>
        <v>0</v>
      </c>
      <c r="BI1063" s="216">
        <f>IF(N1063="nulová",J1063,0)</f>
        <v>0</v>
      </c>
      <c r="BJ1063" s="18" t="s">
        <v>80</v>
      </c>
      <c r="BK1063" s="216">
        <f>ROUND(I1063*H1063,2)</f>
        <v>0</v>
      </c>
      <c r="BL1063" s="18" t="s">
        <v>192</v>
      </c>
      <c r="BM1063" s="215" t="s">
        <v>1242</v>
      </c>
    </row>
    <row r="1064" spans="1:65" s="2" customFormat="1" ht="11.25">
      <c r="A1064" s="35"/>
      <c r="B1064" s="36"/>
      <c r="C1064" s="37"/>
      <c r="D1064" s="217" t="s">
        <v>160</v>
      </c>
      <c r="E1064" s="37"/>
      <c r="F1064" s="218" t="s">
        <v>1241</v>
      </c>
      <c r="G1064" s="37"/>
      <c r="H1064" s="37"/>
      <c r="I1064" s="116"/>
      <c r="J1064" s="37"/>
      <c r="K1064" s="37"/>
      <c r="L1064" s="40"/>
      <c r="M1064" s="219"/>
      <c r="N1064" s="220"/>
      <c r="O1064" s="72"/>
      <c r="P1064" s="72"/>
      <c r="Q1064" s="72"/>
      <c r="R1064" s="72"/>
      <c r="S1064" s="72"/>
      <c r="T1064" s="73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T1064" s="18" t="s">
        <v>160</v>
      </c>
      <c r="AU1064" s="18" t="s">
        <v>82</v>
      </c>
    </row>
    <row r="1065" spans="1:65" s="2" customFormat="1" ht="16.5" customHeight="1">
      <c r="A1065" s="35"/>
      <c r="B1065" s="36"/>
      <c r="C1065" s="204" t="s">
        <v>765</v>
      </c>
      <c r="D1065" s="204" t="s">
        <v>155</v>
      </c>
      <c r="E1065" s="205" t="s">
        <v>1243</v>
      </c>
      <c r="F1065" s="206" t="s">
        <v>1244</v>
      </c>
      <c r="G1065" s="207" t="s">
        <v>158</v>
      </c>
      <c r="H1065" s="208">
        <v>40.65</v>
      </c>
      <c r="I1065" s="209"/>
      <c r="J1065" s="210">
        <f>ROUND(I1065*H1065,2)</f>
        <v>0</v>
      </c>
      <c r="K1065" s="206" t="s">
        <v>1</v>
      </c>
      <c r="L1065" s="40"/>
      <c r="M1065" s="211" t="s">
        <v>1</v>
      </c>
      <c r="N1065" s="212" t="s">
        <v>38</v>
      </c>
      <c r="O1065" s="72"/>
      <c r="P1065" s="213">
        <f>O1065*H1065</f>
        <v>0</v>
      </c>
      <c r="Q1065" s="213">
        <v>0</v>
      </c>
      <c r="R1065" s="213">
        <f>Q1065*H1065</f>
        <v>0</v>
      </c>
      <c r="S1065" s="213">
        <v>0</v>
      </c>
      <c r="T1065" s="214">
        <f>S1065*H1065</f>
        <v>0</v>
      </c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R1065" s="215" t="s">
        <v>192</v>
      </c>
      <c r="AT1065" s="215" t="s">
        <v>155</v>
      </c>
      <c r="AU1065" s="215" t="s">
        <v>82</v>
      </c>
      <c r="AY1065" s="18" t="s">
        <v>153</v>
      </c>
      <c r="BE1065" s="216">
        <f>IF(N1065="základní",J1065,0)</f>
        <v>0</v>
      </c>
      <c r="BF1065" s="216">
        <f>IF(N1065="snížená",J1065,0)</f>
        <v>0</v>
      </c>
      <c r="BG1065" s="216">
        <f>IF(N1065="zákl. přenesená",J1065,0)</f>
        <v>0</v>
      </c>
      <c r="BH1065" s="216">
        <f>IF(N1065="sníž. přenesená",J1065,0)</f>
        <v>0</v>
      </c>
      <c r="BI1065" s="216">
        <f>IF(N1065="nulová",J1065,0)</f>
        <v>0</v>
      </c>
      <c r="BJ1065" s="18" t="s">
        <v>80</v>
      </c>
      <c r="BK1065" s="216">
        <f>ROUND(I1065*H1065,2)</f>
        <v>0</v>
      </c>
      <c r="BL1065" s="18" t="s">
        <v>192</v>
      </c>
      <c r="BM1065" s="215" t="s">
        <v>1245</v>
      </c>
    </row>
    <row r="1066" spans="1:65" s="2" customFormat="1" ht="11.25">
      <c r="A1066" s="35"/>
      <c r="B1066" s="36"/>
      <c r="C1066" s="37"/>
      <c r="D1066" s="217" t="s">
        <v>160</v>
      </c>
      <c r="E1066" s="37"/>
      <c r="F1066" s="218" t="s">
        <v>1244</v>
      </c>
      <c r="G1066" s="37"/>
      <c r="H1066" s="37"/>
      <c r="I1066" s="116"/>
      <c r="J1066" s="37"/>
      <c r="K1066" s="37"/>
      <c r="L1066" s="40"/>
      <c r="M1066" s="219"/>
      <c r="N1066" s="220"/>
      <c r="O1066" s="72"/>
      <c r="P1066" s="72"/>
      <c r="Q1066" s="72"/>
      <c r="R1066" s="72"/>
      <c r="S1066" s="72"/>
      <c r="T1066" s="73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T1066" s="18" t="s">
        <v>160</v>
      </c>
      <c r="AU1066" s="18" t="s">
        <v>82</v>
      </c>
    </row>
    <row r="1067" spans="1:65" s="2" customFormat="1" ht="16.5" customHeight="1">
      <c r="A1067" s="35"/>
      <c r="B1067" s="36"/>
      <c r="C1067" s="253" t="s">
        <v>1246</v>
      </c>
      <c r="D1067" s="253" t="s">
        <v>308</v>
      </c>
      <c r="E1067" s="254" t="s">
        <v>1247</v>
      </c>
      <c r="F1067" s="255" t="s">
        <v>1248</v>
      </c>
      <c r="G1067" s="256" t="s">
        <v>1022</v>
      </c>
      <c r="H1067" s="257">
        <v>8.1300000000000008</v>
      </c>
      <c r="I1067" s="258"/>
      <c r="J1067" s="259">
        <f>ROUND(I1067*H1067,2)</f>
        <v>0</v>
      </c>
      <c r="K1067" s="255" t="s">
        <v>1</v>
      </c>
      <c r="L1067" s="260"/>
      <c r="M1067" s="261" t="s">
        <v>1</v>
      </c>
      <c r="N1067" s="262" t="s">
        <v>38</v>
      </c>
      <c r="O1067" s="72"/>
      <c r="P1067" s="213">
        <f>O1067*H1067</f>
        <v>0</v>
      </c>
      <c r="Q1067" s="213">
        <v>0</v>
      </c>
      <c r="R1067" s="213">
        <f>Q1067*H1067</f>
        <v>0</v>
      </c>
      <c r="S1067" s="213">
        <v>0</v>
      </c>
      <c r="T1067" s="214">
        <f>S1067*H1067</f>
        <v>0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R1067" s="215" t="s">
        <v>228</v>
      </c>
      <c r="AT1067" s="215" t="s">
        <v>308</v>
      </c>
      <c r="AU1067" s="215" t="s">
        <v>82</v>
      </c>
      <c r="AY1067" s="18" t="s">
        <v>153</v>
      </c>
      <c r="BE1067" s="216">
        <f>IF(N1067="základní",J1067,0)</f>
        <v>0</v>
      </c>
      <c r="BF1067" s="216">
        <f>IF(N1067="snížená",J1067,0)</f>
        <v>0</v>
      </c>
      <c r="BG1067" s="216">
        <f>IF(N1067="zákl. přenesená",J1067,0)</f>
        <v>0</v>
      </c>
      <c r="BH1067" s="216">
        <f>IF(N1067="sníž. přenesená",J1067,0)</f>
        <v>0</v>
      </c>
      <c r="BI1067" s="216">
        <f>IF(N1067="nulová",J1067,0)</f>
        <v>0</v>
      </c>
      <c r="BJ1067" s="18" t="s">
        <v>80</v>
      </c>
      <c r="BK1067" s="216">
        <f>ROUND(I1067*H1067,2)</f>
        <v>0</v>
      </c>
      <c r="BL1067" s="18" t="s">
        <v>192</v>
      </c>
      <c r="BM1067" s="215" t="s">
        <v>1249</v>
      </c>
    </row>
    <row r="1068" spans="1:65" s="2" customFormat="1" ht="11.25">
      <c r="A1068" s="35"/>
      <c r="B1068" s="36"/>
      <c r="C1068" s="37"/>
      <c r="D1068" s="217" t="s">
        <v>160</v>
      </c>
      <c r="E1068" s="37"/>
      <c r="F1068" s="218" t="s">
        <v>1248</v>
      </c>
      <c r="G1068" s="37"/>
      <c r="H1068" s="37"/>
      <c r="I1068" s="116"/>
      <c r="J1068" s="37"/>
      <c r="K1068" s="37"/>
      <c r="L1068" s="40"/>
      <c r="M1068" s="219"/>
      <c r="N1068" s="220"/>
      <c r="O1068" s="72"/>
      <c r="P1068" s="72"/>
      <c r="Q1068" s="72"/>
      <c r="R1068" s="72"/>
      <c r="S1068" s="72"/>
      <c r="T1068" s="73"/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T1068" s="18" t="s">
        <v>160</v>
      </c>
      <c r="AU1068" s="18" t="s">
        <v>82</v>
      </c>
    </row>
    <row r="1069" spans="1:65" s="2" customFormat="1" ht="16.5" customHeight="1">
      <c r="A1069" s="35"/>
      <c r="B1069" s="36"/>
      <c r="C1069" s="204" t="s">
        <v>769</v>
      </c>
      <c r="D1069" s="204" t="s">
        <v>155</v>
      </c>
      <c r="E1069" s="205" t="s">
        <v>1250</v>
      </c>
      <c r="F1069" s="206" t="s">
        <v>1251</v>
      </c>
      <c r="G1069" s="207" t="s">
        <v>158</v>
      </c>
      <c r="H1069" s="208">
        <v>40.65</v>
      </c>
      <c r="I1069" s="209"/>
      <c r="J1069" s="210">
        <f>ROUND(I1069*H1069,2)</f>
        <v>0</v>
      </c>
      <c r="K1069" s="206" t="s">
        <v>1</v>
      </c>
      <c r="L1069" s="40"/>
      <c r="M1069" s="211" t="s">
        <v>1</v>
      </c>
      <c r="N1069" s="212" t="s">
        <v>38</v>
      </c>
      <c r="O1069" s="72"/>
      <c r="P1069" s="213">
        <f>O1069*H1069</f>
        <v>0</v>
      </c>
      <c r="Q1069" s="213">
        <v>0</v>
      </c>
      <c r="R1069" s="213">
        <f>Q1069*H1069</f>
        <v>0</v>
      </c>
      <c r="S1069" s="213">
        <v>0</v>
      </c>
      <c r="T1069" s="214">
        <f>S1069*H1069</f>
        <v>0</v>
      </c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R1069" s="215" t="s">
        <v>192</v>
      </c>
      <c r="AT1069" s="215" t="s">
        <v>155</v>
      </c>
      <c r="AU1069" s="215" t="s">
        <v>82</v>
      </c>
      <c r="AY1069" s="18" t="s">
        <v>153</v>
      </c>
      <c r="BE1069" s="216">
        <f>IF(N1069="základní",J1069,0)</f>
        <v>0</v>
      </c>
      <c r="BF1069" s="216">
        <f>IF(N1069="snížená",J1069,0)</f>
        <v>0</v>
      </c>
      <c r="BG1069" s="216">
        <f>IF(N1069="zákl. přenesená",J1069,0)</f>
        <v>0</v>
      </c>
      <c r="BH1069" s="216">
        <f>IF(N1069="sníž. přenesená",J1069,0)</f>
        <v>0</v>
      </c>
      <c r="BI1069" s="216">
        <f>IF(N1069="nulová",J1069,0)</f>
        <v>0</v>
      </c>
      <c r="BJ1069" s="18" t="s">
        <v>80</v>
      </c>
      <c r="BK1069" s="216">
        <f>ROUND(I1069*H1069,2)</f>
        <v>0</v>
      </c>
      <c r="BL1069" s="18" t="s">
        <v>192</v>
      </c>
      <c r="BM1069" s="215" t="s">
        <v>1252</v>
      </c>
    </row>
    <row r="1070" spans="1:65" s="2" customFormat="1" ht="11.25">
      <c r="A1070" s="35"/>
      <c r="B1070" s="36"/>
      <c r="C1070" s="37"/>
      <c r="D1070" s="217" t="s">
        <v>160</v>
      </c>
      <c r="E1070" s="37"/>
      <c r="F1070" s="218" t="s">
        <v>1251</v>
      </c>
      <c r="G1070" s="37"/>
      <c r="H1070" s="37"/>
      <c r="I1070" s="116"/>
      <c r="J1070" s="37"/>
      <c r="K1070" s="37"/>
      <c r="L1070" s="40"/>
      <c r="M1070" s="219"/>
      <c r="N1070" s="220"/>
      <c r="O1070" s="72"/>
      <c r="P1070" s="72"/>
      <c r="Q1070" s="72"/>
      <c r="R1070" s="72"/>
      <c r="S1070" s="72"/>
      <c r="T1070" s="73"/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T1070" s="18" t="s">
        <v>160</v>
      </c>
      <c r="AU1070" s="18" t="s">
        <v>82</v>
      </c>
    </row>
    <row r="1071" spans="1:65" s="2" customFormat="1" ht="21.75" customHeight="1">
      <c r="A1071" s="35"/>
      <c r="B1071" s="36"/>
      <c r="C1071" s="204" t="s">
        <v>1253</v>
      </c>
      <c r="D1071" s="204" t="s">
        <v>155</v>
      </c>
      <c r="E1071" s="205" t="s">
        <v>1219</v>
      </c>
      <c r="F1071" s="206" t="s">
        <v>1220</v>
      </c>
      <c r="G1071" s="207" t="s">
        <v>158</v>
      </c>
      <c r="H1071" s="208">
        <v>40.65</v>
      </c>
      <c r="I1071" s="209"/>
      <c r="J1071" s="210">
        <f>ROUND(I1071*H1071,2)</f>
        <v>0</v>
      </c>
      <c r="K1071" s="206" t="s">
        <v>1</v>
      </c>
      <c r="L1071" s="40"/>
      <c r="M1071" s="211" t="s">
        <v>1</v>
      </c>
      <c r="N1071" s="212" t="s">
        <v>38</v>
      </c>
      <c r="O1071" s="72"/>
      <c r="P1071" s="213">
        <f>O1071*H1071</f>
        <v>0</v>
      </c>
      <c r="Q1071" s="213">
        <v>0</v>
      </c>
      <c r="R1071" s="213">
        <f>Q1071*H1071</f>
        <v>0</v>
      </c>
      <c r="S1071" s="213">
        <v>0</v>
      </c>
      <c r="T1071" s="214">
        <f>S1071*H1071</f>
        <v>0</v>
      </c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R1071" s="215" t="s">
        <v>192</v>
      </c>
      <c r="AT1071" s="215" t="s">
        <v>155</v>
      </c>
      <c r="AU1071" s="215" t="s">
        <v>82</v>
      </c>
      <c r="AY1071" s="18" t="s">
        <v>153</v>
      </c>
      <c r="BE1071" s="216">
        <f>IF(N1071="základní",J1071,0)</f>
        <v>0</v>
      </c>
      <c r="BF1071" s="216">
        <f>IF(N1071="snížená",J1071,0)</f>
        <v>0</v>
      </c>
      <c r="BG1071" s="216">
        <f>IF(N1071="zákl. přenesená",J1071,0)</f>
        <v>0</v>
      </c>
      <c r="BH1071" s="216">
        <f>IF(N1071="sníž. přenesená",J1071,0)</f>
        <v>0</v>
      </c>
      <c r="BI1071" s="216">
        <f>IF(N1071="nulová",J1071,0)</f>
        <v>0</v>
      </c>
      <c r="BJ1071" s="18" t="s">
        <v>80</v>
      </c>
      <c r="BK1071" s="216">
        <f>ROUND(I1071*H1071,2)</f>
        <v>0</v>
      </c>
      <c r="BL1071" s="18" t="s">
        <v>192</v>
      </c>
      <c r="BM1071" s="215" t="s">
        <v>1254</v>
      </c>
    </row>
    <row r="1072" spans="1:65" s="2" customFormat="1" ht="19.5">
      <c r="A1072" s="35"/>
      <c r="B1072" s="36"/>
      <c r="C1072" s="37"/>
      <c r="D1072" s="217" t="s">
        <v>160</v>
      </c>
      <c r="E1072" s="37"/>
      <c r="F1072" s="218" t="s">
        <v>1220</v>
      </c>
      <c r="G1072" s="37"/>
      <c r="H1072" s="37"/>
      <c r="I1072" s="116"/>
      <c r="J1072" s="37"/>
      <c r="K1072" s="37"/>
      <c r="L1072" s="40"/>
      <c r="M1072" s="219"/>
      <c r="N1072" s="220"/>
      <c r="O1072" s="72"/>
      <c r="P1072" s="72"/>
      <c r="Q1072" s="72"/>
      <c r="R1072" s="72"/>
      <c r="S1072" s="72"/>
      <c r="T1072" s="73"/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T1072" s="18" t="s">
        <v>160</v>
      </c>
      <c r="AU1072" s="18" t="s">
        <v>82</v>
      </c>
    </row>
    <row r="1073" spans="1:65" s="2" customFormat="1" ht="21.75" customHeight="1">
      <c r="A1073" s="35"/>
      <c r="B1073" s="36"/>
      <c r="C1073" s="204" t="s">
        <v>772</v>
      </c>
      <c r="D1073" s="204" t="s">
        <v>155</v>
      </c>
      <c r="E1073" s="205" t="s">
        <v>1255</v>
      </c>
      <c r="F1073" s="206" t="s">
        <v>1256</v>
      </c>
      <c r="G1073" s="207" t="s">
        <v>711</v>
      </c>
      <c r="H1073" s="275"/>
      <c r="I1073" s="209"/>
      <c r="J1073" s="210">
        <f>ROUND(I1073*H1073,2)</f>
        <v>0</v>
      </c>
      <c r="K1073" s="206" t="s">
        <v>1</v>
      </c>
      <c r="L1073" s="40"/>
      <c r="M1073" s="211" t="s">
        <v>1</v>
      </c>
      <c r="N1073" s="212" t="s">
        <v>38</v>
      </c>
      <c r="O1073" s="72"/>
      <c r="P1073" s="213">
        <f>O1073*H1073</f>
        <v>0</v>
      </c>
      <c r="Q1073" s="213">
        <v>0</v>
      </c>
      <c r="R1073" s="213">
        <f>Q1073*H1073</f>
        <v>0</v>
      </c>
      <c r="S1073" s="213">
        <v>0</v>
      </c>
      <c r="T1073" s="214">
        <f>S1073*H1073</f>
        <v>0</v>
      </c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R1073" s="215" t="s">
        <v>192</v>
      </c>
      <c r="AT1073" s="215" t="s">
        <v>155</v>
      </c>
      <c r="AU1073" s="215" t="s">
        <v>82</v>
      </c>
      <c r="AY1073" s="18" t="s">
        <v>153</v>
      </c>
      <c r="BE1073" s="216">
        <f>IF(N1073="základní",J1073,0)</f>
        <v>0</v>
      </c>
      <c r="BF1073" s="216">
        <f>IF(N1073="snížená",J1073,0)</f>
        <v>0</v>
      </c>
      <c r="BG1073" s="216">
        <f>IF(N1073="zákl. přenesená",J1073,0)</f>
        <v>0</v>
      </c>
      <c r="BH1073" s="216">
        <f>IF(N1073="sníž. přenesená",J1073,0)</f>
        <v>0</v>
      </c>
      <c r="BI1073" s="216">
        <f>IF(N1073="nulová",J1073,0)</f>
        <v>0</v>
      </c>
      <c r="BJ1073" s="18" t="s">
        <v>80</v>
      </c>
      <c r="BK1073" s="216">
        <f>ROUND(I1073*H1073,2)</f>
        <v>0</v>
      </c>
      <c r="BL1073" s="18" t="s">
        <v>192</v>
      </c>
      <c r="BM1073" s="215" t="s">
        <v>1257</v>
      </c>
    </row>
    <row r="1074" spans="1:65" s="2" customFormat="1" ht="19.5">
      <c r="A1074" s="35"/>
      <c r="B1074" s="36"/>
      <c r="C1074" s="37"/>
      <c r="D1074" s="217" t="s">
        <v>160</v>
      </c>
      <c r="E1074" s="37"/>
      <c r="F1074" s="218" t="s">
        <v>1256</v>
      </c>
      <c r="G1074" s="37"/>
      <c r="H1074" s="37"/>
      <c r="I1074" s="116"/>
      <c r="J1074" s="37"/>
      <c r="K1074" s="37"/>
      <c r="L1074" s="40"/>
      <c r="M1074" s="219"/>
      <c r="N1074" s="220"/>
      <c r="O1074" s="72"/>
      <c r="P1074" s="72"/>
      <c r="Q1074" s="72"/>
      <c r="R1074" s="72"/>
      <c r="S1074" s="72"/>
      <c r="T1074" s="73"/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T1074" s="18" t="s">
        <v>160</v>
      </c>
      <c r="AU1074" s="18" t="s">
        <v>82</v>
      </c>
    </row>
    <row r="1075" spans="1:65" s="12" customFormat="1" ht="22.9" customHeight="1">
      <c r="B1075" s="188"/>
      <c r="C1075" s="189"/>
      <c r="D1075" s="190" t="s">
        <v>72</v>
      </c>
      <c r="E1075" s="202" t="s">
        <v>1258</v>
      </c>
      <c r="F1075" s="202" t="s">
        <v>1259</v>
      </c>
      <c r="G1075" s="189"/>
      <c r="H1075" s="189"/>
      <c r="I1075" s="192"/>
      <c r="J1075" s="203">
        <f>BK1075</f>
        <v>0</v>
      </c>
      <c r="K1075" s="189"/>
      <c r="L1075" s="194"/>
      <c r="M1075" s="195"/>
      <c r="N1075" s="196"/>
      <c r="O1075" s="196"/>
      <c r="P1075" s="197">
        <f>SUM(P1076:P1110)</f>
        <v>0</v>
      </c>
      <c r="Q1075" s="196"/>
      <c r="R1075" s="197">
        <f>SUM(R1076:R1110)</f>
        <v>0</v>
      </c>
      <c r="S1075" s="196"/>
      <c r="T1075" s="198">
        <f>SUM(T1076:T1110)</f>
        <v>0</v>
      </c>
      <c r="AR1075" s="199" t="s">
        <v>82</v>
      </c>
      <c r="AT1075" s="200" t="s">
        <v>72</v>
      </c>
      <c r="AU1075" s="200" t="s">
        <v>80</v>
      </c>
      <c r="AY1075" s="199" t="s">
        <v>153</v>
      </c>
      <c r="BK1075" s="201">
        <f>SUM(BK1076:BK1110)</f>
        <v>0</v>
      </c>
    </row>
    <row r="1076" spans="1:65" s="2" customFormat="1" ht="21.75" customHeight="1">
      <c r="A1076" s="35"/>
      <c r="B1076" s="36"/>
      <c r="C1076" s="204" t="s">
        <v>1260</v>
      </c>
      <c r="D1076" s="204" t="s">
        <v>155</v>
      </c>
      <c r="E1076" s="205" t="s">
        <v>1261</v>
      </c>
      <c r="F1076" s="206" t="s">
        <v>1262</v>
      </c>
      <c r="G1076" s="207" t="s">
        <v>158</v>
      </c>
      <c r="H1076" s="208">
        <v>159.12100000000001</v>
      </c>
      <c r="I1076" s="209"/>
      <c r="J1076" s="210">
        <f>ROUND(I1076*H1076,2)</f>
        <v>0</v>
      </c>
      <c r="K1076" s="206" t="s">
        <v>1</v>
      </c>
      <c r="L1076" s="40"/>
      <c r="M1076" s="211" t="s">
        <v>1</v>
      </c>
      <c r="N1076" s="212" t="s">
        <v>38</v>
      </c>
      <c r="O1076" s="72"/>
      <c r="P1076" s="213">
        <f>O1076*H1076</f>
        <v>0</v>
      </c>
      <c r="Q1076" s="213">
        <v>0</v>
      </c>
      <c r="R1076" s="213">
        <f>Q1076*H1076</f>
        <v>0</v>
      </c>
      <c r="S1076" s="213">
        <v>0</v>
      </c>
      <c r="T1076" s="214">
        <f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215" t="s">
        <v>192</v>
      </c>
      <c r="AT1076" s="215" t="s">
        <v>155</v>
      </c>
      <c r="AU1076" s="215" t="s">
        <v>82</v>
      </c>
      <c r="AY1076" s="18" t="s">
        <v>153</v>
      </c>
      <c r="BE1076" s="216">
        <f>IF(N1076="základní",J1076,0)</f>
        <v>0</v>
      </c>
      <c r="BF1076" s="216">
        <f>IF(N1076="snížená",J1076,0)</f>
        <v>0</v>
      </c>
      <c r="BG1076" s="216">
        <f>IF(N1076="zákl. přenesená",J1076,0)</f>
        <v>0</v>
      </c>
      <c r="BH1076" s="216">
        <f>IF(N1076="sníž. přenesená",J1076,0)</f>
        <v>0</v>
      </c>
      <c r="BI1076" s="216">
        <f>IF(N1076="nulová",J1076,0)</f>
        <v>0</v>
      </c>
      <c r="BJ1076" s="18" t="s">
        <v>80</v>
      </c>
      <c r="BK1076" s="216">
        <f>ROUND(I1076*H1076,2)</f>
        <v>0</v>
      </c>
      <c r="BL1076" s="18" t="s">
        <v>192</v>
      </c>
      <c r="BM1076" s="215" t="s">
        <v>1263</v>
      </c>
    </row>
    <row r="1077" spans="1:65" s="2" customFormat="1" ht="19.5">
      <c r="A1077" s="35"/>
      <c r="B1077" s="36"/>
      <c r="C1077" s="37"/>
      <c r="D1077" s="217" t="s">
        <v>160</v>
      </c>
      <c r="E1077" s="37"/>
      <c r="F1077" s="218" t="s">
        <v>1262</v>
      </c>
      <c r="G1077" s="37"/>
      <c r="H1077" s="37"/>
      <c r="I1077" s="116"/>
      <c r="J1077" s="37"/>
      <c r="K1077" s="37"/>
      <c r="L1077" s="40"/>
      <c r="M1077" s="219"/>
      <c r="N1077" s="220"/>
      <c r="O1077" s="72"/>
      <c r="P1077" s="72"/>
      <c r="Q1077" s="72"/>
      <c r="R1077" s="72"/>
      <c r="S1077" s="72"/>
      <c r="T1077" s="73"/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T1077" s="18" t="s">
        <v>160</v>
      </c>
      <c r="AU1077" s="18" t="s">
        <v>82</v>
      </c>
    </row>
    <row r="1078" spans="1:65" s="13" customFormat="1" ht="11.25">
      <c r="B1078" s="221"/>
      <c r="C1078" s="222"/>
      <c r="D1078" s="217" t="s">
        <v>161</v>
      </c>
      <c r="E1078" s="223" t="s">
        <v>1</v>
      </c>
      <c r="F1078" s="224" t="s">
        <v>1264</v>
      </c>
      <c r="G1078" s="222"/>
      <c r="H1078" s="225">
        <v>22.701000000000001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161</v>
      </c>
      <c r="AU1078" s="231" t="s">
        <v>82</v>
      </c>
      <c r="AV1078" s="13" t="s">
        <v>82</v>
      </c>
      <c r="AW1078" s="13" t="s">
        <v>30</v>
      </c>
      <c r="AX1078" s="13" t="s">
        <v>73</v>
      </c>
      <c r="AY1078" s="231" t="s">
        <v>153</v>
      </c>
    </row>
    <row r="1079" spans="1:65" s="13" customFormat="1" ht="11.25">
      <c r="B1079" s="221"/>
      <c r="C1079" s="222"/>
      <c r="D1079" s="217" t="s">
        <v>161</v>
      </c>
      <c r="E1079" s="223" t="s">
        <v>1</v>
      </c>
      <c r="F1079" s="224" t="s">
        <v>1265</v>
      </c>
      <c r="G1079" s="222"/>
      <c r="H1079" s="225">
        <v>22.6</v>
      </c>
      <c r="I1079" s="226"/>
      <c r="J1079" s="222"/>
      <c r="K1079" s="222"/>
      <c r="L1079" s="227"/>
      <c r="M1079" s="228"/>
      <c r="N1079" s="229"/>
      <c r="O1079" s="229"/>
      <c r="P1079" s="229"/>
      <c r="Q1079" s="229"/>
      <c r="R1079" s="229"/>
      <c r="S1079" s="229"/>
      <c r="T1079" s="230"/>
      <c r="AT1079" s="231" t="s">
        <v>161</v>
      </c>
      <c r="AU1079" s="231" t="s">
        <v>82</v>
      </c>
      <c r="AV1079" s="13" t="s">
        <v>82</v>
      </c>
      <c r="AW1079" s="13" t="s">
        <v>30</v>
      </c>
      <c r="AX1079" s="13" t="s">
        <v>73</v>
      </c>
      <c r="AY1079" s="231" t="s">
        <v>153</v>
      </c>
    </row>
    <row r="1080" spans="1:65" s="13" customFormat="1" ht="22.5">
      <c r="B1080" s="221"/>
      <c r="C1080" s="222"/>
      <c r="D1080" s="217" t="s">
        <v>161</v>
      </c>
      <c r="E1080" s="223" t="s">
        <v>1</v>
      </c>
      <c r="F1080" s="224" t="s">
        <v>1266</v>
      </c>
      <c r="G1080" s="222"/>
      <c r="H1080" s="225">
        <v>31.74</v>
      </c>
      <c r="I1080" s="226"/>
      <c r="J1080" s="222"/>
      <c r="K1080" s="222"/>
      <c r="L1080" s="227"/>
      <c r="M1080" s="228"/>
      <c r="N1080" s="229"/>
      <c r="O1080" s="229"/>
      <c r="P1080" s="229"/>
      <c r="Q1080" s="229"/>
      <c r="R1080" s="229"/>
      <c r="S1080" s="229"/>
      <c r="T1080" s="230"/>
      <c r="AT1080" s="231" t="s">
        <v>161</v>
      </c>
      <c r="AU1080" s="231" t="s">
        <v>82</v>
      </c>
      <c r="AV1080" s="13" t="s">
        <v>82</v>
      </c>
      <c r="AW1080" s="13" t="s">
        <v>30</v>
      </c>
      <c r="AX1080" s="13" t="s">
        <v>73</v>
      </c>
      <c r="AY1080" s="231" t="s">
        <v>153</v>
      </c>
    </row>
    <row r="1081" spans="1:65" s="13" customFormat="1" ht="11.25">
      <c r="B1081" s="221"/>
      <c r="C1081" s="222"/>
      <c r="D1081" s="217" t="s">
        <v>161</v>
      </c>
      <c r="E1081" s="223" t="s">
        <v>1</v>
      </c>
      <c r="F1081" s="224" t="s">
        <v>1267</v>
      </c>
      <c r="G1081" s="222"/>
      <c r="H1081" s="225">
        <v>35.003999999999998</v>
      </c>
      <c r="I1081" s="226"/>
      <c r="J1081" s="222"/>
      <c r="K1081" s="222"/>
      <c r="L1081" s="227"/>
      <c r="M1081" s="228"/>
      <c r="N1081" s="229"/>
      <c r="O1081" s="229"/>
      <c r="P1081" s="229"/>
      <c r="Q1081" s="229"/>
      <c r="R1081" s="229"/>
      <c r="S1081" s="229"/>
      <c r="T1081" s="230"/>
      <c r="AT1081" s="231" t="s">
        <v>161</v>
      </c>
      <c r="AU1081" s="231" t="s">
        <v>82</v>
      </c>
      <c r="AV1081" s="13" t="s">
        <v>82</v>
      </c>
      <c r="AW1081" s="13" t="s">
        <v>30</v>
      </c>
      <c r="AX1081" s="13" t="s">
        <v>73</v>
      </c>
      <c r="AY1081" s="231" t="s">
        <v>153</v>
      </c>
    </row>
    <row r="1082" spans="1:65" s="13" customFormat="1" ht="22.5">
      <c r="B1082" s="221"/>
      <c r="C1082" s="222"/>
      <c r="D1082" s="217" t="s">
        <v>161</v>
      </c>
      <c r="E1082" s="223" t="s">
        <v>1</v>
      </c>
      <c r="F1082" s="224" t="s">
        <v>1268</v>
      </c>
      <c r="G1082" s="222"/>
      <c r="H1082" s="225">
        <v>47.076000000000001</v>
      </c>
      <c r="I1082" s="226"/>
      <c r="J1082" s="222"/>
      <c r="K1082" s="222"/>
      <c r="L1082" s="227"/>
      <c r="M1082" s="228"/>
      <c r="N1082" s="229"/>
      <c r="O1082" s="229"/>
      <c r="P1082" s="229"/>
      <c r="Q1082" s="229"/>
      <c r="R1082" s="229"/>
      <c r="S1082" s="229"/>
      <c r="T1082" s="230"/>
      <c r="AT1082" s="231" t="s">
        <v>161</v>
      </c>
      <c r="AU1082" s="231" t="s">
        <v>82</v>
      </c>
      <c r="AV1082" s="13" t="s">
        <v>82</v>
      </c>
      <c r="AW1082" s="13" t="s">
        <v>30</v>
      </c>
      <c r="AX1082" s="13" t="s">
        <v>73</v>
      </c>
      <c r="AY1082" s="231" t="s">
        <v>153</v>
      </c>
    </row>
    <row r="1083" spans="1:65" s="14" customFormat="1" ht="11.25">
      <c r="B1083" s="232"/>
      <c r="C1083" s="233"/>
      <c r="D1083" s="217" t="s">
        <v>161</v>
      </c>
      <c r="E1083" s="234" t="s">
        <v>1</v>
      </c>
      <c r="F1083" s="235" t="s">
        <v>163</v>
      </c>
      <c r="G1083" s="233"/>
      <c r="H1083" s="236">
        <v>159.12099999999998</v>
      </c>
      <c r="I1083" s="237"/>
      <c r="J1083" s="233"/>
      <c r="K1083" s="233"/>
      <c r="L1083" s="238"/>
      <c r="M1083" s="239"/>
      <c r="N1083" s="240"/>
      <c r="O1083" s="240"/>
      <c r="P1083" s="240"/>
      <c r="Q1083" s="240"/>
      <c r="R1083" s="240"/>
      <c r="S1083" s="240"/>
      <c r="T1083" s="241"/>
      <c r="AT1083" s="242" t="s">
        <v>161</v>
      </c>
      <c r="AU1083" s="242" t="s">
        <v>82</v>
      </c>
      <c r="AV1083" s="14" t="s">
        <v>159</v>
      </c>
      <c r="AW1083" s="14" t="s">
        <v>30</v>
      </c>
      <c r="AX1083" s="14" t="s">
        <v>80</v>
      </c>
      <c r="AY1083" s="242" t="s">
        <v>153</v>
      </c>
    </row>
    <row r="1084" spans="1:65" s="2" customFormat="1" ht="21.75" customHeight="1">
      <c r="A1084" s="35"/>
      <c r="B1084" s="36"/>
      <c r="C1084" s="253" t="s">
        <v>776</v>
      </c>
      <c r="D1084" s="253" t="s">
        <v>308</v>
      </c>
      <c r="E1084" s="254" t="s">
        <v>1269</v>
      </c>
      <c r="F1084" s="255" t="s">
        <v>1270</v>
      </c>
      <c r="G1084" s="256" t="s">
        <v>158</v>
      </c>
      <c r="H1084" s="257">
        <v>175.03299999999999</v>
      </c>
      <c r="I1084" s="258"/>
      <c r="J1084" s="259">
        <f>ROUND(I1084*H1084,2)</f>
        <v>0</v>
      </c>
      <c r="K1084" s="255" t="s">
        <v>1</v>
      </c>
      <c r="L1084" s="260"/>
      <c r="M1084" s="261" t="s">
        <v>1</v>
      </c>
      <c r="N1084" s="262" t="s">
        <v>38</v>
      </c>
      <c r="O1084" s="72"/>
      <c r="P1084" s="213">
        <f>O1084*H1084</f>
        <v>0</v>
      </c>
      <c r="Q1084" s="213">
        <v>0</v>
      </c>
      <c r="R1084" s="213">
        <f>Q1084*H1084</f>
        <v>0</v>
      </c>
      <c r="S1084" s="213">
        <v>0</v>
      </c>
      <c r="T1084" s="214">
        <f>S1084*H1084</f>
        <v>0</v>
      </c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R1084" s="215" t="s">
        <v>228</v>
      </c>
      <c r="AT1084" s="215" t="s">
        <v>308</v>
      </c>
      <c r="AU1084" s="215" t="s">
        <v>82</v>
      </c>
      <c r="AY1084" s="18" t="s">
        <v>153</v>
      </c>
      <c r="BE1084" s="216">
        <f>IF(N1084="základní",J1084,0)</f>
        <v>0</v>
      </c>
      <c r="BF1084" s="216">
        <f>IF(N1084="snížená",J1084,0)</f>
        <v>0</v>
      </c>
      <c r="BG1084" s="216">
        <f>IF(N1084="zákl. přenesená",J1084,0)</f>
        <v>0</v>
      </c>
      <c r="BH1084" s="216">
        <f>IF(N1084="sníž. přenesená",J1084,0)</f>
        <v>0</v>
      </c>
      <c r="BI1084" s="216">
        <f>IF(N1084="nulová",J1084,0)</f>
        <v>0</v>
      </c>
      <c r="BJ1084" s="18" t="s">
        <v>80</v>
      </c>
      <c r="BK1084" s="216">
        <f>ROUND(I1084*H1084,2)</f>
        <v>0</v>
      </c>
      <c r="BL1084" s="18" t="s">
        <v>192</v>
      </c>
      <c r="BM1084" s="215" t="s">
        <v>1271</v>
      </c>
    </row>
    <row r="1085" spans="1:65" s="2" customFormat="1" ht="19.5">
      <c r="A1085" s="35"/>
      <c r="B1085" s="36"/>
      <c r="C1085" s="37"/>
      <c r="D1085" s="217" t="s">
        <v>160</v>
      </c>
      <c r="E1085" s="37"/>
      <c r="F1085" s="218" t="s">
        <v>1270</v>
      </c>
      <c r="G1085" s="37"/>
      <c r="H1085" s="37"/>
      <c r="I1085" s="116"/>
      <c r="J1085" s="37"/>
      <c r="K1085" s="37"/>
      <c r="L1085" s="40"/>
      <c r="M1085" s="219"/>
      <c r="N1085" s="220"/>
      <c r="O1085" s="72"/>
      <c r="P1085" s="72"/>
      <c r="Q1085" s="72"/>
      <c r="R1085" s="72"/>
      <c r="S1085" s="72"/>
      <c r="T1085" s="73"/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T1085" s="18" t="s">
        <v>160</v>
      </c>
      <c r="AU1085" s="18" t="s">
        <v>82</v>
      </c>
    </row>
    <row r="1086" spans="1:65" s="2" customFormat="1" ht="21.75" customHeight="1">
      <c r="A1086" s="35"/>
      <c r="B1086" s="36"/>
      <c r="C1086" s="204" t="s">
        <v>1272</v>
      </c>
      <c r="D1086" s="204" t="s">
        <v>155</v>
      </c>
      <c r="E1086" s="205" t="s">
        <v>1273</v>
      </c>
      <c r="F1086" s="206" t="s">
        <v>1274</v>
      </c>
      <c r="G1086" s="207" t="s">
        <v>158</v>
      </c>
      <c r="H1086" s="208">
        <v>159.12100000000001</v>
      </c>
      <c r="I1086" s="209"/>
      <c r="J1086" s="210">
        <f>ROUND(I1086*H1086,2)</f>
        <v>0</v>
      </c>
      <c r="K1086" s="206" t="s">
        <v>1</v>
      </c>
      <c r="L1086" s="40"/>
      <c r="M1086" s="211" t="s">
        <v>1</v>
      </c>
      <c r="N1086" s="212" t="s">
        <v>38</v>
      </c>
      <c r="O1086" s="72"/>
      <c r="P1086" s="213">
        <f>O1086*H1086</f>
        <v>0</v>
      </c>
      <c r="Q1086" s="213">
        <v>0</v>
      </c>
      <c r="R1086" s="213">
        <f>Q1086*H1086</f>
        <v>0</v>
      </c>
      <c r="S1086" s="213">
        <v>0</v>
      </c>
      <c r="T1086" s="214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215" t="s">
        <v>192</v>
      </c>
      <c r="AT1086" s="215" t="s">
        <v>155</v>
      </c>
      <c r="AU1086" s="215" t="s">
        <v>82</v>
      </c>
      <c r="AY1086" s="18" t="s">
        <v>153</v>
      </c>
      <c r="BE1086" s="216">
        <f>IF(N1086="základní",J1086,0)</f>
        <v>0</v>
      </c>
      <c r="BF1086" s="216">
        <f>IF(N1086="snížená",J1086,0)</f>
        <v>0</v>
      </c>
      <c r="BG1086" s="216">
        <f>IF(N1086="zákl. přenesená",J1086,0)</f>
        <v>0</v>
      </c>
      <c r="BH1086" s="216">
        <f>IF(N1086="sníž. přenesená",J1086,0)</f>
        <v>0</v>
      </c>
      <c r="BI1086" s="216">
        <f>IF(N1086="nulová",J1086,0)</f>
        <v>0</v>
      </c>
      <c r="BJ1086" s="18" t="s">
        <v>80</v>
      </c>
      <c r="BK1086" s="216">
        <f>ROUND(I1086*H1086,2)</f>
        <v>0</v>
      </c>
      <c r="BL1086" s="18" t="s">
        <v>192</v>
      </c>
      <c r="BM1086" s="215" t="s">
        <v>1275</v>
      </c>
    </row>
    <row r="1087" spans="1:65" s="2" customFormat="1" ht="19.5">
      <c r="A1087" s="35"/>
      <c r="B1087" s="36"/>
      <c r="C1087" s="37"/>
      <c r="D1087" s="217" t="s">
        <v>160</v>
      </c>
      <c r="E1087" s="37"/>
      <c r="F1087" s="218" t="s">
        <v>1274</v>
      </c>
      <c r="G1087" s="37"/>
      <c r="H1087" s="37"/>
      <c r="I1087" s="116"/>
      <c r="J1087" s="37"/>
      <c r="K1087" s="37"/>
      <c r="L1087" s="40"/>
      <c r="M1087" s="219"/>
      <c r="N1087" s="220"/>
      <c r="O1087" s="72"/>
      <c r="P1087" s="72"/>
      <c r="Q1087" s="72"/>
      <c r="R1087" s="72"/>
      <c r="S1087" s="72"/>
      <c r="T1087" s="73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T1087" s="18" t="s">
        <v>160</v>
      </c>
      <c r="AU1087" s="18" t="s">
        <v>82</v>
      </c>
    </row>
    <row r="1088" spans="1:65" s="2" customFormat="1" ht="16.5" customHeight="1">
      <c r="A1088" s="35"/>
      <c r="B1088" s="36"/>
      <c r="C1088" s="204" t="s">
        <v>779</v>
      </c>
      <c r="D1088" s="204" t="s">
        <v>155</v>
      </c>
      <c r="E1088" s="205" t="s">
        <v>1276</v>
      </c>
      <c r="F1088" s="206" t="s">
        <v>1277</v>
      </c>
      <c r="G1088" s="207" t="s">
        <v>169</v>
      </c>
      <c r="H1088" s="208">
        <v>24.64</v>
      </c>
      <c r="I1088" s="209"/>
      <c r="J1088" s="210">
        <f>ROUND(I1088*H1088,2)</f>
        <v>0</v>
      </c>
      <c r="K1088" s="206" t="s">
        <v>1</v>
      </c>
      <c r="L1088" s="40"/>
      <c r="M1088" s="211" t="s">
        <v>1</v>
      </c>
      <c r="N1088" s="212" t="s">
        <v>38</v>
      </c>
      <c r="O1088" s="72"/>
      <c r="P1088" s="213">
        <f>O1088*H1088</f>
        <v>0</v>
      </c>
      <c r="Q1088" s="213">
        <v>0</v>
      </c>
      <c r="R1088" s="213">
        <f>Q1088*H1088</f>
        <v>0</v>
      </c>
      <c r="S1088" s="213">
        <v>0</v>
      </c>
      <c r="T1088" s="214">
        <f>S1088*H1088</f>
        <v>0</v>
      </c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R1088" s="215" t="s">
        <v>192</v>
      </c>
      <c r="AT1088" s="215" t="s">
        <v>155</v>
      </c>
      <c r="AU1088" s="215" t="s">
        <v>82</v>
      </c>
      <c r="AY1088" s="18" t="s">
        <v>153</v>
      </c>
      <c r="BE1088" s="216">
        <f>IF(N1088="základní",J1088,0)</f>
        <v>0</v>
      </c>
      <c r="BF1088" s="216">
        <f>IF(N1088="snížená",J1088,0)</f>
        <v>0</v>
      </c>
      <c r="BG1088" s="216">
        <f>IF(N1088="zákl. přenesená",J1088,0)</f>
        <v>0</v>
      </c>
      <c r="BH1088" s="216">
        <f>IF(N1088="sníž. přenesená",J1088,0)</f>
        <v>0</v>
      </c>
      <c r="BI1088" s="216">
        <f>IF(N1088="nulová",J1088,0)</f>
        <v>0</v>
      </c>
      <c r="BJ1088" s="18" t="s">
        <v>80</v>
      </c>
      <c r="BK1088" s="216">
        <f>ROUND(I1088*H1088,2)</f>
        <v>0</v>
      </c>
      <c r="BL1088" s="18" t="s">
        <v>192</v>
      </c>
      <c r="BM1088" s="215" t="s">
        <v>1278</v>
      </c>
    </row>
    <row r="1089" spans="1:65" s="2" customFormat="1" ht="11.25">
      <c r="A1089" s="35"/>
      <c r="B1089" s="36"/>
      <c r="C1089" s="37"/>
      <c r="D1089" s="217" t="s">
        <v>160</v>
      </c>
      <c r="E1089" s="37"/>
      <c r="F1089" s="218" t="s">
        <v>1277</v>
      </c>
      <c r="G1089" s="37"/>
      <c r="H1089" s="37"/>
      <c r="I1089" s="116"/>
      <c r="J1089" s="37"/>
      <c r="K1089" s="37"/>
      <c r="L1089" s="40"/>
      <c r="M1089" s="219"/>
      <c r="N1089" s="220"/>
      <c r="O1089" s="72"/>
      <c r="P1089" s="72"/>
      <c r="Q1089" s="72"/>
      <c r="R1089" s="72"/>
      <c r="S1089" s="72"/>
      <c r="T1089" s="73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T1089" s="18" t="s">
        <v>160</v>
      </c>
      <c r="AU1089" s="18" t="s">
        <v>82</v>
      </c>
    </row>
    <row r="1090" spans="1:65" s="13" customFormat="1" ht="11.25">
      <c r="B1090" s="221"/>
      <c r="C1090" s="222"/>
      <c r="D1090" s="217" t="s">
        <v>161</v>
      </c>
      <c r="E1090" s="223" t="s">
        <v>1</v>
      </c>
      <c r="F1090" s="224" t="s">
        <v>1279</v>
      </c>
      <c r="G1090" s="222"/>
      <c r="H1090" s="225">
        <v>24.64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161</v>
      </c>
      <c r="AU1090" s="231" t="s">
        <v>82</v>
      </c>
      <c r="AV1090" s="13" t="s">
        <v>82</v>
      </c>
      <c r="AW1090" s="13" t="s">
        <v>30</v>
      </c>
      <c r="AX1090" s="13" t="s">
        <v>73</v>
      </c>
      <c r="AY1090" s="231" t="s">
        <v>153</v>
      </c>
    </row>
    <row r="1091" spans="1:65" s="14" customFormat="1" ht="11.25">
      <c r="B1091" s="232"/>
      <c r="C1091" s="233"/>
      <c r="D1091" s="217" t="s">
        <v>161</v>
      </c>
      <c r="E1091" s="234" t="s">
        <v>1</v>
      </c>
      <c r="F1091" s="235" t="s">
        <v>163</v>
      </c>
      <c r="G1091" s="233"/>
      <c r="H1091" s="236">
        <v>24.64</v>
      </c>
      <c r="I1091" s="237"/>
      <c r="J1091" s="233"/>
      <c r="K1091" s="233"/>
      <c r="L1091" s="238"/>
      <c r="M1091" s="239"/>
      <c r="N1091" s="240"/>
      <c r="O1091" s="240"/>
      <c r="P1091" s="240"/>
      <c r="Q1091" s="240"/>
      <c r="R1091" s="240"/>
      <c r="S1091" s="240"/>
      <c r="T1091" s="241"/>
      <c r="AT1091" s="242" t="s">
        <v>161</v>
      </c>
      <c r="AU1091" s="242" t="s">
        <v>82</v>
      </c>
      <c r="AV1091" s="14" t="s">
        <v>159</v>
      </c>
      <c r="AW1091" s="14" t="s">
        <v>30</v>
      </c>
      <c r="AX1091" s="14" t="s">
        <v>80</v>
      </c>
      <c r="AY1091" s="242" t="s">
        <v>153</v>
      </c>
    </row>
    <row r="1092" spans="1:65" s="2" customFormat="1" ht="16.5" customHeight="1">
      <c r="A1092" s="35"/>
      <c r="B1092" s="36"/>
      <c r="C1092" s="253" t="s">
        <v>1280</v>
      </c>
      <c r="D1092" s="253" t="s">
        <v>308</v>
      </c>
      <c r="E1092" s="254" t="s">
        <v>1281</v>
      </c>
      <c r="F1092" s="255" t="s">
        <v>1282</v>
      </c>
      <c r="G1092" s="256" t="s">
        <v>169</v>
      </c>
      <c r="H1092" s="257">
        <v>27.103999999999999</v>
      </c>
      <c r="I1092" s="258"/>
      <c r="J1092" s="259">
        <f>ROUND(I1092*H1092,2)</f>
        <v>0</v>
      </c>
      <c r="K1092" s="255" t="s">
        <v>1</v>
      </c>
      <c r="L1092" s="260"/>
      <c r="M1092" s="261" t="s">
        <v>1</v>
      </c>
      <c r="N1092" s="262" t="s">
        <v>38</v>
      </c>
      <c r="O1092" s="72"/>
      <c r="P1092" s="213">
        <f>O1092*H1092</f>
        <v>0</v>
      </c>
      <c r="Q1092" s="213">
        <v>0</v>
      </c>
      <c r="R1092" s="213">
        <f>Q1092*H1092</f>
        <v>0</v>
      </c>
      <c r="S1092" s="213">
        <v>0</v>
      </c>
      <c r="T1092" s="214">
        <f>S1092*H1092</f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215" t="s">
        <v>228</v>
      </c>
      <c r="AT1092" s="215" t="s">
        <v>308</v>
      </c>
      <c r="AU1092" s="215" t="s">
        <v>82</v>
      </c>
      <c r="AY1092" s="18" t="s">
        <v>153</v>
      </c>
      <c r="BE1092" s="216">
        <f>IF(N1092="základní",J1092,0)</f>
        <v>0</v>
      </c>
      <c r="BF1092" s="216">
        <f>IF(N1092="snížená",J1092,0)</f>
        <v>0</v>
      </c>
      <c r="BG1092" s="216">
        <f>IF(N1092="zákl. přenesená",J1092,0)</f>
        <v>0</v>
      </c>
      <c r="BH1092" s="216">
        <f>IF(N1092="sníž. přenesená",J1092,0)</f>
        <v>0</v>
      </c>
      <c r="BI1092" s="216">
        <f>IF(N1092="nulová",J1092,0)</f>
        <v>0</v>
      </c>
      <c r="BJ1092" s="18" t="s">
        <v>80</v>
      </c>
      <c r="BK1092" s="216">
        <f>ROUND(I1092*H1092,2)</f>
        <v>0</v>
      </c>
      <c r="BL1092" s="18" t="s">
        <v>192</v>
      </c>
      <c r="BM1092" s="215" t="s">
        <v>1283</v>
      </c>
    </row>
    <row r="1093" spans="1:65" s="2" customFormat="1" ht="11.25">
      <c r="A1093" s="35"/>
      <c r="B1093" s="36"/>
      <c r="C1093" s="37"/>
      <c r="D1093" s="217" t="s">
        <v>160</v>
      </c>
      <c r="E1093" s="37"/>
      <c r="F1093" s="218" t="s">
        <v>1282</v>
      </c>
      <c r="G1093" s="37"/>
      <c r="H1093" s="37"/>
      <c r="I1093" s="116"/>
      <c r="J1093" s="37"/>
      <c r="K1093" s="37"/>
      <c r="L1093" s="40"/>
      <c r="M1093" s="219"/>
      <c r="N1093" s="220"/>
      <c r="O1093" s="72"/>
      <c r="P1093" s="72"/>
      <c r="Q1093" s="72"/>
      <c r="R1093" s="72"/>
      <c r="S1093" s="72"/>
      <c r="T1093" s="73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T1093" s="18" t="s">
        <v>160</v>
      </c>
      <c r="AU1093" s="18" t="s">
        <v>82</v>
      </c>
    </row>
    <row r="1094" spans="1:65" s="2" customFormat="1" ht="16.5" customHeight="1">
      <c r="A1094" s="35"/>
      <c r="B1094" s="36"/>
      <c r="C1094" s="204" t="s">
        <v>785</v>
      </c>
      <c r="D1094" s="204" t="s">
        <v>155</v>
      </c>
      <c r="E1094" s="205" t="s">
        <v>1284</v>
      </c>
      <c r="F1094" s="206" t="s">
        <v>1285</v>
      </c>
      <c r="G1094" s="207" t="s">
        <v>169</v>
      </c>
      <c r="H1094" s="208">
        <v>30.16</v>
      </c>
      <c r="I1094" s="209"/>
      <c r="J1094" s="210">
        <f>ROUND(I1094*H1094,2)</f>
        <v>0</v>
      </c>
      <c r="K1094" s="206" t="s">
        <v>1</v>
      </c>
      <c r="L1094" s="40"/>
      <c r="M1094" s="211" t="s">
        <v>1</v>
      </c>
      <c r="N1094" s="212" t="s">
        <v>38</v>
      </c>
      <c r="O1094" s="72"/>
      <c r="P1094" s="213">
        <f>O1094*H1094</f>
        <v>0</v>
      </c>
      <c r="Q1094" s="213">
        <v>0</v>
      </c>
      <c r="R1094" s="213">
        <f>Q1094*H1094</f>
        <v>0</v>
      </c>
      <c r="S1094" s="213">
        <v>0</v>
      </c>
      <c r="T1094" s="214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215" t="s">
        <v>192</v>
      </c>
      <c r="AT1094" s="215" t="s">
        <v>155</v>
      </c>
      <c r="AU1094" s="215" t="s">
        <v>82</v>
      </c>
      <c r="AY1094" s="18" t="s">
        <v>153</v>
      </c>
      <c r="BE1094" s="216">
        <f>IF(N1094="základní",J1094,0)</f>
        <v>0</v>
      </c>
      <c r="BF1094" s="216">
        <f>IF(N1094="snížená",J1094,0)</f>
        <v>0</v>
      </c>
      <c r="BG1094" s="216">
        <f>IF(N1094="zákl. přenesená",J1094,0)</f>
        <v>0</v>
      </c>
      <c r="BH1094" s="216">
        <f>IF(N1094="sníž. přenesená",J1094,0)</f>
        <v>0</v>
      </c>
      <c r="BI1094" s="216">
        <f>IF(N1094="nulová",J1094,0)</f>
        <v>0</v>
      </c>
      <c r="BJ1094" s="18" t="s">
        <v>80</v>
      </c>
      <c r="BK1094" s="216">
        <f>ROUND(I1094*H1094,2)</f>
        <v>0</v>
      </c>
      <c r="BL1094" s="18" t="s">
        <v>192</v>
      </c>
      <c r="BM1094" s="215" t="s">
        <v>1286</v>
      </c>
    </row>
    <row r="1095" spans="1:65" s="2" customFormat="1" ht="11.25">
      <c r="A1095" s="35"/>
      <c r="B1095" s="36"/>
      <c r="C1095" s="37"/>
      <c r="D1095" s="217" t="s">
        <v>160</v>
      </c>
      <c r="E1095" s="37"/>
      <c r="F1095" s="218" t="s">
        <v>1285</v>
      </c>
      <c r="G1095" s="37"/>
      <c r="H1095" s="37"/>
      <c r="I1095" s="116"/>
      <c r="J1095" s="37"/>
      <c r="K1095" s="37"/>
      <c r="L1095" s="40"/>
      <c r="M1095" s="219"/>
      <c r="N1095" s="220"/>
      <c r="O1095" s="72"/>
      <c r="P1095" s="72"/>
      <c r="Q1095" s="72"/>
      <c r="R1095" s="72"/>
      <c r="S1095" s="72"/>
      <c r="T1095" s="73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T1095" s="18" t="s">
        <v>160</v>
      </c>
      <c r="AU1095" s="18" t="s">
        <v>82</v>
      </c>
    </row>
    <row r="1096" spans="1:65" s="13" customFormat="1" ht="11.25">
      <c r="B1096" s="221"/>
      <c r="C1096" s="222"/>
      <c r="D1096" s="217" t="s">
        <v>161</v>
      </c>
      <c r="E1096" s="223" t="s">
        <v>1</v>
      </c>
      <c r="F1096" s="224" t="s">
        <v>1287</v>
      </c>
      <c r="G1096" s="222"/>
      <c r="H1096" s="225">
        <v>6.16</v>
      </c>
      <c r="I1096" s="226"/>
      <c r="J1096" s="222"/>
      <c r="K1096" s="222"/>
      <c r="L1096" s="227"/>
      <c r="M1096" s="228"/>
      <c r="N1096" s="229"/>
      <c r="O1096" s="229"/>
      <c r="P1096" s="229"/>
      <c r="Q1096" s="229"/>
      <c r="R1096" s="229"/>
      <c r="S1096" s="229"/>
      <c r="T1096" s="230"/>
      <c r="AT1096" s="231" t="s">
        <v>161</v>
      </c>
      <c r="AU1096" s="231" t="s">
        <v>82</v>
      </c>
      <c r="AV1096" s="13" t="s">
        <v>82</v>
      </c>
      <c r="AW1096" s="13" t="s">
        <v>30</v>
      </c>
      <c r="AX1096" s="13" t="s">
        <v>73</v>
      </c>
      <c r="AY1096" s="231" t="s">
        <v>153</v>
      </c>
    </row>
    <row r="1097" spans="1:65" s="13" customFormat="1" ht="11.25">
      <c r="B1097" s="221"/>
      <c r="C1097" s="222"/>
      <c r="D1097" s="217" t="s">
        <v>161</v>
      </c>
      <c r="E1097" s="223" t="s">
        <v>1</v>
      </c>
      <c r="F1097" s="224" t="s">
        <v>1288</v>
      </c>
      <c r="G1097" s="222"/>
      <c r="H1097" s="225">
        <v>24</v>
      </c>
      <c r="I1097" s="226"/>
      <c r="J1097" s="222"/>
      <c r="K1097" s="222"/>
      <c r="L1097" s="227"/>
      <c r="M1097" s="228"/>
      <c r="N1097" s="229"/>
      <c r="O1097" s="229"/>
      <c r="P1097" s="229"/>
      <c r="Q1097" s="229"/>
      <c r="R1097" s="229"/>
      <c r="S1097" s="229"/>
      <c r="T1097" s="230"/>
      <c r="AT1097" s="231" t="s">
        <v>161</v>
      </c>
      <c r="AU1097" s="231" t="s">
        <v>82</v>
      </c>
      <c r="AV1097" s="13" t="s">
        <v>82</v>
      </c>
      <c r="AW1097" s="13" t="s">
        <v>30</v>
      </c>
      <c r="AX1097" s="13" t="s">
        <v>73</v>
      </c>
      <c r="AY1097" s="231" t="s">
        <v>153</v>
      </c>
    </row>
    <row r="1098" spans="1:65" s="14" customFormat="1" ht="11.25">
      <c r="B1098" s="232"/>
      <c r="C1098" s="233"/>
      <c r="D1098" s="217" t="s">
        <v>161</v>
      </c>
      <c r="E1098" s="234" t="s">
        <v>1</v>
      </c>
      <c r="F1098" s="235" t="s">
        <v>163</v>
      </c>
      <c r="G1098" s="233"/>
      <c r="H1098" s="236">
        <v>30.16</v>
      </c>
      <c r="I1098" s="237"/>
      <c r="J1098" s="233"/>
      <c r="K1098" s="233"/>
      <c r="L1098" s="238"/>
      <c r="M1098" s="239"/>
      <c r="N1098" s="240"/>
      <c r="O1098" s="240"/>
      <c r="P1098" s="240"/>
      <c r="Q1098" s="240"/>
      <c r="R1098" s="240"/>
      <c r="S1098" s="240"/>
      <c r="T1098" s="241"/>
      <c r="AT1098" s="242" t="s">
        <v>161</v>
      </c>
      <c r="AU1098" s="242" t="s">
        <v>82</v>
      </c>
      <c r="AV1098" s="14" t="s">
        <v>159</v>
      </c>
      <c r="AW1098" s="14" t="s">
        <v>30</v>
      </c>
      <c r="AX1098" s="14" t="s">
        <v>80</v>
      </c>
      <c r="AY1098" s="242" t="s">
        <v>153</v>
      </c>
    </row>
    <row r="1099" spans="1:65" s="2" customFormat="1" ht="16.5" customHeight="1">
      <c r="A1099" s="35"/>
      <c r="B1099" s="36"/>
      <c r="C1099" s="253" t="s">
        <v>1289</v>
      </c>
      <c r="D1099" s="253" t="s">
        <v>308</v>
      </c>
      <c r="E1099" s="254" t="s">
        <v>1290</v>
      </c>
      <c r="F1099" s="255" t="s">
        <v>1291</v>
      </c>
      <c r="G1099" s="256" t="s">
        <v>169</v>
      </c>
      <c r="H1099" s="257">
        <v>27.103999999999999</v>
      </c>
      <c r="I1099" s="258"/>
      <c r="J1099" s="259">
        <f>ROUND(I1099*H1099,2)</f>
        <v>0</v>
      </c>
      <c r="K1099" s="255" t="s">
        <v>1</v>
      </c>
      <c r="L1099" s="260"/>
      <c r="M1099" s="261" t="s">
        <v>1</v>
      </c>
      <c r="N1099" s="262" t="s">
        <v>38</v>
      </c>
      <c r="O1099" s="72"/>
      <c r="P1099" s="213">
        <f>O1099*H1099</f>
        <v>0</v>
      </c>
      <c r="Q1099" s="213">
        <v>0</v>
      </c>
      <c r="R1099" s="213">
        <f>Q1099*H1099</f>
        <v>0</v>
      </c>
      <c r="S1099" s="213">
        <v>0</v>
      </c>
      <c r="T1099" s="214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15" t="s">
        <v>228</v>
      </c>
      <c r="AT1099" s="215" t="s">
        <v>308</v>
      </c>
      <c r="AU1099" s="215" t="s">
        <v>82</v>
      </c>
      <c r="AY1099" s="18" t="s">
        <v>153</v>
      </c>
      <c r="BE1099" s="216">
        <f>IF(N1099="základní",J1099,0)</f>
        <v>0</v>
      </c>
      <c r="BF1099" s="216">
        <f>IF(N1099="snížená",J1099,0)</f>
        <v>0</v>
      </c>
      <c r="BG1099" s="216">
        <f>IF(N1099="zákl. přenesená",J1099,0)</f>
        <v>0</v>
      </c>
      <c r="BH1099" s="216">
        <f>IF(N1099="sníž. přenesená",J1099,0)</f>
        <v>0</v>
      </c>
      <c r="BI1099" s="216">
        <f>IF(N1099="nulová",J1099,0)</f>
        <v>0</v>
      </c>
      <c r="BJ1099" s="18" t="s">
        <v>80</v>
      </c>
      <c r="BK1099" s="216">
        <f>ROUND(I1099*H1099,2)</f>
        <v>0</v>
      </c>
      <c r="BL1099" s="18" t="s">
        <v>192</v>
      </c>
      <c r="BM1099" s="215" t="s">
        <v>1292</v>
      </c>
    </row>
    <row r="1100" spans="1:65" s="2" customFormat="1" ht="11.25">
      <c r="A1100" s="35"/>
      <c r="B1100" s="36"/>
      <c r="C1100" s="37"/>
      <c r="D1100" s="217" t="s">
        <v>160</v>
      </c>
      <c r="E1100" s="37"/>
      <c r="F1100" s="218" t="s">
        <v>1291</v>
      </c>
      <c r="G1100" s="37"/>
      <c r="H1100" s="37"/>
      <c r="I1100" s="116"/>
      <c r="J1100" s="37"/>
      <c r="K1100" s="37"/>
      <c r="L1100" s="40"/>
      <c r="M1100" s="219"/>
      <c r="N1100" s="220"/>
      <c r="O1100" s="72"/>
      <c r="P1100" s="72"/>
      <c r="Q1100" s="72"/>
      <c r="R1100" s="72"/>
      <c r="S1100" s="72"/>
      <c r="T1100" s="73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T1100" s="18" t="s">
        <v>160</v>
      </c>
      <c r="AU1100" s="18" t="s">
        <v>82</v>
      </c>
    </row>
    <row r="1101" spans="1:65" s="2" customFormat="1" ht="16.5" customHeight="1">
      <c r="A1101" s="35"/>
      <c r="B1101" s="36"/>
      <c r="C1101" s="204" t="s">
        <v>788</v>
      </c>
      <c r="D1101" s="204" t="s">
        <v>155</v>
      </c>
      <c r="E1101" s="205" t="s">
        <v>1293</v>
      </c>
      <c r="F1101" s="206" t="s">
        <v>1294</v>
      </c>
      <c r="G1101" s="207" t="s">
        <v>158</v>
      </c>
      <c r="H1101" s="208">
        <v>159.12100000000001</v>
      </c>
      <c r="I1101" s="209"/>
      <c r="J1101" s="210">
        <f>ROUND(I1101*H1101,2)</f>
        <v>0</v>
      </c>
      <c r="K1101" s="206" t="s">
        <v>1</v>
      </c>
      <c r="L1101" s="40"/>
      <c r="M1101" s="211" t="s">
        <v>1</v>
      </c>
      <c r="N1101" s="212" t="s">
        <v>38</v>
      </c>
      <c r="O1101" s="72"/>
      <c r="P1101" s="213">
        <f>O1101*H1101</f>
        <v>0</v>
      </c>
      <c r="Q1101" s="213">
        <v>0</v>
      </c>
      <c r="R1101" s="213">
        <f>Q1101*H1101</f>
        <v>0</v>
      </c>
      <c r="S1101" s="213">
        <v>0</v>
      </c>
      <c r="T1101" s="214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215" t="s">
        <v>192</v>
      </c>
      <c r="AT1101" s="215" t="s">
        <v>155</v>
      </c>
      <c r="AU1101" s="215" t="s">
        <v>82</v>
      </c>
      <c r="AY1101" s="18" t="s">
        <v>153</v>
      </c>
      <c r="BE1101" s="216">
        <f>IF(N1101="základní",J1101,0)</f>
        <v>0</v>
      </c>
      <c r="BF1101" s="216">
        <f>IF(N1101="snížená",J1101,0)</f>
        <v>0</v>
      </c>
      <c r="BG1101" s="216">
        <f>IF(N1101="zákl. přenesená",J1101,0)</f>
        <v>0</v>
      </c>
      <c r="BH1101" s="216">
        <f>IF(N1101="sníž. přenesená",J1101,0)</f>
        <v>0</v>
      </c>
      <c r="BI1101" s="216">
        <f>IF(N1101="nulová",J1101,0)</f>
        <v>0</v>
      </c>
      <c r="BJ1101" s="18" t="s">
        <v>80</v>
      </c>
      <c r="BK1101" s="216">
        <f>ROUND(I1101*H1101,2)</f>
        <v>0</v>
      </c>
      <c r="BL1101" s="18" t="s">
        <v>192</v>
      </c>
      <c r="BM1101" s="215" t="s">
        <v>1295</v>
      </c>
    </row>
    <row r="1102" spans="1:65" s="2" customFormat="1" ht="11.25">
      <c r="A1102" s="35"/>
      <c r="B1102" s="36"/>
      <c r="C1102" s="37"/>
      <c r="D1102" s="217" t="s">
        <v>160</v>
      </c>
      <c r="E1102" s="37"/>
      <c r="F1102" s="218" t="s">
        <v>1294</v>
      </c>
      <c r="G1102" s="37"/>
      <c r="H1102" s="37"/>
      <c r="I1102" s="116"/>
      <c r="J1102" s="37"/>
      <c r="K1102" s="37"/>
      <c r="L1102" s="40"/>
      <c r="M1102" s="219"/>
      <c r="N1102" s="220"/>
      <c r="O1102" s="72"/>
      <c r="P1102" s="72"/>
      <c r="Q1102" s="72"/>
      <c r="R1102" s="72"/>
      <c r="S1102" s="72"/>
      <c r="T1102" s="73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T1102" s="18" t="s">
        <v>160</v>
      </c>
      <c r="AU1102" s="18" t="s">
        <v>82</v>
      </c>
    </row>
    <row r="1103" spans="1:65" s="2" customFormat="1" ht="21.75" customHeight="1">
      <c r="A1103" s="35"/>
      <c r="B1103" s="36"/>
      <c r="C1103" s="204" t="s">
        <v>1296</v>
      </c>
      <c r="D1103" s="204" t="s">
        <v>155</v>
      </c>
      <c r="E1103" s="205" t="s">
        <v>1297</v>
      </c>
      <c r="F1103" s="206" t="s">
        <v>1298</v>
      </c>
      <c r="G1103" s="207" t="s">
        <v>169</v>
      </c>
      <c r="H1103" s="208">
        <v>40.880000000000003</v>
      </c>
      <c r="I1103" s="209"/>
      <c r="J1103" s="210">
        <f>ROUND(I1103*H1103,2)</f>
        <v>0</v>
      </c>
      <c r="K1103" s="206" t="s">
        <v>1</v>
      </c>
      <c r="L1103" s="40"/>
      <c r="M1103" s="211" t="s">
        <v>1</v>
      </c>
      <c r="N1103" s="212" t="s">
        <v>38</v>
      </c>
      <c r="O1103" s="72"/>
      <c r="P1103" s="213">
        <f>O1103*H1103</f>
        <v>0</v>
      </c>
      <c r="Q1103" s="213">
        <v>0</v>
      </c>
      <c r="R1103" s="213">
        <f>Q1103*H1103</f>
        <v>0</v>
      </c>
      <c r="S1103" s="213">
        <v>0</v>
      </c>
      <c r="T1103" s="214">
        <f>S1103*H1103</f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215" t="s">
        <v>192</v>
      </c>
      <c r="AT1103" s="215" t="s">
        <v>155</v>
      </c>
      <c r="AU1103" s="215" t="s">
        <v>82</v>
      </c>
      <c r="AY1103" s="18" t="s">
        <v>153</v>
      </c>
      <c r="BE1103" s="216">
        <f>IF(N1103="základní",J1103,0)</f>
        <v>0</v>
      </c>
      <c r="BF1103" s="216">
        <f>IF(N1103="snížená",J1103,0)</f>
        <v>0</v>
      </c>
      <c r="BG1103" s="216">
        <f>IF(N1103="zákl. přenesená",J1103,0)</f>
        <v>0</v>
      </c>
      <c r="BH1103" s="216">
        <f>IF(N1103="sníž. přenesená",J1103,0)</f>
        <v>0</v>
      </c>
      <c r="BI1103" s="216">
        <f>IF(N1103="nulová",J1103,0)</f>
        <v>0</v>
      </c>
      <c r="BJ1103" s="18" t="s">
        <v>80</v>
      </c>
      <c r="BK1103" s="216">
        <f>ROUND(I1103*H1103,2)</f>
        <v>0</v>
      </c>
      <c r="BL1103" s="18" t="s">
        <v>192</v>
      </c>
      <c r="BM1103" s="215" t="s">
        <v>1299</v>
      </c>
    </row>
    <row r="1104" spans="1:65" s="2" customFormat="1" ht="19.5">
      <c r="A1104" s="35"/>
      <c r="B1104" s="36"/>
      <c r="C1104" s="37"/>
      <c r="D1104" s="217" t="s">
        <v>160</v>
      </c>
      <c r="E1104" s="37"/>
      <c r="F1104" s="218" t="s">
        <v>1298</v>
      </c>
      <c r="G1104" s="37"/>
      <c r="H1104" s="37"/>
      <c r="I1104" s="116"/>
      <c r="J1104" s="37"/>
      <c r="K1104" s="37"/>
      <c r="L1104" s="40"/>
      <c r="M1104" s="219"/>
      <c r="N1104" s="220"/>
      <c r="O1104" s="72"/>
      <c r="P1104" s="72"/>
      <c r="Q1104" s="72"/>
      <c r="R1104" s="72"/>
      <c r="S1104" s="72"/>
      <c r="T1104" s="73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T1104" s="18" t="s">
        <v>160</v>
      </c>
      <c r="AU1104" s="18" t="s">
        <v>82</v>
      </c>
    </row>
    <row r="1105" spans="1:65" s="13" customFormat="1" ht="11.25">
      <c r="B1105" s="221"/>
      <c r="C1105" s="222"/>
      <c r="D1105" s="217" t="s">
        <v>161</v>
      </c>
      <c r="E1105" s="223" t="s">
        <v>1</v>
      </c>
      <c r="F1105" s="224" t="s">
        <v>1300</v>
      </c>
      <c r="G1105" s="222"/>
      <c r="H1105" s="225">
        <v>40.880000000000003</v>
      </c>
      <c r="I1105" s="226"/>
      <c r="J1105" s="222"/>
      <c r="K1105" s="222"/>
      <c r="L1105" s="227"/>
      <c r="M1105" s="228"/>
      <c r="N1105" s="229"/>
      <c r="O1105" s="229"/>
      <c r="P1105" s="229"/>
      <c r="Q1105" s="229"/>
      <c r="R1105" s="229"/>
      <c r="S1105" s="229"/>
      <c r="T1105" s="230"/>
      <c r="AT1105" s="231" t="s">
        <v>161</v>
      </c>
      <c r="AU1105" s="231" t="s">
        <v>82</v>
      </c>
      <c r="AV1105" s="13" t="s">
        <v>82</v>
      </c>
      <c r="AW1105" s="13" t="s">
        <v>30</v>
      </c>
      <c r="AX1105" s="13" t="s">
        <v>73</v>
      </c>
      <c r="AY1105" s="231" t="s">
        <v>153</v>
      </c>
    </row>
    <row r="1106" spans="1:65" s="14" customFormat="1" ht="11.25">
      <c r="B1106" s="232"/>
      <c r="C1106" s="233"/>
      <c r="D1106" s="217" t="s">
        <v>161</v>
      </c>
      <c r="E1106" s="234" t="s">
        <v>1</v>
      </c>
      <c r="F1106" s="235" t="s">
        <v>163</v>
      </c>
      <c r="G1106" s="233"/>
      <c r="H1106" s="236">
        <v>40.880000000000003</v>
      </c>
      <c r="I1106" s="237"/>
      <c r="J1106" s="233"/>
      <c r="K1106" s="233"/>
      <c r="L1106" s="238"/>
      <c r="M1106" s="239"/>
      <c r="N1106" s="240"/>
      <c r="O1106" s="240"/>
      <c r="P1106" s="240"/>
      <c r="Q1106" s="240"/>
      <c r="R1106" s="240"/>
      <c r="S1106" s="240"/>
      <c r="T1106" s="241"/>
      <c r="AT1106" s="242" t="s">
        <v>161</v>
      </c>
      <c r="AU1106" s="242" t="s">
        <v>82</v>
      </c>
      <c r="AV1106" s="14" t="s">
        <v>159</v>
      </c>
      <c r="AW1106" s="14" t="s">
        <v>30</v>
      </c>
      <c r="AX1106" s="14" t="s">
        <v>80</v>
      </c>
      <c r="AY1106" s="242" t="s">
        <v>153</v>
      </c>
    </row>
    <row r="1107" spans="1:65" s="2" customFormat="1" ht="21.75" customHeight="1">
      <c r="A1107" s="35"/>
      <c r="B1107" s="36"/>
      <c r="C1107" s="253" t="s">
        <v>792</v>
      </c>
      <c r="D1107" s="253" t="s">
        <v>308</v>
      </c>
      <c r="E1107" s="254" t="s">
        <v>1301</v>
      </c>
      <c r="F1107" s="255" t="s">
        <v>1302</v>
      </c>
      <c r="G1107" s="256" t="s">
        <v>158</v>
      </c>
      <c r="H1107" s="257">
        <v>8.1760000000000002</v>
      </c>
      <c r="I1107" s="258"/>
      <c r="J1107" s="259">
        <f>ROUND(I1107*H1107,2)</f>
        <v>0</v>
      </c>
      <c r="K1107" s="255" t="s">
        <v>1</v>
      </c>
      <c r="L1107" s="260"/>
      <c r="M1107" s="261" t="s">
        <v>1</v>
      </c>
      <c r="N1107" s="262" t="s">
        <v>38</v>
      </c>
      <c r="O1107" s="72"/>
      <c r="P1107" s="213">
        <f>O1107*H1107</f>
        <v>0</v>
      </c>
      <c r="Q1107" s="213">
        <v>0</v>
      </c>
      <c r="R1107" s="213">
        <f>Q1107*H1107</f>
        <v>0</v>
      </c>
      <c r="S1107" s="213">
        <v>0</v>
      </c>
      <c r="T1107" s="214">
        <f>S1107*H1107</f>
        <v>0</v>
      </c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R1107" s="215" t="s">
        <v>228</v>
      </c>
      <c r="AT1107" s="215" t="s">
        <v>308</v>
      </c>
      <c r="AU1107" s="215" t="s">
        <v>82</v>
      </c>
      <c r="AY1107" s="18" t="s">
        <v>153</v>
      </c>
      <c r="BE1107" s="216">
        <f>IF(N1107="základní",J1107,0)</f>
        <v>0</v>
      </c>
      <c r="BF1107" s="216">
        <f>IF(N1107="snížená",J1107,0)</f>
        <v>0</v>
      </c>
      <c r="BG1107" s="216">
        <f>IF(N1107="zákl. přenesená",J1107,0)</f>
        <v>0</v>
      </c>
      <c r="BH1107" s="216">
        <f>IF(N1107="sníž. přenesená",J1107,0)</f>
        <v>0</v>
      </c>
      <c r="BI1107" s="216">
        <f>IF(N1107="nulová",J1107,0)</f>
        <v>0</v>
      </c>
      <c r="BJ1107" s="18" t="s">
        <v>80</v>
      </c>
      <c r="BK1107" s="216">
        <f>ROUND(I1107*H1107,2)</f>
        <v>0</v>
      </c>
      <c r="BL1107" s="18" t="s">
        <v>192</v>
      </c>
      <c r="BM1107" s="215" t="s">
        <v>1303</v>
      </c>
    </row>
    <row r="1108" spans="1:65" s="2" customFormat="1" ht="19.5">
      <c r="A1108" s="35"/>
      <c r="B1108" s="36"/>
      <c r="C1108" s="37"/>
      <c r="D1108" s="217" t="s">
        <v>160</v>
      </c>
      <c r="E1108" s="37"/>
      <c r="F1108" s="218" t="s">
        <v>1302</v>
      </c>
      <c r="G1108" s="37"/>
      <c r="H1108" s="37"/>
      <c r="I1108" s="116"/>
      <c r="J1108" s="37"/>
      <c r="K1108" s="37"/>
      <c r="L1108" s="40"/>
      <c r="M1108" s="219"/>
      <c r="N1108" s="220"/>
      <c r="O1108" s="72"/>
      <c r="P1108" s="72"/>
      <c r="Q1108" s="72"/>
      <c r="R1108" s="72"/>
      <c r="S1108" s="72"/>
      <c r="T1108" s="73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T1108" s="18" t="s">
        <v>160</v>
      </c>
      <c r="AU1108" s="18" t="s">
        <v>82</v>
      </c>
    </row>
    <row r="1109" spans="1:65" s="2" customFormat="1" ht="21.75" customHeight="1">
      <c r="A1109" s="35"/>
      <c r="B1109" s="36"/>
      <c r="C1109" s="204" t="s">
        <v>1304</v>
      </c>
      <c r="D1109" s="204" t="s">
        <v>155</v>
      </c>
      <c r="E1109" s="205" t="s">
        <v>1305</v>
      </c>
      <c r="F1109" s="206" t="s">
        <v>1306</v>
      </c>
      <c r="G1109" s="207" t="s">
        <v>711</v>
      </c>
      <c r="H1109" s="275"/>
      <c r="I1109" s="209"/>
      <c r="J1109" s="210">
        <f>ROUND(I1109*H1109,2)</f>
        <v>0</v>
      </c>
      <c r="K1109" s="206" t="s">
        <v>1</v>
      </c>
      <c r="L1109" s="40"/>
      <c r="M1109" s="211" t="s">
        <v>1</v>
      </c>
      <c r="N1109" s="212" t="s">
        <v>38</v>
      </c>
      <c r="O1109" s="72"/>
      <c r="P1109" s="213">
        <f>O1109*H1109</f>
        <v>0</v>
      </c>
      <c r="Q1109" s="213">
        <v>0</v>
      </c>
      <c r="R1109" s="213">
        <f>Q1109*H1109</f>
        <v>0</v>
      </c>
      <c r="S1109" s="213">
        <v>0</v>
      </c>
      <c r="T1109" s="214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215" t="s">
        <v>192</v>
      </c>
      <c r="AT1109" s="215" t="s">
        <v>155</v>
      </c>
      <c r="AU1109" s="215" t="s">
        <v>82</v>
      </c>
      <c r="AY1109" s="18" t="s">
        <v>153</v>
      </c>
      <c r="BE1109" s="216">
        <f>IF(N1109="základní",J1109,0)</f>
        <v>0</v>
      </c>
      <c r="BF1109" s="216">
        <f>IF(N1109="snížená",J1109,0)</f>
        <v>0</v>
      </c>
      <c r="BG1109" s="216">
        <f>IF(N1109="zákl. přenesená",J1109,0)</f>
        <v>0</v>
      </c>
      <c r="BH1109" s="216">
        <f>IF(N1109="sníž. přenesená",J1109,0)</f>
        <v>0</v>
      </c>
      <c r="BI1109" s="216">
        <f>IF(N1109="nulová",J1109,0)</f>
        <v>0</v>
      </c>
      <c r="BJ1109" s="18" t="s">
        <v>80</v>
      </c>
      <c r="BK1109" s="216">
        <f>ROUND(I1109*H1109,2)</f>
        <v>0</v>
      </c>
      <c r="BL1109" s="18" t="s">
        <v>192</v>
      </c>
      <c r="BM1109" s="215" t="s">
        <v>1307</v>
      </c>
    </row>
    <row r="1110" spans="1:65" s="2" customFormat="1" ht="19.5">
      <c r="A1110" s="35"/>
      <c r="B1110" s="36"/>
      <c r="C1110" s="37"/>
      <c r="D1110" s="217" t="s">
        <v>160</v>
      </c>
      <c r="E1110" s="37"/>
      <c r="F1110" s="218" t="s">
        <v>1306</v>
      </c>
      <c r="G1110" s="37"/>
      <c r="H1110" s="37"/>
      <c r="I1110" s="116"/>
      <c r="J1110" s="37"/>
      <c r="K1110" s="37"/>
      <c r="L1110" s="40"/>
      <c r="M1110" s="219"/>
      <c r="N1110" s="220"/>
      <c r="O1110" s="72"/>
      <c r="P1110" s="72"/>
      <c r="Q1110" s="72"/>
      <c r="R1110" s="72"/>
      <c r="S1110" s="72"/>
      <c r="T1110" s="73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T1110" s="18" t="s">
        <v>160</v>
      </c>
      <c r="AU1110" s="18" t="s">
        <v>82</v>
      </c>
    </row>
    <row r="1111" spans="1:65" s="12" customFormat="1" ht="22.9" customHeight="1">
      <c r="B1111" s="188"/>
      <c r="C1111" s="189"/>
      <c r="D1111" s="190" t="s">
        <v>72</v>
      </c>
      <c r="E1111" s="202" t="s">
        <v>1308</v>
      </c>
      <c r="F1111" s="202" t="s">
        <v>1309</v>
      </c>
      <c r="G1111" s="189"/>
      <c r="H1111" s="189"/>
      <c r="I1111" s="192"/>
      <c r="J1111" s="203">
        <f>BK1111</f>
        <v>0</v>
      </c>
      <c r="K1111" s="189"/>
      <c r="L1111" s="194"/>
      <c r="M1111" s="195"/>
      <c r="N1111" s="196"/>
      <c r="O1111" s="196"/>
      <c r="P1111" s="197">
        <f>SUM(P1112:P1118)</f>
        <v>0</v>
      </c>
      <c r="Q1111" s="196"/>
      <c r="R1111" s="197">
        <f>SUM(R1112:R1118)</f>
        <v>0</v>
      </c>
      <c r="S1111" s="196"/>
      <c r="T1111" s="198">
        <f>SUM(T1112:T1118)</f>
        <v>0</v>
      </c>
      <c r="AR1111" s="199" t="s">
        <v>82</v>
      </c>
      <c r="AT1111" s="200" t="s">
        <v>72</v>
      </c>
      <c r="AU1111" s="200" t="s">
        <v>80</v>
      </c>
      <c r="AY1111" s="199" t="s">
        <v>153</v>
      </c>
      <c r="BK1111" s="201">
        <f>SUM(BK1112:BK1118)</f>
        <v>0</v>
      </c>
    </row>
    <row r="1112" spans="1:65" s="2" customFormat="1" ht="21.75" customHeight="1">
      <c r="A1112" s="35"/>
      <c r="B1112" s="36"/>
      <c r="C1112" s="204" t="s">
        <v>795</v>
      </c>
      <c r="D1112" s="204" t="s">
        <v>155</v>
      </c>
      <c r="E1112" s="205" t="s">
        <v>1310</v>
      </c>
      <c r="F1112" s="206" t="s">
        <v>1311</v>
      </c>
      <c r="G1112" s="207" t="s">
        <v>158</v>
      </c>
      <c r="H1112" s="208">
        <v>5.4039999999999999</v>
      </c>
      <c r="I1112" s="209"/>
      <c r="J1112" s="210">
        <f>ROUND(I1112*H1112,2)</f>
        <v>0</v>
      </c>
      <c r="K1112" s="206" t="s">
        <v>1</v>
      </c>
      <c r="L1112" s="40"/>
      <c r="M1112" s="211" t="s">
        <v>1</v>
      </c>
      <c r="N1112" s="212" t="s">
        <v>38</v>
      </c>
      <c r="O1112" s="72"/>
      <c r="P1112" s="213">
        <f>O1112*H1112</f>
        <v>0</v>
      </c>
      <c r="Q1112" s="213">
        <v>0</v>
      </c>
      <c r="R1112" s="213">
        <f>Q1112*H1112</f>
        <v>0</v>
      </c>
      <c r="S1112" s="213">
        <v>0</v>
      </c>
      <c r="T1112" s="214">
        <f>S1112*H1112</f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R1112" s="215" t="s">
        <v>192</v>
      </c>
      <c r="AT1112" s="215" t="s">
        <v>155</v>
      </c>
      <c r="AU1112" s="215" t="s">
        <v>82</v>
      </c>
      <c r="AY1112" s="18" t="s">
        <v>153</v>
      </c>
      <c r="BE1112" s="216">
        <f>IF(N1112="základní",J1112,0)</f>
        <v>0</v>
      </c>
      <c r="BF1112" s="216">
        <f>IF(N1112="snížená",J1112,0)</f>
        <v>0</v>
      </c>
      <c r="BG1112" s="216">
        <f>IF(N1112="zákl. přenesená",J1112,0)</f>
        <v>0</v>
      </c>
      <c r="BH1112" s="216">
        <f>IF(N1112="sníž. přenesená",J1112,0)</f>
        <v>0</v>
      </c>
      <c r="BI1112" s="216">
        <f>IF(N1112="nulová",J1112,0)</f>
        <v>0</v>
      </c>
      <c r="BJ1112" s="18" t="s">
        <v>80</v>
      </c>
      <c r="BK1112" s="216">
        <f>ROUND(I1112*H1112,2)</f>
        <v>0</v>
      </c>
      <c r="BL1112" s="18" t="s">
        <v>192</v>
      </c>
      <c r="BM1112" s="215" t="s">
        <v>1312</v>
      </c>
    </row>
    <row r="1113" spans="1:65" s="2" customFormat="1" ht="19.5">
      <c r="A1113" s="35"/>
      <c r="B1113" s="36"/>
      <c r="C1113" s="37"/>
      <c r="D1113" s="217" t="s">
        <v>160</v>
      </c>
      <c r="E1113" s="37"/>
      <c r="F1113" s="218" t="s">
        <v>1311</v>
      </c>
      <c r="G1113" s="37"/>
      <c r="H1113" s="37"/>
      <c r="I1113" s="116"/>
      <c r="J1113" s="37"/>
      <c r="K1113" s="37"/>
      <c r="L1113" s="40"/>
      <c r="M1113" s="219"/>
      <c r="N1113" s="220"/>
      <c r="O1113" s="72"/>
      <c r="P1113" s="72"/>
      <c r="Q1113" s="72"/>
      <c r="R1113" s="72"/>
      <c r="S1113" s="72"/>
      <c r="T1113" s="73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T1113" s="18" t="s">
        <v>160</v>
      </c>
      <c r="AU1113" s="18" t="s">
        <v>82</v>
      </c>
    </row>
    <row r="1114" spans="1:65" s="15" customFormat="1" ht="11.25">
      <c r="B1114" s="243"/>
      <c r="C1114" s="244"/>
      <c r="D1114" s="217" t="s">
        <v>161</v>
      </c>
      <c r="E1114" s="245" t="s">
        <v>1</v>
      </c>
      <c r="F1114" s="246" t="s">
        <v>1313</v>
      </c>
      <c r="G1114" s="244"/>
      <c r="H1114" s="245" t="s">
        <v>1</v>
      </c>
      <c r="I1114" s="247"/>
      <c r="J1114" s="244"/>
      <c r="K1114" s="244"/>
      <c r="L1114" s="248"/>
      <c r="M1114" s="249"/>
      <c r="N1114" s="250"/>
      <c r="O1114" s="250"/>
      <c r="P1114" s="250"/>
      <c r="Q1114" s="250"/>
      <c r="R1114" s="250"/>
      <c r="S1114" s="250"/>
      <c r="T1114" s="251"/>
      <c r="AT1114" s="252" t="s">
        <v>161</v>
      </c>
      <c r="AU1114" s="252" t="s">
        <v>82</v>
      </c>
      <c r="AV1114" s="15" t="s">
        <v>80</v>
      </c>
      <c r="AW1114" s="15" t="s">
        <v>30</v>
      </c>
      <c r="AX1114" s="15" t="s">
        <v>73</v>
      </c>
      <c r="AY1114" s="252" t="s">
        <v>153</v>
      </c>
    </row>
    <row r="1115" spans="1:65" s="13" customFormat="1" ht="11.25">
      <c r="B1115" s="221"/>
      <c r="C1115" s="222"/>
      <c r="D1115" s="217" t="s">
        <v>161</v>
      </c>
      <c r="E1115" s="223" t="s">
        <v>1</v>
      </c>
      <c r="F1115" s="224" t="s">
        <v>1314</v>
      </c>
      <c r="G1115" s="222"/>
      <c r="H1115" s="225">
        <v>0.94799999999999995</v>
      </c>
      <c r="I1115" s="226"/>
      <c r="J1115" s="222"/>
      <c r="K1115" s="222"/>
      <c r="L1115" s="227"/>
      <c r="M1115" s="228"/>
      <c r="N1115" s="229"/>
      <c r="O1115" s="229"/>
      <c r="P1115" s="229"/>
      <c r="Q1115" s="229"/>
      <c r="R1115" s="229"/>
      <c r="S1115" s="229"/>
      <c r="T1115" s="230"/>
      <c r="AT1115" s="231" t="s">
        <v>161</v>
      </c>
      <c r="AU1115" s="231" t="s">
        <v>82</v>
      </c>
      <c r="AV1115" s="13" t="s">
        <v>82</v>
      </c>
      <c r="AW1115" s="13" t="s">
        <v>30</v>
      </c>
      <c r="AX1115" s="13" t="s">
        <v>73</v>
      </c>
      <c r="AY1115" s="231" t="s">
        <v>153</v>
      </c>
    </row>
    <row r="1116" spans="1:65" s="13" customFormat="1" ht="11.25">
      <c r="B1116" s="221"/>
      <c r="C1116" s="222"/>
      <c r="D1116" s="217" t="s">
        <v>161</v>
      </c>
      <c r="E1116" s="223" t="s">
        <v>1</v>
      </c>
      <c r="F1116" s="224" t="s">
        <v>1315</v>
      </c>
      <c r="G1116" s="222"/>
      <c r="H1116" s="225">
        <v>2.323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161</v>
      </c>
      <c r="AU1116" s="231" t="s">
        <v>82</v>
      </c>
      <c r="AV1116" s="13" t="s">
        <v>82</v>
      </c>
      <c r="AW1116" s="13" t="s">
        <v>30</v>
      </c>
      <c r="AX1116" s="13" t="s">
        <v>73</v>
      </c>
      <c r="AY1116" s="231" t="s">
        <v>153</v>
      </c>
    </row>
    <row r="1117" spans="1:65" s="13" customFormat="1" ht="11.25">
      <c r="B1117" s="221"/>
      <c r="C1117" s="222"/>
      <c r="D1117" s="217" t="s">
        <v>161</v>
      </c>
      <c r="E1117" s="223" t="s">
        <v>1</v>
      </c>
      <c r="F1117" s="224" t="s">
        <v>1316</v>
      </c>
      <c r="G1117" s="222"/>
      <c r="H1117" s="225">
        <v>2.133</v>
      </c>
      <c r="I1117" s="226"/>
      <c r="J1117" s="222"/>
      <c r="K1117" s="222"/>
      <c r="L1117" s="227"/>
      <c r="M1117" s="228"/>
      <c r="N1117" s="229"/>
      <c r="O1117" s="229"/>
      <c r="P1117" s="229"/>
      <c r="Q1117" s="229"/>
      <c r="R1117" s="229"/>
      <c r="S1117" s="229"/>
      <c r="T1117" s="230"/>
      <c r="AT1117" s="231" t="s">
        <v>161</v>
      </c>
      <c r="AU1117" s="231" t="s">
        <v>82</v>
      </c>
      <c r="AV1117" s="13" t="s">
        <v>82</v>
      </c>
      <c r="AW1117" s="13" t="s">
        <v>30</v>
      </c>
      <c r="AX1117" s="13" t="s">
        <v>73</v>
      </c>
      <c r="AY1117" s="231" t="s">
        <v>153</v>
      </c>
    </row>
    <row r="1118" spans="1:65" s="14" customFormat="1" ht="11.25">
      <c r="B1118" s="232"/>
      <c r="C1118" s="233"/>
      <c r="D1118" s="217" t="s">
        <v>161</v>
      </c>
      <c r="E1118" s="234" t="s">
        <v>1</v>
      </c>
      <c r="F1118" s="235" t="s">
        <v>163</v>
      </c>
      <c r="G1118" s="233"/>
      <c r="H1118" s="236">
        <v>5.4039999999999999</v>
      </c>
      <c r="I1118" s="237"/>
      <c r="J1118" s="233"/>
      <c r="K1118" s="233"/>
      <c r="L1118" s="238"/>
      <c r="M1118" s="239"/>
      <c r="N1118" s="240"/>
      <c r="O1118" s="240"/>
      <c r="P1118" s="240"/>
      <c r="Q1118" s="240"/>
      <c r="R1118" s="240"/>
      <c r="S1118" s="240"/>
      <c r="T1118" s="241"/>
      <c r="AT1118" s="242" t="s">
        <v>161</v>
      </c>
      <c r="AU1118" s="242" t="s">
        <v>82</v>
      </c>
      <c r="AV1118" s="14" t="s">
        <v>159</v>
      </c>
      <c r="AW1118" s="14" t="s">
        <v>30</v>
      </c>
      <c r="AX1118" s="14" t="s">
        <v>80</v>
      </c>
      <c r="AY1118" s="242" t="s">
        <v>153</v>
      </c>
    </row>
    <row r="1119" spans="1:65" s="12" customFormat="1" ht="22.9" customHeight="1">
      <c r="B1119" s="188"/>
      <c r="C1119" s="189"/>
      <c r="D1119" s="190" t="s">
        <v>72</v>
      </c>
      <c r="E1119" s="202" t="s">
        <v>1317</v>
      </c>
      <c r="F1119" s="202" t="s">
        <v>1318</v>
      </c>
      <c r="G1119" s="189"/>
      <c r="H1119" s="189"/>
      <c r="I1119" s="192"/>
      <c r="J1119" s="203">
        <f>BK1119</f>
        <v>0</v>
      </c>
      <c r="K1119" s="189"/>
      <c r="L1119" s="194"/>
      <c r="M1119" s="195"/>
      <c r="N1119" s="196"/>
      <c r="O1119" s="196"/>
      <c r="P1119" s="197">
        <f>SUM(P1120:P1165)</f>
        <v>0</v>
      </c>
      <c r="Q1119" s="196"/>
      <c r="R1119" s="197">
        <f>SUM(R1120:R1165)</f>
        <v>0</v>
      </c>
      <c r="S1119" s="196"/>
      <c r="T1119" s="198">
        <f>SUM(T1120:T1165)</f>
        <v>0</v>
      </c>
      <c r="AR1119" s="199" t="s">
        <v>82</v>
      </c>
      <c r="AT1119" s="200" t="s">
        <v>72</v>
      </c>
      <c r="AU1119" s="200" t="s">
        <v>80</v>
      </c>
      <c r="AY1119" s="199" t="s">
        <v>153</v>
      </c>
      <c r="BK1119" s="201">
        <f>SUM(BK1120:BK1165)</f>
        <v>0</v>
      </c>
    </row>
    <row r="1120" spans="1:65" s="2" customFormat="1" ht="21.75" customHeight="1">
      <c r="A1120" s="35"/>
      <c r="B1120" s="36"/>
      <c r="C1120" s="204" t="s">
        <v>1319</v>
      </c>
      <c r="D1120" s="204" t="s">
        <v>155</v>
      </c>
      <c r="E1120" s="205" t="s">
        <v>1320</v>
      </c>
      <c r="F1120" s="206" t="s">
        <v>1321</v>
      </c>
      <c r="G1120" s="207" t="s">
        <v>158</v>
      </c>
      <c r="H1120" s="208">
        <v>1371.2929999999999</v>
      </c>
      <c r="I1120" s="209"/>
      <c r="J1120" s="210">
        <f>ROUND(I1120*H1120,2)</f>
        <v>0</v>
      </c>
      <c r="K1120" s="206" t="s">
        <v>1</v>
      </c>
      <c r="L1120" s="40"/>
      <c r="M1120" s="211" t="s">
        <v>1</v>
      </c>
      <c r="N1120" s="212" t="s">
        <v>38</v>
      </c>
      <c r="O1120" s="72"/>
      <c r="P1120" s="213">
        <f>O1120*H1120</f>
        <v>0</v>
      </c>
      <c r="Q1120" s="213">
        <v>0</v>
      </c>
      <c r="R1120" s="213">
        <f>Q1120*H1120</f>
        <v>0</v>
      </c>
      <c r="S1120" s="213">
        <v>0</v>
      </c>
      <c r="T1120" s="214">
        <f>S1120*H1120</f>
        <v>0</v>
      </c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R1120" s="215" t="s">
        <v>192</v>
      </c>
      <c r="AT1120" s="215" t="s">
        <v>155</v>
      </c>
      <c r="AU1120" s="215" t="s">
        <v>82</v>
      </c>
      <c r="AY1120" s="18" t="s">
        <v>153</v>
      </c>
      <c r="BE1120" s="216">
        <f>IF(N1120="základní",J1120,0)</f>
        <v>0</v>
      </c>
      <c r="BF1120" s="216">
        <f>IF(N1120="snížená",J1120,0)</f>
        <v>0</v>
      </c>
      <c r="BG1120" s="216">
        <f>IF(N1120="zákl. přenesená",J1120,0)</f>
        <v>0</v>
      </c>
      <c r="BH1120" s="216">
        <f>IF(N1120="sníž. přenesená",J1120,0)</f>
        <v>0</v>
      </c>
      <c r="BI1120" s="216">
        <f>IF(N1120="nulová",J1120,0)</f>
        <v>0</v>
      </c>
      <c r="BJ1120" s="18" t="s">
        <v>80</v>
      </c>
      <c r="BK1120" s="216">
        <f>ROUND(I1120*H1120,2)</f>
        <v>0</v>
      </c>
      <c r="BL1120" s="18" t="s">
        <v>192</v>
      </c>
      <c r="BM1120" s="215" t="s">
        <v>1322</v>
      </c>
    </row>
    <row r="1121" spans="1:51" s="2" customFormat="1" ht="11.25">
      <c r="A1121" s="35"/>
      <c r="B1121" s="36"/>
      <c r="C1121" s="37"/>
      <c r="D1121" s="217" t="s">
        <v>160</v>
      </c>
      <c r="E1121" s="37"/>
      <c r="F1121" s="218" t="s">
        <v>1321</v>
      </c>
      <c r="G1121" s="37"/>
      <c r="H1121" s="37"/>
      <c r="I1121" s="116"/>
      <c r="J1121" s="37"/>
      <c r="K1121" s="37"/>
      <c r="L1121" s="40"/>
      <c r="M1121" s="219"/>
      <c r="N1121" s="220"/>
      <c r="O1121" s="72"/>
      <c r="P1121" s="72"/>
      <c r="Q1121" s="72"/>
      <c r="R1121" s="72"/>
      <c r="S1121" s="72"/>
      <c r="T1121" s="73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T1121" s="18" t="s">
        <v>160</v>
      </c>
      <c r="AU1121" s="18" t="s">
        <v>82</v>
      </c>
    </row>
    <row r="1122" spans="1:51" s="13" customFormat="1" ht="11.25">
      <c r="B1122" s="221"/>
      <c r="C1122" s="222"/>
      <c r="D1122" s="217" t="s">
        <v>161</v>
      </c>
      <c r="E1122" s="223" t="s">
        <v>1</v>
      </c>
      <c r="F1122" s="224" t="s">
        <v>1323</v>
      </c>
      <c r="G1122" s="222"/>
      <c r="H1122" s="225">
        <v>374.48</v>
      </c>
      <c r="I1122" s="226"/>
      <c r="J1122" s="222"/>
      <c r="K1122" s="222"/>
      <c r="L1122" s="227"/>
      <c r="M1122" s="228"/>
      <c r="N1122" s="229"/>
      <c r="O1122" s="229"/>
      <c r="P1122" s="229"/>
      <c r="Q1122" s="229"/>
      <c r="R1122" s="229"/>
      <c r="S1122" s="229"/>
      <c r="T1122" s="230"/>
      <c r="AT1122" s="231" t="s">
        <v>161</v>
      </c>
      <c r="AU1122" s="231" t="s">
        <v>82</v>
      </c>
      <c r="AV1122" s="13" t="s">
        <v>82</v>
      </c>
      <c r="AW1122" s="13" t="s">
        <v>30</v>
      </c>
      <c r="AX1122" s="13" t="s">
        <v>73</v>
      </c>
      <c r="AY1122" s="231" t="s">
        <v>153</v>
      </c>
    </row>
    <row r="1123" spans="1:51" s="13" customFormat="1" ht="11.25">
      <c r="B1123" s="221"/>
      <c r="C1123" s="222"/>
      <c r="D1123" s="217" t="s">
        <v>161</v>
      </c>
      <c r="E1123" s="223" t="s">
        <v>1</v>
      </c>
      <c r="F1123" s="224" t="s">
        <v>1324</v>
      </c>
      <c r="G1123" s="222"/>
      <c r="H1123" s="225">
        <v>60.984000000000002</v>
      </c>
      <c r="I1123" s="226"/>
      <c r="J1123" s="222"/>
      <c r="K1123" s="222"/>
      <c r="L1123" s="227"/>
      <c r="M1123" s="228"/>
      <c r="N1123" s="229"/>
      <c r="O1123" s="229"/>
      <c r="P1123" s="229"/>
      <c r="Q1123" s="229"/>
      <c r="R1123" s="229"/>
      <c r="S1123" s="229"/>
      <c r="T1123" s="230"/>
      <c r="AT1123" s="231" t="s">
        <v>161</v>
      </c>
      <c r="AU1123" s="231" t="s">
        <v>82</v>
      </c>
      <c r="AV1123" s="13" t="s">
        <v>82</v>
      </c>
      <c r="AW1123" s="13" t="s">
        <v>30</v>
      </c>
      <c r="AX1123" s="13" t="s">
        <v>73</v>
      </c>
      <c r="AY1123" s="231" t="s">
        <v>153</v>
      </c>
    </row>
    <row r="1124" spans="1:51" s="13" customFormat="1" ht="11.25">
      <c r="B1124" s="221"/>
      <c r="C1124" s="222"/>
      <c r="D1124" s="217" t="s">
        <v>161</v>
      </c>
      <c r="E1124" s="223" t="s">
        <v>1</v>
      </c>
      <c r="F1124" s="224" t="s">
        <v>1325</v>
      </c>
      <c r="G1124" s="222"/>
      <c r="H1124" s="225">
        <v>45.51</v>
      </c>
      <c r="I1124" s="226"/>
      <c r="J1124" s="222"/>
      <c r="K1124" s="222"/>
      <c r="L1124" s="227"/>
      <c r="M1124" s="228"/>
      <c r="N1124" s="229"/>
      <c r="O1124" s="229"/>
      <c r="P1124" s="229"/>
      <c r="Q1124" s="229"/>
      <c r="R1124" s="229"/>
      <c r="S1124" s="229"/>
      <c r="T1124" s="230"/>
      <c r="AT1124" s="231" t="s">
        <v>161</v>
      </c>
      <c r="AU1124" s="231" t="s">
        <v>82</v>
      </c>
      <c r="AV1124" s="13" t="s">
        <v>82</v>
      </c>
      <c r="AW1124" s="13" t="s">
        <v>30</v>
      </c>
      <c r="AX1124" s="13" t="s">
        <v>73</v>
      </c>
      <c r="AY1124" s="231" t="s">
        <v>153</v>
      </c>
    </row>
    <row r="1125" spans="1:51" s="13" customFormat="1" ht="11.25">
      <c r="B1125" s="221"/>
      <c r="C1125" s="222"/>
      <c r="D1125" s="217" t="s">
        <v>161</v>
      </c>
      <c r="E1125" s="223" t="s">
        <v>1</v>
      </c>
      <c r="F1125" s="224" t="s">
        <v>1326</v>
      </c>
      <c r="G1125" s="222"/>
      <c r="H1125" s="225">
        <v>51.341000000000001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161</v>
      </c>
      <c r="AU1125" s="231" t="s">
        <v>82</v>
      </c>
      <c r="AV1125" s="13" t="s">
        <v>82</v>
      </c>
      <c r="AW1125" s="13" t="s">
        <v>30</v>
      </c>
      <c r="AX1125" s="13" t="s">
        <v>73</v>
      </c>
      <c r="AY1125" s="231" t="s">
        <v>153</v>
      </c>
    </row>
    <row r="1126" spans="1:51" s="13" customFormat="1" ht="11.25">
      <c r="B1126" s="221"/>
      <c r="C1126" s="222"/>
      <c r="D1126" s="217" t="s">
        <v>161</v>
      </c>
      <c r="E1126" s="223" t="s">
        <v>1</v>
      </c>
      <c r="F1126" s="224" t="s">
        <v>1327</v>
      </c>
      <c r="G1126" s="222"/>
      <c r="H1126" s="225">
        <v>33.880000000000003</v>
      </c>
      <c r="I1126" s="226"/>
      <c r="J1126" s="222"/>
      <c r="K1126" s="222"/>
      <c r="L1126" s="227"/>
      <c r="M1126" s="228"/>
      <c r="N1126" s="229"/>
      <c r="O1126" s="229"/>
      <c r="P1126" s="229"/>
      <c r="Q1126" s="229"/>
      <c r="R1126" s="229"/>
      <c r="S1126" s="229"/>
      <c r="T1126" s="230"/>
      <c r="AT1126" s="231" t="s">
        <v>161</v>
      </c>
      <c r="AU1126" s="231" t="s">
        <v>82</v>
      </c>
      <c r="AV1126" s="13" t="s">
        <v>82</v>
      </c>
      <c r="AW1126" s="13" t="s">
        <v>30</v>
      </c>
      <c r="AX1126" s="13" t="s">
        <v>73</v>
      </c>
      <c r="AY1126" s="231" t="s">
        <v>153</v>
      </c>
    </row>
    <row r="1127" spans="1:51" s="13" customFormat="1" ht="11.25">
      <c r="B1127" s="221"/>
      <c r="C1127" s="222"/>
      <c r="D1127" s="217" t="s">
        <v>161</v>
      </c>
      <c r="E1127" s="223" t="s">
        <v>1</v>
      </c>
      <c r="F1127" s="224" t="s">
        <v>1328</v>
      </c>
      <c r="G1127" s="222"/>
      <c r="H1127" s="225">
        <v>51.281999999999996</v>
      </c>
      <c r="I1127" s="226"/>
      <c r="J1127" s="222"/>
      <c r="K1127" s="222"/>
      <c r="L1127" s="227"/>
      <c r="M1127" s="228"/>
      <c r="N1127" s="229"/>
      <c r="O1127" s="229"/>
      <c r="P1127" s="229"/>
      <c r="Q1127" s="229"/>
      <c r="R1127" s="229"/>
      <c r="S1127" s="229"/>
      <c r="T1127" s="230"/>
      <c r="AT1127" s="231" t="s">
        <v>161</v>
      </c>
      <c r="AU1127" s="231" t="s">
        <v>82</v>
      </c>
      <c r="AV1127" s="13" t="s">
        <v>82</v>
      </c>
      <c r="AW1127" s="13" t="s">
        <v>30</v>
      </c>
      <c r="AX1127" s="13" t="s">
        <v>73</v>
      </c>
      <c r="AY1127" s="231" t="s">
        <v>153</v>
      </c>
    </row>
    <row r="1128" spans="1:51" s="13" customFormat="1" ht="11.25">
      <c r="B1128" s="221"/>
      <c r="C1128" s="222"/>
      <c r="D1128" s="217" t="s">
        <v>161</v>
      </c>
      <c r="E1128" s="223" t="s">
        <v>1</v>
      </c>
      <c r="F1128" s="224" t="s">
        <v>1329</v>
      </c>
      <c r="G1128" s="222"/>
      <c r="H1128" s="225">
        <v>8.2390000000000008</v>
      </c>
      <c r="I1128" s="226"/>
      <c r="J1128" s="222"/>
      <c r="K1128" s="222"/>
      <c r="L1128" s="227"/>
      <c r="M1128" s="228"/>
      <c r="N1128" s="229"/>
      <c r="O1128" s="229"/>
      <c r="P1128" s="229"/>
      <c r="Q1128" s="229"/>
      <c r="R1128" s="229"/>
      <c r="S1128" s="229"/>
      <c r="T1128" s="230"/>
      <c r="AT1128" s="231" t="s">
        <v>161</v>
      </c>
      <c r="AU1128" s="231" t="s">
        <v>82</v>
      </c>
      <c r="AV1128" s="13" t="s">
        <v>82</v>
      </c>
      <c r="AW1128" s="13" t="s">
        <v>30</v>
      </c>
      <c r="AX1128" s="13" t="s">
        <v>73</v>
      </c>
      <c r="AY1128" s="231" t="s">
        <v>153</v>
      </c>
    </row>
    <row r="1129" spans="1:51" s="13" customFormat="1" ht="11.25">
      <c r="B1129" s="221"/>
      <c r="C1129" s="222"/>
      <c r="D1129" s="217" t="s">
        <v>161</v>
      </c>
      <c r="E1129" s="223" t="s">
        <v>1</v>
      </c>
      <c r="F1129" s="224" t="s">
        <v>1330</v>
      </c>
      <c r="G1129" s="222"/>
      <c r="H1129" s="225">
        <v>52.206000000000003</v>
      </c>
      <c r="I1129" s="226"/>
      <c r="J1129" s="222"/>
      <c r="K1129" s="222"/>
      <c r="L1129" s="227"/>
      <c r="M1129" s="228"/>
      <c r="N1129" s="229"/>
      <c r="O1129" s="229"/>
      <c r="P1129" s="229"/>
      <c r="Q1129" s="229"/>
      <c r="R1129" s="229"/>
      <c r="S1129" s="229"/>
      <c r="T1129" s="230"/>
      <c r="AT1129" s="231" t="s">
        <v>161</v>
      </c>
      <c r="AU1129" s="231" t="s">
        <v>82</v>
      </c>
      <c r="AV1129" s="13" t="s">
        <v>82</v>
      </c>
      <c r="AW1129" s="13" t="s">
        <v>30</v>
      </c>
      <c r="AX1129" s="13" t="s">
        <v>73</v>
      </c>
      <c r="AY1129" s="231" t="s">
        <v>153</v>
      </c>
    </row>
    <row r="1130" spans="1:51" s="13" customFormat="1" ht="11.25">
      <c r="B1130" s="221"/>
      <c r="C1130" s="222"/>
      <c r="D1130" s="217" t="s">
        <v>161</v>
      </c>
      <c r="E1130" s="223" t="s">
        <v>1</v>
      </c>
      <c r="F1130" s="224" t="s">
        <v>1331</v>
      </c>
      <c r="G1130" s="222"/>
      <c r="H1130" s="225">
        <v>45.276000000000003</v>
      </c>
      <c r="I1130" s="226"/>
      <c r="J1130" s="222"/>
      <c r="K1130" s="222"/>
      <c r="L1130" s="227"/>
      <c r="M1130" s="228"/>
      <c r="N1130" s="229"/>
      <c r="O1130" s="229"/>
      <c r="P1130" s="229"/>
      <c r="Q1130" s="229"/>
      <c r="R1130" s="229"/>
      <c r="S1130" s="229"/>
      <c r="T1130" s="230"/>
      <c r="AT1130" s="231" t="s">
        <v>161</v>
      </c>
      <c r="AU1130" s="231" t="s">
        <v>82</v>
      </c>
      <c r="AV1130" s="13" t="s">
        <v>82</v>
      </c>
      <c r="AW1130" s="13" t="s">
        <v>30</v>
      </c>
      <c r="AX1130" s="13" t="s">
        <v>73</v>
      </c>
      <c r="AY1130" s="231" t="s">
        <v>153</v>
      </c>
    </row>
    <row r="1131" spans="1:51" s="13" customFormat="1" ht="11.25">
      <c r="B1131" s="221"/>
      <c r="C1131" s="222"/>
      <c r="D1131" s="217" t="s">
        <v>161</v>
      </c>
      <c r="E1131" s="223" t="s">
        <v>1</v>
      </c>
      <c r="F1131" s="224" t="s">
        <v>1332</v>
      </c>
      <c r="G1131" s="222"/>
      <c r="H1131" s="225">
        <v>48.484999999999999</v>
      </c>
      <c r="I1131" s="226"/>
      <c r="J1131" s="222"/>
      <c r="K1131" s="222"/>
      <c r="L1131" s="227"/>
      <c r="M1131" s="228"/>
      <c r="N1131" s="229"/>
      <c r="O1131" s="229"/>
      <c r="P1131" s="229"/>
      <c r="Q1131" s="229"/>
      <c r="R1131" s="229"/>
      <c r="S1131" s="229"/>
      <c r="T1131" s="230"/>
      <c r="AT1131" s="231" t="s">
        <v>161</v>
      </c>
      <c r="AU1131" s="231" t="s">
        <v>82</v>
      </c>
      <c r="AV1131" s="13" t="s">
        <v>82</v>
      </c>
      <c r="AW1131" s="13" t="s">
        <v>30</v>
      </c>
      <c r="AX1131" s="13" t="s">
        <v>73</v>
      </c>
      <c r="AY1131" s="231" t="s">
        <v>153</v>
      </c>
    </row>
    <row r="1132" spans="1:51" s="13" customFormat="1" ht="11.25">
      <c r="B1132" s="221"/>
      <c r="C1132" s="222"/>
      <c r="D1132" s="217" t="s">
        <v>161</v>
      </c>
      <c r="E1132" s="223" t="s">
        <v>1</v>
      </c>
      <c r="F1132" s="224" t="s">
        <v>1333</v>
      </c>
      <c r="G1132" s="222"/>
      <c r="H1132" s="225">
        <v>18.149999999999999</v>
      </c>
      <c r="I1132" s="226"/>
      <c r="J1132" s="222"/>
      <c r="K1132" s="222"/>
      <c r="L1132" s="227"/>
      <c r="M1132" s="228"/>
      <c r="N1132" s="229"/>
      <c r="O1132" s="229"/>
      <c r="P1132" s="229"/>
      <c r="Q1132" s="229"/>
      <c r="R1132" s="229"/>
      <c r="S1132" s="229"/>
      <c r="T1132" s="230"/>
      <c r="AT1132" s="231" t="s">
        <v>161</v>
      </c>
      <c r="AU1132" s="231" t="s">
        <v>82</v>
      </c>
      <c r="AV1132" s="13" t="s">
        <v>82</v>
      </c>
      <c r="AW1132" s="13" t="s">
        <v>30</v>
      </c>
      <c r="AX1132" s="13" t="s">
        <v>73</v>
      </c>
      <c r="AY1132" s="231" t="s">
        <v>153</v>
      </c>
    </row>
    <row r="1133" spans="1:51" s="13" customFormat="1" ht="11.25">
      <c r="B1133" s="221"/>
      <c r="C1133" s="222"/>
      <c r="D1133" s="217" t="s">
        <v>161</v>
      </c>
      <c r="E1133" s="223" t="s">
        <v>1</v>
      </c>
      <c r="F1133" s="224" t="s">
        <v>1334</v>
      </c>
      <c r="G1133" s="222"/>
      <c r="H1133" s="225">
        <v>20.13</v>
      </c>
      <c r="I1133" s="226"/>
      <c r="J1133" s="222"/>
      <c r="K1133" s="222"/>
      <c r="L1133" s="227"/>
      <c r="M1133" s="228"/>
      <c r="N1133" s="229"/>
      <c r="O1133" s="229"/>
      <c r="P1133" s="229"/>
      <c r="Q1133" s="229"/>
      <c r="R1133" s="229"/>
      <c r="S1133" s="229"/>
      <c r="T1133" s="230"/>
      <c r="AT1133" s="231" t="s">
        <v>161</v>
      </c>
      <c r="AU1133" s="231" t="s">
        <v>82</v>
      </c>
      <c r="AV1133" s="13" t="s">
        <v>82</v>
      </c>
      <c r="AW1133" s="13" t="s">
        <v>30</v>
      </c>
      <c r="AX1133" s="13" t="s">
        <v>73</v>
      </c>
      <c r="AY1133" s="231" t="s">
        <v>153</v>
      </c>
    </row>
    <row r="1134" spans="1:51" s="13" customFormat="1" ht="11.25">
      <c r="B1134" s="221"/>
      <c r="C1134" s="222"/>
      <c r="D1134" s="217" t="s">
        <v>161</v>
      </c>
      <c r="E1134" s="223" t="s">
        <v>1</v>
      </c>
      <c r="F1134" s="224" t="s">
        <v>1335</v>
      </c>
      <c r="G1134" s="222"/>
      <c r="H1134" s="225">
        <v>107.25</v>
      </c>
      <c r="I1134" s="226"/>
      <c r="J1134" s="222"/>
      <c r="K1134" s="222"/>
      <c r="L1134" s="227"/>
      <c r="M1134" s="228"/>
      <c r="N1134" s="229"/>
      <c r="O1134" s="229"/>
      <c r="P1134" s="229"/>
      <c r="Q1134" s="229"/>
      <c r="R1134" s="229"/>
      <c r="S1134" s="229"/>
      <c r="T1134" s="230"/>
      <c r="AT1134" s="231" t="s">
        <v>161</v>
      </c>
      <c r="AU1134" s="231" t="s">
        <v>82</v>
      </c>
      <c r="AV1134" s="13" t="s">
        <v>82</v>
      </c>
      <c r="AW1134" s="13" t="s">
        <v>30</v>
      </c>
      <c r="AX1134" s="13" t="s">
        <v>73</v>
      </c>
      <c r="AY1134" s="231" t="s">
        <v>153</v>
      </c>
    </row>
    <row r="1135" spans="1:51" s="13" customFormat="1" ht="11.25">
      <c r="B1135" s="221"/>
      <c r="C1135" s="222"/>
      <c r="D1135" s="217" t="s">
        <v>161</v>
      </c>
      <c r="E1135" s="223" t="s">
        <v>1</v>
      </c>
      <c r="F1135" s="224" t="s">
        <v>1336</v>
      </c>
      <c r="G1135" s="222"/>
      <c r="H1135" s="225">
        <v>22.44</v>
      </c>
      <c r="I1135" s="226"/>
      <c r="J1135" s="222"/>
      <c r="K1135" s="222"/>
      <c r="L1135" s="227"/>
      <c r="M1135" s="228"/>
      <c r="N1135" s="229"/>
      <c r="O1135" s="229"/>
      <c r="P1135" s="229"/>
      <c r="Q1135" s="229"/>
      <c r="R1135" s="229"/>
      <c r="S1135" s="229"/>
      <c r="T1135" s="230"/>
      <c r="AT1135" s="231" t="s">
        <v>161</v>
      </c>
      <c r="AU1135" s="231" t="s">
        <v>82</v>
      </c>
      <c r="AV1135" s="13" t="s">
        <v>82</v>
      </c>
      <c r="AW1135" s="13" t="s">
        <v>30</v>
      </c>
      <c r="AX1135" s="13" t="s">
        <v>73</v>
      </c>
      <c r="AY1135" s="231" t="s">
        <v>153</v>
      </c>
    </row>
    <row r="1136" spans="1:51" s="13" customFormat="1" ht="11.25">
      <c r="B1136" s="221"/>
      <c r="C1136" s="222"/>
      <c r="D1136" s="217" t="s">
        <v>161</v>
      </c>
      <c r="E1136" s="223" t="s">
        <v>1</v>
      </c>
      <c r="F1136" s="224" t="s">
        <v>1337</v>
      </c>
      <c r="G1136" s="222"/>
      <c r="H1136" s="225">
        <v>20.46</v>
      </c>
      <c r="I1136" s="226"/>
      <c r="J1136" s="222"/>
      <c r="K1136" s="222"/>
      <c r="L1136" s="227"/>
      <c r="M1136" s="228"/>
      <c r="N1136" s="229"/>
      <c r="O1136" s="229"/>
      <c r="P1136" s="229"/>
      <c r="Q1136" s="229"/>
      <c r="R1136" s="229"/>
      <c r="S1136" s="229"/>
      <c r="T1136" s="230"/>
      <c r="AT1136" s="231" t="s">
        <v>161</v>
      </c>
      <c r="AU1136" s="231" t="s">
        <v>82</v>
      </c>
      <c r="AV1136" s="13" t="s">
        <v>82</v>
      </c>
      <c r="AW1136" s="13" t="s">
        <v>30</v>
      </c>
      <c r="AX1136" s="13" t="s">
        <v>73</v>
      </c>
      <c r="AY1136" s="231" t="s">
        <v>153</v>
      </c>
    </row>
    <row r="1137" spans="1:65" s="13" customFormat="1" ht="11.25">
      <c r="B1137" s="221"/>
      <c r="C1137" s="222"/>
      <c r="D1137" s="217" t="s">
        <v>161</v>
      </c>
      <c r="E1137" s="223" t="s">
        <v>1</v>
      </c>
      <c r="F1137" s="224" t="s">
        <v>1338</v>
      </c>
      <c r="G1137" s="222"/>
      <c r="H1137" s="225">
        <v>74.91</v>
      </c>
      <c r="I1137" s="226"/>
      <c r="J1137" s="222"/>
      <c r="K1137" s="222"/>
      <c r="L1137" s="227"/>
      <c r="M1137" s="228"/>
      <c r="N1137" s="229"/>
      <c r="O1137" s="229"/>
      <c r="P1137" s="229"/>
      <c r="Q1137" s="229"/>
      <c r="R1137" s="229"/>
      <c r="S1137" s="229"/>
      <c r="T1137" s="230"/>
      <c r="AT1137" s="231" t="s">
        <v>161</v>
      </c>
      <c r="AU1137" s="231" t="s">
        <v>82</v>
      </c>
      <c r="AV1137" s="13" t="s">
        <v>82</v>
      </c>
      <c r="AW1137" s="13" t="s">
        <v>30</v>
      </c>
      <c r="AX1137" s="13" t="s">
        <v>73</v>
      </c>
      <c r="AY1137" s="231" t="s">
        <v>153</v>
      </c>
    </row>
    <row r="1138" spans="1:65" s="13" customFormat="1" ht="11.25">
      <c r="B1138" s="221"/>
      <c r="C1138" s="222"/>
      <c r="D1138" s="217" t="s">
        <v>161</v>
      </c>
      <c r="E1138" s="223" t="s">
        <v>1</v>
      </c>
      <c r="F1138" s="224" t="s">
        <v>1339</v>
      </c>
      <c r="G1138" s="222"/>
      <c r="H1138" s="225">
        <v>49.5</v>
      </c>
      <c r="I1138" s="226"/>
      <c r="J1138" s="222"/>
      <c r="K1138" s="222"/>
      <c r="L1138" s="227"/>
      <c r="M1138" s="228"/>
      <c r="N1138" s="229"/>
      <c r="O1138" s="229"/>
      <c r="P1138" s="229"/>
      <c r="Q1138" s="229"/>
      <c r="R1138" s="229"/>
      <c r="S1138" s="229"/>
      <c r="T1138" s="230"/>
      <c r="AT1138" s="231" t="s">
        <v>161</v>
      </c>
      <c r="AU1138" s="231" t="s">
        <v>82</v>
      </c>
      <c r="AV1138" s="13" t="s">
        <v>82</v>
      </c>
      <c r="AW1138" s="13" t="s">
        <v>30</v>
      </c>
      <c r="AX1138" s="13" t="s">
        <v>73</v>
      </c>
      <c r="AY1138" s="231" t="s">
        <v>153</v>
      </c>
    </row>
    <row r="1139" spans="1:65" s="13" customFormat="1" ht="11.25">
      <c r="B1139" s="221"/>
      <c r="C1139" s="222"/>
      <c r="D1139" s="217" t="s">
        <v>161</v>
      </c>
      <c r="E1139" s="223" t="s">
        <v>1</v>
      </c>
      <c r="F1139" s="224" t="s">
        <v>1340</v>
      </c>
      <c r="G1139" s="222"/>
      <c r="H1139" s="225">
        <v>45.87</v>
      </c>
      <c r="I1139" s="226"/>
      <c r="J1139" s="222"/>
      <c r="K1139" s="222"/>
      <c r="L1139" s="227"/>
      <c r="M1139" s="228"/>
      <c r="N1139" s="229"/>
      <c r="O1139" s="229"/>
      <c r="P1139" s="229"/>
      <c r="Q1139" s="229"/>
      <c r="R1139" s="229"/>
      <c r="S1139" s="229"/>
      <c r="T1139" s="230"/>
      <c r="AT1139" s="231" t="s">
        <v>161</v>
      </c>
      <c r="AU1139" s="231" t="s">
        <v>82</v>
      </c>
      <c r="AV1139" s="13" t="s">
        <v>82</v>
      </c>
      <c r="AW1139" s="13" t="s">
        <v>30</v>
      </c>
      <c r="AX1139" s="13" t="s">
        <v>73</v>
      </c>
      <c r="AY1139" s="231" t="s">
        <v>153</v>
      </c>
    </row>
    <row r="1140" spans="1:65" s="13" customFormat="1" ht="11.25">
      <c r="B1140" s="221"/>
      <c r="C1140" s="222"/>
      <c r="D1140" s="217" t="s">
        <v>161</v>
      </c>
      <c r="E1140" s="223" t="s">
        <v>1</v>
      </c>
      <c r="F1140" s="224" t="s">
        <v>1341</v>
      </c>
      <c r="G1140" s="222"/>
      <c r="H1140" s="225">
        <v>34.979999999999997</v>
      </c>
      <c r="I1140" s="226"/>
      <c r="J1140" s="222"/>
      <c r="K1140" s="222"/>
      <c r="L1140" s="227"/>
      <c r="M1140" s="228"/>
      <c r="N1140" s="229"/>
      <c r="O1140" s="229"/>
      <c r="P1140" s="229"/>
      <c r="Q1140" s="229"/>
      <c r="R1140" s="229"/>
      <c r="S1140" s="229"/>
      <c r="T1140" s="230"/>
      <c r="AT1140" s="231" t="s">
        <v>161</v>
      </c>
      <c r="AU1140" s="231" t="s">
        <v>82</v>
      </c>
      <c r="AV1140" s="13" t="s">
        <v>82</v>
      </c>
      <c r="AW1140" s="13" t="s">
        <v>30</v>
      </c>
      <c r="AX1140" s="13" t="s">
        <v>73</v>
      </c>
      <c r="AY1140" s="231" t="s">
        <v>153</v>
      </c>
    </row>
    <row r="1141" spans="1:65" s="13" customFormat="1" ht="11.25">
      <c r="B1141" s="221"/>
      <c r="C1141" s="222"/>
      <c r="D1141" s="217" t="s">
        <v>161</v>
      </c>
      <c r="E1141" s="223" t="s">
        <v>1</v>
      </c>
      <c r="F1141" s="224" t="s">
        <v>1342</v>
      </c>
      <c r="G1141" s="222"/>
      <c r="H1141" s="225">
        <v>75.569999999999993</v>
      </c>
      <c r="I1141" s="226"/>
      <c r="J1141" s="222"/>
      <c r="K1141" s="222"/>
      <c r="L1141" s="227"/>
      <c r="M1141" s="228"/>
      <c r="N1141" s="229"/>
      <c r="O1141" s="229"/>
      <c r="P1141" s="229"/>
      <c r="Q1141" s="229"/>
      <c r="R1141" s="229"/>
      <c r="S1141" s="229"/>
      <c r="T1141" s="230"/>
      <c r="AT1141" s="231" t="s">
        <v>161</v>
      </c>
      <c r="AU1141" s="231" t="s">
        <v>82</v>
      </c>
      <c r="AV1141" s="13" t="s">
        <v>82</v>
      </c>
      <c r="AW1141" s="13" t="s">
        <v>30</v>
      </c>
      <c r="AX1141" s="13" t="s">
        <v>73</v>
      </c>
      <c r="AY1141" s="231" t="s">
        <v>153</v>
      </c>
    </row>
    <row r="1142" spans="1:65" s="13" customFormat="1" ht="11.25">
      <c r="B1142" s="221"/>
      <c r="C1142" s="222"/>
      <c r="D1142" s="217" t="s">
        <v>161</v>
      </c>
      <c r="E1142" s="223" t="s">
        <v>1</v>
      </c>
      <c r="F1142" s="224" t="s">
        <v>1343</v>
      </c>
      <c r="G1142" s="222"/>
      <c r="H1142" s="225">
        <v>64.349999999999994</v>
      </c>
      <c r="I1142" s="226"/>
      <c r="J1142" s="222"/>
      <c r="K1142" s="222"/>
      <c r="L1142" s="227"/>
      <c r="M1142" s="228"/>
      <c r="N1142" s="229"/>
      <c r="O1142" s="229"/>
      <c r="P1142" s="229"/>
      <c r="Q1142" s="229"/>
      <c r="R1142" s="229"/>
      <c r="S1142" s="229"/>
      <c r="T1142" s="230"/>
      <c r="AT1142" s="231" t="s">
        <v>161</v>
      </c>
      <c r="AU1142" s="231" t="s">
        <v>82</v>
      </c>
      <c r="AV1142" s="13" t="s">
        <v>82</v>
      </c>
      <c r="AW1142" s="13" t="s">
        <v>30</v>
      </c>
      <c r="AX1142" s="13" t="s">
        <v>73</v>
      </c>
      <c r="AY1142" s="231" t="s">
        <v>153</v>
      </c>
    </row>
    <row r="1143" spans="1:65" s="13" customFormat="1" ht="11.25">
      <c r="B1143" s="221"/>
      <c r="C1143" s="222"/>
      <c r="D1143" s="217" t="s">
        <v>161</v>
      </c>
      <c r="E1143" s="223" t="s">
        <v>1</v>
      </c>
      <c r="F1143" s="224" t="s">
        <v>1344</v>
      </c>
      <c r="G1143" s="222"/>
      <c r="H1143" s="225">
        <v>66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161</v>
      </c>
      <c r="AU1143" s="231" t="s">
        <v>82</v>
      </c>
      <c r="AV1143" s="13" t="s">
        <v>82</v>
      </c>
      <c r="AW1143" s="13" t="s">
        <v>30</v>
      </c>
      <c r="AX1143" s="13" t="s">
        <v>73</v>
      </c>
      <c r="AY1143" s="231" t="s">
        <v>153</v>
      </c>
    </row>
    <row r="1144" spans="1:65" s="14" customFormat="1" ht="11.25">
      <c r="B1144" s="232"/>
      <c r="C1144" s="233"/>
      <c r="D1144" s="217" t="s">
        <v>161</v>
      </c>
      <c r="E1144" s="234" t="s">
        <v>1</v>
      </c>
      <c r="F1144" s="235" t="s">
        <v>163</v>
      </c>
      <c r="G1144" s="233"/>
      <c r="H1144" s="236">
        <v>1371.2929999999999</v>
      </c>
      <c r="I1144" s="237"/>
      <c r="J1144" s="233"/>
      <c r="K1144" s="233"/>
      <c r="L1144" s="238"/>
      <c r="M1144" s="239"/>
      <c r="N1144" s="240"/>
      <c r="O1144" s="240"/>
      <c r="P1144" s="240"/>
      <c r="Q1144" s="240"/>
      <c r="R1144" s="240"/>
      <c r="S1144" s="240"/>
      <c r="T1144" s="241"/>
      <c r="AT1144" s="242" t="s">
        <v>161</v>
      </c>
      <c r="AU1144" s="242" t="s">
        <v>82</v>
      </c>
      <c r="AV1144" s="14" t="s">
        <v>159</v>
      </c>
      <c r="AW1144" s="14" t="s">
        <v>30</v>
      </c>
      <c r="AX1144" s="14" t="s">
        <v>80</v>
      </c>
      <c r="AY1144" s="242" t="s">
        <v>153</v>
      </c>
    </row>
    <row r="1145" spans="1:65" s="2" customFormat="1" ht="21.75" customHeight="1">
      <c r="A1145" s="35"/>
      <c r="B1145" s="36"/>
      <c r="C1145" s="204" t="s">
        <v>799</v>
      </c>
      <c r="D1145" s="204" t="s">
        <v>155</v>
      </c>
      <c r="E1145" s="205" t="s">
        <v>1345</v>
      </c>
      <c r="F1145" s="206" t="s">
        <v>1346</v>
      </c>
      <c r="G1145" s="207" t="s">
        <v>158</v>
      </c>
      <c r="H1145" s="208">
        <v>208.072</v>
      </c>
      <c r="I1145" s="209"/>
      <c r="J1145" s="210">
        <f>ROUND(I1145*H1145,2)</f>
        <v>0</v>
      </c>
      <c r="K1145" s="206" t="s">
        <v>1</v>
      </c>
      <c r="L1145" s="40"/>
      <c r="M1145" s="211" t="s">
        <v>1</v>
      </c>
      <c r="N1145" s="212" t="s">
        <v>38</v>
      </c>
      <c r="O1145" s="72"/>
      <c r="P1145" s="213">
        <f>O1145*H1145</f>
        <v>0</v>
      </c>
      <c r="Q1145" s="213">
        <v>0</v>
      </c>
      <c r="R1145" s="213">
        <f>Q1145*H1145</f>
        <v>0</v>
      </c>
      <c r="S1145" s="213">
        <v>0</v>
      </c>
      <c r="T1145" s="214">
        <f>S1145*H1145</f>
        <v>0</v>
      </c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R1145" s="215" t="s">
        <v>192</v>
      </c>
      <c r="AT1145" s="215" t="s">
        <v>155</v>
      </c>
      <c r="AU1145" s="215" t="s">
        <v>82</v>
      </c>
      <c r="AY1145" s="18" t="s">
        <v>153</v>
      </c>
      <c r="BE1145" s="216">
        <f>IF(N1145="základní",J1145,0)</f>
        <v>0</v>
      </c>
      <c r="BF1145" s="216">
        <f>IF(N1145="snížená",J1145,0)</f>
        <v>0</v>
      </c>
      <c r="BG1145" s="216">
        <f>IF(N1145="zákl. přenesená",J1145,0)</f>
        <v>0</v>
      </c>
      <c r="BH1145" s="216">
        <f>IF(N1145="sníž. přenesená",J1145,0)</f>
        <v>0</v>
      </c>
      <c r="BI1145" s="216">
        <f>IF(N1145="nulová",J1145,0)</f>
        <v>0</v>
      </c>
      <c r="BJ1145" s="18" t="s">
        <v>80</v>
      </c>
      <c r="BK1145" s="216">
        <f>ROUND(I1145*H1145,2)</f>
        <v>0</v>
      </c>
      <c r="BL1145" s="18" t="s">
        <v>192</v>
      </c>
      <c r="BM1145" s="215" t="s">
        <v>1347</v>
      </c>
    </row>
    <row r="1146" spans="1:65" s="2" customFormat="1" ht="11.25">
      <c r="A1146" s="35"/>
      <c r="B1146" s="36"/>
      <c r="C1146" s="37"/>
      <c r="D1146" s="217" t="s">
        <v>160</v>
      </c>
      <c r="E1146" s="37"/>
      <c r="F1146" s="218" t="s">
        <v>1346</v>
      </c>
      <c r="G1146" s="37"/>
      <c r="H1146" s="37"/>
      <c r="I1146" s="116"/>
      <c r="J1146" s="37"/>
      <c r="K1146" s="37"/>
      <c r="L1146" s="40"/>
      <c r="M1146" s="219"/>
      <c r="N1146" s="220"/>
      <c r="O1146" s="72"/>
      <c r="P1146" s="72"/>
      <c r="Q1146" s="72"/>
      <c r="R1146" s="72"/>
      <c r="S1146" s="72"/>
      <c r="T1146" s="73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T1146" s="18" t="s">
        <v>160</v>
      </c>
      <c r="AU1146" s="18" t="s">
        <v>82</v>
      </c>
    </row>
    <row r="1147" spans="1:65" s="15" customFormat="1" ht="11.25">
      <c r="B1147" s="243"/>
      <c r="C1147" s="244"/>
      <c r="D1147" s="217" t="s">
        <v>161</v>
      </c>
      <c r="E1147" s="245" t="s">
        <v>1</v>
      </c>
      <c r="F1147" s="246" t="s">
        <v>321</v>
      </c>
      <c r="G1147" s="244"/>
      <c r="H1147" s="245" t="s">
        <v>1</v>
      </c>
      <c r="I1147" s="247"/>
      <c r="J1147" s="244"/>
      <c r="K1147" s="244"/>
      <c r="L1147" s="248"/>
      <c r="M1147" s="249"/>
      <c r="N1147" s="250"/>
      <c r="O1147" s="250"/>
      <c r="P1147" s="250"/>
      <c r="Q1147" s="250"/>
      <c r="R1147" s="250"/>
      <c r="S1147" s="250"/>
      <c r="T1147" s="251"/>
      <c r="AT1147" s="252" t="s">
        <v>161</v>
      </c>
      <c r="AU1147" s="252" t="s">
        <v>82</v>
      </c>
      <c r="AV1147" s="15" t="s">
        <v>80</v>
      </c>
      <c r="AW1147" s="15" t="s">
        <v>30</v>
      </c>
      <c r="AX1147" s="15" t="s">
        <v>73</v>
      </c>
      <c r="AY1147" s="252" t="s">
        <v>153</v>
      </c>
    </row>
    <row r="1148" spans="1:65" s="13" customFormat="1" ht="11.25">
      <c r="B1148" s="221"/>
      <c r="C1148" s="222"/>
      <c r="D1148" s="217" t="s">
        <v>161</v>
      </c>
      <c r="E1148" s="223" t="s">
        <v>1</v>
      </c>
      <c r="F1148" s="224" t="s">
        <v>322</v>
      </c>
      <c r="G1148" s="222"/>
      <c r="H1148" s="225">
        <v>4.29</v>
      </c>
      <c r="I1148" s="226"/>
      <c r="J1148" s="222"/>
      <c r="K1148" s="222"/>
      <c r="L1148" s="227"/>
      <c r="M1148" s="228"/>
      <c r="N1148" s="229"/>
      <c r="O1148" s="229"/>
      <c r="P1148" s="229"/>
      <c r="Q1148" s="229"/>
      <c r="R1148" s="229"/>
      <c r="S1148" s="229"/>
      <c r="T1148" s="230"/>
      <c r="AT1148" s="231" t="s">
        <v>161</v>
      </c>
      <c r="AU1148" s="231" t="s">
        <v>82</v>
      </c>
      <c r="AV1148" s="13" t="s">
        <v>82</v>
      </c>
      <c r="AW1148" s="13" t="s">
        <v>30</v>
      </c>
      <c r="AX1148" s="13" t="s">
        <v>73</v>
      </c>
      <c r="AY1148" s="231" t="s">
        <v>153</v>
      </c>
    </row>
    <row r="1149" spans="1:65" s="13" customFormat="1" ht="11.25">
      <c r="B1149" s="221"/>
      <c r="C1149" s="222"/>
      <c r="D1149" s="217" t="s">
        <v>161</v>
      </c>
      <c r="E1149" s="223" t="s">
        <v>1</v>
      </c>
      <c r="F1149" s="224" t="s">
        <v>323</v>
      </c>
      <c r="G1149" s="222"/>
      <c r="H1149" s="225">
        <v>38.94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161</v>
      </c>
      <c r="AU1149" s="231" t="s">
        <v>82</v>
      </c>
      <c r="AV1149" s="13" t="s">
        <v>82</v>
      </c>
      <c r="AW1149" s="13" t="s">
        <v>30</v>
      </c>
      <c r="AX1149" s="13" t="s">
        <v>73</v>
      </c>
      <c r="AY1149" s="231" t="s">
        <v>153</v>
      </c>
    </row>
    <row r="1150" spans="1:65" s="13" customFormat="1" ht="11.25">
      <c r="B1150" s="221"/>
      <c r="C1150" s="222"/>
      <c r="D1150" s="217" t="s">
        <v>161</v>
      </c>
      <c r="E1150" s="223" t="s">
        <v>1</v>
      </c>
      <c r="F1150" s="224" t="s">
        <v>324</v>
      </c>
      <c r="G1150" s="222"/>
      <c r="H1150" s="225">
        <v>41.216000000000001</v>
      </c>
      <c r="I1150" s="226"/>
      <c r="J1150" s="222"/>
      <c r="K1150" s="222"/>
      <c r="L1150" s="227"/>
      <c r="M1150" s="228"/>
      <c r="N1150" s="229"/>
      <c r="O1150" s="229"/>
      <c r="P1150" s="229"/>
      <c r="Q1150" s="229"/>
      <c r="R1150" s="229"/>
      <c r="S1150" s="229"/>
      <c r="T1150" s="230"/>
      <c r="AT1150" s="231" t="s">
        <v>161</v>
      </c>
      <c r="AU1150" s="231" t="s">
        <v>82</v>
      </c>
      <c r="AV1150" s="13" t="s">
        <v>82</v>
      </c>
      <c r="AW1150" s="13" t="s">
        <v>30</v>
      </c>
      <c r="AX1150" s="13" t="s">
        <v>73</v>
      </c>
      <c r="AY1150" s="231" t="s">
        <v>153</v>
      </c>
    </row>
    <row r="1151" spans="1:65" s="13" customFormat="1" ht="22.5">
      <c r="B1151" s="221"/>
      <c r="C1151" s="222"/>
      <c r="D1151" s="217" t="s">
        <v>161</v>
      </c>
      <c r="E1151" s="223" t="s">
        <v>1</v>
      </c>
      <c r="F1151" s="224" t="s">
        <v>325</v>
      </c>
      <c r="G1151" s="222"/>
      <c r="H1151" s="225">
        <v>62.99</v>
      </c>
      <c r="I1151" s="226"/>
      <c r="J1151" s="222"/>
      <c r="K1151" s="222"/>
      <c r="L1151" s="227"/>
      <c r="M1151" s="228"/>
      <c r="N1151" s="229"/>
      <c r="O1151" s="229"/>
      <c r="P1151" s="229"/>
      <c r="Q1151" s="229"/>
      <c r="R1151" s="229"/>
      <c r="S1151" s="229"/>
      <c r="T1151" s="230"/>
      <c r="AT1151" s="231" t="s">
        <v>161</v>
      </c>
      <c r="AU1151" s="231" t="s">
        <v>82</v>
      </c>
      <c r="AV1151" s="13" t="s">
        <v>82</v>
      </c>
      <c r="AW1151" s="13" t="s">
        <v>30</v>
      </c>
      <c r="AX1151" s="13" t="s">
        <v>73</v>
      </c>
      <c r="AY1151" s="231" t="s">
        <v>153</v>
      </c>
    </row>
    <row r="1152" spans="1:65" s="13" customFormat="1" ht="11.25">
      <c r="B1152" s="221"/>
      <c r="C1152" s="222"/>
      <c r="D1152" s="217" t="s">
        <v>161</v>
      </c>
      <c r="E1152" s="223" t="s">
        <v>1</v>
      </c>
      <c r="F1152" s="224" t="s">
        <v>326</v>
      </c>
      <c r="G1152" s="222"/>
      <c r="H1152" s="225">
        <v>12.342000000000001</v>
      </c>
      <c r="I1152" s="226"/>
      <c r="J1152" s="222"/>
      <c r="K1152" s="222"/>
      <c r="L1152" s="227"/>
      <c r="M1152" s="228"/>
      <c r="N1152" s="229"/>
      <c r="O1152" s="229"/>
      <c r="P1152" s="229"/>
      <c r="Q1152" s="229"/>
      <c r="R1152" s="229"/>
      <c r="S1152" s="229"/>
      <c r="T1152" s="230"/>
      <c r="AT1152" s="231" t="s">
        <v>161</v>
      </c>
      <c r="AU1152" s="231" t="s">
        <v>82</v>
      </c>
      <c r="AV1152" s="13" t="s">
        <v>82</v>
      </c>
      <c r="AW1152" s="13" t="s">
        <v>30</v>
      </c>
      <c r="AX1152" s="13" t="s">
        <v>73</v>
      </c>
      <c r="AY1152" s="231" t="s">
        <v>153</v>
      </c>
    </row>
    <row r="1153" spans="1:65" s="13" customFormat="1" ht="11.25">
      <c r="B1153" s="221"/>
      <c r="C1153" s="222"/>
      <c r="D1153" s="217" t="s">
        <v>161</v>
      </c>
      <c r="E1153" s="223" t="s">
        <v>1</v>
      </c>
      <c r="F1153" s="224" t="s">
        <v>327</v>
      </c>
      <c r="G1153" s="222"/>
      <c r="H1153" s="225">
        <v>40.853999999999999</v>
      </c>
      <c r="I1153" s="226"/>
      <c r="J1153" s="222"/>
      <c r="K1153" s="222"/>
      <c r="L1153" s="227"/>
      <c r="M1153" s="228"/>
      <c r="N1153" s="229"/>
      <c r="O1153" s="229"/>
      <c r="P1153" s="229"/>
      <c r="Q1153" s="229"/>
      <c r="R1153" s="229"/>
      <c r="S1153" s="229"/>
      <c r="T1153" s="230"/>
      <c r="AT1153" s="231" t="s">
        <v>161</v>
      </c>
      <c r="AU1153" s="231" t="s">
        <v>82</v>
      </c>
      <c r="AV1153" s="13" t="s">
        <v>82</v>
      </c>
      <c r="AW1153" s="13" t="s">
        <v>30</v>
      </c>
      <c r="AX1153" s="13" t="s">
        <v>73</v>
      </c>
      <c r="AY1153" s="231" t="s">
        <v>153</v>
      </c>
    </row>
    <row r="1154" spans="1:65" s="13" customFormat="1" ht="11.25">
      <c r="B1154" s="221"/>
      <c r="C1154" s="222"/>
      <c r="D1154" s="217" t="s">
        <v>161</v>
      </c>
      <c r="E1154" s="223" t="s">
        <v>1</v>
      </c>
      <c r="F1154" s="224" t="s">
        <v>328</v>
      </c>
      <c r="G1154" s="222"/>
      <c r="H1154" s="225">
        <v>7.44</v>
      </c>
      <c r="I1154" s="226"/>
      <c r="J1154" s="222"/>
      <c r="K1154" s="222"/>
      <c r="L1154" s="227"/>
      <c r="M1154" s="228"/>
      <c r="N1154" s="229"/>
      <c r="O1154" s="229"/>
      <c r="P1154" s="229"/>
      <c r="Q1154" s="229"/>
      <c r="R1154" s="229"/>
      <c r="S1154" s="229"/>
      <c r="T1154" s="230"/>
      <c r="AT1154" s="231" t="s">
        <v>161</v>
      </c>
      <c r="AU1154" s="231" t="s">
        <v>82</v>
      </c>
      <c r="AV1154" s="13" t="s">
        <v>82</v>
      </c>
      <c r="AW1154" s="13" t="s">
        <v>30</v>
      </c>
      <c r="AX1154" s="13" t="s">
        <v>73</v>
      </c>
      <c r="AY1154" s="231" t="s">
        <v>153</v>
      </c>
    </row>
    <row r="1155" spans="1:65" s="14" customFormat="1" ht="11.25">
      <c r="B1155" s="232"/>
      <c r="C1155" s="233"/>
      <c r="D1155" s="217" t="s">
        <v>161</v>
      </c>
      <c r="E1155" s="234" t="s">
        <v>1</v>
      </c>
      <c r="F1155" s="235" t="s">
        <v>163</v>
      </c>
      <c r="G1155" s="233"/>
      <c r="H1155" s="236">
        <v>208.072</v>
      </c>
      <c r="I1155" s="237"/>
      <c r="J1155" s="233"/>
      <c r="K1155" s="233"/>
      <c r="L1155" s="238"/>
      <c r="M1155" s="239"/>
      <c r="N1155" s="240"/>
      <c r="O1155" s="240"/>
      <c r="P1155" s="240"/>
      <c r="Q1155" s="240"/>
      <c r="R1155" s="240"/>
      <c r="S1155" s="240"/>
      <c r="T1155" s="241"/>
      <c r="AT1155" s="242" t="s">
        <v>161</v>
      </c>
      <c r="AU1155" s="242" t="s">
        <v>82</v>
      </c>
      <c r="AV1155" s="14" t="s">
        <v>159</v>
      </c>
      <c r="AW1155" s="14" t="s">
        <v>30</v>
      </c>
      <c r="AX1155" s="14" t="s">
        <v>80</v>
      </c>
      <c r="AY1155" s="242" t="s">
        <v>153</v>
      </c>
    </row>
    <row r="1156" spans="1:65" s="2" customFormat="1" ht="21.75" customHeight="1">
      <c r="A1156" s="35"/>
      <c r="B1156" s="36"/>
      <c r="C1156" s="204" t="s">
        <v>1348</v>
      </c>
      <c r="D1156" s="204" t="s">
        <v>155</v>
      </c>
      <c r="E1156" s="205" t="s">
        <v>1349</v>
      </c>
      <c r="F1156" s="206" t="s">
        <v>1350</v>
      </c>
      <c r="G1156" s="207" t="s">
        <v>158</v>
      </c>
      <c r="H1156" s="208">
        <v>1579.365</v>
      </c>
      <c r="I1156" s="209"/>
      <c r="J1156" s="210">
        <f>ROUND(I1156*H1156,2)</f>
        <v>0</v>
      </c>
      <c r="K1156" s="206" t="s">
        <v>1</v>
      </c>
      <c r="L1156" s="40"/>
      <c r="M1156" s="211" t="s">
        <v>1</v>
      </c>
      <c r="N1156" s="212" t="s">
        <v>38</v>
      </c>
      <c r="O1156" s="72"/>
      <c r="P1156" s="213">
        <f>O1156*H1156</f>
        <v>0</v>
      </c>
      <c r="Q1156" s="213">
        <v>0</v>
      </c>
      <c r="R1156" s="213">
        <f>Q1156*H1156</f>
        <v>0</v>
      </c>
      <c r="S1156" s="213">
        <v>0</v>
      </c>
      <c r="T1156" s="214">
        <f>S1156*H1156</f>
        <v>0</v>
      </c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R1156" s="215" t="s">
        <v>192</v>
      </c>
      <c r="AT1156" s="215" t="s">
        <v>155</v>
      </c>
      <c r="AU1156" s="215" t="s">
        <v>82</v>
      </c>
      <c r="AY1156" s="18" t="s">
        <v>153</v>
      </c>
      <c r="BE1156" s="216">
        <f>IF(N1156="základní",J1156,0)</f>
        <v>0</v>
      </c>
      <c r="BF1156" s="216">
        <f>IF(N1156="snížená",J1156,0)</f>
        <v>0</v>
      </c>
      <c r="BG1156" s="216">
        <f>IF(N1156="zákl. přenesená",J1156,0)</f>
        <v>0</v>
      </c>
      <c r="BH1156" s="216">
        <f>IF(N1156="sníž. přenesená",J1156,0)</f>
        <v>0</v>
      </c>
      <c r="BI1156" s="216">
        <f>IF(N1156="nulová",J1156,0)</f>
        <v>0</v>
      </c>
      <c r="BJ1156" s="18" t="s">
        <v>80</v>
      </c>
      <c r="BK1156" s="216">
        <f>ROUND(I1156*H1156,2)</f>
        <v>0</v>
      </c>
      <c r="BL1156" s="18" t="s">
        <v>192</v>
      </c>
      <c r="BM1156" s="215" t="s">
        <v>1351</v>
      </c>
    </row>
    <row r="1157" spans="1:65" s="2" customFormat="1" ht="19.5">
      <c r="A1157" s="35"/>
      <c r="B1157" s="36"/>
      <c r="C1157" s="37"/>
      <c r="D1157" s="217" t="s">
        <v>160</v>
      </c>
      <c r="E1157" s="37"/>
      <c r="F1157" s="218" t="s">
        <v>1350</v>
      </c>
      <c r="G1157" s="37"/>
      <c r="H1157" s="37"/>
      <c r="I1157" s="116"/>
      <c r="J1157" s="37"/>
      <c r="K1157" s="37"/>
      <c r="L1157" s="40"/>
      <c r="M1157" s="219"/>
      <c r="N1157" s="220"/>
      <c r="O1157" s="72"/>
      <c r="P1157" s="72"/>
      <c r="Q1157" s="72"/>
      <c r="R1157" s="72"/>
      <c r="S1157" s="72"/>
      <c r="T1157" s="73"/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T1157" s="18" t="s">
        <v>160</v>
      </c>
      <c r="AU1157" s="18" t="s">
        <v>82</v>
      </c>
    </row>
    <row r="1158" spans="1:65" s="13" customFormat="1" ht="11.25">
      <c r="B1158" s="221"/>
      <c r="C1158" s="222"/>
      <c r="D1158" s="217" t="s">
        <v>161</v>
      </c>
      <c r="E1158" s="223" t="s">
        <v>1</v>
      </c>
      <c r="F1158" s="224" t="s">
        <v>1352</v>
      </c>
      <c r="G1158" s="222"/>
      <c r="H1158" s="225">
        <v>1579.365</v>
      </c>
      <c r="I1158" s="226"/>
      <c r="J1158" s="222"/>
      <c r="K1158" s="222"/>
      <c r="L1158" s="227"/>
      <c r="M1158" s="228"/>
      <c r="N1158" s="229"/>
      <c r="O1158" s="229"/>
      <c r="P1158" s="229"/>
      <c r="Q1158" s="229"/>
      <c r="R1158" s="229"/>
      <c r="S1158" s="229"/>
      <c r="T1158" s="230"/>
      <c r="AT1158" s="231" t="s">
        <v>161</v>
      </c>
      <c r="AU1158" s="231" t="s">
        <v>82</v>
      </c>
      <c r="AV1158" s="13" t="s">
        <v>82</v>
      </c>
      <c r="AW1158" s="13" t="s">
        <v>30</v>
      </c>
      <c r="AX1158" s="13" t="s">
        <v>73</v>
      </c>
      <c r="AY1158" s="231" t="s">
        <v>153</v>
      </c>
    </row>
    <row r="1159" spans="1:65" s="14" customFormat="1" ht="11.25">
      <c r="B1159" s="232"/>
      <c r="C1159" s="233"/>
      <c r="D1159" s="217" t="s">
        <v>161</v>
      </c>
      <c r="E1159" s="234" t="s">
        <v>1</v>
      </c>
      <c r="F1159" s="235" t="s">
        <v>163</v>
      </c>
      <c r="G1159" s="233"/>
      <c r="H1159" s="236">
        <v>1579.365</v>
      </c>
      <c r="I1159" s="237"/>
      <c r="J1159" s="233"/>
      <c r="K1159" s="233"/>
      <c r="L1159" s="238"/>
      <c r="M1159" s="239"/>
      <c r="N1159" s="240"/>
      <c r="O1159" s="240"/>
      <c r="P1159" s="240"/>
      <c r="Q1159" s="240"/>
      <c r="R1159" s="240"/>
      <c r="S1159" s="240"/>
      <c r="T1159" s="241"/>
      <c r="AT1159" s="242" t="s">
        <v>161</v>
      </c>
      <c r="AU1159" s="242" t="s">
        <v>82</v>
      </c>
      <c r="AV1159" s="14" t="s">
        <v>159</v>
      </c>
      <c r="AW1159" s="14" t="s">
        <v>30</v>
      </c>
      <c r="AX1159" s="14" t="s">
        <v>80</v>
      </c>
      <c r="AY1159" s="242" t="s">
        <v>153</v>
      </c>
    </row>
    <row r="1160" spans="1:65" s="2" customFormat="1" ht="21.75" customHeight="1">
      <c r="A1160" s="35"/>
      <c r="B1160" s="36"/>
      <c r="C1160" s="204" t="s">
        <v>805</v>
      </c>
      <c r="D1160" s="204" t="s">
        <v>155</v>
      </c>
      <c r="E1160" s="205" t="s">
        <v>1353</v>
      </c>
      <c r="F1160" s="206" t="s">
        <v>1354</v>
      </c>
      <c r="G1160" s="207" t="s">
        <v>158</v>
      </c>
      <c r="H1160" s="208">
        <v>76.287999999999997</v>
      </c>
      <c r="I1160" s="209"/>
      <c r="J1160" s="210">
        <f>ROUND(I1160*H1160,2)</f>
        <v>0</v>
      </c>
      <c r="K1160" s="206" t="s">
        <v>1</v>
      </c>
      <c r="L1160" s="40"/>
      <c r="M1160" s="211" t="s">
        <v>1</v>
      </c>
      <c r="N1160" s="212" t="s">
        <v>38</v>
      </c>
      <c r="O1160" s="72"/>
      <c r="P1160" s="213">
        <f>O1160*H1160</f>
        <v>0</v>
      </c>
      <c r="Q1160" s="213">
        <v>0</v>
      </c>
      <c r="R1160" s="213">
        <f>Q1160*H1160</f>
        <v>0</v>
      </c>
      <c r="S1160" s="213">
        <v>0</v>
      </c>
      <c r="T1160" s="214">
        <f>S1160*H1160</f>
        <v>0</v>
      </c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R1160" s="215" t="s">
        <v>192</v>
      </c>
      <c r="AT1160" s="215" t="s">
        <v>155</v>
      </c>
      <c r="AU1160" s="215" t="s">
        <v>82</v>
      </c>
      <c r="AY1160" s="18" t="s">
        <v>153</v>
      </c>
      <c r="BE1160" s="216">
        <f>IF(N1160="základní",J1160,0)</f>
        <v>0</v>
      </c>
      <c r="BF1160" s="216">
        <f>IF(N1160="snížená",J1160,0)</f>
        <v>0</v>
      </c>
      <c r="BG1160" s="216">
        <f>IF(N1160="zákl. přenesená",J1160,0)</f>
        <v>0</v>
      </c>
      <c r="BH1160" s="216">
        <f>IF(N1160="sníž. přenesená",J1160,0)</f>
        <v>0</v>
      </c>
      <c r="BI1160" s="216">
        <f>IF(N1160="nulová",J1160,0)</f>
        <v>0</v>
      </c>
      <c r="BJ1160" s="18" t="s">
        <v>80</v>
      </c>
      <c r="BK1160" s="216">
        <f>ROUND(I1160*H1160,2)</f>
        <v>0</v>
      </c>
      <c r="BL1160" s="18" t="s">
        <v>192</v>
      </c>
      <c r="BM1160" s="215" t="s">
        <v>1355</v>
      </c>
    </row>
    <row r="1161" spans="1:65" s="2" customFormat="1" ht="11.25">
      <c r="A1161" s="35"/>
      <c r="B1161" s="36"/>
      <c r="C1161" s="37"/>
      <c r="D1161" s="217" t="s">
        <v>160</v>
      </c>
      <c r="E1161" s="37"/>
      <c r="F1161" s="218" t="s">
        <v>1354</v>
      </c>
      <c r="G1161" s="37"/>
      <c r="H1161" s="37"/>
      <c r="I1161" s="116"/>
      <c r="J1161" s="37"/>
      <c r="K1161" s="37"/>
      <c r="L1161" s="40"/>
      <c r="M1161" s="219"/>
      <c r="N1161" s="220"/>
      <c r="O1161" s="72"/>
      <c r="P1161" s="72"/>
      <c r="Q1161" s="72"/>
      <c r="R1161" s="72"/>
      <c r="S1161" s="72"/>
      <c r="T1161" s="73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T1161" s="18" t="s">
        <v>160</v>
      </c>
      <c r="AU1161" s="18" t="s">
        <v>82</v>
      </c>
    </row>
    <row r="1162" spans="1:65" s="13" customFormat="1" ht="11.25">
      <c r="B1162" s="221"/>
      <c r="C1162" s="222"/>
      <c r="D1162" s="217" t="s">
        <v>161</v>
      </c>
      <c r="E1162" s="223" t="s">
        <v>1</v>
      </c>
      <c r="F1162" s="224" t="s">
        <v>1356</v>
      </c>
      <c r="G1162" s="222"/>
      <c r="H1162" s="225">
        <v>76.287999999999997</v>
      </c>
      <c r="I1162" s="226"/>
      <c r="J1162" s="222"/>
      <c r="K1162" s="222"/>
      <c r="L1162" s="227"/>
      <c r="M1162" s="228"/>
      <c r="N1162" s="229"/>
      <c r="O1162" s="229"/>
      <c r="P1162" s="229"/>
      <c r="Q1162" s="229"/>
      <c r="R1162" s="229"/>
      <c r="S1162" s="229"/>
      <c r="T1162" s="230"/>
      <c r="AT1162" s="231" t="s">
        <v>161</v>
      </c>
      <c r="AU1162" s="231" t="s">
        <v>82</v>
      </c>
      <c r="AV1162" s="13" t="s">
        <v>82</v>
      </c>
      <c r="AW1162" s="13" t="s">
        <v>30</v>
      </c>
      <c r="AX1162" s="13" t="s">
        <v>73</v>
      </c>
      <c r="AY1162" s="231" t="s">
        <v>153</v>
      </c>
    </row>
    <row r="1163" spans="1:65" s="14" customFormat="1" ht="11.25">
      <c r="B1163" s="232"/>
      <c r="C1163" s="233"/>
      <c r="D1163" s="217" t="s">
        <v>161</v>
      </c>
      <c r="E1163" s="234" t="s">
        <v>1</v>
      </c>
      <c r="F1163" s="235" t="s">
        <v>163</v>
      </c>
      <c r="G1163" s="233"/>
      <c r="H1163" s="236">
        <v>76.287999999999997</v>
      </c>
      <c r="I1163" s="237"/>
      <c r="J1163" s="233"/>
      <c r="K1163" s="233"/>
      <c r="L1163" s="238"/>
      <c r="M1163" s="239"/>
      <c r="N1163" s="240"/>
      <c r="O1163" s="240"/>
      <c r="P1163" s="240"/>
      <c r="Q1163" s="240"/>
      <c r="R1163" s="240"/>
      <c r="S1163" s="240"/>
      <c r="T1163" s="241"/>
      <c r="AT1163" s="242" t="s">
        <v>161</v>
      </c>
      <c r="AU1163" s="242" t="s">
        <v>82</v>
      </c>
      <c r="AV1163" s="14" t="s">
        <v>159</v>
      </c>
      <c r="AW1163" s="14" t="s">
        <v>30</v>
      </c>
      <c r="AX1163" s="14" t="s">
        <v>80</v>
      </c>
      <c r="AY1163" s="242" t="s">
        <v>153</v>
      </c>
    </row>
    <row r="1164" spans="1:65" s="2" customFormat="1" ht="21.75" customHeight="1">
      <c r="A1164" s="35"/>
      <c r="B1164" s="36"/>
      <c r="C1164" s="204" t="s">
        <v>1357</v>
      </c>
      <c r="D1164" s="204" t="s">
        <v>155</v>
      </c>
      <c r="E1164" s="205" t="s">
        <v>1358</v>
      </c>
      <c r="F1164" s="206" t="s">
        <v>1359</v>
      </c>
      <c r="G1164" s="207" t="s">
        <v>158</v>
      </c>
      <c r="H1164" s="208">
        <v>76.287999999999997</v>
      </c>
      <c r="I1164" s="209"/>
      <c r="J1164" s="210">
        <f>ROUND(I1164*H1164,2)</f>
        <v>0</v>
      </c>
      <c r="K1164" s="206" t="s">
        <v>1</v>
      </c>
      <c r="L1164" s="40"/>
      <c r="M1164" s="211" t="s">
        <v>1</v>
      </c>
      <c r="N1164" s="212" t="s">
        <v>38</v>
      </c>
      <c r="O1164" s="72"/>
      <c r="P1164" s="213">
        <f>O1164*H1164</f>
        <v>0</v>
      </c>
      <c r="Q1164" s="213">
        <v>0</v>
      </c>
      <c r="R1164" s="213">
        <f>Q1164*H1164</f>
        <v>0</v>
      </c>
      <c r="S1164" s="213">
        <v>0</v>
      </c>
      <c r="T1164" s="214">
        <f>S1164*H1164</f>
        <v>0</v>
      </c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R1164" s="215" t="s">
        <v>192</v>
      </c>
      <c r="AT1164" s="215" t="s">
        <v>155</v>
      </c>
      <c r="AU1164" s="215" t="s">
        <v>82</v>
      </c>
      <c r="AY1164" s="18" t="s">
        <v>153</v>
      </c>
      <c r="BE1164" s="216">
        <f>IF(N1164="základní",J1164,0)</f>
        <v>0</v>
      </c>
      <c r="BF1164" s="216">
        <f>IF(N1164="snížená",J1164,0)</f>
        <v>0</v>
      </c>
      <c r="BG1164" s="216">
        <f>IF(N1164="zákl. přenesená",J1164,0)</f>
        <v>0</v>
      </c>
      <c r="BH1164" s="216">
        <f>IF(N1164="sníž. přenesená",J1164,0)</f>
        <v>0</v>
      </c>
      <c r="BI1164" s="216">
        <f>IF(N1164="nulová",J1164,0)</f>
        <v>0</v>
      </c>
      <c r="BJ1164" s="18" t="s">
        <v>80</v>
      </c>
      <c r="BK1164" s="216">
        <f>ROUND(I1164*H1164,2)</f>
        <v>0</v>
      </c>
      <c r="BL1164" s="18" t="s">
        <v>192</v>
      </c>
      <c r="BM1164" s="215" t="s">
        <v>1360</v>
      </c>
    </row>
    <row r="1165" spans="1:65" s="2" customFormat="1" ht="19.5">
      <c r="A1165" s="35"/>
      <c r="B1165" s="36"/>
      <c r="C1165" s="37"/>
      <c r="D1165" s="217" t="s">
        <v>160</v>
      </c>
      <c r="E1165" s="37"/>
      <c r="F1165" s="218" t="s">
        <v>1359</v>
      </c>
      <c r="G1165" s="37"/>
      <c r="H1165" s="37"/>
      <c r="I1165" s="116"/>
      <c r="J1165" s="37"/>
      <c r="K1165" s="37"/>
      <c r="L1165" s="40"/>
      <c r="M1165" s="219"/>
      <c r="N1165" s="220"/>
      <c r="O1165" s="72"/>
      <c r="P1165" s="72"/>
      <c r="Q1165" s="72"/>
      <c r="R1165" s="72"/>
      <c r="S1165" s="72"/>
      <c r="T1165" s="73"/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T1165" s="18" t="s">
        <v>160</v>
      </c>
      <c r="AU1165" s="18" t="s">
        <v>82</v>
      </c>
    </row>
    <row r="1166" spans="1:65" s="12" customFormat="1" ht="25.9" customHeight="1">
      <c r="B1166" s="188"/>
      <c r="C1166" s="189"/>
      <c r="D1166" s="190" t="s">
        <v>72</v>
      </c>
      <c r="E1166" s="191" t="s">
        <v>308</v>
      </c>
      <c r="F1166" s="191" t="s">
        <v>1361</v>
      </c>
      <c r="G1166" s="189"/>
      <c r="H1166" s="189"/>
      <c r="I1166" s="192"/>
      <c r="J1166" s="193">
        <f>BK1166</f>
        <v>0</v>
      </c>
      <c r="K1166" s="189"/>
      <c r="L1166" s="194"/>
      <c r="M1166" s="195"/>
      <c r="N1166" s="196"/>
      <c r="O1166" s="196"/>
      <c r="P1166" s="197">
        <f>P1167+P1172</f>
        <v>0</v>
      </c>
      <c r="Q1166" s="196"/>
      <c r="R1166" s="197">
        <f>R1167+R1172</f>
        <v>0</v>
      </c>
      <c r="S1166" s="196"/>
      <c r="T1166" s="198">
        <f>T1167+T1172</f>
        <v>0</v>
      </c>
      <c r="AR1166" s="199" t="s">
        <v>166</v>
      </c>
      <c r="AT1166" s="200" t="s">
        <v>72</v>
      </c>
      <c r="AU1166" s="200" t="s">
        <v>73</v>
      </c>
      <c r="AY1166" s="199" t="s">
        <v>153</v>
      </c>
      <c r="BK1166" s="201">
        <f>BK1167+BK1172</f>
        <v>0</v>
      </c>
    </row>
    <row r="1167" spans="1:65" s="12" customFormat="1" ht="22.9" customHeight="1">
      <c r="B1167" s="188"/>
      <c r="C1167" s="189"/>
      <c r="D1167" s="190" t="s">
        <v>72</v>
      </c>
      <c r="E1167" s="202" t="s">
        <v>1362</v>
      </c>
      <c r="F1167" s="202" t="s">
        <v>1363</v>
      </c>
      <c r="G1167" s="189"/>
      <c r="H1167" s="189"/>
      <c r="I1167" s="192"/>
      <c r="J1167" s="203">
        <f>BK1167</f>
        <v>0</v>
      </c>
      <c r="K1167" s="189"/>
      <c r="L1167" s="194"/>
      <c r="M1167" s="195"/>
      <c r="N1167" s="196"/>
      <c r="O1167" s="196"/>
      <c r="P1167" s="197">
        <f>SUM(P1168:P1171)</f>
        <v>0</v>
      </c>
      <c r="Q1167" s="196"/>
      <c r="R1167" s="197">
        <f>SUM(R1168:R1171)</f>
        <v>0</v>
      </c>
      <c r="S1167" s="196"/>
      <c r="T1167" s="198">
        <f>SUM(T1168:T1171)</f>
        <v>0</v>
      </c>
      <c r="AR1167" s="199" t="s">
        <v>166</v>
      </c>
      <c r="AT1167" s="200" t="s">
        <v>72</v>
      </c>
      <c r="AU1167" s="200" t="s">
        <v>80</v>
      </c>
      <c r="AY1167" s="199" t="s">
        <v>153</v>
      </c>
      <c r="BK1167" s="201">
        <f>SUM(BK1168:BK1171)</f>
        <v>0</v>
      </c>
    </row>
    <row r="1168" spans="1:65" s="2" customFormat="1" ht="21.75" customHeight="1">
      <c r="A1168" s="35"/>
      <c r="B1168" s="36"/>
      <c r="C1168" s="204" t="s">
        <v>809</v>
      </c>
      <c r="D1168" s="204" t="s">
        <v>155</v>
      </c>
      <c r="E1168" s="205" t="s">
        <v>1364</v>
      </c>
      <c r="F1168" s="206" t="s">
        <v>1365</v>
      </c>
      <c r="G1168" s="207" t="s">
        <v>227</v>
      </c>
      <c r="H1168" s="208">
        <v>2</v>
      </c>
      <c r="I1168" s="209"/>
      <c r="J1168" s="210">
        <f>ROUND(I1168*H1168,2)</f>
        <v>0</v>
      </c>
      <c r="K1168" s="206" t="s">
        <v>1</v>
      </c>
      <c r="L1168" s="40"/>
      <c r="M1168" s="211" t="s">
        <v>1</v>
      </c>
      <c r="N1168" s="212" t="s">
        <v>38</v>
      </c>
      <c r="O1168" s="72"/>
      <c r="P1168" s="213">
        <f>O1168*H1168</f>
        <v>0</v>
      </c>
      <c r="Q1168" s="213">
        <v>0</v>
      </c>
      <c r="R1168" s="213">
        <f>Q1168*H1168</f>
        <v>0</v>
      </c>
      <c r="S1168" s="213">
        <v>0</v>
      </c>
      <c r="T1168" s="214">
        <f>S1168*H1168</f>
        <v>0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R1168" s="215" t="s">
        <v>311</v>
      </c>
      <c r="AT1168" s="215" t="s">
        <v>155</v>
      </c>
      <c r="AU1168" s="215" t="s">
        <v>82</v>
      </c>
      <c r="AY1168" s="18" t="s">
        <v>153</v>
      </c>
      <c r="BE1168" s="216">
        <f>IF(N1168="základní",J1168,0)</f>
        <v>0</v>
      </c>
      <c r="BF1168" s="216">
        <f>IF(N1168="snížená",J1168,0)</f>
        <v>0</v>
      </c>
      <c r="BG1168" s="216">
        <f>IF(N1168="zákl. přenesená",J1168,0)</f>
        <v>0</v>
      </c>
      <c r="BH1168" s="216">
        <f>IF(N1168="sníž. přenesená",J1168,0)</f>
        <v>0</v>
      </c>
      <c r="BI1168" s="216">
        <f>IF(N1168="nulová",J1168,0)</f>
        <v>0</v>
      </c>
      <c r="BJ1168" s="18" t="s">
        <v>80</v>
      </c>
      <c r="BK1168" s="216">
        <f>ROUND(I1168*H1168,2)</f>
        <v>0</v>
      </c>
      <c r="BL1168" s="18" t="s">
        <v>311</v>
      </c>
      <c r="BM1168" s="215" t="s">
        <v>1366</v>
      </c>
    </row>
    <row r="1169" spans="1:65" s="2" customFormat="1" ht="19.5">
      <c r="A1169" s="35"/>
      <c r="B1169" s="36"/>
      <c r="C1169" s="37"/>
      <c r="D1169" s="217" t="s">
        <v>160</v>
      </c>
      <c r="E1169" s="37"/>
      <c r="F1169" s="218" t="s">
        <v>1365</v>
      </c>
      <c r="G1169" s="37"/>
      <c r="H1169" s="37"/>
      <c r="I1169" s="116"/>
      <c r="J1169" s="37"/>
      <c r="K1169" s="37"/>
      <c r="L1169" s="40"/>
      <c r="M1169" s="219"/>
      <c r="N1169" s="220"/>
      <c r="O1169" s="72"/>
      <c r="P1169" s="72"/>
      <c r="Q1169" s="72"/>
      <c r="R1169" s="72"/>
      <c r="S1169" s="72"/>
      <c r="T1169" s="73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T1169" s="18" t="s">
        <v>160</v>
      </c>
      <c r="AU1169" s="18" t="s">
        <v>82</v>
      </c>
    </row>
    <row r="1170" spans="1:65" s="2" customFormat="1" ht="16.5" customHeight="1">
      <c r="A1170" s="35"/>
      <c r="B1170" s="36"/>
      <c r="C1170" s="204" t="s">
        <v>1367</v>
      </c>
      <c r="D1170" s="204" t="s">
        <v>155</v>
      </c>
      <c r="E1170" s="205" t="s">
        <v>1368</v>
      </c>
      <c r="F1170" s="206" t="s">
        <v>1369</v>
      </c>
      <c r="G1170" s="207" t="s">
        <v>1092</v>
      </c>
      <c r="H1170" s="208">
        <v>1</v>
      </c>
      <c r="I1170" s="209"/>
      <c r="J1170" s="210">
        <f>ROUND(I1170*H1170,2)</f>
        <v>0</v>
      </c>
      <c r="K1170" s="206" t="s">
        <v>1</v>
      </c>
      <c r="L1170" s="40"/>
      <c r="M1170" s="211" t="s">
        <v>1</v>
      </c>
      <c r="N1170" s="212" t="s">
        <v>38</v>
      </c>
      <c r="O1170" s="72"/>
      <c r="P1170" s="213">
        <f>O1170*H1170</f>
        <v>0</v>
      </c>
      <c r="Q1170" s="213">
        <v>0</v>
      </c>
      <c r="R1170" s="213">
        <f>Q1170*H1170</f>
        <v>0</v>
      </c>
      <c r="S1170" s="213">
        <v>0</v>
      </c>
      <c r="T1170" s="214">
        <f>S1170*H1170</f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215" t="s">
        <v>311</v>
      </c>
      <c r="AT1170" s="215" t="s">
        <v>155</v>
      </c>
      <c r="AU1170" s="215" t="s">
        <v>82</v>
      </c>
      <c r="AY1170" s="18" t="s">
        <v>153</v>
      </c>
      <c r="BE1170" s="216">
        <f>IF(N1170="základní",J1170,0)</f>
        <v>0</v>
      </c>
      <c r="BF1170" s="216">
        <f>IF(N1170="snížená",J1170,0)</f>
        <v>0</v>
      </c>
      <c r="BG1170" s="216">
        <f>IF(N1170="zákl. přenesená",J1170,0)</f>
        <v>0</v>
      </c>
      <c r="BH1170" s="216">
        <f>IF(N1170="sníž. přenesená",J1170,0)</f>
        <v>0</v>
      </c>
      <c r="BI1170" s="216">
        <f>IF(N1170="nulová",J1170,0)</f>
        <v>0</v>
      </c>
      <c r="BJ1170" s="18" t="s">
        <v>80</v>
      </c>
      <c r="BK1170" s="216">
        <f>ROUND(I1170*H1170,2)</f>
        <v>0</v>
      </c>
      <c r="BL1170" s="18" t="s">
        <v>311</v>
      </c>
      <c r="BM1170" s="215" t="s">
        <v>1370</v>
      </c>
    </row>
    <row r="1171" spans="1:65" s="2" customFormat="1" ht="11.25">
      <c r="A1171" s="35"/>
      <c r="B1171" s="36"/>
      <c r="C1171" s="37"/>
      <c r="D1171" s="217" t="s">
        <v>160</v>
      </c>
      <c r="E1171" s="37"/>
      <c r="F1171" s="218" t="s">
        <v>1369</v>
      </c>
      <c r="G1171" s="37"/>
      <c r="H1171" s="37"/>
      <c r="I1171" s="116"/>
      <c r="J1171" s="37"/>
      <c r="K1171" s="37"/>
      <c r="L1171" s="40"/>
      <c r="M1171" s="219"/>
      <c r="N1171" s="220"/>
      <c r="O1171" s="72"/>
      <c r="P1171" s="72"/>
      <c r="Q1171" s="72"/>
      <c r="R1171" s="72"/>
      <c r="S1171" s="72"/>
      <c r="T1171" s="73"/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T1171" s="18" t="s">
        <v>160</v>
      </c>
      <c r="AU1171" s="18" t="s">
        <v>82</v>
      </c>
    </row>
    <row r="1172" spans="1:65" s="12" customFormat="1" ht="22.9" customHeight="1">
      <c r="B1172" s="188"/>
      <c r="C1172" s="189"/>
      <c r="D1172" s="190" t="s">
        <v>72</v>
      </c>
      <c r="E1172" s="202" t="s">
        <v>1371</v>
      </c>
      <c r="F1172" s="202" t="s">
        <v>1372</v>
      </c>
      <c r="G1172" s="189"/>
      <c r="H1172" s="189"/>
      <c r="I1172" s="192"/>
      <c r="J1172" s="203">
        <f>BK1172</f>
        <v>0</v>
      </c>
      <c r="K1172" s="189"/>
      <c r="L1172" s="194"/>
      <c r="M1172" s="195"/>
      <c r="N1172" s="196"/>
      <c r="O1172" s="196"/>
      <c r="P1172" s="197">
        <f>SUM(P1173:P1190)</f>
        <v>0</v>
      </c>
      <c r="Q1172" s="196"/>
      <c r="R1172" s="197">
        <f>SUM(R1173:R1190)</f>
        <v>0</v>
      </c>
      <c r="S1172" s="196"/>
      <c r="T1172" s="198">
        <f>SUM(T1173:T1190)</f>
        <v>0</v>
      </c>
      <c r="AR1172" s="199" t="s">
        <v>166</v>
      </c>
      <c r="AT1172" s="200" t="s">
        <v>72</v>
      </c>
      <c r="AU1172" s="200" t="s">
        <v>80</v>
      </c>
      <c r="AY1172" s="199" t="s">
        <v>153</v>
      </c>
      <c r="BK1172" s="201">
        <f>SUM(BK1173:BK1190)</f>
        <v>0</v>
      </c>
    </row>
    <row r="1173" spans="1:65" s="2" customFormat="1" ht="21.75" customHeight="1">
      <c r="A1173" s="35"/>
      <c r="B1173" s="36"/>
      <c r="C1173" s="204" t="s">
        <v>812</v>
      </c>
      <c r="D1173" s="204" t="s">
        <v>155</v>
      </c>
      <c r="E1173" s="205" t="s">
        <v>1373</v>
      </c>
      <c r="F1173" s="206" t="s">
        <v>1374</v>
      </c>
      <c r="G1173" s="207" t="s">
        <v>158</v>
      </c>
      <c r="H1173" s="208">
        <v>18</v>
      </c>
      <c r="I1173" s="209"/>
      <c r="J1173" s="210">
        <f>ROUND(I1173*H1173,2)</f>
        <v>0</v>
      </c>
      <c r="K1173" s="206" t="s">
        <v>1</v>
      </c>
      <c r="L1173" s="40"/>
      <c r="M1173" s="211" t="s">
        <v>1</v>
      </c>
      <c r="N1173" s="212" t="s">
        <v>38</v>
      </c>
      <c r="O1173" s="72"/>
      <c r="P1173" s="213">
        <f>O1173*H1173</f>
        <v>0</v>
      </c>
      <c r="Q1173" s="213">
        <v>0</v>
      </c>
      <c r="R1173" s="213">
        <f>Q1173*H1173</f>
        <v>0</v>
      </c>
      <c r="S1173" s="213">
        <v>0</v>
      </c>
      <c r="T1173" s="214">
        <f>S1173*H1173</f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215" t="s">
        <v>311</v>
      </c>
      <c r="AT1173" s="215" t="s">
        <v>155</v>
      </c>
      <c r="AU1173" s="215" t="s">
        <v>82</v>
      </c>
      <c r="AY1173" s="18" t="s">
        <v>153</v>
      </c>
      <c r="BE1173" s="216">
        <f>IF(N1173="základní",J1173,0)</f>
        <v>0</v>
      </c>
      <c r="BF1173" s="216">
        <f>IF(N1173="snížená",J1173,0)</f>
        <v>0</v>
      </c>
      <c r="BG1173" s="216">
        <f>IF(N1173="zákl. přenesená",J1173,0)</f>
        <v>0</v>
      </c>
      <c r="BH1173" s="216">
        <f>IF(N1173="sníž. přenesená",J1173,0)</f>
        <v>0</v>
      </c>
      <c r="BI1173" s="216">
        <f>IF(N1173="nulová",J1173,0)</f>
        <v>0</v>
      </c>
      <c r="BJ1173" s="18" t="s">
        <v>80</v>
      </c>
      <c r="BK1173" s="216">
        <f>ROUND(I1173*H1173,2)</f>
        <v>0</v>
      </c>
      <c r="BL1173" s="18" t="s">
        <v>311</v>
      </c>
      <c r="BM1173" s="215" t="s">
        <v>1375</v>
      </c>
    </row>
    <row r="1174" spans="1:65" s="2" customFormat="1" ht="11.25">
      <c r="A1174" s="35"/>
      <c r="B1174" s="36"/>
      <c r="C1174" s="37"/>
      <c r="D1174" s="217" t="s">
        <v>160</v>
      </c>
      <c r="E1174" s="37"/>
      <c r="F1174" s="218" t="s">
        <v>1374</v>
      </c>
      <c r="G1174" s="37"/>
      <c r="H1174" s="37"/>
      <c r="I1174" s="116"/>
      <c r="J1174" s="37"/>
      <c r="K1174" s="37"/>
      <c r="L1174" s="40"/>
      <c r="M1174" s="219"/>
      <c r="N1174" s="220"/>
      <c r="O1174" s="72"/>
      <c r="P1174" s="72"/>
      <c r="Q1174" s="72"/>
      <c r="R1174" s="72"/>
      <c r="S1174" s="72"/>
      <c r="T1174" s="73"/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T1174" s="18" t="s">
        <v>160</v>
      </c>
      <c r="AU1174" s="18" t="s">
        <v>82</v>
      </c>
    </row>
    <row r="1175" spans="1:65" s="13" customFormat="1" ht="11.25">
      <c r="B1175" s="221"/>
      <c r="C1175" s="222"/>
      <c r="D1175" s="217" t="s">
        <v>161</v>
      </c>
      <c r="E1175" s="223" t="s">
        <v>1</v>
      </c>
      <c r="F1175" s="224" t="s">
        <v>1376</v>
      </c>
      <c r="G1175" s="222"/>
      <c r="H1175" s="225">
        <v>18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161</v>
      </c>
      <c r="AU1175" s="231" t="s">
        <v>82</v>
      </c>
      <c r="AV1175" s="13" t="s">
        <v>82</v>
      </c>
      <c r="AW1175" s="13" t="s">
        <v>30</v>
      </c>
      <c r="AX1175" s="13" t="s">
        <v>73</v>
      </c>
      <c r="AY1175" s="231" t="s">
        <v>153</v>
      </c>
    </row>
    <row r="1176" spans="1:65" s="14" customFormat="1" ht="11.25">
      <c r="B1176" s="232"/>
      <c r="C1176" s="233"/>
      <c r="D1176" s="217" t="s">
        <v>161</v>
      </c>
      <c r="E1176" s="234" t="s">
        <v>1</v>
      </c>
      <c r="F1176" s="235" t="s">
        <v>163</v>
      </c>
      <c r="G1176" s="233"/>
      <c r="H1176" s="236">
        <v>18</v>
      </c>
      <c r="I1176" s="237"/>
      <c r="J1176" s="233"/>
      <c r="K1176" s="233"/>
      <c r="L1176" s="238"/>
      <c r="M1176" s="239"/>
      <c r="N1176" s="240"/>
      <c r="O1176" s="240"/>
      <c r="P1176" s="240"/>
      <c r="Q1176" s="240"/>
      <c r="R1176" s="240"/>
      <c r="S1176" s="240"/>
      <c r="T1176" s="241"/>
      <c r="AT1176" s="242" t="s">
        <v>161</v>
      </c>
      <c r="AU1176" s="242" t="s">
        <v>82</v>
      </c>
      <c r="AV1176" s="14" t="s">
        <v>159</v>
      </c>
      <c r="AW1176" s="14" t="s">
        <v>30</v>
      </c>
      <c r="AX1176" s="14" t="s">
        <v>80</v>
      </c>
      <c r="AY1176" s="242" t="s">
        <v>153</v>
      </c>
    </row>
    <row r="1177" spans="1:65" s="2" customFormat="1" ht="21.75" customHeight="1">
      <c r="A1177" s="35"/>
      <c r="B1177" s="36"/>
      <c r="C1177" s="204" t="s">
        <v>1377</v>
      </c>
      <c r="D1177" s="204" t="s">
        <v>155</v>
      </c>
      <c r="E1177" s="205" t="s">
        <v>1378</v>
      </c>
      <c r="F1177" s="206" t="s">
        <v>1379</v>
      </c>
      <c r="G1177" s="207" t="s">
        <v>158</v>
      </c>
      <c r="H1177" s="208">
        <v>18</v>
      </c>
      <c r="I1177" s="209"/>
      <c r="J1177" s="210">
        <f>ROUND(I1177*H1177,2)</f>
        <v>0</v>
      </c>
      <c r="K1177" s="206" t="s">
        <v>1</v>
      </c>
      <c r="L1177" s="40"/>
      <c r="M1177" s="211" t="s">
        <v>1</v>
      </c>
      <c r="N1177" s="212" t="s">
        <v>38</v>
      </c>
      <c r="O1177" s="72"/>
      <c r="P1177" s="213">
        <f>O1177*H1177</f>
        <v>0</v>
      </c>
      <c r="Q1177" s="213">
        <v>0</v>
      </c>
      <c r="R1177" s="213">
        <f>Q1177*H1177</f>
        <v>0</v>
      </c>
      <c r="S1177" s="213">
        <v>0</v>
      </c>
      <c r="T1177" s="214">
        <f>S1177*H1177</f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215" t="s">
        <v>311</v>
      </c>
      <c r="AT1177" s="215" t="s">
        <v>155</v>
      </c>
      <c r="AU1177" s="215" t="s">
        <v>82</v>
      </c>
      <c r="AY1177" s="18" t="s">
        <v>153</v>
      </c>
      <c r="BE1177" s="216">
        <f>IF(N1177="základní",J1177,0)</f>
        <v>0</v>
      </c>
      <c r="BF1177" s="216">
        <f>IF(N1177="snížená",J1177,0)</f>
        <v>0</v>
      </c>
      <c r="BG1177" s="216">
        <f>IF(N1177="zákl. přenesená",J1177,0)</f>
        <v>0</v>
      </c>
      <c r="BH1177" s="216">
        <f>IF(N1177="sníž. přenesená",J1177,0)</f>
        <v>0</v>
      </c>
      <c r="BI1177" s="216">
        <f>IF(N1177="nulová",J1177,0)</f>
        <v>0</v>
      </c>
      <c r="BJ1177" s="18" t="s">
        <v>80</v>
      </c>
      <c r="BK1177" s="216">
        <f>ROUND(I1177*H1177,2)</f>
        <v>0</v>
      </c>
      <c r="BL1177" s="18" t="s">
        <v>311</v>
      </c>
      <c r="BM1177" s="215" t="s">
        <v>1380</v>
      </c>
    </row>
    <row r="1178" spans="1:65" s="2" customFormat="1" ht="19.5">
      <c r="A1178" s="35"/>
      <c r="B1178" s="36"/>
      <c r="C1178" s="37"/>
      <c r="D1178" s="217" t="s">
        <v>160</v>
      </c>
      <c r="E1178" s="37"/>
      <c r="F1178" s="218" t="s">
        <v>1379</v>
      </c>
      <c r="G1178" s="37"/>
      <c r="H1178" s="37"/>
      <c r="I1178" s="116"/>
      <c r="J1178" s="37"/>
      <c r="K1178" s="37"/>
      <c r="L1178" s="40"/>
      <c r="M1178" s="219"/>
      <c r="N1178" s="220"/>
      <c r="O1178" s="72"/>
      <c r="P1178" s="72"/>
      <c r="Q1178" s="72"/>
      <c r="R1178" s="72"/>
      <c r="S1178" s="72"/>
      <c r="T1178" s="73"/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T1178" s="18" t="s">
        <v>160</v>
      </c>
      <c r="AU1178" s="18" t="s">
        <v>82</v>
      </c>
    </row>
    <row r="1179" spans="1:65" s="2" customFormat="1" ht="21.75" customHeight="1">
      <c r="A1179" s="35"/>
      <c r="B1179" s="36"/>
      <c r="C1179" s="204" t="s">
        <v>816</v>
      </c>
      <c r="D1179" s="204" t="s">
        <v>155</v>
      </c>
      <c r="E1179" s="205" t="s">
        <v>1381</v>
      </c>
      <c r="F1179" s="206" t="s">
        <v>1382</v>
      </c>
      <c r="G1179" s="207" t="s">
        <v>169</v>
      </c>
      <c r="H1179" s="208">
        <v>30</v>
      </c>
      <c r="I1179" s="209"/>
      <c r="J1179" s="210">
        <f>ROUND(I1179*H1179,2)</f>
        <v>0</v>
      </c>
      <c r="K1179" s="206" t="s">
        <v>1</v>
      </c>
      <c r="L1179" s="40"/>
      <c r="M1179" s="211" t="s">
        <v>1</v>
      </c>
      <c r="N1179" s="212" t="s">
        <v>38</v>
      </c>
      <c r="O1179" s="72"/>
      <c r="P1179" s="213">
        <f>O1179*H1179</f>
        <v>0</v>
      </c>
      <c r="Q1179" s="213">
        <v>0</v>
      </c>
      <c r="R1179" s="213">
        <f>Q1179*H1179</f>
        <v>0</v>
      </c>
      <c r="S1179" s="213">
        <v>0</v>
      </c>
      <c r="T1179" s="214">
        <f>S1179*H1179</f>
        <v>0</v>
      </c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R1179" s="215" t="s">
        <v>311</v>
      </c>
      <c r="AT1179" s="215" t="s">
        <v>155</v>
      </c>
      <c r="AU1179" s="215" t="s">
        <v>82</v>
      </c>
      <c r="AY1179" s="18" t="s">
        <v>153</v>
      </c>
      <c r="BE1179" s="216">
        <f>IF(N1179="základní",J1179,0)</f>
        <v>0</v>
      </c>
      <c r="BF1179" s="216">
        <f>IF(N1179="snížená",J1179,0)</f>
        <v>0</v>
      </c>
      <c r="BG1179" s="216">
        <f>IF(N1179="zákl. přenesená",J1179,0)</f>
        <v>0</v>
      </c>
      <c r="BH1179" s="216">
        <f>IF(N1179="sníž. přenesená",J1179,0)</f>
        <v>0</v>
      </c>
      <c r="BI1179" s="216">
        <f>IF(N1179="nulová",J1179,0)</f>
        <v>0</v>
      </c>
      <c r="BJ1179" s="18" t="s">
        <v>80</v>
      </c>
      <c r="BK1179" s="216">
        <f>ROUND(I1179*H1179,2)</f>
        <v>0</v>
      </c>
      <c r="BL1179" s="18" t="s">
        <v>311</v>
      </c>
      <c r="BM1179" s="215" t="s">
        <v>1383</v>
      </c>
    </row>
    <row r="1180" spans="1:65" s="2" customFormat="1" ht="19.5">
      <c r="A1180" s="35"/>
      <c r="B1180" s="36"/>
      <c r="C1180" s="37"/>
      <c r="D1180" s="217" t="s">
        <v>160</v>
      </c>
      <c r="E1180" s="37"/>
      <c r="F1180" s="218" t="s">
        <v>1382</v>
      </c>
      <c r="G1180" s="37"/>
      <c r="H1180" s="37"/>
      <c r="I1180" s="116"/>
      <c r="J1180" s="37"/>
      <c r="K1180" s="37"/>
      <c r="L1180" s="40"/>
      <c r="M1180" s="219"/>
      <c r="N1180" s="220"/>
      <c r="O1180" s="72"/>
      <c r="P1180" s="72"/>
      <c r="Q1180" s="72"/>
      <c r="R1180" s="72"/>
      <c r="S1180" s="72"/>
      <c r="T1180" s="73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T1180" s="18" t="s">
        <v>160</v>
      </c>
      <c r="AU1180" s="18" t="s">
        <v>82</v>
      </c>
    </row>
    <row r="1181" spans="1:65" s="2" customFormat="1" ht="21.75" customHeight="1">
      <c r="A1181" s="35"/>
      <c r="B1181" s="36"/>
      <c r="C1181" s="204" t="s">
        <v>1384</v>
      </c>
      <c r="D1181" s="204" t="s">
        <v>155</v>
      </c>
      <c r="E1181" s="205" t="s">
        <v>1385</v>
      </c>
      <c r="F1181" s="206" t="s">
        <v>1386</v>
      </c>
      <c r="G1181" s="207" t="s">
        <v>169</v>
      </c>
      <c r="H1181" s="208">
        <v>30</v>
      </c>
      <c r="I1181" s="209"/>
      <c r="J1181" s="210">
        <f>ROUND(I1181*H1181,2)</f>
        <v>0</v>
      </c>
      <c r="K1181" s="206" t="s">
        <v>1</v>
      </c>
      <c r="L1181" s="40"/>
      <c r="M1181" s="211" t="s">
        <v>1</v>
      </c>
      <c r="N1181" s="212" t="s">
        <v>38</v>
      </c>
      <c r="O1181" s="72"/>
      <c r="P1181" s="213">
        <f>O1181*H1181</f>
        <v>0</v>
      </c>
      <c r="Q1181" s="213">
        <v>0</v>
      </c>
      <c r="R1181" s="213">
        <f>Q1181*H1181</f>
        <v>0</v>
      </c>
      <c r="S1181" s="213">
        <v>0</v>
      </c>
      <c r="T1181" s="214">
        <f>S1181*H1181</f>
        <v>0</v>
      </c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R1181" s="215" t="s">
        <v>311</v>
      </c>
      <c r="AT1181" s="215" t="s">
        <v>155</v>
      </c>
      <c r="AU1181" s="215" t="s">
        <v>82</v>
      </c>
      <c r="AY1181" s="18" t="s">
        <v>153</v>
      </c>
      <c r="BE1181" s="216">
        <f>IF(N1181="základní",J1181,0)</f>
        <v>0</v>
      </c>
      <c r="BF1181" s="216">
        <f>IF(N1181="snížená",J1181,0)</f>
        <v>0</v>
      </c>
      <c r="BG1181" s="216">
        <f>IF(N1181="zákl. přenesená",J1181,0)</f>
        <v>0</v>
      </c>
      <c r="BH1181" s="216">
        <f>IF(N1181="sníž. přenesená",J1181,0)</f>
        <v>0</v>
      </c>
      <c r="BI1181" s="216">
        <f>IF(N1181="nulová",J1181,0)</f>
        <v>0</v>
      </c>
      <c r="BJ1181" s="18" t="s">
        <v>80</v>
      </c>
      <c r="BK1181" s="216">
        <f>ROUND(I1181*H1181,2)</f>
        <v>0</v>
      </c>
      <c r="BL1181" s="18" t="s">
        <v>311</v>
      </c>
      <c r="BM1181" s="215" t="s">
        <v>1387</v>
      </c>
    </row>
    <row r="1182" spans="1:65" s="2" customFormat="1" ht="19.5">
      <c r="A1182" s="35"/>
      <c r="B1182" s="36"/>
      <c r="C1182" s="37"/>
      <c r="D1182" s="217" t="s">
        <v>160</v>
      </c>
      <c r="E1182" s="37"/>
      <c r="F1182" s="218" t="s">
        <v>1386</v>
      </c>
      <c r="G1182" s="37"/>
      <c r="H1182" s="37"/>
      <c r="I1182" s="116"/>
      <c r="J1182" s="37"/>
      <c r="K1182" s="37"/>
      <c r="L1182" s="40"/>
      <c r="M1182" s="219"/>
      <c r="N1182" s="220"/>
      <c r="O1182" s="72"/>
      <c r="P1182" s="72"/>
      <c r="Q1182" s="72"/>
      <c r="R1182" s="72"/>
      <c r="S1182" s="72"/>
      <c r="T1182" s="73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T1182" s="18" t="s">
        <v>160</v>
      </c>
      <c r="AU1182" s="18" t="s">
        <v>82</v>
      </c>
    </row>
    <row r="1183" spans="1:65" s="2" customFormat="1" ht="21.75" customHeight="1">
      <c r="A1183" s="35"/>
      <c r="B1183" s="36"/>
      <c r="C1183" s="204" t="s">
        <v>819</v>
      </c>
      <c r="D1183" s="204" t="s">
        <v>155</v>
      </c>
      <c r="E1183" s="205" t="s">
        <v>1388</v>
      </c>
      <c r="F1183" s="206" t="s">
        <v>1389</v>
      </c>
      <c r="G1183" s="207" t="s">
        <v>169</v>
      </c>
      <c r="H1183" s="208">
        <v>30</v>
      </c>
      <c r="I1183" s="209"/>
      <c r="J1183" s="210">
        <f>ROUND(I1183*H1183,2)</f>
        <v>0</v>
      </c>
      <c r="K1183" s="206" t="s">
        <v>1</v>
      </c>
      <c r="L1183" s="40"/>
      <c r="M1183" s="211" t="s">
        <v>1</v>
      </c>
      <c r="N1183" s="212" t="s">
        <v>38</v>
      </c>
      <c r="O1183" s="72"/>
      <c r="P1183" s="213">
        <f>O1183*H1183</f>
        <v>0</v>
      </c>
      <c r="Q1183" s="213">
        <v>0</v>
      </c>
      <c r="R1183" s="213">
        <f>Q1183*H1183</f>
        <v>0</v>
      </c>
      <c r="S1183" s="213">
        <v>0</v>
      </c>
      <c r="T1183" s="214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215" t="s">
        <v>311</v>
      </c>
      <c r="AT1183" s="215" t="s">
        <v>155</v>
      </c>
      <c r="AU1183" s="215" t="s">
        <v>82</v>
      </c>
      <c r="AY1183" s="18" t="s">
        <v>153</v>
      </c>
      <c r="BE1183" s="216">
        <f>IF(N1183="základní",J1183,0)</f>
        <v>0</v>
      </c>
      <c r="BF1183" s="216">
        <f>IF(N1183="snížená",J1183,0)</f>
        <v>0</v>
      </c>
      <c r="BG1183" s="216">
        <f>IF(N1183="zákl. přenesená",J1183,0)</f>
        <v>0</v>
      </c>
      <c r="BH1183" s="216">
        <f>IF(N1183="sníž. přenesená",J1183,0)</f>
        <v>0</v>
      </c>
      <c r="BI1183" s="216">
        <f>IF(N1183="nulová",J1183,0)</f>
        <v>0</v>
      </c>
      <c r="BJ1183" s="18" t="s">
        <v>80</v>
      </c>
      <c r="BK1183" s="216">
        <f>ROUND(I1183*H1183,2)</f>
        <v>0</v>
      </c>
      <c r="BL1183" s="18" t="s">
        <v>311</v>
      </c>
      <c r="BM1183" s="215" t="s">
        <v>1390</v>
      </c>
    </row>
    <row r="1184" spans="1:65" s="2" customFormat="1" ht="11.25">
      <c r="A1184" s="35"/>
      <c r="B1184" s="36"/>
      <c r="C1184" s="37"/>
      <c r="D1184" s="217" t="s">
        <v>160</v>
      </c>
      <c r="E1184" s="37"/>
      <c r="F1184" s="218" t="s">
        <v>1389</v>
      </c>
      <c r="G1184" s="37"/>
      <c r="H1184" s="37"/>
      <c r="I1184" s="116"/>
      <c r="J1184" s="37"/>
      <c r="K1184" s="37"/>
      <c r="L1184" s="40"/>
      <c r="M1184" s="219"/>
      <c r="N1184" s="220"/>
      <c r="O1184" s="72"/>
      <c r="P1184" s="72"/>
      <c r="Q1184" s="72"/>
      <c r="R1184" s="72"/>
      <c r="S1184" s="72"/>
      <c r="T1184" s="73"/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T1184" s="18" t="s">
        <v>160</v>
      </c>
      <c r="AU1184" s="18" t="s">
        <v>82</v>
      </c>
    </row>
    <row r="1185" spans="1:65" s="2" customFormat="1" ht="21.75" customHeight="1">
      <c r="A1185" s="35"/>
      <c r="B1185" s="36"/>
      <c r="C1185" s="204" t="s">
        <v>1391</v>
      </c>
      <c r="D1185" s="204" t="s">
        <v>155</v>
      </c>
      <c r="E1185" s="205" t="s">
        <v>1392</v>
      </c>
      <c r="F1185" s="206" t="s">
        <v>1393</v>
      </c>
      <c r="G1185" s="207" t="s">
        <v>158</v>
      </c>
      <c r="H1185" s="208">
        <v>18</v>
      </c>
      <c r="I1185" s="209"/>
      <c r="J1185" s="210">
        <f>ROUND(I1185*H1185,2)</f>
        <v>0</v>
      </c>
      <c r="K1185" s="206" t="s">
        <v>1</v>
      </c>
      <c r="L1185" s="40"/>
      <c r="M1185" s="211" t="s">
        <v>1</v>
      </c>
      <c r="N1185" s="212" t="s">
        <v>38</v>
      </c>
      <c r="O1185" s="72"/>
      <c r="P1185" s="213">
        <f>O1185*H1185</f>
        <v>0</v>
      </c>
      <c r="Q1185" s="213">
        <v>0</v>
      </c>
      <c r="R1185" s="213">
        <f>Q1185*H1185</f>
        <v>0</v>
      </c>
      <c r="S1185" s="213">
        <v>0</v>
      </c>
      <c r="T1185" s="214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215" t="s">
        <v>311</v>
      </c>
      <c r="AT1185" s="215" t="s">
        <v>155</v>
      </c>
      <c r="AU1185" s="215" t="s">
        <v>82</v>
      </c>
      <c r="AY1185" s="18" t="s">
        <v>153</v>
      </c>
      <c r="BE1185" s="216">
        <f>IF(N1185="základní",J1185,0)</f>
        <v>0</v>
      </c>
      <c r="BF1185" s="216">
        <f>IF(N1185="snížená",J1185,0)</f>
        <v>0</v>
      </c>
      <c r="BG1185" s="216">
        <f>IF(N1185="zákl. přenesená",J1185,0)</f>
        <v>0</v>
      </c>
      <c r="BH1185" s="216">
        <f>IF(N1185="sníž. přenesená",J1185,0)</f>
        <v>0</v>
      </c>
      <c r="BI1185" s="216">
        <f>IF(N1185="nulová",J1185,0)</f>
        <v>0</v>
      </c>
      <c r="BJ1185" s="18" t="s">
        <v>80</v>
      </c>
      <c r="BK1185" s="216">
        <f>ROUND(I1185*H1185,2)</f>
        <v>0</v>
      </c>
      <c r="BL1185" s="18" t="s">
        <v>311</v>
      </c>
      <c r="BM1185" s="215" t="s">
        <v>1394</v>
      </c>
    </row>
    <row r="1186" spans="1:65" s="2" customFormat="1" ht="19.5">
      <c r="A1186" s="35"/>
      <c r="B1186" s="36"/>
      <c r="C1186" s="37"/>
      <c r="D1186" s="217" t="s">
        <v>160</v>
      </c>
      <c r="E1186" s="37"/>
      <c r="F1186" s="218" t="s">
        <v>1393</v>
      </c>
      <c r="G1186" s="37"/>
      <c r="H1186" s="37"/>
      <c r="I1186" s="116"/>
      <c r="J1186" s="37"/>
      <c r="K1186" s="37"/>
      <c r="L1186" s="40"/>
      <c r="M1186" s="219"/>
      <c r="N1186" s="220"/>
      <c r="O1186" s="72"/>
      <c r="P1186" s="72"/>
      <c r="Q1186" s="72"/>
      <c r="R1186" s="72"/>
      <c r="S1186" s="72"/>
      <c r="T1186" s="73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T1186" s="18" t="s">
        <v>160</v>
      </c>
      <c r="AU1186" s="18" t="s">
        <v>82</v>
      </c>
    </row>
    <row r="1187" spans="1:65" s="2" customFormat="1" ht="21.75" customHeight="1">
      <c r="A1187" s="35"/>
      <c r="B1187" s="36"/>
      <c r="C1187" s="204" t="s">
        <v>823</v>
      </c>
      <c r="D1187" s="204" t="s">
        <v>155</v>
      </c>
      <c r="E1187" s="205" t="s">
        <v>1395</v>
      </c>
      <c r="F1187" s="206" t="s">
        <v>1396</v>
      </c>
      <c r="G1187" s="207" t="s">
        <v>158</v>
      </c>
      <c r="H1187" s="208">
        <v>18</v>
      </c>
      <c r="I1187" s="209"/>
      <c r="J1187" s="210">
        <f>ROUND(I1187*H1187,2)</f>
        <v>0</v>
      </c>
      <c r="K1187" s="206" t="s">
        <v>1</v>
      </c>
      <c r="L1187" s="40"/>
      <c r="M1187" s="211" t="s">
        <v>1</v>
      </c>
      <c r="N1187" s="212" t="s">
        <v>38</v>
      </c>
      <c r="O1187" s="72"/>
      <c r="P1187" s="213">
        <f>O1187*H1187</f>
        <v>0</v>
      </c>
      <c r="Q1187" s="213">
        <v>0</v>
      </c>
      <c r="R1187" s="213">
        <f>Q1187*H1187</f>
        <v>0</v>
      </c>
      <c r="S1187" s="213">
        <v>0</v>
      </c>
      <c r="T1187" s="214">
        <f>S1187*H1187</f>
        <v>0</v>
      </c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R1187" s="215" t="s">
        <v>311</v>
      </c>
      <c r="AT1187" s="215" t="s">
        <v>155</v>
      </c>
      <c r="AU1187" s="215" t="s">
        <v>82</v>
      </c>
      <c r="AY1187" s="18" t="s">
        <v>153</v>
      </c>
      <c r="BE1187" s="216">
        <f>IF(N1187="základní",J1187,0)</f>
        <v>0</v>
      </c>
      <c r="BF1187" s="216">
        <f>IF(N1187="snížená",J1187,0)</f>
        <v>0</v>
      </c>
      <c r="BG1187" s="216">
        <f>IF(N1187="zákl. přenesená",J1187,0)</f>
        <v>0</v>
      </c>
      <c r="BH1187" s="216">
        <f>IF(N1187="sníž. přenesená",J1187,0)</f>
        <v>0</v>
      </c>
      <c r="BI1187" s="216">
        <f>IF(N1187="nulová",J1187,0)</f>
        <v>0</v>
      </c>
      <c r="BJ1187" s="18" t="s">
        <v>80</v>
      </c>
      <c r="BK1187" s="216">
        <f>ROUND(I1187*H1187,2)</f>
        <v>0</v>
      </c>
      <c r="BL1187" s="18" t="s">
        <v>311</v>
      </c>
      <c r="BM1187" s="215" t="s">
        <v>1397</v>
      </c>
    </row>
    <row r="1188" spans="1:65" s="2" customFormat="1" ht="19.5">
      <c r="A1188" s="35"/>
      <c r="B1188" s="36"/>
      <c r="C1188" s="37"/>
      <c r="D1188" s="217" t="s">
        <v>160</v>
      </c>
      <c r="E1188" s="37"/>
      <c r="F1188" s="218" t="s">
        <v>1396</v>
      </c>
      <c r="G1188" s="37"/>
      <c r="H1188" s="37"/>
      <c r="I1188" s="116"/>
      <c r="J1188" s="37"/>
      <c r="K1188" s="37"/>
      <c r="L1188" s="40"/>
      <c r="M1188" s="219"/>
      <c r="N1188" s="220"/>
      <c r="O1188" s="72"/>
      <c r="P1188" s="72"/>
      <c r="Q1188" s="72"/>
      <c r="R1188" s="72"/>
      <c r="S1188" s="72"/>
      <c r="T1188" s="73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T1188" s="18" t="s">
        <v>160</v>
      </c>
      <c r="AU1188" s="18" t="s">
        <v>82</v>
      </c>
    </row>
    <row r="1189" spans="1:65" s="2" customFormat="1" ht="21.75" customHeight="1">
      <c r="A1189" s="35"/>
      <c r="B1189" s="36"/>
      <c r="C1189" s="204" t="s">
        <v>1398</v>
      </c>
      <c r="D1189" s="204" t="s">
        <v>155</v>
      </c>
      <c r="E1189" s="205" t="s">
        <v>1399</v>
      </c>
      <c r="F1189" s="206" t="s">
        <v>1400</v>
      </c>
      <c r="G1189" s="207" t="s">
        <v>158</v>
      </c>
      <c r="H1189" s="208">
        <v>18</v>
      </c>
      <c r="I1189" s="209"/>
      <c r="J1189" s="210">
        <f>ROUND(I1189*H1189,2)</f>
        <v>0</v>
      </c>
      <c r="K1189" s="206" t="s">
        <v>1</v>
      </c>
      <c r="L1189" s="40"/>
      <c r="M1189" s="211" t="s">
        <v>1</v>
      </c>
      <c r="N1189" s="212" t="s">
        <v>38</v>
      </c>
      <c r="O1189" s="72"/>
      <c r="P1189" s="213">
        <f>O1189*H1189</f>
        <v>0</v>
      </c>
      <c r="Q1189" s="213">
        <v>0</v>
      </c>
      <c r="R1189" s="213">
        <f>Q1189*H1189</f>
        <v>0</v>
      </c>
      <c r="S1189" s="213">
        <v>0</v>
      </c>
      <c r="T1189" s="214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215" t="s">
        <v>311</v>
      </c>
      <c r="AT1189" s="215" t="s">
        <v>155</v>
      </c>
      <c r="AU1189" s="215" t="s">
        <v>82</v>
      </c>
      <c r="AY1189" s="18" t="s">
        <v>153</v>
      </c>
      <c r="BE1189" s="216">
        <f>IF(N1189="základní",J1189,0)</f>
        <v>0</v>
      </c>
      <c r="BF1189" s="216">
        <f>IF(N1189="snížená",J1189,0)</f>
        <v>0</v>
      </c>
      <c r="BG1189" s="216">
        <f>IF(N1189="zákl. přenesená",J1189,0)</f>
        <v>0</v>
      </c>
      <c r="BH1189" s="216">
        <f>IF(N1189="sníž. přenesená",J1189,0)</f>
        <v>0</v>
      </c>
      <c r="BI1189" s="216">
        <f>IF(N1189="nulová",J1189,0)</f>
        <v>0</v>
      </c>
      <c r="BJ1189" s="18" t="s">
        <v>80</v>
      </c>
      <c r="BK1189" s="216">
        <f>ROUND(I1189*H1189,2)</f>
        <v>0</v>
      </c>
      <c r="BL1189" s="18" t="s">
        <v>311</v>
      </c>
      <c r="BM1189" s="215" t="s">
        <v>1401</v>
      </c>
    </row>
    <row r="1190" spans="1:65" s="2" customFormat="1" ht="19.5">
      <c r="A1190" s="35"/>
      <c r="B1190" s="36"/>
      <c r="C1190" s="37"/>
      <c r="D1190" s="217" t="s">
        <v>160</v>
      </c>
      <c r="E1190" s="37"/>
      <c r="F1190" s="218" t="s">
        <v>1400</v>
      </c>
      <c r="G1190" s="37"/>
      <c r="H1190" s="37"/>
      <c r="I1190" s="116"/>
      <c r="J1190" s="37"/>
      <c r="K1190" s="37"/>
      <c r="L1190" s="40"/>
      <c r="M1190" s="219"/>
      <c r="N1190" s="220"/>
      <c r="O1190" s="72"/>
      <c r="P1190" s="72"/>
      <c r="Q1190" s="72"/>
      <c r="R1190" s="72"/>
      <c r="S1190" s="72"/>
      <c r="T1190" s="73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T1190" s="18" t="s">
        <v>160</v>
      </c>
      <c r="AU1190" s="18" t="s">
        <v>82</v>
      </c>
    </row>
    <row r="1191" spans="1:65" s="12" customFormat="1" ht="25.9" customHeight="1">
      <c r="B1191" s="188"/>
      <c r="C1191" s="189"/>
      <c r="D1191" s="190" t="s">
        <v>72</v>
      </c>
      <c r="E1191" s="191" t="s">
        <v>1402</v>
      </c>
      <c r="F1191" s="191" t="s">
        <v>1403</v>
      </c>
      <c r="G1191" s="189"/>
      <c r="H1191" s="189"/>
      <c r="I1191" s="192"/>
      <c r="J1191" s="193">
        <f>BK1191</f>
        <v>0</v>
      </c>
      <c r="K1191" s="189"/>
      <c r="L1191" s="194"/>
      <c r="M1191" s="195"/>
      <c r="N1191" s="196"/>
      <c r="O1191" s="196"/>
      <c r="P1191" s="197">
        <f>SUM(P1192:P1205)</f>
        <v>0</v>
      </c>
      <c r="Q1191" s="196"/>
      <c r="R1191" s="197">
        <f>SUM(R1192:R1205)</f>
        <v>0</v>
      </c>
      <c r="S1191" s="196"/>
      <c r="T1191" s="198">
        <f>SUM(T1192:T1205)</f>
        <v>0</v>
      </c>
      <c r="AR1191" s="199" t="s">
        <v>159</v>
      </c>
      <c r="AT1191" s="200" t="s">
        <v>72</v>
      </c>
      <c r="AU1191" s="200" t="s">
        <v>73</v>
      </c>
      <c r="AY1191" s="199" t="s">
        <v>153</v>
      </c>
      <c r="BK1191" s="201">
        <f>SUM(BK1192:BK1205)</f>
        <v>0</v>
      </c>
    </row>
    <row r="1192" spans="1:65" s="2" customFormat="1" ht="16.5" customHeight="1">
      <c r="A1192" s="35"/>
      <c r="B1192" s="36"/>
      <c r="C1192" s="204" t="s">
        <v>826</v>
      </c>
      <c r="D1192" s="204" t="s">
        <v>155</v>
      </c>
      <c r="E1192" s="205" t="s">
        <v>1404</v>
      </c>
      <c r="F1192" s="206" t="s">
        <v>1405</v>
      </c>
      <c r="G1192" s="207" t="s">
        <v>227</v>
      </c>
      <c r="H1192" s="208">
        <v>3</v>
      </c>
      <c r="I1192" s="209"/>
      <c r="J1192" s="210">
        <f>ROUND(I1192*H1192,2)</f>
        <v>0</v>
      </c>
      <c r="K1192" s="206" t="s">
        <v>1</v>
      </c>
      <c r="L1192" s="40"/>
      <c r="M1192" s="211" t="s">
        <v>1</v>
      </c>
      <c r="N1192" s="212" t="s">
        <v>38</v>
      </c>
      <c r="O1192" s="72"/>
      <c r="P1192" s="213">
        <f>O1192*H1192</f>
        <v>0</v>
      </c>
      <c r="Q1192" s="213">
        <v>0</v>
      </c>
      <c r="R1192" s="213">
        <f>Q1192*H1192</f>
        <v>0</v>
      </c>
      <c r="S1192" s="213">
        <v>0</v>
      </c>
      <c r="T1192" s="214">
        <f>S1192*H1192</f>
        <v>0</v>
      </c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R1192" s="215" t="s">
        <v>1406</v>
      </c>
      <c r="AT1192" s="215" t="s">
        <v>155</v>
      </c>
      <c r="AU1192" s="215" t="s">
        <v>80</v>
      </c>
      <c r="AY1192" s="18" t="s">
        <v>153</v>
      </c>
      <c r="BE1192" s="216">
        <f>IF(N1192="základní",J1192,0)</f>
        <v>0</v>
      </c>
      <c r="BF1192" s="216">
        <f>IF(N1192="snížená",J1192,0)</f>
        <v>0</v>
      </c>
      <c r="BG1192" s="216">
        <f>IF(N1192="zákl. přenesená",J1192,0)</f>
        <v>0</v>
      </c>
      <c r="BH1192" s="216">
        <f>IF(N1192="sníž. přenesená",J1192,0)</f>
        <v>0</v>
      </c>
      <c r="BI1192" s="216">
        <f>IF(N1192="nulová",J1192,0)</f>
        <v>0</v>
      </c>
      <c r="BJ1192" s="18" t="s">
        <v>80</v>
      </c>
      <c r="BK1192" s="216">
        <f>ROUND(I1192*H1192,2)</f>
        <v>0</v>
      </c>
      <c r="BL1192" s="18" t="s">
        <v>1406</v>
      </c>
      <c r="BM1192" s="215" t="s">
        <v>1407</v>
      </c>
    </row>
    <row r="1193" spans="1:65" s="2" customFormat="1" ht="11.25">
      <c r="A1193" s="35"/>
      <c r="B1193" s="36"/>
      <c r="C1193" s="37"/>
      <c r="D1193" s="217" t="s">
        <v>160</v>
      </c>
      <c r="E1193" s="37"/>
      <c r="F1193" s="218" t="s">
        <v>1405</v>
      </c>
      <c r="G1193" s="37"/>
      <c r="H1193" s="37"/>
      <c r="I1193" s="116"/>
      <c r="J1193" s="37"/>
      <c r="K1193" s="37"/>
      <c r="L1193" s="40"/>
      <c r="M1193" s="219"/>
      <c r="N1193" s="220"/>
      <c r="O1193" s="72"/>
      <c r="P1193" s="72"/>
      <c r="Q1193" s="72"/>
      <c r="R1193" s="72"/>
      <c r="S1193" s="72"/>
      <c r="T1193" s="73"/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T1193" s="18" t="s">
        <v>160</v>
      </c>
      <c r="AU1193" s="18" t="s">
        <v>80</v>
      </c>
    </row>
    <row r="1194" spans="1:65" s="2" customFormat="1" ht="16.5" customHeight="1">
      <c r="A1194" s="35"/>
      <c r="B1194" s="36"/>
      <c r="C1194" s="204" t="s">
        <v>1408</v>
      </c>
      <c r="D1194" s="204" t="s">
        <v>155</v>
      </c>
      <c r="E1194" s="205" t="s">
        <v>1409</v>
      </c>
      <c r="F1194" s="206" t="s">
        <v>1410</v>
      </c>
      <c r="G1194" s="207" t="s">
        <v>227</v>
      </c>
      <c r="H1194" s="208">
        <v>5</v>
      </c>
      <c r="I1194" s="209"/>
      <c r="J1194" s="210">
        <f>ROUND(I1194*H1194,2)</f>
        <v>0</v>
      </c>
      <c r="K1194" s="206" t="s">
        <v>1</v>
      </c>
      <c r="L1194" s="40"/>
      <c r="M1194" s="211" t="s">
        <v>1</v>
      </c>
      <c r="N1194" s="212" t="s">
        <v>38</v>
      </c>
      <c r="O1194" s="72"/>
      <c r="P1194" s="213">
        <f>O1194*H1194</f>
        <v>0</v>
      </c>
      <c r="Q1194" s="213">
        <v>0</v>
      </c>
      <c r="R1194" s="213">
        <f>Q1194*H1194</f>
        <v>0</v>
      </c>
      <c r="S1194" s="213">
        <v>0</v>
      </c>
      <c r="T1194" s="214">
        <f>S1194*H1194</f>
        <v>0</v>
      </c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R1194" s="215" t="s">
        <v>1406</v>
      </c>
      <c r="AT1194" s="215" t="s">
        <v>155</v>
      </c>
      <c r="AU1194" s="215" t="s">
        <v>80</v>
      </c>
      <c r="AY1194" s="18" t="s">
        <v>153</v>
      </c>
      <c r="BE1194" s="216">
        <f>IF(N1194="základní",J1194,0)</f>
        <v>0</v>
      </c>
      <c r="BF1194" s="216">
        <f>IF(N1194="snížená",J1194,0)</f>
        <v>0</v>
      </c>
      <c r="BG1194" s="216">
        <f>IF(N1194="zákl. přenesená",J1194,0)</f>
        <v>0</v>
      </c>
      <c r="BH1194" s="216">
        <f>IF(N1194="sníž. přenesená",J1194,0)</f>
        <v>0</v>
      </c>
      <c r="BI1194" s="216">
        <f>IF(N1194="nulová",J1194,0)</f>
        <v>0</v>
      </c>
      <c r="BJ1194" s="18" t="s">
        <v>80</v>
      </c>
      <c r="BK1194" s="216">
        <f>ROUND(I1194*H1194,2)</f>
        <v>0</v>
      </c>
      <c r="BL1194" s="18" t="s">
        <v>1406</v>
      </c>
      <c r="BM1194" s="215" t="s">
        <v>1411</v>
      </c>
    </row>
    <row r="1195" spans="1:65" s="2" customFormat="1" ht="11.25">
      <c r="A1195" s="35"/>
      <c r="B1195" s="36"/>
      <c r="C1195" s="37"/>
      <c r="D1195" s="217" t="s">
        <v>160</v>
      </c>
      <c r="E1195" s="37"/>
      <c r="F1195" s="218" t="s">
        <v>1410</v>
      </c>
      <c r="G1195" s="37"/>
      <c r="H1195" s="37"/>
      <c r="I1195" s="116"/>
      <c r="J1195" s="37"/>
      <c r="K1195" s="37"/>
      <c r="L1195" s="40"/>
      <c r="M1195" s="219"/>
      <c r="N1195" s="220"/>
      <c r="O1195" s="72"/>
      <c r="P1195" s="72"/>
      <c r="Q1195" s="72"/>
      <c r="R1195" s="72"/>
      <c r="S1195" s="72"/>
      <c r="T1195" s="73"/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T1195" s="18" t="s">
        <v>160</v>
      </c>
      <c r="AU1195" s="18" t="s">
        <v>80</v>
      </c>
    </row>
    <row r="1196" spans="1:65" s="2" customFormat="1" ht="21.75" customHeight="1">
      <c r="A1196" s="35"/>
      <c r="B1196" s="36"/>
      <c r="C1196" s="204" t="s">
        <v>830</v>
      </c>
      <c r="D1196" s="204" t="s">
        <v>155</v>
      </c>
      <c r="E1196" s="205" t="s">
        <v>1412</v>
      </c>
      <c r="F1196" s="206" t="s">
        <v>1413</v>
      </c>
      <c r="G1196" s="207" t="s">
        <v>1092</v>
      </c>
      <c r="H1196" s="208">
        <v>1</v>
      </c>
      <c r="I1196" s="209"/>
      <c r="J1196" s="210">
        <f>ROUND(I1196*H1196,2)</f>
        <v>0</v>
      </c>
      <c r="K1196" s="206" t="s">
        <v>1</v>
      </c>
      <c r="L1196" s="40"/>
      <c r="M1196" s="211" t="s">
        <v>1</v>
      </c>
      <c r="N1196" s="212" t="s">
        <v>38</v>
      </c>
      <c r="O1196" s="72"/>
      <c r="P1196" s="213">
        <f>O1196*H1196</f>
        <v>0</v>
      </c>
      <c r="Q1196" s="213">
        <v>0</v>
      </c>
      <c r="R1196" s="213">
        <f>Q1196*H1196</f>
        <v>0</v>
      </c>
      <c r="S1196" s="213">
        <v>0</v>
      </c>
      <c r="T1196" s="214">
        <f>S1196*H1196</f>
        <v>0</v>
      </c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R1196" s="215" t="s">
        <v>1406</v>
      </c>
      <c r="AT1196" s="215" t="s">
        <v>155</v>
      </c>
      <c r="AU1196" s="215" t="s">
        <v>80</v>
      </c>
      <c r="AY1196" s="18" t="s">
        <v>153</v>
      </c>
      <c r="BE1196" s="216">
        <f>IF(N1196="základní",J1196,0)</f>
        <v>0</v>
      </c>
      <c r="BF1196" s="216">
        <f>IF(N1196="snížená",J1196,0)</f>
        <v>0</v>
      </c>
      <c r="BG1196" s="216">
        <f>IF(N1196="zákl. přenesená",J1196,0)</f>
        <v>0</v>
      </c>
      <c r="BH1196" s="216">
        <f>IF(N1196="sníž. přenesená",J1196,0)</f>
        <v>0</v>
      </c>
      <c r="BI1196" s="216">
        <f>IF(N1196="nulová",J1196,0)</f>
        <v>0</v>
      </c>
      <c r="BJ1196" s="18" t="s">
        <v>80</v>
      </c>
      <c r="BK1196" s="216">
        <f>ROUND(I1196*H1196,2)</f>
        <v>0</v>
      </c>
      <c r="BL1196" s="18" t="s">
        <v>1406</v>
      </c>
      <c r="BM1196" s="215" t="s">
        <v>1414</v>
      </c>
    </row>
    <row r="1197" spans="1:65" s="2" customFormat="1" ht="11.25">
      <c r="A1197" s="35"/>
      <c r="B1197" s="36"/>
      <c r="C1197" s="37"/>
      <c r="D1197" s="217" t="s">
        <v>160</v>
      </c>
      <c r="E1197" s="37"/>
      <c r="F1197" s="218" t="s">
        <v>1413</v>
      </c>
      <c r="G1197" s="37"/>
      <c r="H1197" s="37"/>
      <c r="I1197" s="116"/>
      <c r="J1197" s="37"/>
      <c r="K1197" s="37"/>
      <c r="L1197" s="40"/>
      <c r="M1197" s="219"/>
      <c r="N1197" s="220"/>
      <c r="O1197" s="72"/>
      <c r="P1197" s="72"/>
      <c r="Q1197" s="72"/>
      <c r="R1197" s="72"/>
      <c r="S1197" s="72"/>
      <c r="T1197" s="73"/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T1197" s="18" t="s">
        <v>160</v>
      </c>
      <c r="AU1197" s="18" t="s">
        <v>80</v>
      </c>
    </row>
    <row r="1198" spans="1:65" s="2" customFormat="1" ht="21.75" customHeight="1">
      <c r="A1198" s="35"/>
      <c r="B1198" s="36"/>
      <c r="C1198" s="204" t="s">
        <v>1415</v>
      </c>
      <c r="D1198" s="204" t="s">
        <v>155</v>
      </c>
      <c r="E1198" s="205" t="s">
        <v>1416</v>
      </c>
      <c r="F1198" s="206" t="s">
        <v>1417</v>
      </c>
      <c r="G1198" s="207" t="s">
        <v>227</v>
      </c>
      <c r="H1198" s="208">
        <v>2</v>
      </c>
      <c r="I1198" s="209"/>
      <c r="J1198" s="210">
        <f>ROUND(I1198*H1198,2)</f>
        <v>0</v>
      </c>
      <c r="K1198" s="206" t="s">
        <v>1</v>
      </c>
      <c r="L1198" s="40"/>
      <c r="M1198" s="211" t="s">
        <v>1</v>
      </c>
      <c r="N1198" s="212" t="s">
        <v>38</v>
      </c>
      <c r="O1198" s="72"/>
      <c r="P1198" s="213">
        <f>O1198*H1198</f>
        <v>0</v>
      </c>
      <c r="Q1198" s="213">
        <v>0</v>
      </c>
      <c r="R1198" s="213">
        <f>Q1198*H1198</f>
        <v>0</v>
      </c>
      <c r="S1198" s="213">
        <v>0</v>
      </c>
      <c r="T1198" s="214">
        <f>S1198*H1198</f>
        <v>0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215" t="s">
        <v>1406</v>
      </c>
      <c r="AT1198" s="215" t="s">
        <v>155</v>
      </c>
      <c r="AU1198" s="215" t="s">
        <v>80</v>
      </c>
      <c r="AY1198" s="18" t="s">
        <v>153</v>
      </c>
      <c r="BE1198" s="216">
        <f>IF(N1198="základní",J1198,0)</f>
        <v>0</v>
      </c>
      <c r="BF1198" s="216">
        <f>IF(N1198="snížená",J1198,0)</f>
        <v>0</v>
      </c>
      <c r="BG1198" s="216">
        <f>IF(N1198="zákl. přenesená",J1198,0)</f>
        <v>0</v>
      </c>
      <c r="BH1198" s="216">
        <f>IF(N1198="sníž. přenesená",J1198,0)</f>
        <v>0</v>
      </c>
      <c r="BI1198" s="216">
        <f>IF(N1198="nulová",J1198,0)</f>
        <v>0</v>
      </c>
      <c r="BJ1198" s="18" t="s">
        <v>80</v>
      </c>
      <c r="BK1198" s="216">
        <f>ROUND(I1198*H1198,2)</f>
        <v>0</v>
      </c>
      <c r="BL1198" s="18" t="s">
        <v>1406</v>
      </c>
      <c r="BM1198" s="215" t="s">
        <v>1418</v>
      </c>
    </row>
    <row r="1199" spans="1:65" s="2" customFormat="1" ht="11.25">
      <c r="A1199" s="35"/>
      <c r="B1199" s="36"/>
      <c r="C1199" s="37"/>
      <c r="D1199" s="217" t="s">
        <v>160</v>
      </c>
      <c r="E1199" s="37"/>
      <c r="F1199" s="218" t="s">
        <v>1417</v>
      </c>
      <c r="G1199" s="37"/>
      <c r="H1199" s="37"/>
      <c r="I1199" s="116"/>
      <c r="J1199" s="37"/>
      <c r="K1199" s="37"/>
      <c r="L1199" s="40"/>
      <c r="M1199" s="219"/>
      <c r="N1199" s="220"/>
      <c r="O1199" s="72"/>
      <c r="P1199" s="72"/>
      <c r="Q1199" s="72"/>
      <c r="R1199" s="72"/>
      <c r="S1199" s="72"/>
      <c r="T1199" s="73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T1199" s="18" t="s">
        <v>160</v>
      </c>
      <c r="AU1199" s="18" t="s">
        <v>80</v>
      </c>
    </row>
    <row r="1200" spans="1:65" s="2" customFormat="1" ht="16.5" customHeight="1">
      <c r="A1200" s="35"/>
      <c r="B1200" s="36"/>
      <c r="C1200" s="204" t="s">
        <v>833</v>
      </c>
      <c r="D1200" s="204" t="s">
        <v>155</v>
      </c>
      <c r="E1200" s="205" t="s">
        <v>1419</v>
      </c>
      <c r="F1200" s="206" t="s">
        <v>1420</v>
      </c>
      <c r="G1200" s="207" t="s">
        <v>227</v>
      </c>
      <c r="H1200" s="208">
        <v>2</v>
      </c>
      <c r="I1200" s="209"/>
      <c r="J1200" s="210">
        <f>ROUND(I1200*H1200,2)</f>
        <v>0</v>
      </c>
      <c r="K1200" s="206" t="s">
        <v>1</v>
      </c>
      <c r="L1200" s="40"/>
      <c r="M1200" s="211" t="s">
        <v>1</v>
      </c>
      <c r="N1200" s="212" t="s">
        <v>38</v>
      </c>
      <c r="O1200" s="72"/>
      <c r="P1200" s="213">
        <f>O1200*H1200</f>
        <v>0</v>
      </c>
      <c r="Q1200" s="213">
        <v>0</v>
      </c>
      <c r="R1200" s="213">
        <f>Q1200*H1200</f>
        <v>0</v>
      </c>
      <c r="S1200" s="213">
        <v>0</v>
      </c>
      <c r="T1200" s="214">
        <f>S1200*H1200</f>
        <v>0</v>
      </c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R1200" s="215" t="s">
        <v>1406</v>
      </c>
      <c r="AT1200" s="215" t="s">
        <v>155</v>
      </c>
      <c r="AU1200" s="215" t="s">
        <v>80</v>
      </c>
      <c r="AY1200" s="18" t="s">
        <v>153</v>
      </c>
      <c r="BE1200" s="216">
        <f>IF(N1200="základní",J1200,0)</f>
        <v>0</v>
      </c>
      <c r="BF1200" s="216">
        <f>IF(N1200="snížená",J1200,0)</f>
        <v>0</v>
      </c>
      <c r="BG1200" s="216">
        <f>IF(N1200="zákl. přenesená",J1200,0)</f>
        <v>0</v>
      </c>
      <c r="BH1200" s="216">
        <f>IF(N1200="sníž. přenesená",J1200,0)</f>
        <v>0</v>
      </c>
      <c r="BI1200" s="216">
        <f>IF(N1200="nulová",J1200,0)</f>
        <v>0</v>
      </c>
      <c r="BJ1200" s="18" t="s">
        <v>80</v>
      </c>
      <c r="BK1200" s="216">
        <f>ROUND(I1200*H1200,2)</f>
        <v>0</v>
      </c>
      <c r="BL1200" s="18" t="s">
        <v>1406</v>
      </c>
      <c r="BM1200" s="215" t="s">
        <v>1421</v>
      </c>
    </row>
    <row r="1201" spans="1:65" s="2" customFormat="1" ht="11.25">
      <c r="A1201" s="35"/>
      <c r="B1201" s="36"/>
      <c r="C1201" s="37"/>
      <c r="D1201" s="217" t="s">
        <v>160</v>
      </c>
      <c r="E1201" s="37"/>
      <c r="F1201" s="218" t="s">
        <v>1420</v>
      </c>
      <c r="G1201" s="37"/>
      <c r="H1201" s="37"/>
      <c r="I1201" s="116"/>
      <c r="J1201" s="37"/>
      <c r="K1201" s="37"/>
      <c r="L1201" s="40"/>
      <c r="M1201" s="219"/>
      <c r="N1201" s="220"/>
      <c r="O1201" s="72"/>
      <c r="P1201" s="72"/>
      <c r="Q1201" s="72"/>
      <c r="R1201" s="72"/>
      <c r="S1201" s="72"/>
      <c r="T1201" s="73"/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T1201" s="18" t="s">
        <v>160</v>
      </c>
      <c r="AU1201" s="18" t="s">
        <v>80</v>
      </c>
    </row>
    <row r="1202" spans="1:65" s="2" customFormat="1" ht="16.5" customHeight="1">
      <c r="A1202" s="35"/>
      <c r="B1202" s="36"/>
      <c r="C1202" s="204" t="s">
        <v>1422</v>
      </c>
      <c r="D1202" s="204" t="s">
        <v>155</v>
      </c>
      <c r="E1202" s="205" t="s">
        <v>1423</v>
      </c>
      <c r="F1202" s="206" t="s">
        <v>1424</v>
      </c>
      <c r="G1202" s="207" t="s">
        <v>1092</v>
      </c>
      <c r="H1202" s="208">
        <v>1</v>
      </c>
      <c r="I1202" s="209"/>
      <c r="J1202" s="210">
        <f>ROUND(I1202*H1202,2)</f>
        <v>0</v>
      </c>
      <c r="K1202" s="206" t="s">
        <v>1</v>
      </c>
      <c r="L1202" s="40"/>
      <c r="M1202" s="211" t="s">
        <v>1</v>
      </c>
      <c r="N1202" s="212" t="s">
        <v>38</v>
      </c>
      <c r="O1202" s="72"/>
      <c r="P1202" s="213">
        <f>O1202*H1202</f>
        <v>0</v>
      </c>
      <c r="Q1202" s="213">
        <v>0</v>
      </c>
      <c r="R1202" s="213">
        <f>Q1202*H1202</f>
        <v>0</v>
      </c>
      <c r="S1202" s="213">
        <v>0</v>
      </c>
      <c r="T1202" s="214">
        <f>S1202*H1202</f>
        <v>0</v>
      </c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R1202" s="215" t="s">
        <v>1406</v>
      </c>
      <c r="AT1202" s="215" t="s">
        <v>155</v>
      </c>
      <c r="AU1202" s="215" t="s">
        <v>80</v>
      </c>
      <c r="AY1202" s="18" t="s">
        <v>153</v>
      </c>
      <c r="BE1202" s="216">
        <f>IF(N1202="základní",J1202,0)</f>
        <v>0</v>
      </c>
      <c r="BF1202" s="216">
        <f>IF(N1202="snížená",J1202,0)</f>
        <v>0</v>
      </c>
      <c r="BG1202" s="216">
        <f>IF(N1202="zákl. přenesená",J1202,0)</f>
        <v>0</v>
      </c>
      <c r="BH1202" s="216">
        <f>IF(N1202="sníž. přenesená",J1202,0)</f>
        <v>0</v>
      </c>
      <c r="BI1202" s="216">
        <f>IF(N1202="nulová",J1202,0)</f>
        <v>0</v>
      </c>
      <c r="BJ1202" s="18" t="s">
        <v>80</v>
      </c>
      <c r="BK1202" s="216">
        <f>ROUND(I1202*H1202,2)</f>
        <v>0</v>
      </c>
      <c r="BL1202" s="18" t="s">
        <v>1406</v>
      </c>
      <c r="BM1202" s="215" t="s">
        <v>1425</v>
      </c>
    </row>
    <row r="1203" spans="1:65" s="2" customFormat="1" ht="11.25">
      <c r="A1203" s="35"/>
      <c r="B1203" s="36"/>
      <c r="C1203" s="37"/>
      <c r="D1203" s="217" t="s">
        <v>160</v>
      </c>
      <c r="E1203" s="37"/>
      <c r="F1203" s="218" t="s">
        <v>1424</v>
      </c>
      <c r="G1203" s="37"/>
      <c r="H1203" s="37"/>
      <c r="I1203" s="116"/>
      <c r="J1203" s="37"/>
      <c r="K1203" s="37"/>
      <c r="L1203" s="40"/>
      <c r="M1203" s="219"/>
      <c r="N1203" s="220"/>
      <c r="O1203" s="72"/>
      <c r="P1203" s="72"/>
      <c r="Q1203" s="72"/>
      <c r="R1203" s="72"/>
      <c r="S1203" s="72"/>
      <c r="T1203" s="73"/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T1203" s="18" t="s">
        <v>160</v>
      </c>
      <c r="AU1203" s="18" t="s">
        <v>80</v>
      </c>
    </row>
    <row r="1204" spans="1:65" s="2" customFormat="1" ht="16.5" customHeight="1">
      <c r="A1204" s="35"/>
      <c r="B1204" s="36"/>
      <c r="C1204" s="204" t="s">
        <v>837</v>
      </c>
      <c r="D1204" s="204" t="s">
        <v>155</v>
      </c>
      <c r="E1204" s="205" t="s">
        <v>1426</v>
      </c>
      <c r="F1204" s="206" t="s">
        <v>1427</v>
      </c>
      <c r="G1204" s="207" t="s">
        <v>227</v>
      </c>
      <c r="H1204" s="208">
        <v>1</v>
      </c>
      <c r="I1204" s="209"/>
      <c r="J1204" s="210">
        <f>ROUND(I1204*H1204,2)</f>
        <v>0</v>
      </c>
      <c r="K1204" s="206" t="s">
        <v>1</v>
      </c>
      <c r="L1204" s="40"/>
      <c r="M1204" s="211" t="s">
        <v>1</v>
      </c>
      <c r="N1204" s="212" t="s">
        <v>38</v>
      </c>
      <c r="O1204" s="72"/>
      <c r="P1204" s="213">
        <f>O1204*H1204</f>
        <v>0</v>
      </c>
      <c r="Q1204" s="213">
        <v>0</v>
      </c>
      <c r="R1204" s="213">
        <f>Q1204*H1204</f>
        <v>0</v>
      </c>
      <c r="S1204" s="213">
        <v>0</v>
      </c>
      <c r="T1204" s="214">
        <f>S1204*H1204</f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215" t="s">
        <v>1406</v>
      </c>
      <c r="AT1204" s="215" t="s">
        <v>155</v>
      </c>
      <c r="AU1204" s="215" t="s">
        <v>80</v>
      </c>
      <c r="AY1204" s="18" t="s">
        <v>153</v>
      </c>
      <c r="BE1204" s="216">
        <f>IF(N1204="základní",J1204,0)</f>
        <v>0</v>
      </c>
      <c r="BF1204" s="216">
        <f>IF(N1204="snížená",J1204,0)</f>
        <v>0</v>
      </c>
      <c r="BG1204" s="216">
        <f>IF(N1204="zákl. přenesená",J1204,0)</f>
        <v>0</v>
      </c>
      <c r="BH1204" s="216">
        <f>IF(N1204="sníž. přenesená",J1204,0)</f>
        <v>0</v>
      </c>
      <c r="BI1204" s="216">
        <f>IF(N1204="nulová",J1204,0)</f>
        <v>0</v>
      </c>
      <c r="BJ1204" s="18" t="s">
        <v>80</v>
      </c>
      <c r="BK1204" s="216">
        <f>ROUND(I1204*H1204,2)</f>
        <v>0</v>
      </c>
      <c r="BL1204" s="18" t="s">
        <v>1406</v>
      </c>
      <c r="BM1204" s="215" t="s">
        <v>1428</v>
      </c>
    </row>
    <row r="1205" spans="1:65" s="2" customFormat="1" ht="11.25">
      <c r="A1205" s="35"/>
      <c r="B1205" s="36"/>
      <c r="C1205" s="37"/>
      <c r="D1205" s="217" t="s">
        <v>160</v>
      </c>
      <c r="E1205" s="37"/>
      <c r="F1205" s="218" t="s">
        <v>1427</v>
      </c>
      <c r="G1205" s="37"/>
      <c r="H1205" s="37"/>
      <c r="I1205" s="116"/>
      <c r="J1205" s="37"/>
      <c r="K1205" s="37"/>
      <c r="L1205" s="40"/>
      <c r="M1205" s="276"/>
      <c r="N1205" s="277"/>
      <c r="O1205" s="278"/>
      <c r="P1205" s="278"/>
      <c r="Q1205" s="278"/>
      <c r="R1205" s="278"/>
      <c r="S1205" s="278"/>
      <c r="T1205" s="279"/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T1205" s="18" t="s">
        <v>160</v>
      </c>
      <c r="AU1205" s="18" t="s">
        <v>80</v>
      </c>
    </row>
    <row r="1206" spans="1:65" s="2" customFormat="1" ht="6.95" customHeight="1">
      <c r="A1206" s="35"/>
      <c r="B1206" s="55"/>
      <c r="C1206" s="56"/>
      <c r="D1206" s="56"/>
      <c r="E1206" s="56"/>
      <c r="F1206" s="56"/>
      <c r="G1206" s="56"/>
      <c r="H1206" s="56"/>
      <c r="I1206" s="153"/>
      <c r="J1206" s="56"/>
      <c r="K1206" s="56"/>
      <c r="L1206" s="40"/>
      <c r="M1206" s="35"/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</row>
  </sheetData>
  <sheetProtection algorithmName="SHA-512" hashValue="yIgZ3g5WkJo6hx0De7LsnpNwH4lSVB1NNW9sLvXGpLYUrGZoAEDuwaAhKutAHw2/ngYgn4fW9zydgj8x8itJ9g==" saltValue="pgtIMMB8M+ySs5dZDksaNGWFDzu2J+YNTZLVKlYeKr/W+oAMfgTQ+iSj2xWmhnLbnHm+wdsk/drjOHfX+0KqUQ==" spinCount="100000" sheet="1" objects="1" scenarios="1" formatColumns="0" formatRows="0" autoFilter="0"/>
  <autoFilter ref="C150:K1205"/>
  <mergeCells count="9">
    <mergeCell ref="E87:H87"/>
    <mergeCell ref="E141:H141"/>
    <mergeCell ref="E143:H14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1" t="str">
        <f>'Rekapitulace stavby'!K6</f>
        <v>20-01 - Kadaň město PD - Opravy VPP vč. wc a fasády (zadání)</v>
      </c>
      <c r="F7" s="322"/>
      <c r="G7" s="322"/>
      <c r="H7" s="322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3" t="s">
        <v>1429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13. 5. 2020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26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37</v>
      </c>
      <c r="E33" s="115" t="s">
        <v>38</v>
      </c>
      <c r="F33" s="131">
        <f>ROUND((SUM(BE120:BE240)),  2)</f>
        <v>0</v>
      </c>
      <c r="G33" s="35"/>
      <c r="H33" s="35"/>
      <c r="I33" s="132">
        <v>0.21</v>
      </c>
      <c r="J33" s="131">
        <f>ROUND(((SUM(BE120:BE240))*I33),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39</v>
      </c>
      <c r="F34" s="131">
        <f>ROUND((SUM(BF120:BF240)),  2)</f>
        <v>0</v>
      </c>
      <c r="G34" s="35"/>
      <c r="H34" s="35"/>
      <c r="I34" s="132">
        <v>0.15</v>
      </c>
      <c r="J34" s="131">
        <f>ROUND(((SUM(BF120:BF240))*I34),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40</v>
      </c>
      <c r="F35" s="131">
        <f>ROUND((SUM(BG120:BG240)),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41</v>
      </c>
      <c r="F36" s="131">
        <f>ROUND((SUM(BH120:BH240)),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42</v>
      </c>
      <c r="F37" s="131">
        <f>ROUND((SUM(BI120:BI240)),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20-01 - Kadaň město PD - Opravy VPP vč. wc a fasády (zadání)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0" t="str">
        <f>E9</f>
        <v>02 - Zdravotechnika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13. 5. 2020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5" customHeight="1">
      <c r="B97" s="162"/>
      <c r="C97" s="163"/>
      <c r="D97" s="164" t="s">
        <v>1430</v>
      </c>
      <c r="E97" s="165"/>
      <c r="F97" s="165"/>
      <c r="G97" s="165"/>
      <c r="H97" s="165"/>
      <c r="I97" s="166"/>
      <c r="J97" s="167">
        <f>J121</f>
        <v>0</v>
      </c>
      <c r="K97" s="163"/>
      <c r="L97" s="168"/>
    </row>
    <row r="98" spans="1:31" s="9" customFormat="1" ht="24.95" customHeight="1">
      <c r="B98" s="162"/>
      <c r="C98" s="163"/>
      <c r="D98" s="164" t="s">
        <v>1431</v>
      </c>
      <c r="E98" s="165"/>
      <c r="F98" s="165"/>
      <c r="G98" s="165"/>
      <c r="H98" s="165"/>
      <c r="I98" s="166"/>
      <c r="J98" s="167">
        <f>J124</f>
        <v>0</v>
      </c>
      <c r="K98" s="163"/>
      <c r="L98" s="168"/>
    </row>
    <row r="99" spans="1:31" s="9" customFormat="1" ht="24.95" customHeight="1">
      <c r="B99" s="162"/>
      <c r="C99" s="163"/>
      <c r="D99" s="164" t="s">
        <v>1432</v>
      </c>
      <c r="E99" s="165"/>
      <c r="F99" s="165"/>
      <c r="G99" s="165"/>
      <c r="H99" s="165"/>
      <c r="I99" s="166"/>
      <c r="J99" s="167">
        <f>J159</f>
        <v>0</v>
      </c>
      <c r="K99" s="163"/>
      <c r="L99" s="168"/>
    </row>
    <row r="100" spans="1:31" s="9" customFormat="1" ht="24.95" customHeight="1">
      <c r="B100" s="162"/>
      <c r="C100" s="163"/>
      <c r="D100" s="164" t="s">
        <v>1433</v>
      </c>
      <c r="E100" s="165"/>
      <c r="F100" s="165"/>
      <c r="G100" s="165"/>
      <c r="H100" s="165"/>
      <c r="I100" s="166"/>
      <c r="J100" s="167">
        <f>J198</f>
        <v>0</v>
      </c>
      <c r="K100" s="163"/>
      <c r="L100" s="168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116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153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156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138</v>
      </c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28" t="str">
        <f>E7</f>
        <v>20-01 - Kadaň město PD - Opravy VPP vč. wc a fasády (zadání)</v>
      </c>
      <c r="F110" s="329"/>
      <c r="G110" s="329"/>
      <c r="H110" s="329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96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280" t="str">
        <f>E9</f>
        <v>02 - Zdravotechnika</v>
      </c>
      <c r="F112" s="330"/>
      <c r="G112" s="330"/>
      <c r="H112" s="330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118" t="s">
        <v>22</v>
      </c>
      <c r="J114" s="67" t="str">
        <f>IF(J12="","",J12)</f>
        <v>13. 5. 2020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24</v>
      </c>
      <c r="D116" s="37"/>
      <c r="E116" s="37"/>
      <c r="F116" s="28" t="str">
        <f>E15</f>
        <v xml:space="preserve"> </v>
      </c>
      <c r="G116" s="37"/>
      <c r="H116" s="37"/>
      <c r="I116" s="118" t="s">
        <v>29</v>
      </c>
      <c r="J116" s="33" t="str">
        <f>E21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118" t="s">
        <v>31</v>
      </c>
      <c r="J117" s="33" t="str">
        <f>E24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76"/>
      <c r="B119" s="177"/>
      <c r="C119" s="178" t="s">
        <v>139</v>
      </c>
      <c r="D119" s="179" t="s">
        <v>58</v>
      </c>
      <c r="E119" s="179" t="s">
        <v>54</v>
      </c>
      <c r="F119" s="179" t="s">
        <v>55</v>
      </c>
      <c r="G119" s="179" t="s">
        <v>140</v>
      </c>
      <c r="H119" s="179" t="s">
        <v>141</v>
      </c>
      <c r="I119" s="180" t="s">
        <v>142</v>
      </c>
      <c r="J119" s="179" t="s">
        <v>100</v>
      </c>
      <c r="K119" s="181" t="s">
        <v>143</v>
      </c>
      <c r="L119" s="182"/>
      <c r="M119" s="76" t="s">
        <v>1</v>
      </c>
      <c r="N119" s="77" t="s">
        <v>37</v>
      </c>
      <c r="O119" s="77" t="s">
        <v>144</v>
      </c>
      <c r="P119" s="77" t="s">
        <v>145</v>
      </c>
      <c r="Q119" s="77" t="s">
        <v>146</v>
      </c>
      <c r="R119" s="77" t="s">
        <v>147</v>
      </c>
      <c r="S119" s="77" t="s">
        <v>148</v>
      </c>
      <c r="T119" s="78" t="s">
        <v>149</v>
      </c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</row>
    <row r="120" spans="1:65" s="2" customFormat="1" ht="22.9" customHeight="1">
      <c r="A120" s="35"/>
      <c r="B120" s="36"/>
      <c r="C120" s="83" t="s">
        <v>150</v>
      </c>
      <c r="D120" s="37"/>
      <c r="E120" s="37"/>
      <c r="F120" s="37"/>
      <c r="G120" s="37"/>
      <c r="H120" s="37"/>
      <c r="I120" s="116"/>
      <c r="J120" s="183">
        <f>BK120</f>
        <v>0</v>
      </c>
      <c r="K120" s="37"/>
      <c r="L120" s="40"/>
      <c r="M120" s="79"/>
      <c r="N120" s="184"/>
      <c r="O120" s="80"/>
      <c r="P120" s="185">
        <f>P121+P124+P159+P198</f>
        <v>0</v>
      </c>
      <c r="Q120" s="80"/>
      <c r="R120" s="185">
        <f>R121+R124+R159+R198</f>
        <v>0</v>
      </c>
      <c r="S120" s="80"/>
      <c r="T120" s="186">
        <f>T121+T124+T159+T198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72</v>
      </c>
      <c r="AU120" s="18" t="s">
        <v>102</v>
      </c>
      <c r="BK120" s="187">
        <f>BK121+BK124+BK159+BK198</f>
        <v>0</v>
      </c>
    </row>
    <row r="121" spans="1:65" s="12" customFormat="1" ht="25.9" customHeight="1">
      <c r="B121" s="188"/>
      <c r="C121" s="189"/>
      <c r="D121" s="190" t="s">
        <v>72</v>
      </c>
      <c r="E121" s="191" t="s">
        <v>489</v>
      </c>
      <c r="F121" s="191" t="s">
        <v>1434</v>
      </c>
      <c r="G121" s="189"/>
      <c r="H121" s="189"/>
      <c r="I121" s="192"/>
      <c r="J121" s="193">
        <f>BK121</f>
        <v>0</v>
      </c>
      <c r="K121" s="189"/>
      <c r="L121" s="194"/>
      <c r="M121" s="195"/>
      <c r="N121" s="196"/>
      <c r="O121" s="196"/>
      <c r="P121" s="197">
        <f>SUM(P122:P123)</f>
        <v>0</v>
      </c>
      <c r="Q121" s="196"/>
      <c r="R121" s="197">
        <f>SUM(R122:R123)</f>
        <v>0</v>
      </c>
      <c r="S121" s="196"/>
      <c r="T121" s="198">
        <f>SUM(T122:T123)</f>
        <v>0</v>
      </c>
      <c r="AR121" s="199" t="s">
        <v>80</v>
      </c>
      <c r="AT121" s="200" t="s">
        <v>72</v>
      </c>
      <c r="AU121" s="200" t="s">
        <v>73</v>
      </c>
      <c r="AY121" s="199" t="s">
        <v>153</v>
      </c>
      <c r="BK121" s="201">
        <f>SUM(BK122:BK123)</f>
        <v>0</v>
      </c>
    </row>
    <row r="122" spans="1:65" s="2" customFormat="1" ht="16.5" customHeight="1">
      <c r="A122" s="35"/>
      <c r="B122" s="36"/>
      <c r="C122" s="204" t="s">
        <v>80</v>
      </c>
      <c r="D122" s="204" t="s">
        <v>155</v>
      </c>
      <c r="E122" s="205" t="s">
        <v>1435</v>
      </c>
      <c r="F122" s="206" t="s">
        <v>1436</v>
      </c>
      <c r="G122" s="207" t="s">
        <v>158</v>
      </c>
      <c r="H122" s="208">
        <v>1</v>
      </c>
      <c r="I122" s="209"/>
      <c r="J122" s="210">
        <f>ROUND(I122*H122,2)</f>
        <v>0</v>
      </c>
      <c r="K122" s="206" t="s">
        <v>1</v>
      </c>
      <c r="L122" s="40"/>
      <c r="M122" s="211" t="s">
        <v>1</v>
      </c>
      <c r="N122" s="212" t="s">
        <v>38</v>
      </c>
      <c r="O122" s="72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5" t="s">
        <v>159</v>
      </c>
      <c r="AT122" s="215" t="s">
        <v>155</v>
      </c>
      <c r="AU122" s="215" t="s">
        <v>80</v>
      </c>
      <c r="AY122" s="18" t="s">
        <v>153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8" t="s">
        <v>80</v>
      </c>
      <c r="BK122" s="216">
        <f>ROUND(I122*H122,2)</f>
        <v>0</v>
      </c>
      <c r="BL122" s="18" t="s">
        <v>159</v>
      </c>
      <c r="BM122" s="215" t="s">
        <v>82</v>
      </c>
    </row>
    <row r="123" spans="1:65" s="2" customFormat="1" ht="11.25">
      <c r="A123" s="35"/>
      <c r="B123" s="36"/>
      <c r="C123" s="37"/>
      <c r="D123" s="217" t="s">
        <v>160</v>
      </c>
      <c r="E123" s="37"/>
      <c r="F123" s="218" t="s">
        <v>1436</v>
      </c>
      <c r="G123" s="37"/>
      <c r="H123" s="37"/>
      <c r="I123" s="116"/>
      <c r="J123" s="37"/>
      <c r="K123" s="37"/>
      <c r="L123" s="40"/>
      <c r="M123" s="219"/>
      <c r="N123" s="220"/>
      <c r="O123" s="72"/>
      <c r="P123" s="72"/>
      <c r="Q123" s="72"/>
      <c r="R123" s="72"/>
      <c r="S123" s="72"/>
      <c r="T123" s="73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160</v>
      </c>
      <c r="AU123" s="18" t="s">
        <v>80</v>
      </c>
    </row>
    <row r="124" spans="1:65" s="12" customFormat="1" ht="25.9" customHeight="1">
      <c r="B124" s="188"/>
      <c r="C124" s="189"/>
      <c r="D124" s="190" t="s">
        <v>72</v>
      </c>
      <c r="E124" s="191" t="s">
        <v>780</v>
      </c>
      <c r="F124" s="191" t="s">
        <v>1437</v>
      </c>
      <c r="G124" s="189"/>
      <c r="H124" s="189"/>
      <c r="I124" s="192"/>
      <c r="J124" s="193">
        <f>BK124</f>
        <v>0</v>
      </c>
      <c r="K124" s="189"/>
      <c r="L124" s="194"/>
      <c r="M124" s="195"/>
      <c r="N124" s="196"/>
      <c r="O124" s="196"/>
      <c r="P124" s="197">
        <f>SUM(P125:P158)</f>
        <v>0</v>
      </c>
      <c r="Q124" s="196"/>
      <c r="R124" s="197">
        <f>SUM(R125:R158)</f>
        <v>0</v>
      </c>
      <c r="S124" s="196"/>
      <c r="T124" s="198">
        <f>SUM(T125:T158)</f>
        <v>0</v>
      </c>
      <c r="AR124" s="199" t="s">
        <v>82</v>
      </c>
      <c r="AT124" s="200" t="s">
        <v>72</v>
      </c>
      <c r="AU124" s="200" t="s">
        <v>73</v>
      </c>
      <c r="AY124" s="199" t="s">
        <v>153</v>
      </c>
      <c r="BK124" s="201">
        <f>SUM(BK125:BK158)</f>
        <v>0</v>
      </c>
    </row>
    <row r="125" spans="1:65" s="2" customFormat="1" ht="16.5" customHeight="1">
      <c r="A125" s="35"/>
      <c r="B125" s="36"/>
      <c r="C125" s="204" t="s">
        <v>82</v>
      </c>
      <c r="D125" s="204" t="s">
        <v>155</v>
      </c>
      <c r="E125" s="205" t="s">
        <v>1438</v>
      </c>
      <c r="F125" s="206" t="s">
        <v>1439</v>
      </c>
      <c r="G125" s="207" t="s">
        <v>169</v>
      </c>
      <c r="H125" s="208">
        <v>6</v>
      </c>
      <c r="I125" s="209"/>
      <c r="J125" s="210">
        <f>ROUND(I125*H125,2)</f>
        <v>0</v>
      </c>
      <c r="K125" s="206" t="s">
        <v>1</v>
      </c>
      <c r="L125" s="40"/>
      <c r="M125" s="211" t="s">
        <v>1</v>
      </c>
      <c r="N125" s="212" t="s">
        <v>38</v>
      </c>
      <c r="O125" s="7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5" t="s">
        <v>192</v>
      </c>
      <c r="AT125" s="215" t="s">
        <v>155</v>
      </c>
      <c r="AU125" s="215" t="s">
        <v>80</v>
      </c>
      <c r="AY125" s="18" t="s">
        <v>153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8" t="s">
        <v>80</v>
      </c>
      <c r="BK125" s="216">
        <f>ROUND(I125*H125,2)</f>
        <v>0</v>
      </c>
      <c r="BL125" s="18" t="s">
        <v>192</v>
      </c>
      <c r="BM125" s="215" t="s">
        <v>159</v>
      </c>
    </row>
    <row r="126" spans="1:65" s="2" customFormat="1" ht="11.25">
      <c r="A126" s="35"/>
      <c r="B126" s="36"/>
      <c r="C126" s="37"/>
      <c r="D126" s="217" t="s">
        <v>160</v>
      </c>
      <c r="E126" s="37"/>
      <c r="F126" s="218" t="s">
        <v>1439</v>
      </c>
      <c r="G126" s="37"/>
      <c r="H126" s="37"/>
      <c r="I126" s="116"/>
      <c r="J126" s="37"/>
      <c r="K126" s="37"/>
      <c r="L126" s="40"/>
      <c r="M126" s="219"/>
      <c r="N126" s="220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160</v>
      </c>
      <c r="AU126" s="18" t="s">
        <v>80</v>
      </c>
    </row>
    <row r="127" spans="1:65" s="2" customFormat="1" ht="16.5" customHeight="1">
      <c r="A127" s="35"/>
      <c r="B127" s="36"/>
      <c r="C127" s="204" t="s">
        <v>166</v>
      </c>
      <c r="D127" s="204" t="s">
        <v>155</v>
      </c>
      <c r="E127" s="205" t="s">
        <v>1440</v>
      </c>
      <c r="F127" s="206" t="s">
        <v>1441</v>
      </c>
      <c r="G127" s="207" t="s">
        <v>169</v>
      </c>
      <c r="H127" s="208">
        <v>6</v>
      </c>
      <c r="I127" s="209"/>
      <c r="J127" s="210">
        <f>ROUND(I127*H127,2)</f>
        <v>0</v>
      </c>
      <c r="K127" s="206" t="s">
        <v>1</v>
      </c>
      <c r="L127" s="40"/>
      <c r="M127" s="211" t="s">
        <v>1</v>
      </c>
      <c r="N127" s="212" t="s">
        <v>38</v>
      </c>
      <c r="O127" s="7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5" t="s">
        <v>192</v>
      </c>
      <c r="AT127" s="215" t="s">
        <v>155</v>
      </c>
      <c r="AU127" s="215" t="s">
        <v>80</v>
      </c>
      <c r="AY127" s="18" t="s">
        <v>153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80</v>
      </c>
      <c r="BK127" s="216">
        <f>ROUND(I127*H127,2)</f>
        <v>0</v>
      </c>
      <c r="BL127" s="18" t="s">
        <v>192</v>
      </c>
      <c r="BM127" s="215" t="s">
        <v>170</v>
      </c>
    </row>
    <row r="128" spans="1:65" s="2" customFormat="1" ht="11.25">
      <c r="A128" s="35"/>
      <c r="B128" s="36"/>
      <c r="C128" s="37"/>
      <c r="D128" s="217" t="s">
        <v>160</v>
      </c>
      <c r="E128" s="37"/>
      <c r="F128" s="218" t="s">
        <v>1441</v>
      </c>
      <c r="G128" s="37"/>
      <c r="H128" s="37"/>
      <c r="I128" s="116"/>
      <c r="J128" s="37"/>
      <c r="K128" s="37"/>
      <c r="L128" s="40"/>
      <c r="M128" s="219"/>
      <c r="N128" s="220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160</v>
      </c>
      <c r="AU128" s="18" t="s">
        <v>80</v>
      </c>
    </row>
    <row r="129" spans="1:65" s="2" customFormat="1" ht="16.5" customHeight="1">
      <c r="A129" s="35"/>
      <c r="B129" s="36"/>
      <c r="C129" s="204" t="s">
        <v>159</v>
      </c>
      <c r="D129" s="204" t="s">
        <v>155</v>
      </c>
      <c r="E129" s="205" t="s">
        <v>1442</v>
      </c>
      <c r="F129" s="206" t="s">
        <v>1443</v>
      </c>
      <c r="G129" s="207" t="s">
        <v>227</v>
      </c>
      <c r="H129" s="208">
        <v>3</v>
      </c>
      <c r="I129" s="209"/>
      <c r="J129" s="210">
        <f>ROUND(I129*H129,2)</f>
        <v>0</v>
      </c>
      <c r="K129" s="206" t="s">
        <v>1</v>
      </c>
      <c r="L129" s="40"/>
      <c r="M129" s="211" t="s">
        <v>1</v>
      </c>
      <c r="N129" s="212" t="s">
        <v>38</v>
      </c>
      <c r="O129" s="7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5" t="s">
        <v>192</v>
      </c>
      <c r="AT129" s="215" t="s">
        <v>155</v>
      </c>
      <c r="AU129" s="215" t="s">
        <v>80</v>
      </c>
      <c r="AY129" s="18" t="s">
        <v>153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8" t="s">
        <v>80</v>
      </c>
      <c r="BK129" s="216">
        <f>ROUND(I129*H129,2)</f>
        <v>0</v>
      </c>
      <c r="BL129" s="18" t="s">
        <v>192</v>
      </c>
      <c r="BM129" s="215" t="s">
        <v>175</v>
      </c>
    </row>
    <row r="130" spans="1:65" s="2" customFormat="1" ht="11.25">
      <c r="A130" s="35"/>
      <c r="B130" s="36"/>
      <c r="C130" s="37"/>
      <c r="D130" s="217" t="s">
        <v>160</v>
      </c>
      <c r="E130" s="37"/>
      <c r="F130" s="218" t="s">
        <v>1443</v>
      </c>
      <c r="G130" s="37"/>
      <c r="H130" s="37"/>
      <c r="I130" s="116"/>
      <c r="J130" s="37"/>
      <c r="K130" s="37"/>
      <c r="L130" s="40"/>
      <c r="M130" s="219"/>
      <c r="N130" s="220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160</v>
      </c>
      <c r="AU130" s="18" t="s">
        <v>80</v>
      </c>
    </row>
    <row r="131" spans="1:65" s="2" customFormat="1" ht="16.5" customHeight="1">
      <c r="A131" s="35"/>
      <c r="B131" s="36"/>
      <c r="C131" s="204" t="s">
        <v>178</v>
      </c>
      <c r="D131" s="204" t="s">
        <v>155</v>
      </c>
      <c r="E131" s="205" t="s">
        <v>1444</v>
      </c>
      <c r="F131" s="206" t="s">
        <v>1445</v>
      </c>
      <c r="G131" s="207" t="s">
        <v>227</v>
      </c>
      <c r="H131" s="208">
        <v>4</v>
      </c>
      <c r="I131" s="209"/>
      <c r="J131" s="210">
        <f>ROUND(I131*H131,2)</f>
        <v>0</v>
      </c>
      <c r="K131" s="206" t="s">
        <v>1</v>
      </c>
      <c r="L131" s="40"/>
      <c r="M131" s="211" t="s">
        <v>1</v>
      </c>
      <c r="N131" s="212" t="s">
        <v>38</v>
      </c>
      <c r="O131" s="7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5" t="s">
        <v>192</v>
      </c>
      <c r="AT131" s="215" t="s">
        <v>155</v>
      </c>
      <c r="AU131" s="215" t="s">
        <v>80</v>
      </c>
      <c r="AY131" s="18" t="s">
        <v>153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8" t="s">
        <v>80</v>
      </c>
      <c r="BK131" s="216">
        <f>ROUND(I131*H131,2)</f>
        <v>0</v>
      </c>
      <c r="BL131" s="18" t="s">
        <v>192</v>
      </c>
      <c r="BM131" s="215" t="s">
        <v>181</v>
      </c>
    </row>
    <row r="132" spans="1:65" s="2" customFormat="1" ht="11.25">
      <c r="A132" s="35"/>
      <c r="B132" s="36"/>
      <c r="C132" s="37"/>
      <c r="D132" s="217" t="s">
        <v>160</v>
      </c>
      <c r="E132" s="37"/>
      <c r="F132" s="218" t="s">
        <v>1445</v>
      </c>
      <c r="G132" s="37"/>
      <c r="H132" s="37"/>
      <c r="I132" s="116"/>
      <c r="J132" s="37"/>
      <c r="K132" s="37"/>
      <c r="L132" s="40"/>
      <c r="M132" s="219"/>
      <c r="N132" s="220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160</v>
      </c>
      <c r="AU132" s="18" t="s">
        <v>80</v>
      </c>
    </row>
    <row r="133" spans="1:65" s="2" customFormat="1" ht="16.5" customHeight="1">
      <c r="A133" s="35"/>
      <c r="B133" s="36"/>
      <c r="C133" s="204" t="s">
        <v>170</v>
      </c>
      <c r="D133" s="204" t="s">
        <v>155</v>
      </c>
      <c r="E133" s="205" t="s">
        <v>1446</v>
      </c>
      <c r="F133" s="206" t="s">
        <v>1447</v>
      </c>
      <c r="G133" s="207" t="s">
        <v>169</v>
      </c>
      <c r="H133" s="208">
        <v>12</v>
      </c>
      <c r="I133" s="209"/>
      <c r="J133" s="210">
        <f>ROUND(I133*H133,2)</f>
        <v>0</v>
      </c>
      <c r="K133" s="206" t="s">
        <v>1</v>
      </c>
      <c r="L133" s="40"/>
      <c r="M133" s="211" t="s">
        <v>1</v>
      </c>
      <c r="N133" s="212" t="s">
        <v>38</v>
      </c>
      <c r="O133" s="7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192</v>
      </c>
      <c r="AT133" s="215" t="s">
        <v>155</v>
      </c>
      <c r="AU133" s="215" t="s">
        <v>80</v>
      </c>
      <c r="AY133" s="18" t="s">
        <v>153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80</v>
      </c>
      <c r="BK133" s="216">
        <f>ROUND(I133*H133,2)</f>
        <v>0</v>
      </c>
      <c r="BL133" s="18" t="s">
        <v>192</v>
      </c>
      <c r="BM133" s="215" t="s">
        <v>184</v>
      </c>
    </row>
    <row r="134" spans="1:65" s="2" customFormat="1" ht="11.25">
      <c r="A134" s="35"/>
      <c r="B134" s="36"/>
      <c r="C134" s="37"/>
      <c r="D134" s="217" t="s">
        <v>160</v>
      </c>
      <c r="E134" s="37"/>
      <c r="F134" s="218" t="s">
        <v>1447</v>
      </c>
      <c r="G134" s="37"/>
      <c r="H134" s="37"/>
      <c r="I134" s="116"/>
      <c r="J134" s="37"/>
      <c r="K134" s="37"/>
      <c r="L134" s="40"/>
      <c r="M134" s="219"/>
      <c r="N134" s="22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160</v>
      </c>
      <c r="AU134" s="18" t="s">
        <v>80</v>
      </c>
    </row>
    <row r="135" spans="1:65" s="2" customFormat="1" ht="16.5" customHeight="1">
      <c r="A135" s="35"/>
      <c r="B135" s="36"/>
      <c r="C135" s="204" t="s">
        <v>185</v>
      </c>
      <c r="D135" s="204" t="s">
        <v>155</v>
      </c>
      <c r="E135" s="205" t="s">
        <v>1448</v>
      </c>
      <c r="F135" s="206" t="s">
        <v>1449</v>
      </c>
      <c r="G135" s="207" t="s">
        <v>169</v>
      </c>
      <c r="H135" s="208">
        <v>4</v>
      </c>
      <c r="I135" s="209"/>
      <c r="J135" s="210">
        <f>ROUND(I135*H135,2)</f>
        <v>0</v>
      </c>
      <c r="K135" s="206" t="s">
        <v>1</v>
      </c>
      <c r="L135" s="40"/>
      <c r="M135" s="211" t="s">
        <v>1</v>
      </c>
      <c r="N135" s="212" t="s">
        <v>38</v>
      </c>
      <c r="O135" s="7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5" t="s">
        <v>192</v>
      </c>
      <c r="AT135" s="215" t="s">
        <v>155</v>
      </c>
      <c r="AU135" s="215" t="s">
        <v>80</v>
      </c>
      <c r="AY135" s="18" t="s">
        <v>153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8" t="s">
        <v>80</v>
      </c>
      <c r="BK135" s="216">
        <f>ROUND(I135*H135,2)</f>
        <v>0</v>
      </c>
      <c r="BL135" s="18" t="s">
        <v>192</v>
      </c>
      <c r="BM135" s="215" t="s">
        <v>189</v>
      </c>
    </row>
    <row r="136" spans="1:65" s="2" customFormat="1" ht="11.25">
      <c r="A136" s="35"/>
      <c r="B136" s="36"/>
      <c r="C136" s="37"/>
      <c r="D136" s="217" t="s">
        <v>160</v>
      </c>
      <c r="E136" s="37"/>
      <c r="F136" s="218" t="s">
        <v>1449</v>
      </c>
      <c r="G136" s="37"/>
      <c r="H136" s="37"/>
      <c r="I136" s="116"/>
      <c r="J136" s="37"/>
      <c r="K136" s="37"/>
      <c r="L136" s="40"/>
      <c r="M136" s="219"/>
      <c r="N136" s="220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160</v>
      </c>
      <c r="AU136" s="18" t="s">
        <v>80</v>
      </c>
    </row>
    <row r="137" spans="1:65" s="2" customFormat="1" ht="16.5" customHeight="1">
      <c r="A137" s="35"/>
      <c r="B137" s="36"/>
      <c r="C137" s="204" t="s">
        <v>175</v>
      </c>
      <c r="D137" s="204" t="s">
        <v>155</v>
      </c>
      <c r="E137" s="205" t="s">
        <v>1450</v>
      </c>
      <c r="F137" s="206" t="s">
        <v>1451</v>
      </c>
      <c r="G137" s="207" t="s">
        <v>169</v>
      </c>
      <c r="H137" s="208">
        <v>6</v>
      </c>
      <c r="I137" s="209"/>
      <c r="J137" s="210">
        <f>ROUND(I137*H137,2)</f>
        <v>0</v>
      </c>
      <c r="K137" s="206" t="s">
        <v>1</v>
      </c>
      <c r="L137" s="40"/>
      <c r="M137" s="211" t="s">
        <v>1</v>
      </c>
      <c r="N137" s="212" t="s">
        <v>38</v>
      </c>
      <c r="O137" s="7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5" t="s">
        <v>192</v>
      </c>
      <c r="AT137" s="215" t="s">
        <v>155</v>
      </c>
      <c r="AU137" s="215" t="s">
        <v>80</v>
      </c>
      <c r="AY137" s="18" t="s">
        <v>153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80</v>
      </c>
      <c r="BK137" s="216">
        <f>ROUND(I137*H137,2)</f>
        <v>0</v>
      </c>
      <c r="BL137" s="18" t="s">
        <v>192</v>
      </c>
      <c r="BM137" s="215" t="s">
        <v>192</v>
      </c>
    </row>
    <row r="138" spans="1:65" s="2" customFormat="1" ht="11.25">
      <c r="A138" s="35"/>
      <c r="B138" s="36"/>
      <c r="C138" s="37"/>
      <c r="D138" s="217" t="s">
        <v>160</v>
      </c>
      <c r="E138" s="37"/>
      <c r="F138" s="218" t="s">
        <v>1451</v>
      </c>
      <c r="G138" s="37"/>
      <c r="H138" s="37"/>
      <c r="I138" s="116"/>
      <c r="J138" s="37"/>
      <c r="K138" s="37"/>
      <c r="L138" s="40"/>
      <c r="M138" s="219"/>
      <c r="N138" s="220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160</v>
      </c>
      <c r="AU138" s="18" t="s">
        <v>80</v>
      </c>
    </row>
    <row r="139" spans="1:65" s="2" customFormat="1" ht="16.5" customHeight="1">
      <c r="A139" s="35"/>
      <c r="B139" s="36"/>
      <c r="C139" s="204" t="s">
        <v>196</v>
      </c>
      <c r="D139" s="204" t="s">
        <v>155</v>
      </c>
      <c r="E139" s="205" t="s">
        <v>1452</v>
      </c>
      <c r="F139" s="206" t="s">
        <v>1453</v>
      </c>
      <c r="G139" s="207" t="s">
        <v>169</v>
      </c>
      <c r="H139" s="208">
        <v>12</v>
      </c>
      <c r="I139" s="209"/>
      <c r="J139" s="210">
        <f>ROUND(I139*H139,2)</f>
        <v>0</v>
      </c>
      <c r="K139" s="206" t="s">
        <v>1</v>
      </c>
      <c r="L139" s="40"/>
      <c r="M139" s="211" t="s">
        <v>1</v>
      </c>
      <c r="N139" s="212" t="s">
        <v>38</v>
      </c>
      <c r="O139" s="72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5" t="s">
        <v>192</v>
      </c>
      <c r="AT139" s="215" t="s">
        <v>155</v>
      </c>
      <c r="AU139" s="215" t="s">
        <v>80</v>
      </c>
      <c r="AY139" s="18" t="s">
        <v>153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8" t="s">
        <v>80</v>
      </c>
      <c r="BK139" s="216">
        <f>ROUND(I139*H139,2)</f>
        <v>0</v>
      </c>
      <c r="BL139" s="18" t="s">
        <v>192</v>
      </c>
      <c r="BM139" s="215" t="s">
        <v>199</v>
      </c>
    </row>
    <row r="140" spans="1:65" s="2" customFormat="1" ht="11.25">
      <c r="A140" s="35"/>
      <c r="B140" s="36"/>
      <c r="C140" s="37"/>
      <c r="D140" s="217" t="s">
        <v>160</v>
      </c>
      <c r="E140" s="37"/>
      <c r="F140" s="218" t="s">
        <v>1453</v>
      </c>
      <c r="G140" s="37"/>
      <c r="H140" s="37"/>
      <c r="I140" s="116"/>
      <c r="J140" s="37"/>
      <c r="K140" s="37"/>
      <c r="L140" s="40"/>
      <c r="M140" s="219"/>
      <c r="N140" s="220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160</v>
      </c>
      <c r="AU140" s="18" t="s">
        <v>80</v>
      </c>
    </row>
    <row r="141" spans="1:65" s="2" customFormat="1" ht="16.5" customHeight="1">
      <c r="A141" s="35"/>
      <c r="B141" s="36"/>
      <c r="C141" s="204" t="s">
        <v>181</v>
      </c>
      <c r="D141" s="204" t="s">
        <v>155</v>
      </c>
      <c r="E141" s="205" t="s">
        <v>1454</v>
      </c>
      <c r="F141" s="206" t="s">
        <v>1455</v>
      </c>
      <c r="G141" s="207" t="s">
        <v>169</v>
      </c>
      <c r="H141" s="208">
        <v>15</v>
      </c>
      <c r="I141" s="209"/>
      <c r="J141" s="210">
        <f>ROUND(I141*H141,2)</f>
        <v>0</v>
      </c>
      <c r="K141" s="206" t="s">
        <v>1</v>
      </c>
      <c r="L141" s="40"/>
      <c r="M141" s="211" t="s">
        <v>1</v>
      </c>
      <c r="N141" s="212" t="s">
        <v>38</v>
      </c>
      <c r="O141" s="7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5" t="s">
        <v>192</v>
      </c>
      <c r="AT141" s="215" t="s">
        <v>155</v>
      </c>
      <c r="AU141" s="215" t="s">
        <v>80</v>
      </c>
      <c r="AY141" s="18" t="s">
        <v>153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8" t="s">
        <v>80</v>
      </c>
      <c r="BK141" s="216">
        <f>ROUND(I141*H141,2)</f>
        <v>0</v>
      </c>
      <c r="BL141" s="18" t="s">
        <v>192</v>
      </c>
      <c r="BM141" s="215" t="s">
        <v>203</v>
      </c>
    </row>
    <row r="142" spans="1:65" s="2" customFormat="1" ht="11.25">
      <c r="A142" s="35"/>
      <c r="B142" s="36"/>
      <c r="C142" s="37"/>
      <c r="D142" s="217" t="s">
        <v>160</v>
      </c>
      <c r="E142" s="37"/>
      <c r="F142" s="218" t="s">
        <v>1455</v>
      </c>
      <c r="G142" s="37"/>
      <c r="H142" s="37"/>
      <c r="I142" s="116"/>
      <c r="J142" s="37"/>
      <c r="K142" s="37"/>
      <c r="L142" s="40"/>
      <c r="M142" s="219"/>
      <c r="N142" s="220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160</v>
      </c>
      <c r="AU142" s="18" t="s">
        <v>80</v>
      </c>
    </row>
    <row r="143" spans="1:65" s="2" customFormat="1" ht="16.5" customHeight="1">
      <c r="A143" s="35"/>
      <c r="B143" s="36"/>
      <c r="C143" s="204" t="s">
        <v>205</v>
      </c>
      <c r="D143" s="204" t="s">
        <v>155</v>
      </c>
      <c r="E143" s="205" t="s">
        <v>1456</v>
      </c>
      <c r="F143" s="206" t="s">
        <v>1457</v>
      </c>
      <c r="G143" s="207" t="s">
        <v>169</v>
      </c>
      <c r="H143" s="208">
        <v>7</v>
      </c>
      <c r="I143" s="209"/>
      <c r="J143" s="210">
        <f>ROUND(I143*H143,2)</f>
        <v>0</v>
      </c>
      <c r="K143" s="206" t="s">
        <v>1</v>
      </c>
      <c r="L143" s="40"/>
      <c r="M143" s="211" t="s">
        <v>1</v>
      </c>
      <c r="N143" s="212" t="s">
        <v>38</v>
      </c>
      <c r="O143" s="7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5" t="s">
        <v>192</v>
      </c>
      <c r="AT143" s="215" t="s">
        <v>155</v>
      </c>
      <c r="AU143" s="215" t="s">
        <v>80</v>
      </c>
      <c r="AY143" s="18" t="s">
        <v>153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8" t="s">
        <v>80</v>
      </c>
      <c r="BK143" s="216">
        <f>ROUND(I143*H143,2)</f>
        <v>0</v>
      </c>
      <c r="BL143" s="18" t="s">
        <v>192</v>
      </c>
      <c r="BM143" s="215" t="s">
        <v>208</v>
      </c>
    </row>
    <row r="144" spans="1:65" s="2" customFormat="1" ht="11.25">
      <c r="A144" s="35"/>
      <c r="B144" s="36"/>
      <c r="C144" s="37"/>
      <c r="D144" s="217" t="s">
        <v>160</v>
      </c>
      <c r="E144" s="37"/>
      <c r="F144" s="218" t="s">
        <v>1457</v>
      </c>
      <c r="G144" s="37"/>
      <c r="H144" s="37"/>
      <c r="I144" s="116"/>
      <c r="J144" s="37"/>
      <c r="K144" s="37"/>
      <c r="L144" s="40"/>
      <c r="M144" s="219"/>
      <c r="N144" s="22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160</v>
      </c>
      <c r="AU144" s="18" t="s">
        <v>80</v>
      </c>
    </row>
    <row r="145" spans="1:65" s="2" customFormat="1" ht="16.5" customHeight="1">
      <c r="A145" s="35"/>
      <c r="B145" s="36"/>
      <c r="C145" s="204" t="s">
        <v>184</v>
      </c>
      <c r="D145" s="204" t="s">
        <v>155</v>
      </c>
      <c r="E145" s="205" t="s">
        <v>1458</v>
      </c>
      <c r="F145" s="206" t="s">
        <v>1459</v>
      </c>
      <c r="G145" s="207" t="s">
        <v>169</v>
      </c>
      <c r="H145" s="208">
        <v>8</v>
      </c>
      <c r="I145" s="209"/>
      <c r="J145" s="210">
        <f>ROUND(I145*H145,2)</f>
        <v>0</v>
      </c>
      <c r="K145" s="206" t="s">
        <v>1</v>
      </c>
      <c r="L145" s="40"/>
      <c r="M145" s="211" t="s">
        <v>1</v>
      </c>
      <c r="N145" s="212" t="s">
        <v>38</v>
      </c>
      <c r="O145" s="72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5" t="s">
        <v>192</v>
      </c>
      <c r="AT145" s="215" t="s">
        <v>155</v>
      </c>
      <c r="AU145" s="215" t="s">
        <v>80</v>
      </c>
      <c r="AY145" s="18" t="s">
        <v>153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8" t="s">
        <v>80</v>
      </c>
      <c r="BK145" s="216">
        <f>ROUND(I145*H145,2)</f>
        <v>0</v>
      </c>
      <c r="BL145" s="18" t="s">
        <v>192</v>
      </c>
      <c r="BM145" s="215" t="s">
        <v>212</v>
      </c>
    </row>
    <row r="146" spans="1:65" s="2" customFormat="1" ht="11.25">
      <c r="A146" s="35"/>
      <c r="B146" s="36"/>
      <c r="C146" s="37"/>
      <c r="D146" s="217" t="s">
        <v>160</v>
      </c>
      <c r="E146" s="37"/>
      <c r="F146" s="218" t="s">
        <v>1459</v>
      </c>
      <c r="G146" s="37"/>
      <c r="H146" s="37"/>
      <c r="I146" s="116"/>
      <c r="J146" s="37"/>
      <c r="K146" s="37"/>
      <c r="L146" s="40"/>
      <c r="M146" s="219"/>
      <c r="N146" s="22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160</v>
      </c>
      <c r="AU146" s="18" t="s">
        <v>80</v>
      </c>
    </row>
    <row r="147" spans="1:65" s="2" customFormat="1" ht="16.5" customHeight="1">
      <c r="A147" s="35"/>
      <c r="B147" s="36"/>
      <c r="C147" s="204" t="s">
        <v>213</v>
      </c>
      <c r="D147" s="204" t="s">
        <v>155</v>
      </c>
      <c r="E147" s="205" t="s">
        <v>1460</v>
      </c>
      <c r="F147" s="206" t="s">
        <v>1461</v>
      </c>
      <c r="G147" s="207" t="s">
        <v>227</v>
      </c>
      <c r="H147" s="208">
        <v>7</v>
      </c>
      <c r="I147" s="209"/>
      <c r="J147" s="210">
        <f>ROUND(I147*H147,2)</f>
        <v>0</v>
      </c>
      <c r="K147" s="206" t="s">
        <v>1</v>
      </c>
      <c r="L147" s="40"/>
      <c r="M147" s="211" t="s">
        <v>1</v>
      </c>
      <c r="N147" s="212" t="s">
        <v>38</v>
      </c>
      <c r="O147" s="72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5" t="s">
        <v>192</v>
      </c>
      <c r="AT147" s="215" t="s">
        <v>155</v>
      </c>
      <c r="AU147" s="215" t="s">
        <v>80</v>
      </c>
      <c r="AY147" s="18" t="s">
        <v>153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8" t="s">
        <v>80</v>
      </c>
      <c r="BK147" s="216">
        <f>ROUND(I147*H147,2)</f>
        <v>0</v>
      </c>
      <c r="BL147" s="18" t="s">
        <v>192</v>
      </c>
      <c r="BM147" s="215" t="s">
        <v>216</v>
      </c>
    </row>
    <row r="148" spans="1:65" s="2" customFormat="1" ht="11.25">
      <c r="A148" s="35"/>
      <c r="B148" s="36"/>
      <c r="C148" s="37"/>
      <c r="D148" s="217" t="s">
        <v>160</v>
      </c>
      <c r="E148" s="37"/>
      <c r="F148" s="218" t="s">
        <v>1461</v>
      </c>
      <c r="G148" s="37"/>
      <c r="H148" s="37"/>
      <c r="I148" s="116"/>
      <c r="J148" s="37"/>
      <c r="K148" s="37"/>
      <c r="L148" s="40"/>
      <c r="M148" s="219"/>
      <c r="N148" s="22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160</v>
      </c>
      <c r="AU148" s="18" t="s">
        <v>80</v>
      </c>
    </row>
    <row r="149" spans="1:65" s="2" customFormat="1" ht="16.5" customHeight="1">
      <c r="A149" s="35"/>
      <c r="B149" s="36"/>
      <c r="C149" s="204" t="s">
        <v>189</v>
      </c>
      <c r="D149" s="204" t="s">
        <v>155</v>
      </c>
      <c r="E149" s="205" t="s">
        <v>1462</v>
      </c>
      <c r="F149" s="206" t="s">
        <v>1463</v>
      </c>
      <c r="G149" s="207" t="s">
        <v>227</v>
      </c>
      <c r="H149" s="208">
        <v>3</v>
      </c>
      <c r="I149" s="209"/>
      <c r="J149" s="210">
        <f>ROUND(I149*H149,2)</f>
        <v>0</v>
      </c>
      <c r="K149" s="206" t="s">
        <v>1</v>
      </c>
      <c r="L149" s="40"/>
      <c r="M149" s="211" t="s">
        <v>1</v>
      </c>
      <c r="N149" s="212" t="s">
        <v>38</v>
      </c>
      <c r="O149" s="72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5" t="s">
        <v>192</v>
      </c>
      <c r="AT149" s="215" t="s">
        <v>155</v>
      </c>
      <c r="AU149" s="215" t="s">
        <v>80</v>
      </c>
      <c r="AY149" s="18" t="s">
        <v>153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8" t="s">
        <v>80</v>
      </c>
      <c r="BK149" s="216">
        <f>ROUND(I149*H149,2)</f>
        <v>0</v>
      </c>
      <c r="BL149" s="18" t="s">
        <v>192</v>
      </c>
      <c r="BM149" s="215" t="s">
        <v>220</v>
      </c>
    </row>
    <row r="150" spans="1:65" s="2" customFormat="1" ht="11.25">
      <c r="A150" s="35"/>
      <c r="B150" s="36"/>
      <c r="C150" s="37"/>
      <c r="D150" s="217" t="s">
        <v>160</v>
      </c>
      <c r="E150" s="37"/>
      <c r="F150" s="218" t="s">
        <v>1463</v>
      </c>
      <c r="G150" s="37"/>
      <c r="H150" s="37"/>
      <c r="I150" s="116"/>
      <c r="J150" s="37"/>
      <c r="K150" s="37"/>
      <c r="L150" s="40"/>
      <c r="M150" s="219"/>
      <c r="N150" s="22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160</v>
      </c>
      <c r="AU150" s="18" t="s">
        <v>80</v>
      </c>
    </row>
    <row r="151" spans="1:65" s="2" customFormat="1" ht="16.5" customHeight="1">
      <c r="A151" s="35"/>
      <c r="B151" s="36"/>
      <c r="C151" s="204" t="s">
        <v>8</v>
      </c>
      <c r="D151" s="204" t="s">
        <v>155</v>
      </c>
      <c r="E151" s="205" t="s">
        <v>1464</v>
      </c>
      <c r="F151" s="206" t="s">
        <v>1465</v>
      </c>
      <c r="G151" s="207" t="s">
        <v>227</v>
      </c>
      <c r="H151" s="208">
        <v>5</v>
      </c>
      <c r="I151" s="209"/>
      <c r="J151" s="210">
        <f>ROUND(I151*H151,2)</f>
        <v>0</v>
      </c>
      <c r="K151" s="206" t="s">
        <v>1</v>
      </c>
      <c r="L151" s="40"/>
      <c r="M151" s="211" t="s">
        <v>1</v>
      </c>
      <c r="N151" s="212" t="s">
        <v>38</v>
      </c>
      <c r="O151" s="72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5" t="s">
        <v>192</v>
      </c>
      <c r="AT151" s="215" t="s">
        <v>155</v>
      </c>
      <c r="AU151" s="215" t="s">
        <v>80</v>
      </c>
      <c r="AY151" s="18" t="s">
        <v>153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8" t="s">
        <v>80</v>
      </c>
      <c r="BK151" s="216">
        <f>ROUND(I151*H151,2)</f>
        <v>0</v>
      </c>
      <c r="BL151" s="18" t="s">
        <v>192</v>
      </c>
      <c r="BM151" s="215" t="s">
        <v>222</v>
      </c>
    </row>
    <row r="152" spans="1:65" s="2" customFormat="1" ht="11.25">
      <c r="A152" s="35"/>
      <c r="B152" s="36"/>
      <c r="C152" s="37"/>
      <c r="D152" s="217" t="s">
        <v>160</v>
      </c>
      <c r="E152" s="37"/>
      <c r="F152" s="218" t="s">
        <v>1465</v>
      </c>
      <c r="G152" s="37"/>
      <c r="H152" s="37"/>
      <c r="I152" s="116"/>
      <c r="J152" s="37"/>
      <c r="K152" s="37"/>
      <c r="L152" s="40"/>
      <c r="M152" s="219"/>
      <c r="N152" s="22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160</v>
      </c>
      <c r="AU152" s="18" t="s">
        <v>80</v>
      </c>
    </row>
    <row r="153" spans="1:65" s="2" customFormat="1" ht="16.5" customHeight="1">
      <c r="A153" s="35"/>
      <c r="B153" s="36"/>
      <c r="C153" s="204" t="s">
        <v>192</v>
      </c>
      <c r="D153" s="204" t="s">
        <v>155</v>
      </c>
      <c r="E153" s="205" t="s">
        <v>1466</v>
      </c>
      <c r="F153" s="206" t="s">
        <v>1467</v>
      </c>
      <c r="G153" s="207" t="s">
        <v>227</v>
      </c>
      <c r="H153" s="208">
        <v>1</v>
      </c>
      <c r="I153" s="209"/>
      <c r="J153" s="210">
        <f>ROUND(I153*H153,2)</f>
        <v>0</v>
      </c>
      <c r="K153" s="206" t="s">
        <v>1</v>
      </c>
      <c r="L153" s="40"/>
      <c r="M153" s="211" t="s">
        <v>1</v>
      </c>
      <c r="N153" s="212" t="s">
        <v>38</v>
      </c>
      <c r="O153" s="72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5" t="s">
        <v>192</v>
      </c>
      <c r="AT153" s="215" t="s">
        <v>155</v>
      </c>
      <c r="AU153" s="215" t="s">
        <v>80</v>
      </c>
      <c r="AY153" s="18" t="s">
        <v>153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8" t="s">
        <v>80</v>
      </c>
      <c r="BK153" s="216">
        <f>ROUND(I153*H153,2)</f>
        <v>0</v>
      </c>
      <c r="BL153" s="18" t="s">
        <v>192</v>
      </c>
      <c r="BM153" s="215" t="s">
        <v>228</v>
      </c>
    </row>
    <row r="154" spans="1:65" s="2" customFormat="1" ht="11.25">
      <c r="A154" s="35"/>
      <c r="B154" s="36"/>
      <c r="C154" s="37"/>
      <c r="D154" s="217" t="s">
        <v>160</v>
      </c>
      <c r="E154" s="37"/>
      <c r="F154" s="218" t="s">
        <v>1467</v>
      </c>
      <c r="G154" s="37"/>
      <c r="H154" s="37"/>
      <c r="I154" s="116"/>
      <c r="J154" s="37"/>
      <c r="K154" s="37"/>
      <c r="L154" s="40"/>
      <c r="M154" s="219"/>
      <c r="N154" s="22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160</v>
      </c>
      <c r="AU154" s="18" t="s">
        <v>80</v>
      </c>
    </row>
    <row r="155" spans="1:65" s="2" customFormat="1" ht="16.5" customHeight="1">
      <c r="A155" s="35"/>
      <c r="B155" s="36"/>
      <c r="C155" s="204" t="s">
        <v>229</v>
      </c>
      <c r="D155" s="204" t="s">
        <v>155</v>
      </c>
      <c r="E155" s="205" t="s">
        <v>1468</v>
      </c>
      <c r="F155" s="206" t="s">
        <v>1469</v>
      </c>
      <c r="G155" s="207" t="s">
        <v>169</v>
      </c>
      <c r="H155" s="208">
        <v>54</v>
      </c>
      <c r="I155" s="209"/>
      <c r="J155" s="210">
        <f>ROUND(I155*H155,2)</f>
        <v>0</v>
      </c>
      <c r="K155" s="206" t="s">
        <v>1</v>
      </c>
      <c r="L155" s="40"/>
      <c r="M155" s="211" t="s">
        <v>1</v>
      </c>
      <c r="N155" s="212" t="s">
        <v>38</v>
      </c>
      <c r="O155" s="7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5" t="s">
        <v>192</v>
      </c>
      <c r="AT155" s="215" t="s">
        <v>155</v>
      </c>
      <c r="AU155" s="215" t="s">
        <v>80</v>
      </c>
      <c r="AY155" s="18" t="s">
        <v>153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80</v>
      </c>
      <c r="BK155" s="216">
        <f>ROUND(I155*H155,2)</f>
        <v>0</v>
      </c>
      <c r="BL155" s="18" t="s">
        <v>192</v>
      </c>
      <c r="BM155" s="215" t="s">
        <v>232</v>
      </c>
    </row>
    <row r="156" spans="1:65" s="2" customFormat="1" ht="11.25">
      <c r="A156" s="35"/>
      <c r="B156" s="36"/>
      <c r="C156" s="37"/>
      <c r="D156" s="217" t="s">
        <v>160</v>
      </c>
      <c r="E156" s="37"/>
      <c r="F156" s="218" t="s">
        <v>1469</v>
      </c>
      <c r="G156" s="37"/>
      <c r="H156" s="37"/>
      <c r="I156" s="116"/>
      <c r="J156" s="37"/>
      <c r="K156" s="37"/>
      <c r="L156" s="40"/>
      <c r="M156" s="219"/>
      <c r="N156" s="22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160</v>
      </c>
      <c r="AU156" s="18" t="s">
        <v>80</v>
      </c>
    </row>
    <row r="157" spans="1:65" s="2" customFormat="1" ht="16.5" customHeight="1">
      <c r="A157" s="35"/>
      <c r="B157" s="36"/>
      <c r="C157" s="204" t="s">
        <v>199</v>
      </c>
      <c r="D157" s="204" t="s">
        <v>155</v>
      </c>
      <c r="E157" s="205" t="s">
        <v>1470</v>
      </c>
      <c r="F157" s="206" t="s">
        <v>1471</v>
      </c>
      <c r="G157" s="207" t="s">
        <v>188</v>
      </c>
      <c r="H157" s="208">
        <v>7.1999999999999995E-2</v>
      </c>
      <c r="I157" s="209"/>
      <c r="J157" s="210">
        <f>ROUND(I157*H157,2)</f>
        <v>0</v>
      </c>
      <c r="K157" s="206" t="s">
        <v>1</v>
      </c>
      <c r="L157" s="40"/>
      <c r="M157" s="211" t="s">
        <v>1</v>
      </c>
      <c r="N157" s="212" t="s">
        <v>38</v>
      </c>
      <c r="O157" s="72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5" t="s">
        <v>192</v>
      </c>
      <c r="AT157" s="215" t="s">
        <v>155</v>
      </c>
      <c r="AU157" s="215" t="s">
        <v>80</v>
      </c>
      <c r="AY157" s="18" t="s">
        <v>153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8" t="s">
        <v>80</v>
      </c>
      <c r="BK157" s="216">
        <f>ROUND(I157*H157,2)</f>
        <v>0</v>
      </c>
      <c r="BL157" s="18" t="s">
        <v>192</v>
      </c>
      <c r="BM157" s="215" t="s">
        <v>235</v>
      </c>
    </row>
    <row r="158" spans="1:65" s="2" customFormat="1" ht="11.25">
      <c r="A158" s="35"/>
      <c r="B158" s="36"/>
      <c r="C158" s="37"/>
      <c r="D158" s="217" t="s">
        <v>160</v>
      </c>
      <c r="E158" s="37"/>
      <c r="F158" s="218" t="s">
        <v>1471</v>
      </c>
      <c r="G158" s="37"/>
      <c r="H158" s="37"/>
      <c r="I158" s="116"/>
      <c r="J158" s="37"/>
      <c r="K158" s="37"/>
      <c r="L158" s="40"/>
      <c r="M158" s="219"/>
      <c r="N158" s="220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160</v>
      </c>
      <c r="AU158" s="18" t="s">
        <v>80</v>
      </c>
    </row>
    <row r="159" spans="1:65" s="12" customFormat="1" ht="25.9" customHeight="1">
      <c r="B159" s="188"/>
      <c r="C159" s="189"/>
      <c r="D159" s="190" t="s">
        <v>72</v>
      </c>
      <c r="E159" s="191" t="s">
        <v>1472</v>
      </c>
      <c r="F159" s="191" t="s">
        <v>1473</v>
      </c>
      <c r="G159" s="189"/>
      <c r="H159" s="189"/>
      <c r="I159" s="192"/>
      <c r="J159" s="193">
        <f>BK159</f>
        <v>0</v>
      </c>
      <c r="K159" s="189"/>
      <c r="L159" s="194"/>
      <c r="M159" s="195"/>
      <c r="N159" s="196"/>
      <c r="O159" s="196"/>
      <c r="P159" s="197">
        <f>SUM(P160:P197)</f>
        <v>0</v>
      </c>
      <c r="Q159" s="196"/>
      <c r="R159" s="197">
        <f>SUM(R160:R197)</f>
        <v>0</v>
      </c>
      <c r="S159" s="196"/>
      <c r="T159" s="198">
        <f>SUM(T160:T197)</f>
        <v>0</v>
      </c>
      <c r="AR159" s="199" t="s">
        <v>82</v>
      </c>
      <c r="AT159" s="200" t="s">
        <v>72</v>
      </c>
      <c r="AU159" s="200" t="s">
        <v>73</v>
      </c>
      <c r="AY159" s="199" t="s">
        <v>153</v>
      </c>
      <c r="BK159" s="201">
        <f>SUM(BK160:BK197)</f>
        <v>0</v>
      </c>
    </row>
    <row r="160" spans="1:65" s="2" customFormat="1" ht="16.5" customHeight="1">
      <c r="A160" s="35"/>
      <c r="B160" s="36"/>
      <c r="C160" s="204" t="s">
        <v>236</v>
      </c>
      <c r="D160" s="204" t="s">
        <v>155</v>
      </c>
      <c r="E160" s="205" t="s">
        <v>1474</v>
      </c>
      <c r="F160" s="206" t="s">
        <v>1475</v>
      </c>
      <c r="G160" s="207" t="s">
        <v>227</v>
      </c>
      <c r="H160" s="208">
        <v>6</v>
      </c>
      <c r="I160" s="209"/>
      <c r="J160" s="210">
        <f>ROUND(I160*H160,2)</f>
        <v>0</v>
      </c>
      <c r="K160" s="206" t="s">
        <v>1</v>
      </c>
      <c r="L160" s="40"/>
      <c r="M160" s="211" t="s">
        <v>1</v>
      </c>
      <c r="N160" s="212" t="s">
        <v>38</v>
      </c>
      <c r="O160" s="72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5" t="s">
        <v>192</v>
      </c>
      <c r="AT160" s="215" t="s">
        <v>155</v>
      </c>
      <c r="AU160" s="215" t="s">
        <v>80</v>
      </c>
      <c r="AY160" s="18" t="s">
        <v>153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8" t="s">
        <v>80</v>
      </c>
      <c r="BK160" s="216">
        <f>ROUND(I160*H160,2)</f>
        <v>0</v>
      </c>
      <c r="BL160" s="18" t="s">
        <v>192</v>
      </c>
      <c r="BM160" s="215" t="s">
        <v>239</v>
      </c>
    </row>
    <row r="161" spans="1:65" s="2" customFormat="1" ht="11.25">
      <c r="A161" s="35"/>
      <c r="B161" s="36"/>
      <c r="C161" s="37"/>
      <c r="D161" s="217" t="s">
        <v>160</v>
      </c>
      <c r="E161" s="37"/>
      <c r="F161" s="218" t="s">
        <v>1475</v>
      </c>
      <c r="G161" s="37"/>
      <c r="H161" s="37"/>
      <c r="I161" s="116"/>
      <c r="J161" s="37"/>
      <c r="K161" s="37"/>
      <c r="L161" s="40"/>
      <c r="M161" s="219"/>
      <c r="N161" s="22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160</v>
      </c>
      <c r="AU161" s="18" t="s">
        <v>80</v>
      </c>
    </row>
    <row r="162" spans="1:65" s="2" customFormat="1" ht="16.5" customHeight="1">
      <c r="A162" s="35"/>
      <c r="B162" s="36"/>
      <c r="C162" s="204" t="s">
        <v>203</v>
      </c>
      <c r="D162" s="204" t="s">
        <v>155</v>
      </c>
      <c r="E162" s="205" t="s">
        <v>1476</v>
      </c>
      <c r="F162" s="206" t="s">
        <v>1477</v>
      </c>
      <c r="G162" s="207" t="s">
        <v>169</v>
      </c>
      <c r="H162" s="208">
        <v>20</v>
      </c>
      <c r="I162" s="209"/>
      <c r="J162" s="210">
        <f>ROUND(I162*H162,2)</f>
        <v>0</v>
      </c>
      <c r="K162" s="206" t="s">
        <v>1</v>
      </c>
      <c r="L162" s="40"/>
      <c r="M162" s="211" t="s">
        <v>1</v>
      </c>
      <c r="N162" s="212" t="s">
        <v>38</v>
      </c>
      <c r="O162" s="72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5" t="s">
        <v>192</v>
      </c>
      <c r="AT162" s="215" t="s">
        <v>155</v>
      </c>
      <c r="AU162" s="215" t="s">
        <v>80</v>
      </c>
      <c r="AY162" s="18" t="s">
        <v>153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8" t="s">
        <v>80</v>
      </c>
      <c r="BK162" s="216">
        <f>ROUND(I162*H162,2)</f>
        <v>0</v>
      </c>
      <c r="BL162" s="18" t="s">
        <v>192</v>
      </c>
      <c r="BM162" s="215" t="s">
        <v>247</v>
      </c>
    </row>
    <row r="163" spans="1:65" s="2" customFormat="1" ht="11.25">
      <c r="A163" s="35"/>
      <c r="B163" s="36"/>
      <c r="C163" s="37"/>
      <c r="D163" s="217" t="s">
        <v>160</v>
      </c>
      <c r="E163" s="37"/>
      <c r="F163" s="218" t="s">
        <v>1477</v>
      </c>
      <c r="G163" s="37"/>
      <c r="H163" s="37"/>
      <c r="I163" s="116"/>
      <c r="J163" s="37"/>
      <c r="K163" s="37"/>
      <c r="L163" s="40"/>
      <c r="M163" s="219"/>
      <c r="N163" s="220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160</v>
      </c>
      <c r="AU163" s="18" t="s">
        <v>80</v>
      </c>
    </row>
    <row r="164" spans="1:65" s="2" customFormat="1" ht="16.5" customHeight="1">
      <c r="A164" s="35"/>
      <c r="B164" s="36"/>
      <c r="C164" s="204" t="s">
        <v>7</v>
      </c>
      <c r="D164" s="204" t="s">
        <v>155</v>
      </c>
      <c r="E164" s="205" t="s">
        <v>1478</v>
      </c>
      <c r="F164" s="206" t="s">
        <v>1479</v>
      </c>
      <c r="G164" s="207" t="s">
        <v>169</v>
      </c>
      <c r="H164" s="208">
        <v>52</v>
      </c>
      <c r="I164" s="209"/>
      <c r="J164" s="210">
        <f>ROUND(I164*H164,2)</f>
        <v>0</v>
      </c>
      <c r="K164" s="206" t="s">
        <v>1</v>
      </c>
      <c r="L164" s="40"/>
      <c r="M164" s="211" t="s">
        <v>1</v>
      </c>
      <c r="N164" s="212" t="s">
        <v>38</v>
      </c>
      <c r="O164" s="72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5" t="s">
        <v>192</v>
      </c>
      <c r="AT164" s="215" t="s">
        <v>155</v>
      </c>
      <c r="AU164" s="215" t="s">
        <v>80</v>
      </c>
      <c r="AY164" s="18" t="s">
        <v>153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8" t="s">
        <v>80</v>
      </c>
      <c r="BK164" s="216">
        <f>ROUND(I164*H164,2)</f>
        <v>0</v>
      </c>
      <c r="BL164" s="18" t="s">
        <v>192</v>
      </c>
      <c r="BM164" s="215" t="s">
        <v>254</v>
      </c>
    </row>
    <row r="165" spans="1:65" s="2" customFormat="1" ht="11.25">
      <c r="A165" s="35"/>
      <c r="B165" s="36"/>
      <c r="C165" s="37"/>
      <c r="D165" s="217" t="s">
        <v>160</v>
      </c>
      <c r="E165" s="37"/>
      <c r="F165" s="218" t="s">
        <v>1479</v>
      </c>
      <c r="G165" s="37"/>
      <c r="H165" s="37"/>
      <c r="I165" s="116"/>
      <c r="J165" s="37"/>
      <c r="K165" s="37"/>
      <c r="L165" s="40"/>
      <c r="M165" s="219"/>
      <c r="N165" s="22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160</v>
      </c>
      <c r="AU165" s="18" t="s">
        <v>80</v>
      </c>
    </row>
    <row r="166" spans="1:65" s="2" customFormat="1" ht="16.5" customHeight="1">
      <c r="A166" s="35"/>
      <c r="B166" s="36"/>
      <c r="C166" s="204" t="s">
        <v>208</v>
      </c>
      <c r="D166" s="204" t="s">
        <v>155</v>
      </c>
      <c r="E166" s="205" t="s">
        <v>1480</v>
      </c>
      <c r="F166" s="206" t="s">
        <v>1481</v>
      </c>
      <c r="G166" s="207" t="s">
        <v>169</v>
      </c>
      <c r="H166" s="208">
        <v>49</v>
      </c>
      <c r="I166" s="209"/>
      <c r="J166" s="210">
        <f>ROUND(I166*H166,2)</f>
        <v>0</v>
      </c>
      <c r="K166" s="206" t="s">
        <v>1</v>
      </c>
      <c r="L166" s="40"/>
      <c r="M166" s="211" t="s">
        <v>1</v>
      </c>
      <c r="N166" s="212" t="s">
        <v>38</v>
      </c>
      <c r="O166" s="72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5" t="s">
        <v>192</v>
      </c>
      <c r="AT166" s="215" t="s">
        <v>155</v>
      </c>
      <c r="AU166" s="215" t="s">
        <v>80</v>
      </c>
      <c r="AY166" s="18" t="s">
        <v>153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8" t="s">
        <v>80</v>
      </c>
      <c r="BK166" s="216">
        <f>ROUND(I166*H166,2)</f>
        <v>0</v>
      </c>
      <c r="BL166" s="18" t="s">
        <v>192</v>
      </c>
      <c r="BM166" s="215" t="s">
        <v>259</v>
      </c>
    </row>
    <row r="167" spans="1:65" s="2" customFormat="1" ht="11.25">
      <c r="A167" s="35"/>
      <c r="B167" s="36"/>
      <c r="C167" s="37"/>
      <c r="D167" s="217" t="s">
        <v>160</v>
      </c>
      <c r="E167" s="37"/>
      <c r="F167" s="218" t="s">
        <v>1481</v>
      </c>
      <c r="G167" s="37"/>
      <c r="H167" s="37"/>
      <c r="I167" s="116"/>
      <c r="J167" s="37"/>
      <c r="K167" s="37"/>
      <c r="L167" s="40"/>
      <c r="M167" s="219"/>
      <c r="N167" s="22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160</v>
      </c>
      <c r="AU167" s="18" t="s">
        <v>80</v>
      </c>
    </row>
    <row r="168" spans="1:65" s="2" customFormat="1" ht="16.5" customHeight="1">
      <c r="A168" s="35"/>
      <c r="B168" s="36"/>
      <c r="C168" s="204" t="s">
        <v>261</v>
      </c>
      <c r="D168" s="204" t="s">
        <v>155</v>
      </c>
      <c r="E168" s="205" t="s">
        <v>1482</v>
      </c>
      <c r="F168" s="206" t="s">
        <v>1483</v>
      </c>
      <c r="G168" s="207" t="s">
        <v>169</v>
      </c>
      <c r="H168" s="208">
        <v>29</v>
      </c>
      <c r="I168" s="209"/>
      <c r="J168" s="210">
        <f>ROUND(I168*H168,2)</f>
        <v>0</v>
      </c>
      <c r="K168" s="206" t="s">
        <v>1</v>
      </c>
      <c r="L168" s="40"/>
      <c r="M168" s="211" t="s">
        <v>1</v>
      </c>
      <c r="N168" s="212" t="s">
        <v>38</v>
      </c>
      <c r="O168" s="72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5" t="s">
        <v>192</v>
      </c>
      <c r="AT168" s="215" t="s">
        <v>155</v>
      </c>
      <c r="AU168" s="215" t="s">
        <v>80</v>
      </c>
      <c r="AY168" s="18" t="s">
        <v>153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8" t="s">
        <v>80</v>
      </c>
      <c r="BK168" s="216">
        <f>ROUND(I168*H168,2)</f>
        <v>0</v>
      </c>
      <c r="BL168" s="18" t="s">
        <v>192</v>
      </c>
      <c r="BM168" s="215" t="s">
        <v>264</v>
      </c>
    </row>
    <row r="169" spans="1:65" s="2" customFormat="1" ht="11.25">
      <c r="A169" s="35"/>
      <c r="B169" s="36"/>
      <c r="C169" s="37"/>
      <c r="D169" s="217" t="s">
        <v>160</v>
      </c>
      <c r="E169" s="37"/>
      <c r="F169" s="218" t="s">
        <v>1483</v>
      </c>
      <c r="G169" s="37"/>
      <c r="H169" s="37"/>
      <c r="I169" s="116"/>
      <c r="J169" s="37"/>
      <c r="K169" s="37"/>
      <c r="L169" s="40"/>
      <c r="M169" s="219"/>
      <c r="N169" s="220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160</v>
      </c>
      <c r="AU169" s="18" t="s">
        <v>80</v>
      </c>
    </row>
    <row r="170" spans="1:65" s="2" customFormat="1" ht="21.75" customHeight="1">
      <c r="A170" s="35"/>
      <c r="B170" s="36"/>
      <c r="C170" s="204" t="s">
        <v>212</v>
      </c>
      <c r="D170" s="204" t="s">
        <v>155</v>
      </c>
      <c r="E170" s="205" t="s">
        <v>1484</v>
      </c>
      <c r="F170" s="206" t="s">
        <v>1485</v>
      </c>
      <c r="G170" s="207" t="s">
        <v>169</v>
      </c>
      <c r="H170" s="208">
        <v>52</v>
      </c>
      <c r="I170" s="209"/>
      <c r="J170" s="210">
        <f>ROUND(I170*H170,2)</f>
        <v>0</v>
      </c>
      <c r="K170" s="206" t="s">
        <v>1</v>
      </c>
      <c r="L170" s="40"/>
      <c r="M170" s="211" t="s">
        <v>1</v>
      </c>
      <c r="N170" s="212" t="s">
        <v>38</v>
      </c>
      <c r="O170" s="72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5" t="s">
        <v>192</v>
      </c>
      <c r="AT170" s="215" t="s">
        <v>155</v>
      </c>
      <c r="AU170" s="215" t="s">
        <v>80</v>
      </c>
      <c r="AY170" s="18" t="s">
        <v>153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80</v>
      </c>
      <c r="BK170" s="216">
        <f>ROUND(I170*H170,2)</f>
        <v>0</v>
      </c>
      <c r="BL170" s="18" t="s">
        <v>192</v>
      </c>
      <c r="BM170" s="215" t="s">
        <v>268</v>
      </c>
    </row>
    <row r="171" spans="1:65" s="2" customFormat="1" ht="11.25">
      <c r="A171" s="35"/>
      <c r="B171" s="36"/>
      <c r="C171" s="37"/>
      <c r="D171" s="217" t="s">
        <v>160</v>
      </c>
      <c r="E171" s="37"/>
      <c r="F171" s="218" t="s">
        <v>1485</v>
      </c>
      <c r="G171" s="37"/>
      <c r="H171" s="37"/>
      <c r="I171" s="116"/>
      <c r="J171" s="37"/>
      <c r="K171" s="37"/>
      <c r="L171" s="40"/>
      <c r="M171" s="219"/>
      <c r="N171" s="22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160</v>
      </c>
      <c r="AU171" s="18" t="s">
        <v>80</v>
      </c>
    </row>
    <row r="172" spans="1:65" s="2" customFormat="1" ht="21.75" customHeight="1">
      <c r="A172" s="35"/>
      <c r="B172" s="36"/>
      <c r="C172" s="204" t="s">
        <v>272</v>
      </c>
      <c r="D172" s="204" t="s">
        <v>155</v>
      </c>
      <c r="E172" s="205" t="s">
        <v>1486</v>
      </c>
      <c r="F172" s="206" t="s">
        <v>1487</v>
      </c>
      <c r="G172" s="207" t="s">
        <v>169</v>
      </c>
      <c r="H172" s="208">
        <v>49</v>
      </c>
      <c r="I172" s="209"/>
      <c r="J172" s="210">
        <f>ROUND(I172*H172,2)</f>
        <v>0</v>
      </c>
      <c r="K172" s="206" t="s">
        <v>1</v>
      </c>
      <c r="L172" s="40"/>
      <c r="M172" s="211" t="s">
        <v>1</v>
      </c>
      <c r="N172" s="212" t="s">
        <v>38</v>
      </c>
      <c r="O172" s="72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5" t="s">
        <v>192</v>
      </c>
      <c r="AT172" s="215" t="s">
        <v>155</v>
      </c>
      <c r="AU172" s="215" t="s">
        <v>80</v>
      </c>
      <c r="AY172" s="18" t="s">
        <v>153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8" t="s">
        <v>80</v>
      </c>
      <c r="BK172" s="216">
        <f>ROUND(I172*H172,2)</f>
        <v>0</v>
      </c>
      <c r="BL172" s="18" t="s">
        <v>192</v>
      </c>
      <c r="BM172" s="215" t="s">
        <v>275</v>
      </c>
    </row>
    <row r="173" spans="1:65" s="2" customFormat="1" ht="11.25">
      <c r="A173" s="35"/>
      <c r="B173" s="36"/>
      <c r="C173" s="37"/>
      <c r="D173" s="217" t="s">
        <v>160</v>
      </c>
      <c r="E173" s="37"/>
      <c r="F173" s="218" t="s">
        <v>1487</v>
      </c>
      <c r="G173" s="37"/>
      <c r="H173" s="37"/>
      <c r="I173" s="116"/>
      <c r="J173" s="37"/>
      <c r="K173" s="37"/>
      <c r="L173" s="40"/>
      <c r="M173" s="219"/>
      <c r="N173" s="22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160</v>
      </c>
      <c r="AU173" s="18" t="s">
        <v>80</v>
      </c>
    </row>
    <row r="174" spans="1:65" s="2" customFormat="1" ht="21.75" customHeight="1">
      <c r="A174" s="35"/>
      <c r="B174" s="36"/>
      <c r="C174" s="204" t="s">
        <v>216</v>
      </c>
      <c r="D174" s="204" t="s">
        <v>155</v>
      </c>
      <c r="E174" s="205" t="s">
        <v>1488</v>
      </c>
      <c r="F174" s="206" t="s">
        <v>1489</v>
      </c>
      <c r="G174" s="207" t="s">
        <v>169</v>
      </c>
      <c r="H174" s="208">
        <v>29</v>
      </c>
      <c r="I174" s="209"/>
      <c r="J174" s="210">
        <f>ROUND(I174*H174,2)</f>
        <v>0</v>
      </c>
      <c r="K174" s="206" t="s">
        <v>1</v>
      </c>
      <c r="L174" s="40"/>
      <c r="M174" s="211" t="s">
        <v>1</v>
      </c>
      <c r="N174" s="212" t="s">
        <v>38</v>
      </c>
      <c r="O174" s="72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5" t="s">
        <v>192</v>
      </c>
      <c r="AT174" s="215" t="s">
        <v>155</v>
      </c>
      <c r="AU174" s="215" t="s">
        <v>80</v>
      </c>
      <c r="AY174" s="18" t="s">
        <v>153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8" t="s">
        <v>80</v>
      </c>
      <c r="BK174" s="216">
        <f>ROUND(I174*H174,2)</f>
        <v>0</v>
      </c>
      <c r="BL174" s="18" t="s">
        <v>192</v>
      </c>
      <c r="BM174" s="215" t="s">
        <v>280</v>
      </c>
    </row>
    <row r="175" spans="1:65" s="2" customFormat="1" ht="11.25">
      <c r="A175" s="35"/>
      <c r="B175" s="36"/>
      <c r="C175" s="37"/>
      <c r="D175" s="217" t="s">
        <v>160</v>
      </c>
      <c r="E175" s="37"/>
      <c r="F175" s="218" t="s">
        <v>1489</v>
      </c>
      <c r="G175" s="37"/>
      <c r="H175" s="37"/>
      <c r="I175" s="116"/>
      <c r="J175" s="37"/>
      <c r="K175" s="37"/>
      <c r="L175" s="40"/>
      <c r="M175" s="219"/>
      <c r="N175" s="22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160</v>
      </c>
      <c r="AU175" s="18" t="s">
        <v>80</v>
      </c>
    </row>
    <row r="176" spans="1:65" s="2" customFormat="1" ht="16.5" customHeight="1">
      <c r="A176" s="35"/>
      <c r="B176" s="36"/>
      <c r="C176" s="204" t="s">
        <v>284</v>
      </c>
      <c r="D176" s="204" t="s">
        <v>155</v>
      </c>
      <c r="E176" s="205" t="s">
        <v>1490</v>
      </c>
      <c r="F176" s="206" t="s">
        <v>1491</v>
      </c>
      <c r="G176" s="207" t="s">
        <v>804</v>
      </c>
      <c r="H176" s="208">
        <v>27</v>
      </c>
      <c r="I176" s="209"/>
      <c r="J176" s="210">
        <f>ROUND(I176*H176,2)</f>
        <v>0</v>
      </c>
      <c r="K176" s="206" t="s">
        <v>1</v>
      </c>
      <c r="L176" s="40"/>
      <c r="M176" s="211" t="s">
        <v>1</v>
      </c>
      <c r="N176" s="212" t="s">
        <v>38</v>
      </c>
      <c r="O176" s="72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5" t="s">
        <v>192</v>
      </c>
      <c r="AT176" s="215" t="s">
        <v>155</v>
      </c>
      <c r="AU176" s="215" t="s">
        <v>80</v>
      </c>
      <c r="AY176" s="18" t="s">
        <v>153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8" t="s">
        <v>80</v>
      </c>
      <c r="BK176" s="216">
        <f>ROUND(I176*H176,2)</f>
        <v>0</v>
      </c>
      <c r="BL176" s="18" t="s">
        <v>192</v>
      </c>
      <c r="BM176" s="215" t="s">
        <v>287</v>
      </c>
    </row>
    <row r="177" spans="1:65" s="2" customFormat="1" ht="11.25">
      <c r="A177" s="35"/>
      <c r="B177" s="36"/>
      <c r="C177" s="37"/>
      <c r="D177" s="217" t="s">
        <v>160</v>
      </c>
      <c r="E177" s="37"/>
      <c r="F177" s="218" t="s">
        <v>1491</v>
      </c>
      <c r="G177" s="37"/>
      <c r="H177" s="37"/>
      <c r="I177" s="116"/>
      <c r="J177" s="37"/>
      <c r="K177" s="37"/>
      <c r="L177" s="40"/>
      <c r="M177" s="219"/>
      <c r="N177" s="22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160</v>
      </c>
      <c r="AU177" s="18" t="s">
        <v>80</v>
      </c>
    </row>
    <row r="178" spans="1:65" s="2" customFormat="1" ht="16.5" customHeight="1">
      <c r="A178" s="35"/>
      <c r="B178" s="36"/>
      <c r="C178" s="204" t="s">
        <v>220</v>
      </c>
      <c r="D178" s="204" t="s">
        <v>155</v>
      </c>
      <c r="E178" s="205" t="s">
        <v>1492</v>
      </c>
      <c r="F178" s="206" t="s">
        <v>1493</v>
      </c>
      <c r="G178" s="207" t="s">
        <v>227</v>
      </c>
      <c r="H178" s="208">
        <v>27</v>
      </c>
      <c r="I178" s="209"/>
      <c r="J178" s="210">
        <f>ROUND(I178*H178,2)</f>
        <v>0</v>
      </c>
      <c r="K178" s="206" t="s">
        <v>1</v>
      </c>
      <c r="L178" s="40"/>
      <c r="M178" s="211" t="s">
        <v>1</v>
      </c>
      <c r="N178" s="212" t="s">
        <v>38</v>
      </c>
      <c r="O178" s="7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192</v>
      </c>
      <c r="AT178" s="215" t="s">
        <v>155</v>
      </c>
      <c r="AU178" s="215" t="s">
        <v>80</v>
      </c>
      <c r="AY178" s="18" t="s">
        <v>153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8" t="s">
        <v>80</v>
      </c>
      <c r="BK178" s="216">
        <f>ROUND(I178*H178,2)</f>
        <v>0</v>
      </c>
      <c r="BL178" s="18" t="s">
        <v>192</v>
      </c>
      <c r="BM178" s="215" t="s">
        <v>292</v>
      </c>
    </row>
    <row r="179" spans="1:65" s="2" customFormat="1" ht="11.25">
      <c r="A179" s="35"/>
      <c r="B179" s="36"/>
      <c r="C179" s="37"/>
      <c r="D179" s="217" t="s">
        <v>160</v>
      </c>
      <c r="E179" s="37"/>
      <c r="F179" s="218" t="s">
        <v>1493</v>
      </c>
      <c r="G179" s="37"/>
      <c r="H179" s="37"/>
      <c r="I179" s="116"/>
      <c r="J179" s="37"/>
      <c r="K179" s="37"/>
      <c r="L179" s="40"/>
      <c r="M179" s="219"/>
      <c r="N179" s="22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160</v>
      </c>
      <c r="AU179" s="18" t="s">
        <v>80</v>
      </c>
    </row>
    <row r="180" spans="1:65" s="2" customFormat="1" ht="16.5" customHeight="1">
      <c r="A180" s="35"/>
      <c r="B180" s="36"/>
      <c r="C180" s="204" t="s">
        <v>294</v>
      </c>
      <c r="D180" s="204" t="s">
        <v>155</v>
      </c>
      <c r="E180" s="205" t="s">
        <v>1494</v>
      </c>
      <c r="F180" s="206" t="s">
        <v>1495</v>
      </c>
      <c r="G180" s="207" t="s">
        <v>804</v>
      </c>
      <c r="H180" s="208">
        <v>21</v>
      </c>
      <c r="I180" s="209"/>
      <c r="J180" s="210">
        <f>ROUND(I180*H180,2)</f>
        <v>0</v>
      </c>
      <c r="K180" s="206" t="s">
        <v>1</v>
      </c>
      <c r="L180" s="40"/>
      <c r="M180" s="211" t="s">
        <v>1</v>
      </c>
      <c r="N180" s="212" t="s">
        <v>38</v>
      </c>
      <c r="O180" s="72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5" t="s">
        <v>192</v>
      </c>
      <c r="AT180" s="215" t="s">
        <v>155</v>
      </c>
      <c r="AU180" s="215" t="s">
        <v>80</v>
      </c>
      <c r="AY180" s="18" t="s">
        <v>153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80</v>
      </c>
      <c r="BK180" s="216">
        <f>ROUND(I180*H180,2)</f>
        <v>0</v>
      </c>
      <c r="BL180" s="18" t="s">
        <v>192</v>
      </c>
      <c r="BM180" s="215" t="s">
        <v>297</v>
      </c>
    </row>
    <row r="181" spans="1:65" s="2" customFormat="1" ht="11.25">
      <c r="A181" s="35"/>
      <c r="B181" s="36"/>
      <c r="C181" s="37"/>
      <c r="D181" s="217" t="s">
        <v>160</v>
      </c>
      <c r="E181" s="37"/>
      <c r="F181" s="218" t="s">
        <v>1495</v>
      </c>
      <c r="G181" s="37"/>
      <c r="H181" s="37"/>
      <c r="I181" s="116"/>
      <c r="J181" s="37"/>
      <c r="K181" s="37"/>
      <c r="L181" s="40"/>
      <c r="M181" s="219"/>
      <c r="N181" s="220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160</v>
      </c>
      <c r="AU181" s="18" t="s">
        <v>80</v>
      </c>
    </row>
    <row r="182" spans="1:65" s="2" customFormat="1" ht="16.5" customHeight="1">
      <c r="A182" s="35"/>
      <c r="B182" s="36"/>
      <c r="C182" s="204" t="s">
        <v>222</v>
      </c>
      <c r="D182" s="204" t="s">
        <v>155</v>
      </c>
      <c r="E182" s="205" t="s">
        <v>1496</v>
      </c>
      <c r="F182" s="206" t="s">
        <v>1497</v>
      </c>
      <c r="G182" s="207" t="s">
        <v>227</v>
      </c>
      <c r="H182" s="208">
        <v>9</v>
      </c>
      <c r="I182" s="209"/>
      <c r="J182" s="210">
        <f>ROUND(I182*H182,2)</f>
        <v>0</v>
      </c>
      <c r="K182" s="206" t="s">
        <v>1</v>
      </c>
      <c r="L182" s="40"/>
      <c r="M182" s="211" t="s">
        <v>1</v>
      </c>
      <c r="N182" s="212" t="s">
        <v>38</v>
      </c>
      <c r="O182" s="7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192</v>
      </c>
      <c r="AT182" s="215" t="s">
        <v>155</v>
      </c>
      <c r="AU182" s="215" t="s">
        <v>80</v>
      </c>
      <c r="AY182" s="18" t="s">
        <v>153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80</v>
      </c>
      <c r="BK182" s="216">
        <f>ROUND(I182*H182,2)</f>
        <v>0</v>
      </c>
      <c r="BL182" s="18" t="s">
        <v>192</v>
      </c>
      <c r="BM182" s="215" t="s">
        <v>302</v>
      </c>
    </row>
    <row r="183" spans="1:65" s="2" customFormat="1" ht="11.25">
      <c r="A183" s="35"/>
      <c r="B183" s="36"/>
      <c r="C183" s="37"/>
      <c r="D183" s="217" t="s">
        <v>160</v>
      </c>
      <c r="E183" s="37"/>
      <c r="F183" s="218" t="s">
        <v>1497</v>
      </c>
      <c r="G183" s="37"/>
      <c r="H183" s="37"/>
      <c r="I183" s="116"/>
      <c r="J183" s="37"/>
      <c r="K183" s="37"/>
      <c r="L183" s="40"/>
      <c r="M183" s="219"/>
      <c r="N183" s="220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160</v>
      </c>
      <c r="AU183" s="18" t="s">
        <v>80</v>
      </c>
    </row>
    <row r="184" spans="1:65" s="2" customFormat="1" ht="16.5" customHeight="1">
      <c r="A184" s="35"/>
      <c r="B184" s="36"/>
      <c r="C184" s="204" t="s">
        <v>303</v>
      </c>
      <c r="D184" s="204" t="s">
        <v>155</v>
      </c>
      <c r="E184" s="205" t="s">
        <v>1498</v>
      </c>
      <c r="F184" s="206" t="s">
        <v>1499</v>
      </c>
      <c r="G184" s="207" t="s">
        <v>227</v>
      </c>
      <c r="H184" s="208">
        <v>7</v>
      </c>
      <c r="I184" s="209"/>
      <c r="J184" s="210">
        <f>ROUND(I184*H184,2)</f>
        <v>0</v>
      </c>
      <c r="K184" s="206" t="s">
        <v>1</v>
      </c>
      <c r="L184" s="40"/>
      <c r="M184" s="211" t="s">
        <v>1</v>
      </c>
      <c r="N184" s="212" t="s">
        <v>38</v>
      </c>
      <c r="O184" s="72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5" t="s">
        <v>192</v>
      </c>
      <c r="AT184" s="215" t="s">
        <v>155</v>
      </c>
      <c r="AU184" s="215" t="s">
        <v>80</v>
      </c>
      <c r="AY184" s="18" t="s">
        <v>153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8" t="s">
        <v>80</v>
      </c>
      <c r="BK184" s="216">
        <f>ROUND(I184*H184,2)</f>
        <v>0</v>
      </c>
      <c r="BL184" s="18" t="s">
        <v>192</v>
      </c>
      <c r="BM184" s="215" t="s">
        <v>306</v>
      </c>
    </row>
    <row r="185" spans="1:65" s="2" customFormat="1" ht="11.25">
      <c r="A185" s="35"/>
      <c r="B185" s="36"/>
      <c r="C185" s="37"/>
      <c r="D185" s="217" t="s">
        <v>160</v>
      </c>
      <c r="E185" s="37"/>
      <c r="F185" s="218" t="s">
        <v>1499</v>
      </c>
      <c r="G185" s="37"/>
      <c r="H185" s="37"/>
      <c r="I185" s="116"/>
      <c r="J185" s="37"/>
      <c r="K185" s="37"/>
      <c r="L185" s="40"/>
      <c r="M185" s="219"/>
      <c r="N185" s="220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160</v>
      </c>
      <c r="AU185" s="18" t="s">
        <v>80</v>
      </c>
    </row>
    <row r="186" spans="1:65" s="2" customFormat="1" ht="16.5" customHeight="1">
      <c r="A186" s="35"/>
      <c r="B186" s="36"/>
      <c r="C186" s="204" t="s">
        <v>228</v>
      </c>
      <c r="D186" s="204" t="s">
        <v>155</v>
      </c>
      <c r="E186" s="205" t="s">
        <v>1500</v>
      </c>
      <c r="F186" s="206" t="s">
        <v>1501</v>
      </c>
      <c r="G186" s="207" t="s">
        <v>227</v>
      </c>
      <c r="H186" s="208">
        <v>4</v>
      </c>
      <c r="I186" s="209"/>
      <c r="J186" s="210">
        <f>ROUND(I186*H186,2)</f>
        <v>0</v>
      </c>
      <c r="K186" s="206" t="s">
        <v>1</v>
      </c>
      <c r="L186" s="40"/>
      <c r="M186" s="211" t="s">
        <v>1</v>
      </c>
      <c r="N186" s="212" t="s">
        <v>38</v>
      </c>
      <c r="O186" s="72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5" t="s">
        <v>192</v>
      </c>
      <c r="AT186" s="215" t="s">
        <v>155</v>
      </c>
      <c r="AU186" s="215" t="s">
        <v>80</v>
      </c>
      <c r="AY186" s="18" t="s">
        <v>153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8" t="s">
        <v>80</v>
      </c>
      <c r="BK186" s="216">
        <f>ROUND(I186*H186,2)</f>
        <v>0</v>
      </c>
      <c r="BL186" s="18" t="s">
        <v>192</v>
      </c>
      <c r="BM186" s="215" t="s">
        <v>311</v>
      </c>
    </row>
    <row r="187" spans="1:65" s="2" customFormat="1" ht="11.25">
      <c r="A187" s="35"/>
      <c r="B187" s="36"/>
      <c r="C187" s="37"/>
      <c r="D187" s="217" t="s">
        <v>160</v>
      </c>
      <c r="E187" s="37"/>
      <c r="F187" s="218" t="s">
        <v>1501</v>
      </c>
      <c r="G187" s="37"/>
      <c r="H187" s="37"/>
      <c r="I187" s="116"/>
      <c r="J187" s="37"/>
      <c r="K187" s="37"/>
      <c r="L187" s="40"/>
      <c r="M187" s="219"/>
      <c r="N187" s="220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160</v>
      </c>
      <c r="AU187" s="18" t="s">
        <v>80</v>
      </c>
    </row>
    <row r="188" spans="1:65" s="2" customFormat="1" ht="16.5" customHeight="1">
      <c r="A188" s="35"/>
      <c r="B188" s="36"/>
      <c r="C188" s="204" t="s">
        <v>313</v>
      </c>
      <c r="D188" s="204" t="s">
        <v>155</v>
      </c>
      <c r="E188" s="205" t="s">
        <v>1502</v>
      </c>
      <c r="F188" s="206" t="s">
        <v>1503</v>
      </c>
      <c r="G188" s="207" t="s">
        <v>227</v>
      </c>
      <c r="H188" s="208">
        <v>4</v>
      </c>
      <c r="I188" s="209"/>
      <c r="J188" s="210">
        <f>ROUND(I188*H188,2)</f>
        <v>0</v>
      </c>
      <c r="K188" s="206" t="s">
        <v>1</v>
      </c>
      <c r="L188" s="40"/>
      <c r="M188" s="211" t="s">
        <v>1</v>
      </c>
      <c r="N188" s="212" t="s">
        <v>38</v>
      </c>
      <c r="O188" s="72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5" t="s">
        <v>192</v>
      </c>
      <c r="AT188" s="215" t="s">
        <v>155</v>
      </c>
      <c r="AU188" s="215" t="s">
        <v>80</v>
      </c>
      <c r="AY188" s="18" t="s">
        <v>153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8" t="s">
        <v>80</v>
      </c>
      <c r="BK188" s="216">
        <f>ROUND(I188*H188,2)</f>
        <v>0</v>
      </c>
      <c r="BL188" s="18" t="s">
        <v>192</v>
      </c>
      <c r="BM188" s="215" t="s">
        <v>316</v>
      </c>
    </row>
    <row r="189" spans="1:65" s="2" customFormat="1" ht="11.25">
      <c r="A189" s="35"/>
      <c r="B189" s="36"/>
      <c r="C189" s="37"/>
      <c r="D189" s="217" t="s">
        <v>160</v>
      </c>
      <c r="E189" s="37"/>
      <c r="F189" s="218" t="s">
        <v>1503</v>
      </c>
      <c r="G189" s="37"/>
      <c r="H189" s="37"/>
      <c r="I189" s="116"/>
      <c r="J189" s="37"/>
      <c r="K189" s="37"/>
      <c r="L189" s="40"/>
      <c r="M189" s="219"/>
      <c r="N189" s="220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160</v>
      </c>
      <c r="AU189" s="18" t="s">
        <v>80</v>
      </c>
    </row>
    <row r="190" spans="1:65" s="2" customFormat="1" ht="16.5" customHeight="1">
      <c r="A190" s="35"/>
      <c r="B190" s="36"/>
      <c r="C190" s="204" t="s">
        <v>232</v>
      </c>
      <c r="D190" s="204" t="s">
        <v>155</v>
      </c>
      <c r="E190" s="205" t="s">
        <v>1504</v>
      </c>
      <c r="F190" s="206" t="s">
        <v>1505</v>
      </c>
      <c r="G190" s="207" t="s">
        <v>227</v>
      </c>
      <c r="H190" s="208">
        <v>2</v>
      </c>
      <c r="I190" s="209"/>
      <c r="J190" s="210">
        <f>ROUND(I190*H190,2)</f>
        <v>0</v>
      </c>
      <c r="K190" s="206" t="s">
        <v>1</v>
      </c>
      <c r="L190" s="40"/>
      <c r="M190" s="211" t="s">
        <v>1</v>
      </c>
      <c r="N190" s="212" t="s">
        <v>38</v>
      </c>
      <c r="O190" s="72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5" t="s">
        <v>192</v>
      </c>
      <c r="AT190" s="215" t="s">
        <v>155</v>
      </c>
      <c r="AU190" s="215" t="s">
        <v>80</v>
      </c>
      <c r="AY190" s="18" t="s">
        <v>153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8" t="s">
        <v>80</v>
      </c>
      <c r="BK190" s="216">
        <f>ROUND(I190*H190,2)</f>
        <v>0</v>
      </c>
      <c r="BL190" s="18" t="s">
        <v>192</v>
      </c>
      <c r="BM190" s="215" t="s">
        <v>320</v>
      </c>
    </row>
    <row r="191" spans="1:65" s="2" customFormat="1" ht="11.25">
      <c r="A191" s="35"/>
      <c r="B191" s="36"/>
      <c r="C191" s="37"/>
      <c r="D191" s="217" t="s">
        <v>160</v>
      </c>
      <c r="E191" s="37"/>
      <c r="F191" s="218" t="s">
        <v>1505</v>
      </c>
      <c r="G191" s="37"/>
      <c r="H191" s="37"/>
      <c r="I191" s="116"/>
      <c r="J191" s="37"/>
      <c r="K191" s="37"/>
      <c r="L191" s="40"/>
      <c r="M191" s="219"/>
      <c r="N191" s="220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160</v>
      </c>
      <c r="AU191" s="18" t="s">
        <v>80</v>
      </c>
    </row>
    <row r="192" spans="1:65" s="2" customFormat="1" ht="16.5" customHeight="1">
      <c r="A192" s="35"/>
      <c r="B192" s="36"/>
      <c r="C192" s="204" t="s">
        <v>329</v>
      </c>
      <c r="D192" s="204" t="s">
        <v>155</v>
      </c>
      <c r="E192" s="205" t="s">
        <v>1506</v>
      </c>
      <c r="F192" s="206" t="s">
        <v>1507</v>
      </c>
      <c r="G192" s="207" t="s">
        <v>169</v>
      </c>
      <c r="H192" s="208">
        <v>140</v>
      </c>
      <c r="I192" s="209"/>
      <c r="J192" s="210">
        <f>ROUND(I192*H192,2)</f>
        <v>0</v>
      </c>
      <c r="K192" s="206" t="s">
        <v>1</v>
      </c>
      <c r="L192" s="40"/>
      <c r="M192" s="211" t="s">
        <v>1</v>
      </c>
      <c r="N192" s="212" t="s">
        <v>38</v>
      </c>
      <c r="O192" s="72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5" t="s">
        <v>192</v>
      </c>
      <c r="AT192" s="215" t="s">
        <v>155</v>
      </c>
      <c r="AU192" s="215" t="s">
        <v>80</v>
      </c>
      <c r="AY192" s="18" t="s">
        <v>153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8" t="s">
        <v>80</v>
      </c>
      <c r="BK192" s="216">
        <f>ROUND(I192*H192,2)</f>
        <v>0</v>
      </c>
      <c r="BL192" s="18" t="s">
        <v>192</v>
      </c>
      <c r="BM192" s="215" t="s">
        <v>332</v>
      </c>
    </row>
    <row r="193" spans="1:65" s="2" customFormat="1" ht="11.25">
      <c r="A193" s="35"/>
      <c r="B193" s="36"/>
      <c r="C193" s="37"/>
      <c r="D193" s="217" t="s">
        <v>160</v>
      </c>
      <c r="E193" s="37"/>
      <c r="F193" s="218" t="s">
        <v>1507</v>
      </c>
      <c r="G193" s="37"/>
      <c r="H193" s="37"/>
      <c r="I193" s="116"/>
      <c r="J193" s="37"/>
      <c r="K193" s="37"/>
      <c r="L193" s="40"/>
      <c r="M193" s="219"/>
      <c r="N193" s="220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160</v>
      </c>
      <c r="AU193" s="18" t="s">
        <v>80</v>
      </c>
    </row>
    <row r="194" spans="1:65" s="2" customFormat="1" ht="16.5" customHeight="1">
      <c r="A194" s="35"/>
      <c r="B194" s="36"/>
      <c r="C194" s="204" t="s">
        <v>235</v>
      </c>
      <c r="D194" s="204" t="s">
        <v>155</v>
      </c>
      <c r="E194" s="205" t="s">
        <v>1508</v>
      </c>
      <c r="F194" s="206" t="s">
        <v>1509</v>
      </c>
      <c r="G194" s="207" t="s">
        <v>169</v>
      </c>
      <c r="H194" s="208">
        <v>140</v>
      </c>
      <c r="I194" s="209"/>
      <c r="J194" s="210">
        <f>ROUND(I194*H194,2)</f>
        <v>0</v>
      </c>
      <c r="K194" s="206" t="s">
        <v>1</v>
      </c>
      <c r="L194" s="40"/>
      <c r="M194" s="211" t="s">
        <v>1</v>
      </c>
      <c r="N194" s="212" t="s">
        <v>38</v>
      </c>
      <c r="O194" s="72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5" t="s">
        <v>192</v>
      </c>
      <c r="AT194" s="215" t="s">
        <v>155</v>
      </c>
      <c r="AU194" s="215" t="s">
        <v>80</v>
      </c>
      <c r="AY194" s="18" t="s">
        <v>153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8" t="s">
        <v>80</v>
      </c>
      <c r="BK194" s="216">
        <f>ROUND(I194*H194,2)</f>
        <v>0</v>
      </c>
      <c r="BL194" s="18" t="s">
        <v>192</v>
      </c>
      <c r="BM194" s="215" t="s">
        <v>335</v>
      </c>
    </row>
    <row r="195" spans="1:65" s="2" customFormat="1" ht="11.25">
      <c r="A195" s="35"/>
      <c r="B195" s="36"/>
      <c r="C195" s="37"/>
      <c r="D195" s="217" t="s">
        <v>160</v>
      </c>
      <c r="E195" s="37"/>
      <c r="F195" s="218" t="s">
        <v>1509</v>
      </c>
      <c r="G195" s="37"/>
      <c r="H195" s="37"/>
      <c r="I195" s="116"/>
      <c r="J195" s="37"/>
      <c r="K195" s="37"/>
      <c r="L195" s="40"/>
      <c r="M195" s="219"/>
      <c r="N195" s="220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160</v>
      </c>
      <c r="AU195" s="18" t="s">
        <v>80</v>
      </c>
    </row>
    <row r="196" spans="1:65" s="2" customFormat="1" ht="16.5" customHeight="1">
      <c r="A196" s="35"/>
      <c r="B196" s="36"/>
      <c r="C196" s="204" t="s">
        <v>337</v>
      </c>
      <c r="D196" s="204" t="s">
        <v>155</v>
      </c>
      <c r="E196" s="205" t="s">
        <v>1510</v>
      </c>
      <c r="F196" s="206" t="s">
        <v>1511</v>
      </c>
      <c r="G196" s="207" t="s">
        <v>188</v>
      </c>
      <c r="H196" s="208">
        <v>0.77100000000000002</v>
      </c>
      <c r="I196" s="209"/>
      <c r="J196" s="210">
        <f>ROUND(I196*H196,2)</f>
        <v>0</v>
      </c>
      <c r="K196" s="206" t="s">
        <v>1</v>
      </c>
      <c r="L196" s="40"/>
      <c r="M196" s="211" t="s">
        <v>1</v>
      </c>
      <c r="N196" s="212" t="s">
        <v>38</v>
      </c>
      <c r="O196" s="72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5" t="s">
        <v>192</v>
      </c>
      <c r="AT196" s="215" t="s">
        <v>155</v>
      </c>
      <c r="AU196" s="215" t="s">
        <v>80</v>
      </c>
      <c r="AY196" s="18" t="s">
        <v>153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8" t="s">
        <v>80</v>
      </c>
      <c r="BK196" s="216">
        <f>ROUND(I196*H196,2)</f>
        <v>0</v>
      </c>
      <c r="BL196" s="18" t="s">
        <v>192</v>
      </c>
      <c r="BM196" s="215" t="s">
        <v>340</v>
      </c>
    </row>
    <row r="197" spans="1:65" s="2" customFormat="1" ht="11.25">
      <c r="A197" s="35"/>
      <c r="B197" s="36"/>
      <c r="C197" s="37"/>
      <c r="D197" s="217" t="s">
        <v>160</v>
      </c>
      <c r="E197" s="37"/>
      <c r="F197" s="218" t="s">
        <v>1511</v>
      </c>
      <c r="G197" s="37"/>
      <c r="H197" s="37"/>
      <c r="I197" s="116"/>
      <c r="J197" s="37"/>
      <c r="K197" s="37"/>
      <c r="L197" s="40"/>
      <c r="M197" s="219"/>
      <c r="N197" s="22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160</v>
      </c>
      <c r="AU197" s="18" t="s">
        <v>80</v>
      </c>
    </row>
    <row r="198" spans="1:65" s="12" customFormat="1" ht="25.9" customHeight="1">
      <c r="B198" s="188"/>
      <c r="C198" s="189"/>
      <c r="D198" s="190" t="s">
        <v>72</v>
      </c>
      <c r="E198" s="191" t="s">
        <v>800</v>
      </c>
      <c r="F198" s="191" t="s">
        <v>1512</v>
      </c>
      <c r="G198" s="189"/>
      <c r="H198" s="189"/>
      <c r="I198" s="192"/>
      <c r="J198" s="193">
        <f>BK198</f>
        <v>0</v>
      </c>
      <c r="K198" s="189"/>
      <c r="L198" s="194"/>
      <c r="M198" s="195"/>
      <c r="N198" s="196"/>
      <c r="O198" s="196"/>
      <c r="P198" s="197">
        <f>SUM(P199:P240)</f>
        <v>0</v>
      </c>
      <c r="Q198" s="196"/>
      <c r="R198" s="197">
        <f>SUM(R199:R240)</f>
        <v>0</v>
      </c>
      <c r="S198" s="196"/>
      <c r="T198" s="198">
        <f>SUM(T199:T240)</f>
        <v>0</v>
      </c>
      <c r="AR198" s="199" t="s">
        <v>82</v>
      </c>
      <c r="AT198" s="200" t="s">
        <v>72</v>
      </c>
      <c r="AU198" s="200" t="s">
        <v>73</v>
      </c>
      <c r="AY198" s="199" t="s">
        <v>153</v>
      </c>
      <c r="BK198" s="201">
        <f>SUM(BK199:BK240)</f>
        <v>0</v>
      </c>
    </row>
    <row r="199" spans="1:65" s="2" customFormat="1" ht="16.5" customHeight="1">
      <c r="A199" s="35"/>
      <c r="B199" s="36"/>
      <c r="C199" s="204" t="s">
        <v>239</v>
      </c>
      <c r="D199" s="204" t="s">
        <v>155</v>
      </c>
      <c r="E199" s="205" t="s">
        <v>1513</v>
      </c>
      <c r="F199" s="206" t="s">
        <v>1514</v>
      </c>
      <c r="G199" s="207" t="s">
        <v>804</v>
      </c>
      <c r="H199" s="208">
        <v>1</v>
      </c>
      <c r="I199" s="209"/>
      <c r="J199" s="210">
        <f>ROUND(I199*H199,2)</f>
        <v>0</v>
      </c>
      <c r="K199" s="206" t="s">
        <v>1</v>
      </c>
      <c r="L199" s="40"/>
      <c r="M199" s="211" t="s">
        <v>1</v>
      </c>
      <c r="N199" s="212" t="s">
        <v>38</v>
      </c>
      <c r="O199" s="72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5" t="s">
        <v>192</v>
      </c>
      <c r="AT199" s="215" t="s">
        <v>155</v>
      </c>
      <c r="AU199" s="215" t="s">
        <v>80</v>
      </c>
      <c r="AY199" s="18" t="s">
        <v>153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8" t="s">
        <v>80</v>
      </c>
      <c r="BK199" s="216">
        <f>ROUND(I199*H199,2)</f>
        <v>0</v>
      </c>
      <c r="BL199" s="18" t="s">
        <v>192</v>
      </c>
      <c r="BM199" s="215" t="s">
        <v>343</v>
      </c>
    </row>
    <row r="200" spans="1:65" s="2" customFormat="1" ht="11.25">
      <c r="A200" s="35"/>
      <c r="B200" s="36"/>
      <c r="C200" s="37"/>
      <c r="D200" s="217" t="s">
        <v>160</v>
      </c>
      <c r="E200" s="37"/>
      <c r="F200" s="218" t="s">
        <v>1514</v>
      </c>
      <c r="G200" s="37"/>
      <c r="H200" s="37"/>
      <c r="I200" s="116"/>
      <c r="J200" s="37"/>
      <c r="K200" s="37"/>
      <c r="L200" s="40"/>
      <c r="M200" s="219"/>
      <c r="N200" s="22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160</v>
      </c>
      <c r="AU200" s="18" t="s">
        <v>80</v>
      </c>
    </row>
    <row r="201" spans="1:65" s="2" customFormat="1" ht="21.75" customHeight="1">
      <c r="A201" s="35"/>
      <c r="B201" s="36"/>
      <c r="C201" s="204" t="s">
        <v>345</v>
      </c>
      <c r="D201" s="204" t="s">
        <v>155</v>
      </c>
      <c r="E201" s="205" t="s">
        <v>1515</v>
      </c>
      <c r="F201" s="206" t="s">
        <v>1516</v>
      </c>
      <c r="G201" s="207" t="s">
        <v>804</v>
      </c>
      <c r="H201" s="208">
        <v>3</v>
      </c>
      <c r="I201" s="209"/>
      <c r="J201" s="210">
        <f>ROUND(I201*H201,2)</f>
        <v>0</v>
      </c>
      <c r="K201" s="206" t="s">
        <v>1</v>
      </c>
      <c r="L201" s="40"/>
      <c r="M201" s="211" t="s">
        <v>1</v>
      </c>
      <c r="N201" s="212" t="s">
        <v>38</v>
      </c>
      <c r="O201" s="7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5" t="s">
        <v>192</v>
      </c>
      <c r="AT201" s="215" t="s">
        <v>155</v>
      </c>
      <c r="AU201" s="215" t="s">
        <v>80</v>
      </c>
      <c r="AY201" s="18" t="s">
        <v>153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8" t="s">
        <v>80</v>
      </c>
      <c r="BK201" s="216">
        <f>ROUND(I201*H201,2)</f>
        <v>0</v>
      </c>
      <c r="BL201" s="18" t="s">
        <v>192</v>
      </c>
      <c r="BM201" s="215" t="s">
        <v>348</v>
      </c>
    </row>
    <row r="202" spans="1:65" s="2" customFormat="1" ht="11.25">
      <c r="A202" s="35"/>
      <c r="B202" s="36"/>
      <c r="C202" s="37"/>
      <c r="D202" s="217" t="s">
        <v>160</v>
      </c>
      <c r="E202" s="37"/>
      <c r="F202" s="218" t="s">
        <v>1516</v>
      </c>
      <c r="G202" s="37"/>
      <c r="H202" s="37"/>
      <c r="I202" s="116"/>
      <c r="J202" s="37"/>
      <c r="K202" s="37"/>
      <c r="L202" s="40"/>
      <c r="M202" s="219"/>
      <c r="N202" s="22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160</v>
      </c>
      <c r="AU202" s="18" t="s">
        <v>80</v>
      </c>
    </row>
    <row r="203" spans="1:65" s="2" customFormat="1" ht="16.5" customHeight="1">
      <c r="A203" s="35"/>
      <c r="B203" s="36"/>
      <c r="C203" s="204" t="s">
        <v>247</v>
      </c>
      <c r="D203" s="204" t="s">
        <v>155</v>
      </c>
      <c r="E203" s="205" t="s">
        <v>1517</v>
      </c>
      <c r="F203" s="206" t="s">
        <v>1518</v>
      </c>
      <c r="G203" s="207" t="s">
        <v>804</v>
      </c>
      <c r="H203" s="208">
        <v>1</v>
      </c>
      <c r="I203" s="209"/>
      <c r="J203" s="210">
        <f>ROUND(I203*H203,2)</f>
        <v>0</v>
      </c>
      <c r="K203" s="206" t="s">
        <v>1</v>
      </c>
      <c r="L203" s="40"/>
      <c r="M203" s="211" t="s">
        <v>1</v>
      </c>
      <c r="N203" s="212" t="s">
        <v>38</v>
      </c>
      <c r="O203" s="7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5" t="s">
        <v>192</v>
      </c>
      <c r="AT203" s="215" t="s">
        <v>155</v>
      </c>
      <c r="AU203" s="215" t="s">
        <v>80</v>
      </c>
      <c r="AY203" s="18" t="s">
        <v>153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80</v>
      </c>
      <c r="BK203" s="216">
        <f>ROUND(I203*H203,2)</f>
        <v>0</v>
      </c>
      <c r="BL203" s="18" t="s">
        <v>192</v>
      </c>
      <c r="BM203" s="215" t="s">
        <v>351</v>
      </c>
    </row>
    <row r="204" spans="1:65" s="2" customFormat="1" ht="11.25">
      <c r="A204" s="35"/>
      <c r="B204" s="36"/>
      <c r="C204" s="37"/>
      <c r="D204" s="217" t="s">
        <v>160</v>
      </c>
      <c r="E204" s="37"/>
      <c r="F204" s="218" t="s">
        <v>1518</v>
      </c>
      <c r="G204" s="37"/>
      <c r="H204" s="37"/>
      <c r="I204" s="116"/>
      <c r="J204" s="37"/>
      <c r="K204" s="37"/>
      <c r="L204" s="40"/>
      <c r="M204" s="219"/>
      <c r="N204" s="22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160</v>
      </c>
      <c r="AU204" s="18" t="s">
        <v>80</v>
      </c>
    </row>
    <row r="205" spans="1:65" s="2" customFormat="1" ht="16.5" customHeight="1">
      <c r="A205" s="35"/>
      <c r="B205" s="36"/>
      <c r="C205" s="204" t="s">
        <v>352</v>
      </c>
      <c r="D205" s="204" t="s">
        <v>155</v>
      </c>
      <c r="E205" s="205" t="s">
        <v>1519</v>
      </c>
      <c r="F205" s="206" t="s">
        <v>1520</v>
      </c>
      <c r="G205" s="207" t="s">
        <v>804</v>
      </c>
      <c r="H205" s="208">
        <v>1</v>
      </c>
      <c r="I205" s="209"/>
      <c r="J205" s="210">
        <f>ROUND(I205*H205,2)</f>
        <v>0</v>
      </c>
      <c r="K205" s="206" t="s">
        <v>1</v>
      </c>
      <c r="L205" s="40"/>
      <c r="M205" s="211" t="s">
        <v>1</v>
      </c>
      <c r="N205" s="212" t="s">
        <v>38</v>
      </c>
      <c r="O205" s="72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5" t="s">
        <v>192</v>
      </c>
      <c r="AT205" s="215" t="s">
        <v>155</v>
      </c>
      <c r="AU205" s="215" t="s">
        <v>80</v>
      </c>
      <c r="AY205" s="18" t="s">
        <v>153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8" t="s">
        <v>80</v>
      </c>
      <c r="BK205" s="216">
        <f>ROUND(I205*H205,2)</f>
        <v>0</v>
      </c>
      <c r="BL205" s="18" t="s">
        <v>192</v>
      </c>
      <c r="BM205" s="215" t="s">
        <v>355</v>
      </c>
    </row>
    <row r="206" spans="1:65" s="2" customFormat="1" ht="11.25">
      <c r="A206" s="35"/>
      <c r="B206" s="36"/>
      <c r="C206" s="37"/>
      <c r="D206" s="217" t="s">
        <v>160</v>
      </c>
      <c r="E206" s="37"/>
      <c r="F206" s="218" t="s">
        <v>1520</v>
      </c>
      <c r="G206" s="37"/>
      <c r="H206" s="37"/>
      <c r="I206" s="116"/>
      <c r="J206" s="37"/>
      <c r="K206" s="37"/>
      <c r="L206" s="40"/>
      <c r="M206" s="219"/>
      <c r="N206" s="22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160</v>
      </c>
      <c r="AU206" s="18" t="s">
        <v>80</v>
      </c>
    </row>
    <row r="207" spans="1:65" s="2" customFormat="1" ht="16.5" customHeight="1">
      <c r="A207" s="35"/>
      <c r="B207" s="36"/>
      <c r="C207" s="204" t="s">
        <v>254</v>
      </c>
      <c r="D207" s="204" t="s">
        <v>155</v>
      </c>
      <c r="E207" s="205" t="s">
        <v>1521</v>
      </c>
      <c r="F207" s="206" t="s">
        <v>1522</v>
      </c>
      <c r="G207" s="207" t="s">
        <v>804</v>
      </c>
      <c r="H207" s="208">
        <v>1</v>
      </c>
      <c r="I207" s="209"/>
      <c r="J207" s="210">
        <f>ROUND(I207*H207,2)</f>
        <v>0</v>
      </c>
      <c r="K207" s="206" t="s">
        <v>1</v>
      </c>
      <c r="L207" s="40"/>
      <c r="M207" s="211" t="s">
        <v>1</v>
      </c>
      <c r="N207" s="212" t="s">
        <v>38</v>
      </c>
      <c r="O207" s="72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5" t="s">
        <v>192</v>
      </c>
      <c r="AT207" s="215" t="s">
        <v>155</v>
      </c>
      <c r="AU207" s="215" t="s">
        <v>80</v>
      </c>
      <c r="AY207" s="18" t="s">
        <v>153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8" t="s">
        <v>80</v>
      </c>
      <c r="BK207" s="216">
        <f>ROUND(I207*H207,2)</f>
        <v>0</v>
      </c>
      <c r="BL207" s="18" t="s">
        <v>192</v>
      </c>
      <c r="BM207" s="215" t="s">
        <v>358</v>
      </c>
    </row>
    <row r="208" spans="1:65" s="2" customFormat="1" ht="11.25">
      <c r="A208" s="35"/>
      <c r="B208" s="36"/>
      <c r="C208" s="37"/>
      <c r="D208" s="217" t="s">
        <v>160</v>
      </c>
      <c r="E208" s="37"/>
      <c r="F208" s="218" t="s">
        <v>1522</v>
      </c>
      <c r="G208" s="37"/>
      <c r="H208" s="37"/>
      <c r="I208" s="116"/>
      <c r="J208" s="37"/>
      <c r="K208" s="37"/>
      <c r="L208" s="40"/>
      <c r="M208" s="219"/>
      <c r="N208" s="22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160</v>
      </c>
      <c r="AU208" s="18" t="s">
        <v>80</v>
      </c>
    </row>
    <row r="209" spans="1:65" s="2" customFormat="1" ht="16.5" customHeight="1">
      <c r="A209" s="35"/>
      <c r="B209" s="36"/>
      <c r="C209" s="204" t="s">
        <v>361</v>
      </c>
      <c r="D209" s="204" t="s">
        <v>155</v>
      </c>
      <c r="E209" s="205" t="s">
        <v>1523</v>
      </c>
      <c r="F209" s="206" t="s">
        <v>1524</v>
      </c>
      <c r="G209" s="207" t="s">
        <v>804</v>
      </c>
      <c r="H209" s="208">
        <v>4</v>
      </c>
      <c r="I209" s="209"/>
      <c r="J209" s="210">
        <f>ROUND(I209*H209,2)</f>
        <v>0</v>
      </c>
      <c r="K209" s="206" t="s">
        <v>1</v>
      </c>
      <c r="L209" s="40"/>
      <c r="M209" s="211" t="s">
        <v>1</v>
      </c>
      <c r="N209" s="212" t="s">
        <v>38</v>
      </c>
      <c r="O209" s="72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5" t="s">
        <v>192</v>
      </c>
      <c r="AT209" s="215" t="s">
        <v>155</v>
      </c>
      <c r="AU209" s="215" t="s">
        <v>80</v>
      </c>
      <c r="AY209" s="18" t="s">
        <v>153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8" t="s">
        <v>80</v>
      </c>
      <c r="BK209" s="216">
        <f>ROUND(I209*H209,2)</f>
        <v>0</v>
      </c>
      <c r="BL209" s="18" t="s">
        <v>192</v>
      </c>
      <c r="BM209" s="215" t="s">
        <v>364</v>
      </c>
    </row>
    <row r="210" spans="1:65" s="2" customFormat="1" ht="11.25">
      <c r="A210" s="35"/>
      <c r="B210" s="36"/>
      <c r="C210" s="37"/>
      <c r="D210" s="217" t="s">
        <v>160</v>
      </c>
      <c r="E210" s="37"/>
      <c r="F210" s="218" t="s">
        <v>1524</v>
      </c>
      <c r="G210" s="37"/>
      <c r="H210" s="37"/>
      <c r="I210" s="116"/>
      <c r="J210" s="37"/>
      <c r="K210" s="37"/>
      <c r="L210" s="40"/>
      <c r="M210" s="219"/>
      <c r="N210" s="220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160</v>
      </c>
      <c r="AU210" s="18" t="s">
        <v>80</v>
      </c>
    </row>
    <row r="211" spans="1:65" s="2" customFormat="1" ht="16.5" customHeight="1">
      <c r="A211" s="35"/>
      <c r="B211" s="36"/>
      <c r="C211" s="204" t="s">
        <v>259</v>
      </c>
      <c r="D211" s="204" t="s">
        <v>155</v>
      </c>
      <c r="E211" s="205" t="s">
        <v>1525</v>
      </c>
      <c r="F211" s="206" t="s">
        <v>1526</v>
      </c>
      <c r="G211" s="207" t="s">
        <v>804</v>
      </c>
      <c r="H211" s="208">
        <v>2</v>
      </c>
      <c r="I211" s="209"/>
      <c r="J211" s="210">
        <f>ROUND(I211*H211,2)</f>
        <v>0</v>
      </c>
      <c r="K211" s="206" t="s">
        <v>1</v>
      </c>
      <c r="L211" s="40"/>
      <c r="M211" s="211" t="s">
        <v>1</v>
      </c>
      <c r="N211" s="212" t="s">
        <v>38</v>
      </c>
      <c r="O211" s="72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5" t="s">
        <v>192</v>
      </c>
      <c r="AT211" s="215" t="s">
        <v>155</v>
      </c>
      <c r="AU211" s="215" t="s">
        <v>80</v>
      </c>
      <c r="AY211" s="18" t="s">
        <v>153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8" t="s">
        <v>80</v>
      </c>
      <c r="BK211" s="216">
        <f>ROUND(I211*H211,2)</f>
        <v>0</v>
      </c>
      <c r="BL211" s="18" t="s">
        <v>192</v>
      </c>
      <c r="BM211" s="215" t="s">
        <v>372</v>
      </c>
    </row>
    <row r="212" spans="1:65" s="2" customFormat="1" ht="11.25">
      <c r="A212" s="35"/>
      <c r="B212" s="36"/>
      <c r="C212" s="37"/>
      <c r="D212" s="217" t="s">
        <v>160</v>
      </c>
      <c r="E212" s="37"/>
      <c r="F212" s="218" t="s">
        <v>1526</v>
      </c>
      <c r="G212" s="37"/>
      <c r="H212" s="37"/>
      <c r="I212" s="116"/>
      <c r="J212" s="37"/>
      <c r="K212" s="37"/>
      <c r="L212" s="40"/>
      <c r="M212" s="219"/>
      <c r="N212" s="22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160</v>
      </c>
      <c r="AU212" s="18" t="s">
        <v>80</v>
      </c>
    </row>
    <row r="213" spans="1:65" s="2" customFormat="1" ht="16.5" customHeight="1">
      <c r="A213" s="35"/>
      <c r="B213" s="36"/>
      <c r="C213" s="204" t="s">
        <v>373</v>
      </c>
      <c r="D213" s="204" t="s">
        <v>155</v>
      </c>
      <c r="E213" s="205" t="s">
        <v>1527</v>
      </c>
      <c r="F213" s="206" t="s">
        <v>1528</v>
      </c>
      <c r="G213" s="207" t="s">
        <v>804</v>
      </c>
      <c r="H213" s="208">
        <v>4</v>
      </c>
      <c r="I213" s="209"/>
      <c r="J213" s="210">
        <f>ROUND(I213*H213,2)</f>
        <v>0</v>
      </c>
      <c r="K213" s="206" t="s">
        <v>1</v>
      </c>
      <c r="L213" s="40"/>
      <c r="M213" s="211" t="s">
        <v>1</v>
      </c>
      <c r="N213" s="212" t="s">
        <v>38</v>
      </c>
      <c r="O213" s="72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5" t="s">
        <v>192</v>
      </c>
      <c r="AT213" s="215" t="s">
        <v>155</v>
      </c>
      <c r="AU213" s="215" t="s">
        <v>80</v>
      </c>
      <c r="AY213" s="18" t="s">
        <v>153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8" t="s">
        <v>80</v>
      </c>
      <c r="BK213" s="216">
        <f>ROUND(I213*H213,2)</f>
        <v>0</v>
      </c>
      <c r="BL213" s="18" t="s">
        <v>192</v>
      </c>
      <c r="BM213" s="215" t="s">
        <v>376</v>
      </c>
    </row>
    <row r="214" spans="1:65" s="2" customFormat="1" ht="11.25">
      <c r="A214" s="35"/>
      <c r="B214" s="36"/>
      <c r="C214" s="37"/>
      <c r="D214" s="217" t="s">
        <v>160</v>
      </c>
      <c r="E214" s="37"/>
      <c r="F214" s="218" t="s">
        <v>1528</v>
      </c>
      <c r="G214" s="37"/>
      <c r="H214" s="37"/>
      <c r="I214" s="116"/>
      <c r="J214" s="37"/>
      <c r="K214" s="37"/>
      <c r="L214" s="40"/>
      <c r="M214" s="219"/>
      <c r="N214" s="220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160</v>
      </c>
      <c r="AU214" s="18" t="s">
        <v>80</v>
      </c>
    </row>
    <row r="215" spans="1:65" s="2" customFormat="1" ht="16.5" customHeight="1">
      <c r="A215" s="35"/>
      <c r="B215" s="36"/>
      <c r="C215" s="204" t="s">
        <v>264</v>
      </c>
      <c r="D215" s="204" t="s">
        <v>155</v>
      </c>
      <c r="E215" s="205" t="s">
        <v>1529</v>
      </c>
      <c r="F215" s="206" t="s">
        <v>1530</v>
      </c>
      <c r="G215" s="207" t="s">
        <v>804</v>
      </c>
      <c r="H215" s="208">
        <v>2</v>
      </c>
      <c r="I215" s="209"/>
      <c r="J215" s="210">
        <f>ROUND(I215*H215,2)</f>
        <v>0</v>
      </c>
      <c r="K215" s="206" t="s">
        <v>1</v>
      </c>
      <c r="L215" s="40"/>
      <c r="M215" s="211" t="s">
        <v>1</v>
      </c>
      <c r="N215" s="212" t="s">
        <v>38</v>
      </c>
      <c r="O215" s="72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5" t="s">
        <v>192</v>
      </c>
      <c r="AT215" s="215" t="s">
        <v>155</v>
      </c>
      <c r="AU215" s="215" t="s">
        <v>80</v>
      </c>
      <c r="AY215" s="18" t="s">
        <v>153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8" t="s">
        <v>80</v>
      </c>
      <c r="BK215" s="216">
        <f>ROUND(I215*H215,2)</f>
        <v>0</v>
      </c>
      <c r="BL215" s="18" t="s">
        <v>192</v>
      </c>
      <c r="BM215" s="215" t="s">
        <v>380</v>
      </c>
    </row>
    <row r="216" spans="1:65" s="2" customFormat="1" ht="11.25">
      <c r="A216" s="35"/>
      <c r="B216" s="36"/>
      <c r="C216" s="37"/>
      <c r="D216" s="217" t="s">
        <v>160</v>
      </c>
      <c r="E216" s="37"/>
      <c r="F216" s="218" t="s">
        <v>1530</v>
      </c>
      <c r="G216" s="37"/>
      <c r="H216" s="37"/>
      <c r="I216" s="116"/>
      <c r="J216" s="37"/>
      <c r="K216" s="37"/>
      <c r="L216" s="40"/>
      <c r="M216" s="219"/>
      <c r="N216" s="220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160</v>
      </c>
      <c r="AU216" s="18" t="s">
        <v>80</v>
      </c>
    </row>
    <row r="217" spans="1:65" s="2" customFormat="1" ht="16.5" customHeight="1">
      <c r="A217" s="35"/>
      <c r="B217" s="36"/>
      <c r="C217" s="204" t="s">
        <v>381</v>
      </c>
      <c r="D217" s="204" t="s">
        <v>155</v>
      </c>
      <c r="E217" s="205" t="s">
        <v>1531</v>
      </c>
      <c r="F217" s="206" t="s">
        <v>1532</v>
      </c>
      <c r="G217" s="207" t="s">
        <v>804</v>
      </c>
      <c r="H217" s="208">
        <v>2</v>
      </c>
      <c r="I217" s="209"/>
      <c r="J217" s="210">
        <f>ROUND(I217*H217,2)</f>
        <v>0</v>
      </c>
      <c r="K217" s="206" t="s">
        <v>1</v>
      </c>
      <c r="L217" s="40"/>
      <c r="M217" s="211" t="s">
        <v>1</v>
      </c>
      <c r="N217" s="212" t="s">
        <v>38</v>
      </c>
      <c r="O217" s="72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5" t="s">
        <v>192</v>
      </c>
      <c r="AT217" s="215" t="s">
        <v>155</v>
      </c>
      <c r="AU217" s="215" t="s">
        <v>80</v>
      </c>
      <c r="AY217" s="18" t="s">
        <v>153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8" t="s">
        <v>80</v>
      </c>
      <c r="BK217" s="216">
        <f>ROUND(I217*H217,2)</f>
        <v>0</v>
      </c>
      <c r="BL217" s="18" t="s">
        <v>192</v>
      </c>
      <c r="BM217" s="215" t="s">
        <v>384</v>
      </c>
    </row>
    <row r="218" spans="1:65" s="2" customFormat="1" ht="11.25">
      <c r="A218" s="35"/>
      <c r="B218" s="36"/>
      <c r="C218" s="37"/>
      <c r="D218" s="217" t="s">
        <v>160</v>
      </c>
      <c r="E218" s="37"/>
      <c r="F218" s="218" t="s">
        <v>1532</v>
      </c>
      <c r="G218" s="37"/>
      <c r="H218" s="37"/>
      <c r="I218" s="116"/>
      <c r="J218" s="37"/>
      <c r="K218" s="37"/>
      <c r="L218" s="40"/>
      <c r="M218" s="219"/>
      <c r="N218" s="22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160</v>
      </c>
      <c r="AU218" s="18" t="s">
        <v>80</v>
      </c>
    </row>
    <row r="219" spans="1:65" s="2" customFormat="1" ht="16.5" customHeight="1">
      <c r="A219" s="35"/>
      <c r="B219" s="36"/>
      <c r="C219" s="204" t="s">
        <v>268</v>
      </c>
      <c r="D219" s="204" t="s">
        <v>155</v>
      </c>
      <c r="E219" s="205" t="s">
        <v>1533</v>
      </c>
      <c r="F219" s="206" t="s">
        <v>1534</v>
      </c>
      <c r="G219" s="207" t="s">
        <v>804</v>
      </c>
      <c r="H219" s="208">
        <v>1</v>
      </c>
      <c r="I219" s="209"/>
      <c r="J219" s="210">
        <f>ROUND(I219*H219,2)</f>
        <v>0</v>
      </c>
      <c r="K219" s="206" t="s">
        <v>1</v>
      </c>
      <c r="L219" s="40"/>
      <c r="M219" s="211" t="s">
        <v>1</v>
      </c>
      <c r="N219" s="212" t="s">
        <v>38</v>
      </c>
      <c r="O219" s="72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5" t="s">
        <v>192</v>
      </c>
      <c r="AT219" s="215" t="s">
        <v>155</v>
      </c>
      <c r="AU219" s="215" t="s">
        <v>80</v>
      </c>
      <c r="AY219" s="18" t="s">
        <v>153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8" t="s">
        <v>80</v>
      </c>
      <c r="BK219" s="216">
        <f>ROUND(I219*H219,2)</f>
        <v>0</v>
      </c>
      <c r="BL219" s="18" t="s">
        <v>192</v>
      </c>
      <c r="BM219" s="215" t="s">
        <v>403</v>
      </c>
    </row>
    <row r="220" spans="1:65" s="2" customFormat="1" ht="11.25">
      <c r="A220" s="35"/>
      <c r="B220" s="36"/>
      <c r="C220" s="37"/>
      <c r="D220" s="217" t="s">
        <v>160</v>
      </c>
      <c r="E220" s="37"/>
      <c r="F220" s="218" t="s">
        <v>1534</v>
      </c>
      <c r="G220" s="37"/>
      <c r="H220" s="37"/>
      <c r="I220" s="116"/>
      <c r="J220" s="37"/>
      <c r="K220" s="37"/>
      <c r="L220" s="40"/>
      <c r="M220" s="219"/>
      <c r="N220" s="220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160</v>
      </c>
      <c r="AU220" s="18" t="s">
        <v>80</v>
      </c>
    </row>
    <row r="221" spans="1:65" s="2" customFormat="1" ht="16.5" customHeight="1">
      <c r="A221" s="35"/>
      <c r="B221" s="36"/>
      <c r="C221" s="204" t="s">
        <v>404</v>
      </c>
      <c r="D221" s="204" t="s">
        <v>155</v>
      </c>
      <c r="E221" s="205" t="s">
        <v>1535</v>
      </c>
      <c r="F221" s="206" t="s">
        <v>1536</v>
      </c>
      <c r="G221" s="207" t="s">
        <v>804</v>
      </c>
      <c r="H221" s="208">
        <v>7</v>
      </c>
      <c r="I221" s="209"/>
      <c r="J221" s="210">
        <f>ROUND(I221*H221,2)</f>
        <v>0</v>
      </c>
      <c r="K221" s="206" t="s">
        <v>1</v>
      </c>
      <c r="L221" s="40"/>
      <c r="M221" s="211" t="s">
        <v>1</v>
      </c>
      <c r="N221" s="212" t="s">
        <v>38</v>
      </c>
      <c r="O221" s="72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5" t="s">
        <v>192</v>
      </c>
      <c r="AT221" s="215" t="s">
        <v>155</v>
      </c>
      <c r="AU221" s="215" t="s">
        <v>80</v>
      </c>
      <c r="AY221" s="18" t="s">
        <v>153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8" t="s">
        <v>80</v>
      </c>
      <c r="BK221" s="216">
        <f>ROUND(I221*H221,2)</f>
        <v>0</v>
      </c>
      <c r="BL221" s="18" t="s">
        <v>192</v>
      </c>
      <c r="BM221" s="215" t="s">
        <v>407</v>
      </c>
    </row>
    <row r="222" spans="1:65" s="2" customFormat="1" ht="11.25">
      <c r="A222" s="35"/>
      <c r="B222" s="36"/>
      <c r="C222" s="37"/>
      <c r="D222" s="217" t="s">
        <v>160</v>
      </c>
      <c r="E222" s="37"/>
      <c r="F222" s="218" t="s">
        <v>1536</v>
      </c>
      <c r="G222" s="37"/>
      <c r="H222" s="37"/>
      <c r="I222" s="116"/>
      <c r="J222" s="37"/>
      <c r="K222" s="37"/>
      <c r="L222" s="40"/>
      <c r="M222" s="219"/>
      <c r="N222" s="220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160</v>
      </c>
      <c r="AU222" s="18" t="s">
        <v>80</v>
      </c>
    </row>
    <row r="223" spans="1:65" s="2" customFormat="1" ht="16.5" customHeight="1">
      <c r="A223" s="35"/>
      <c r="B223" s="36"/>
      <c r="C223" s="204" t="s">
        <v>275</v>
      </c>
      <c r="D223" s="204" t="s">
        <v>155</v>
      </c>
      <c r="E223" s="205" t="s">
        <v>1537</v>
      </c>
      <c r="F223" s="206" t="s">
        <v>1538</v>
      </c>
      <c r="G223" s="207" t="s">
        <v>804</v>
      </c>
      <c r="H223" s="208">
        <v>1</v>
      </c>
      <c r="I223" s="209"/>
      <c r="J223" s="210">
        <f>ROUND(I223*H223,2)</f>
        <v>0</v>
      </c>
      <c r="K223" s="206" t="s">
        <v>1</v>
      </c>
      <c r="L223" s="40"/>
      <c r="M223" s="211" t="s">
        <v>1</v>
      </c>
      <c r="N223" s="212" t="s">
        <v>38</v>
      </c>
      <c r="O223" s="72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5" t="s">
        <v>192</v>
      </c>
      <c r="AT223" s="215" t="s">
        <v>155</v>
      </c>
      <c r="AU223" s="215" t="s">
        <v>80</v>
      </c>
      <c r="AY223" s="18" t="s">
        <v>153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8" t="s">
        <v>80</v>
      </c>
      <c r="BK223" s="216">
        <f>ROUND(I223*H223,2)</f>
        <v>0</v>
      </c>
      <c r="BL223" s="18" t="s">
        <v>192</v>
      </c>
      <c r="BM223" s="215" t="s">
        <v>410</v>
      </c>
    </row>
    <row r="224" spans="1:65" s="2" customFormat="1" ht="11.25">
      <c r="A224" s="35"/>
      <c r="B224" s="36"/>
      <c r="C224" s="37"/>
      <c r="D224" s="217" t="s">
        <v>160</v>
      </c>
      <c r="E224" s="37"/>
      <c r="F224" s="218" t="s">
        <v>1538</v>
      </c>
      <c r="G224" s="37"/>
      <c r="H224" s="37"/>
      <c r="I224" s="116"/>
      <c r="J224" s="37"/>
      <c r="K224" s="37"/>
      <c r="L224" s="40"/>
      <c r="M224" s="219"/>
      <c r="N224" s="220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160</v>
      </c>
      <c r="AU224" s="18" t="s">
        <v>80</v>
      </c>
    </row>
    <row r="225" spans="1:65" s="2" customFormat="1" ht="16.5" customHeight="1">
      <c r="A225" s="35"/>
      <c r="B225" s="36"/>
      <c r="C225" s="204" t="s">
        <v>411</v>
      </c>
      <c r="D225" s="204" t="s">
        <v>155</v>
      </c>
      <c r="E225" s="205" t="s">
        <v>1539</v>
      </c>
      <c r="F225" s="206" t="s">
        <v>1540</v>
      </c>
      <c r="G225" s="207" t="s">
        <v>804</v>
      </c>
      <c r="H225" s="208">
        <v>6</v>
      </c>
      <c r="I225" s="209"/>
      <c r="J225" s="210">
        <f>ROUND(I225*H225,2)</f>
        <v>0</v>
      </c>
      <c r="K225" s="206" t="s">
        <v>1</v>
      </c>
      <c r="L225" s="40"/>
      <c r="M225" s="211" t="s">
        <v>1</v>
      </c>
      <c r="N225" s="212" t="s">
        <v>38</v>
      </c>
      <c r="O225" s="72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5" t="s">
        <v>192</v>
      </c>
      <c r="AT225" s="215" t="s">
        <v>155</v>
      </c>
      <c r="AU225" s="215" t="s">
        <v>80</v>
      </c>
      <c r="AY225" s="18" t="s">
        <v>153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8" t="s">
        <v>80</v>
      </c>
      <c r="BK225" s="216">
        <f>ROUND(I225*H225,2)</f>
        <v>0</v>
      </c>
      <c r="BL225" s="18" t="s">
        <v>192</v>
      </c>
      <c r="BM225" s="215" t="s">
        <v>414</v>
      </c>
    </row>
    <row r="226" spans="1:65" s="2" customFormat="1" ht="11.25">
      <c r="A226" s="35"/>
      <c r="B226" s="36"/>
      <c r="C226" s="37"/>
      <c r="D226" s="217" t="s">
        <v>160</v>
      </c>
      <c r="E226" s="37"/>
      <c r="F226" s="218" t="s">
        <v>1540</v>
      </c>
      <c r="G226" s="37"/>
      <c r="H226" s="37"/>
      <c r="I226" s="116"/>
      <c r="J226" s="37"/>
      <c r="K226" s="37"/>
      <c r="L226" s="40"/>
      <c r="M226" s="219"/>
      <c r="N226" s="220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160</v>
      </c>
      <c r="AU226" s="18" t="s">
        <v>80</v>
      </c>
    </row>
    <row r="227" spans="1:65" s="2" customFormat="1" ht="16.5" customHeight="1">
      <c r="A227" s="35"/>
      <c r="B227" s="36"/>
      <c r="C227" s="204" t="s">
        <v>280</v>
      </c>
      <c r="D227" s="204" t="s">
        <v>155</v>
      </c>
      <c r="E227" s="205" t="s">
        <v>1541</v>
      </c>
      <c r="F227" s="206" t="s">
        <v>1542</v>
      </c>
      <c r="G227" s="207" t="s">
        <v>804</v>
      </c>
      <c r="H227" s="208">
        <v>13</v>
      </c>
      <c r="I227" s="209"/>
      <c r="J227" s="210">
        <f>ROUND(I227*H227,2)</f>
        <v>0</v>
      </c>
      <c r="K227" s="206" t="s">
        <v>1</v>
      </c>
      <c r="L227" s="40"/>
      <c r="M227" s="211" t="s">
        <v>1</v>
      </c>
      <c r="N227" s="212" t="s">
        <v>38</v>
      </c>
      <c r="O227" s="72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5" t="s">
        <v>192</v>
      </c>
      <c r="AT227" s="215" t="s">
        <v>155</v>
      </c>
      <c r="AU227" s="215" t="s">
        <v>80</v>
      </c>
      <c r="AY227" s="18" t="s">
        <v>153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8" t="s">
        <v>80</v>
      </c>
      <c r="BK227" s="216">
        <f>ROUND(I227*H227,2)</f>
        <v>0</v>
      </c>
      <c r="BL227" s="18" t="s">
        <v>192</v>
      </c>
      <c r="BM227" s="215" t="s">
        <v>428</v>
      </c>
    </row>
    <row r="228" spans="1:65" s="2" customFormat="1" ht="11.25">
      <c r="A228" s="35"/>
      <c r="B228" s="36"/>
      <c r="C228" s="37"/>
      <c r="D228" s="217" t="s">
        <v>160</v>
      </c>
      <c r="E228" s="37"/>
      <c r="F228" s="218" t="s">
        <v>1542</v>
      </c>
      <c r="G228" s="37"/>
      <c r="H228" s="37"/>
      <c r="I228" s="116"/>
      <c r="J228" s="37"/>
      <c r="K228" s="37"/>
      <c r="L228" s="40"/>
      <c r="M228" s="219"/>
      <c r="N228" s="220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160</v>
      </c>
      <c r="AU228" s="18" t="s">
        <v>80</v>
      </c>
    </row>
    <row r="229" spans="1:65" s="2" customFormat="1" ht="16.5" customHeight="1">
      <c r="A229" s="35"/>
      <c r="B229" s="36"/>
      <c r="C229" s="204" t="s">
        <v>438</v>
      </c>
      <c r="D229" s="204" t="s">
        <v>155</v>
      </c>
      <c r="E229" s="205" t="s">
        <v>1543</v>
      </c>
      <c r="F229" s="206" t="s">
        <v>1544</v>
      </c>
      <c r="G229" s="207" t="s">
        <v>804</v>
      </c>
      <c r="H229" s="208">
        <v>1</v>
      </c>
      <c r="I229" s="209"/>
      <c r="J229" s="210">
        <f>ROUND(I229*H229,2)</f>
        <v>0</v>
      </c>
      <c r="K229" s="206" t="s">
        <v>1</v>
      </c>
      <c r="L229" s="40"/>
      <c r="M229" s="211" t="s">
        <v>1</v>
      </c>
      <c r="N229" s="212" t="s">
        <v>38</v>
      </c>
      <c r="O229" s="72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5" t="s">
        <v>192</v>
      </c>
      <c r="AT229" s="215" t="s">
        <v>155</v>
      </c>
      <c r="AU229" s="215" t="s">
        <v>80</v>
      </c>
      <c r="AY229" s="18" t="s">
        <v>153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8" t="s">
        <v>80</v>
      </c>
      <c r="BK229" s="216">
        <f>ROUND(I229*H229,2)</f>
        <v>0</v>
      </c>
      <c r="BL229" s="18" t="s">
        <v>192</v>
      </c>
      <c r="BM229" s="215" t="s">
        <v>441</v>
      </c>
    </row>
    <row r="230" spans="1:65" s="2" customFormat="1" ht="11.25">
      <c r="A230" s="35"/>
      <c r="B230" s="36"/>
      <c r="C230" s="37"/>
      <c r="D230" s="217" t="s">
        <v>160</v>
      </c>
      <c r="E230" s="37"/>
      <c r="F230" s="218" t="s">
        <v>1544</v>
      </c>
      <c r="G230" s="37"/>
      <c r="H230" s="37"/>
      <c r="I230" s="116"/>
      <c r="J230" s="37"/>
      <c r="K230" s="37"/>
      <c r="L230" s="40"/>
      <c r="M230" s="219"/>
      <c r="N230" s="220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160</v>
      </c>
      <c r="AU230" s="18" t="s">
        <v>80</v>
      </c>
    </row>
    <row r="231" spans="1:65" s="2" customFormat="1" ht="16.5" customHeight="1">
      <c r="A231" s="35"/>
      <c r="B231" s="36"/>
      <c r="C231" s="204" t="s">
        <v>287</v>
      </c>
      <c r="D231" s="204" t="s">
        <v>155</v>
      </c>
      <c r="E231" s="205" t="s">
        <v>1545</v>
      </c>
      <c r="F231" s="206" t="s">
        <v>1546</v>
      </c>
      <c r="G231" s="207" t="s">
        <v>804</v>
      </c>
      <c r="H231" s="208">
        <v>2</v>
      </c>
      <c r="I231" s="209"/>
      <c r="J231" s="210">
        <f>ROUND(I231*H231,2)</f>
        <v>0</v>
      </c>
      <c r="K231" s="206" t="s">
        <v>1</v>
      </c>
      <c r="L231" s="40"/>
      <c r="M231" s="211" t="s">
        <v>1</v>
      </c>
      <c r="N231" s="212" t="s">
        <v>38</v>
      </c>
      <c r="O231" s="72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5" t="s">
        <v>192</v>
      </c>
      <c r="AT231" s="215" t="s">
        <v>155</v>
      </c>
      <c r="AU231" s="215" t="s">
        <v>80</v>
      </c>
      <c r="AY231" s="18" t="s">
        <v>153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8" t="s">
        <v>80</v>
      </c>
      <c r="BK231" s="216">
        <f>ROUND(I231*H231,2)</f>
        <v>0</v>
      </c>
      <c r="BL231" s="18" t="s">
        <v>192</v>
      </c>
      <c r="BM231" s="215" t="s">
        <v>445</v>
      </c>
    </row>
    <row r="232" spans="1:65" s="2" customFormat="1" ht="11.25">
      <c r="A232" s="35"/>
      <c r="B232" s="36"/>
      <c r="C232" s="37"/>
      <c r="D232" s="217" t="s">
        <v>160</v>
      </c>
      <c r="E232" s="37"/>
      <c r="F232" s="218" t="s">
        <v>1546</v>
      </c>
      <c r="G232" s="37"/>
      <c r="H232" s="37"/>
      <c r="I232" s="116"/>
      <c r="J232" s="37"/>
      <c r="K232" s="37"/>
      <c r="L232" s="40"/>
      <c r="M232" s="219"/>
      <c r="N232" s="220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160</v>
      </c>
      <c r="AU232" s="18" t="s">
        <v>80</v>
      </c>
    </row>
    <row r="233" spans="1:65" s="2" customFormat="1" ht="16.5" customHeight="1">
      <c r="A233" s="35"/>
      <c r="B233" s="36"/>
      <c r="C233" s="204" t="s">
        <v>454</v>
      </c>
      <c r="D233" s="204" t="s">
        <v>155</v>
      </c>
      <c r="E233" s="205" t="s">
        <v>1547</v>
      </c>
      <c r="F233" s="206" t="s">
        <v>1548</v>
      </c>
      <c r="G233" s="207" t="s">
        <v>227</v>
      </c>
      <c r="H233" s="208">
        <v>6</v>
      </c>
      <c r="I233" s="209"/>
      <c r="J233" s="210">
        <f>ROUND(I233*H233,2)</f>
        <v>0</v>
      </c>
      <c r="K233" s="206" t="s">
        <v>1</v>
      </c>
      <c r="L233" s="40"/>
      <c r="M233" s="211" t="s">
        <v>1</v>
      </c>
      <c r="N233" s="212" t="s">
        <v>38</v>
      </c>
      <c r="O233" s="72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5" t="s">
        <v>192</v>
      </c>
      <c r="AT233" s="215" t="s">
        <v>155</v>
      </c>
      <c r="AU233" s="215" t="s">
        <v>80</v>
      </c>
      <c r="AY233" s="18" t="s">
        <v>153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8" t="s">
        <v>80</v>
      </c>
      <c r="BK233" s="216">
        <f>ROUND(I233*H233,2)</f>
        <v>0</v>
      </c>
      <c r="BL233" s="18" t="s">
        <v>192</v>
      </c>
      <c r="BM233" s="215" t="s">
        <v>457</v>
      </c>
    </row>
    <row r="234" spans="1:65" s="2" customFormat="1" ht="11.25">
      <c r="A234" s="35"/>
      <c r="B234" s="36"/>
      <c r="C234" s="37"/>
      <c r="D234" s="217" t="s">
        <v>160</v>
      </c>
      <c r="E234" s="37"/>
      <c r="F234" s="218" t="s">
        <v>1548</v>
      </c>
      <c r="G234" s="37"/>
      <c r="H234" s="37"/>
      <c r="I234" s="116"/>
      <c r="J234" s="37"/>
      <c r="K234" s="37"/>
      <c r="L234" s="40"/>
      <c r="M234" s="219"/>
      <c r="N234" s="220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160</v>
      </c>
      <c r="AU234" s="18" t="s">
        <v>80</v>
      </c>
    </row>
    <row r="235" spans="1:65" s="2" customFormat="1" ht="16.5" customHeight="1">
      <c r="A235" s="35"/>
      <c r="B235" s="36"/>
      <c r="C235" s="204" t="s">
        <v>292</v>
      </c>
      <c r="D235" s="204" t="s">
        <v>155</v>
      </c>
      <c r="E235" s="205" t="s">
        <v>1549</v>
      </c>
      <c r="F235" s="206" t="s">
        <v>1550</v>
      </c>
      <c r="G235" s="207" t="s">
        <v>804</v>
      </c>
      <c r="H235" s="208">
        <v>2</v>
      </c>
      <c r="I235" s="209"/>
      <c r="J235" s="210">
        <f>ROUND(I235*H235,2)</f>
        <v>0</v>
      </c>
      <c r="K235" s="206" t="s">
        <v>1</v>
      </c>
      <c r="L235" s="40"/>
      <c r="M235" s="211" t="s">
        <v>1</v>
      </c>
      <c r="N235" s="212" t="s">
        <v>38</v>
      </c>
      <c r="O235" s="72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5" t="s">
        <v>192</v>
      </c>
      <c r="AT235" s="215" t="s">
        <v>155</v>
      </c>
      <c r="AU235" s="215" t="s">
        <v>80</v>
      </c>
      <c r="AY235" s="18" t="s">
        <v>153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8" t="s">
        <v>80</v>
      </c>
      <c r="BK235" s="216">
        <f>ROUND(I235*H235,2)</f>
        <v>0</v>
      </c>
      <c r="BL235" s="18" t="s">
        <v>192</v>
      </c>
      <c r="BM235" s="215" t="s">
        <v>463</v>
      </c>
    </row>
    <row r="236" spans="1:65" s="2" customFormat="1" ht="11.25">
      <c r="A236" s="35"/>
      <c r="B236" s="36"/>
      <c r="C236" s="37"/>
      <c r="D236" s="217" t="s">
        <v>160</v>
      </c>
      <c r="E236" s="37"/>
      <c r="F236" s="218" t="s">
        <v>1550</v>
      </c>
      <c r="G236" s="37"/>
      <c r="H236" s="37"/>
      <c r="I236" s="116"/>
      <c r="J236" s="37"/>
      <c r="K236" s="37"/>
      <c r="L236" s="40"/>
      <c r="M236" s="219"/>
      <c r="N236" s="220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160</v>
      </c>
      <c r="AU236" s="18" t="s">
        <v>80</v>
      </c>
    </row>
    <row r="237" spans="1:65" s="2" customFormat="1" ht="16.5" customHeight="1">
      <c r="A237" s="35"/>
      <c r="B237" s="36"/>
      <c r="C237" s="204" t="s">
        <v>465</v>
      </c>
      <c r="D237" s="204" t="s">
        <v>155</v>
      </c>
      <c r="E237" s="205" t="s">
        <v>1551</v>
      </c>
      <c r="F237" s="206" t="s">
        <v>1552</v>
      </c>
      <c r="G237" s="207" t="s">
        <v>227</v>
      </c>
      <c r="H237" s="208">
        <v>7</v>
      </c>
      <c r="I237" s="209"/>
      <c r="J237" s="210">
        <f>ROUND(I237*H237,2)</f>
        <v>0</v>
      </c>
      <c r="K237" s="206" t="s">
        <v>1</v>
      </c>
      <c r="L237" s="40"/>
      <c r="M237" s="211" t="s">
        <v>1</v>
      </c>
      <c r="N237" s="212" t="s">
        <v>38</v>
      </c>
      <c r="O237" s="72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5" t="s">
        <v>192</v>
      </c>
      <c r="AT237" s="215" t="s">
        <v>155</v>
      </c>
      <c r="AU237" s="215" t="s">
        <v>80</v>
      </c>
      <c r="AY237" s="18" t="s">
        <v>153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8" t="s">
        <v>80</v>
      </c>
      <c r="BK237" s="216">
        <f>ROUND(I237*H237,2)</f>
        <v>0</v>
      </c>
      <c r="BL237" s="18" t="s">
        <v>192</v>
      </c>
      <c r="BM237" s="215" t="s">
        <v>468</v>
      </c>
    </row>
    <row r="238" spans="1:65" s="2" customFormat="1" ht="11.25">
      <c r="A238" s="35"/>
      <c r="B238" s="36"/>
      <c r="C238" s="37"/>
      <c r="D238" s="217" t="s">
        <v>160</v>
      </c>
      <c r="E238" s="37"/>
      <c r="F238" s="218" t="s">
        <v>1552</v>
      </c>
      <c r="G238" s="37"/>
      <c r="H238" s="37"/>
      <c r="I238" s="116"/>
      <c r="J238" s="37"/>
      <c r="K238" s="37"/>
      <c r="L238" s="40"/>
      <c r="M238" s="219"/>
      <c r="N238" s="220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160</v>
      </c>
      <c r="AU238" s="18" t="s">
        <v>80</v>
      </c>
    </row>
    <row r="239" spans="1:65" s="2" customFormat="1" ht="16.5" customHeight="1">
      <c r="A239" s="35"/>
      <c r="B239" s="36"/>
      <c r="C239" s="204" t="s">
        <v>297</v>
      </c>
      <c r="D239" s="204" t="s">
        <v>155</v>
      </c>
      <c r="E239" s="205" t="s">
        <v>1553</v>
      </c>
      <c r="F239" s="206" t="s">
        <v>1554</v>
      </c>
      <c r="G239" s="207" t="s">
        <v>188</v>
      </c>
      <c r="H239" s="208">
        <v>0.32600000000000001</v>
      </c>
      <c r="I239" s="209"/>
      <c r="J239" s="210">
        <f>ROUND(I239*H239,2)</f>
        <v>0</v>
      </c>
      <c r="K239" s="206" t="s">
        <v>1</v>
      </c>
      <c r="L239" s="40"/>
      <c r="M239" s="211" t="s">
        <v>1</v>
      </c>
      <c r="N239" s="212" t="s">
        <v>38</v>
      </c>
      <c r="O239" s="72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5" t="s">
        <v>192</v>
      </c>
      <c r="AT239" s="215" t="s">
        <v>155</v>
      </c>
      <c r="AU239" s="215" t="s">
        <v>80</v>
      </c>
      <c r="AY239" s="18" t="s">
        <v>153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8" t="s">
        <v>80</v>
      </c>
      <c r="BK239" s="216">
        <f>ROUND(I239*H239,2)</f>
        <v>0</v>
      </c>
      <c r="BL239" s="18" t="s">
        <v>192</v>
      </c>
      <c r="BM239" s="215" t="s">
        <v>471</v>
      </c>
    </row>
    <row r="240" spans="1:65" s="2" customFormat="1" ht="11.25">
      <c r="A240" s="35"/>
      <c r="B240" s="36"/>
      <c r="C240" s="37"/>
      <c r="D240" s="217" t="s">
        <v>160</v>
      </c>
      <c r="E240" s="37"/>
      <c r="F240" s="218" t="s">
        <v>1554</v>
      </c>
      <c r="G240" s="37"/>
      <c r="H240" s="37"/>
      <c r="I240" s="116"/>
      <c r="J240" s="37"/>
      <c r="K240" s="37"/>
      <c r="L240" s="40"/>
      <c r="M240" s="276"/>
      <c r="N240" s="277"/>
      <c r="O240" s="278"/>
      <c r="P240" s="278"/>
      <c r="Q240" s="278"/>
      <c r="R240" s="278"/>
      <c r="S240" s="278"/>
      <c r="T240" s="27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160</v>
      </c>
      <c r="AU240" s="18" t="s">
        <v>80</v>
      </c>
    </row>
    <row r="241" spans="1:31" s="2" customFormat="1" ht="6.95" customHeight="1">
      <c r="A241" s="35"/>
      <c r="B241" s="55"/>
      <c r="C241" s="56"/>
      <c r="D241" s="56"/>
      <c r="E241" s="56"/>
      <c r="F241" s="56"/>
      <c r="G241" s="56"/>
      <c r="H241" s="56"/>
      <c r="I241" s="153"/>
      <c r="J241" s="56"/>
      <c r="K241" s="56"/>
      <c r="L241" s="40"/>
      <c r="M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</row>
  </sheetData>
  <sheetProtection algorithmName="SHA-512" hashValue="517lieoUMfKnHtg7jDuP5PnA4jGfYTpuxSadnu4xGeZs4pLoAwWDbN7ChnZZhPjwPRqgXN81nn1FLi2C2m5Iyg==" saltValue="uYr89MZP9TtSzvzpQDPwu0HyvPzqU9ucwUGfKcQFwU30fkS6i9ie25dnqwNUtOPlqMBUOLTF655mP4cMhIFGyQ==" spinCount="100000" sheet="1" objects="1" scenarios="1" formatColumns="0" formatRows="0" autoFilter="0"/>
  <autoFilter ref="C119:K24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2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1" t="str">
        <f>'Rekapitulace stavby'!K6</f>
        <v>20-01 - Kadaň město PD - Opravy VPP vč. wc a fasády (zadání)</v>
      </c>
      <c r="F7" s="322"/>
      <c r="G7" s="322"/>
      <c r="H7" s="322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3" t="s">
        <v>1555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13. 5. 2020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26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37</v>
      </c>
      <c r="E33" s="115" t="s">
        <v>38</v>
      </c>
      <c r="F33" s="131">
        <f>ROUND((SUM(BE122:BE211)),  2)</f>
        <v>0</v>
      </c>
      <c r="G33" s="35"/>
      <c r="H33" s="35"/>
      <c r="I33" s="132">
        <v>0.21</v>
      </c>
      <c r="J33" s="131">
        <f>ROUND(((SUM(BE122:BE211))*I33),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39</v>
      </c>
      <c r="F34" s="131">
        <f>ROUND((SUM(BF122:BF211)),  2)</f>
        <v>0</v>
      </c>
      <c r="G34" s="35"/>
      <c r="H34" s="35"/>
      <c r="I34" s="132">
        <v>0.15</v>
      </c>
      <c r="J34" s="131">
        <f>ROUND(((SUM(BF122:BF211))*I34),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40</v>
      </c>
      <c r="F35" s="131">
        <f>ROUND((SUM(BG122:BG211)),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41</v>
      </c>
      <c r="F36" s="131">
        <f>ROUND((SUM(BH122:BH211)),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42</v>
      </c>
      <c r="F37" s="131">
        <f>ROUND((SUM(BI122:BI211)),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20-01 - Kadaň město PD - Opravy VPP vč. wc a fasády (zadání)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0" t="str">
        <f>E9</f>
        <v>03 - Vytápění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13. 5. 2020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5" customHeight="1">
      <c r="B97" s="162"/>
      <c r="C97" s="163"/>
      <c r="D97" s="164" t="s">
        <v>115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1556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1557</v>
      </c>
      <c r="E99" s="172"/>
      <c r="F99" s="172"/>
      <c r="G99" s="172"/>
      <c r="H99" s="172"/>
      <c r="I99" s="173"/>
      <c r="J99" s="174">
        <f>J129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1558</v>
      </c>
      <c r="E100" s="172"/>
      <c r="F100" s="172"/>
      <c r="G100" s="172"/>
      <c r="H100" s="172"/>
      <c r="I100" s="173"/>
      <c r="J100" s="174">
        <f>J136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1559</v>
      </c>
      <c r="E101" s="172"/>
      <c r="F101" s="172"/>
      <c r="G101" s="172"/>
      <c r="H101" s="172"/>
      <c r="I101" s="173"/>
      <c r="J101" s="174">
        <f>J165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1560</v>
      </c>
      <c r="E102" s="172"/>
      <c r="F102" s="172"/>
      <c r="G102" s="172"/>
      <c r="H102" s="172"/>
      <c r="I102" s="173"/>
      <c r="J102" s="174">
        <f>J205</f>
        <v>0</v>
      </c>
      <c r="K102" s="170"/>
      <c r="L102" s="17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138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8" t="str">
        <f>E7</f>
        <v>20-01 - Kadaň město PD - Opravy VPP vč. wc a fasády (zadání)</v>
      </c>
      <c r="F112" s="329"/>
      <c r="G112" s="329"/>
      <c r="H112" s="329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0" t="str">
        <f>E9</f>
        <v>03 - Vytápění</v>
      </c>
      <c r="F114" s="330"/>
      <c r="G114" s="330"/>
      <c r="H114" s="330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18" t="s">
        <v>22</v>
      </c>
      <c r="J116" s="67" t="str">
        <f>IF(J12="","",J12)</f>
        <v>13. 5. 2020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 xml:space="preserve"> </v>
      </c>
      <c r="G118" s="37"/>
      <c r="H118" s="37"/>
      <c r="I118" s="118" t="s">
        <v>29</v>
      </c>
      <c r="J118" s="33" t="str">
        <f>E21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118" t="s">
        <v>31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6"/>
      <c r="B121" s="177"/>
      <c r="C121" s="178" t="s">
        <v>139</v>
      </c>
      <c r="D121" s="179" t="s">
        <v>58</v>
      </c>
      <c r="E121" s="179" t="s">
        <v>54</v>
      </c>
      <c r="F121" s="179" t="s">
        <v>55</v>
      </c>
      <c r="G121" s="179" t="s">
        <v>140</v>
      </c>
      <c r="H121" s="179" t="s">
        <v>141</v>
      </c>
      <c r="I121" s="180" t="s">
        <v>142</v>
      </c>
      <c r="J121" s="179" t="s">
        <v>100</v>
      </c>
      <c r="K121" s="181" t="s">
        <v>143</v>
      </c>
      <c r="L121" s="182"/>
      <c r="M121" s="76" t="s">
        <v>1</v>
      </c>
      <c r="N121" s="77" t="s">
        <v>37</v>
      </c>
      <c r="O121" s="77" t="s">
        <v>144</v>
      </c>
      <c r="P121" s="77" t="s">
        <v>145</v>
      </c>
      <c r="Q121" s="77" t="s">
        <v>146</v>
      </c>
      <c r="R121" s="77" t="s">
        <v>147</v>
      </c>
      <c r="S121" s="77" t="s">
        <v>148</v>
      </c>
      <c r="T121" s="78" t="s">
        <v>149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65" s="2" customFormat="1" ht="22.9" customHeight="1">
      <c r="A122" s="35"/>
      <c r="B122" s="36"/>
      <c r="C122" s="83" t="s">
        <v>150</v>
      </c>
      <c r="D122" s="37"/>
      <c r="E122" s="37"/>
      <c r="F122" s="37"/>
      <c r="G122" s="37"/>
      <c r="H122" s="37"/>
      <c r="I122" s="116"/>
      <c r="J122" s="183">
        <f>BK122</f>
        <v>0</v>
      </c>
      <c r="K122" s="37"/>
      <c r="L122" s="40"/>
      <c r="M122" s="79"/>
      <c r="N122" s="184"/>
      <c r="O122" s="80"/>
      <c r="P122" s="185">
        <f>P123</f>
        <v>0</v>
      </c>
      <c r="Q122" s="80"/>
      <c r="R122" s="185">
        <f>R123</f>
        <v>0</v>
      </c>
      <c r="S122" s="80"/>
      <c r="T122" s="18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72</v>
      </c>
      <c r="AU122" s="18" t="s">
        <v>102</v>
      </c>
      <c r="BK122" s="187">
        <f>BK123</f>
        <v>0</v>
      </c>
    </row>
    <row r="123" spans="1:65" s="12" customFormat="1" ht="25.9" customHeight="1">
      <c r="B123" s="188"/>
      <c r="C123" s="189"/>
      <c r="D123" s="190" t="s">
        <v>72</v>
      </c>
      <c r="E123" s="191" t="s">
        <v>691</v>
      </c>
      <c r="F123" s="191" t="s">
        <v>692</v>
      </c>
      <c r="G123" s="189"/>
      <c r="H123" s="189"/>
      <c r="I123" s="192"/>
      <c r="J123" s="193">
        <f>BK123</f>
        <v>0</v>
      </c>
      <c r="K123" s="189"/>
      <c r="L123" s="194"/>
      <c r="M123" s="195"/>
      <c r="N123" s="196"/>
      <c r="O123" s="196"/>
      <c r="P123" s="197">
        <f>P124+P129+P136+P165+P205</f>
        <v>0</v>
      </c>
      <c r="Q123" s="196"/>
      <c r="R123" s="197">
        <f>R124+R129+R136+R165+R205</f>
        <v>0</v>
      </c>
      <c r="S123" s="196"/>
      <c r="T123" s="198">
        <f>T124+T129+T136+T165+T205</f>
        <v>0</v>
      </c>
      <c r="AR123" s="199" t="s">
        <v>82</v>
      </c>
      <c r="AT123" s="200" t="s">
        <v>72</v>
      </c>
      <c r="AU123" s="200" t="s">
        <v>73</v>
      </c>
      <c r="AY123" s="199" t="s">
        <v>153</v>
      </c>
      <c r="BK123" s="201">
        <f>BK124+BK129+BK136+BK165+BK205</f>
        <v>0</v>
      </c>
    </row>
    <row r="124" spans="1:65" s="12" customFormat="1" ht="22.9" customHeight="1">
      <c r="B124" s="188"/>
      <c r="C124" s="189"/>
      <c r="D124" s="190" t="s">
        <v>72</v>
      </c>
      <c r="E124" s="202" t="s">
        <v>852</v>
      </c>
      <c r="F124" s="202" t="s">
        <v>1561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SUM(P125:P128)</f>
        <v>0</v>
      </c>
      <c r="Q124" s="196"/>
      <c r="R124" s="197">
        <f>SUM(R125:R128)</f>
        <v>0</v>
      </c>
      <c r="S124" s="196"/>
      <c r="T124" s="198">
        <f>SUM(T125:T128)</f>
        <v>0</v>
      </c>
      <c r="AR124" s="199" t="s">
        <v>82</v>
      </c>
      <c r="AT124" s="200" t="s">
        <v>72</v>
      </c>
      <c r="AU124" s="200" t="s">
        <v>80</v>
      </c>
      <c r="AY124" s="199" t="s">
        <v>153</v>
      </c>
      <c r="BK124" s="201">
        <f>SUM(BK125:BK128)</f>
        <v>0</v>
      </c>
    </row>
    <row r="125" spans="1:65" s="2" customFormat="1" ht="16.5" customHeight="1">
      <c r="A125" s="35"/>
      <c r="B125" s="36"/>
      <c r="C125" s="204" t="s">
        <v>80</v>
      </c>
      <c r="D125" s="204" t="s">
        <v>155</v>
      </c>
      <c r="E125" s="205" t="s">
        <v>1562</v>
      </c>
      <c r="F125" s="206" t="s">
        <v>1563</v>
      </c>
      <c r="G125" s="207" t="s">
        <v>1564</v>
      </c>
      <c r="H125" s="208">
        <v>1</v>
      </c>
      <c r="I125" s="209"/>
      <c r="J125" s="210">
        <f>ROUND(I125*H125,2)</f>
        <v>0</v>
      </c>
      <c r="K125" s="206" t="s">
        <v>1</v>
      </c>
      <c r="L125" s="40"/>
      <c r="M125" s="211" t="s">
        <v>1</v>
      </c>
      <c r="N125" s="212" t="s">
        <v>38</v>
      </c>
      <c r="O125" s="7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5" t="s">
        <v>192</v>
      </c>
      <c r="AT125" s="215" t="s">
        <v>155</v>
      </c>
      <c r="AU125" s="215" t="s">
        <v>82</v>
      </c>
      <c r="AY125" s="18" t="s">
        <v>153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8" t="s">
        <v>80</v>
      </c>
      <c r="BK125" s="216">
        <f>ROUND(I125*H125,2)</f>
        <v>0</v>
      </c>
      <c r="BL125" s="18" t="s">
        <v>192</v>
      </c>
      <c r="BM125" s="215" t="s">
        <v>82</v>
      </c>
    </row>
    <row r="126" spans="1:65" s="2" customFormat="1" ht="11.25">
      <c r="A126" s="35"/>
      <c r="B126" s="36"/>
      <c r="C126" s="37"/>
      <c r="D126" s="217" t="s">
        <v>160</v>
      </c>
      <c r="E126" s="37"/>
      <c r="F126" s="218" t="s">
        <v>1563</v>
      </c>
      <c r="G126" s="37"/>
      <c r="H126" s="37"/>
      <c r="I126" s="116"/>
      <c r="J126" s="37"/>
      <c r="K126" s="37"/>
      <c r="L126" s="40"/>
      <c r="M126" s="219"/>
      <c r="N126" s="220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160</v>
      </c>
      <c r="AU126" s="18" t="s">
        <v>82</v>
      </c>
    </row>
    <row r="127" spans="1:65" s="2" customFormat="1" ht="21.75" customHeight="1">
      <c r="A127" s="35"/>
      <c r="B127" s="36"/>
      <c r="C127" s="204" t="s">
        <v>82</v>
      </c>
      <c r="D127" s="204" t="s">
        <v>155</v>
      </c>
      <c r="E127" s="205" t="s">
        <v>1565</v>
      </c>
      <c r="F127" s="206" t="s">
        <v>1566</v>
      </c>
      <c r="G127" s="207" t="s">
        <v>188</v>
      </c>
      <c r="H127" s="208">
        <v>3.0000000000000001E-3</v>
      </c>
      <c r="I127" s="209"/>
      <c r="J127" s="210">
        <f>ROUND(I127*H127,2)</f>
        <v>0</v>
      </c>
      <c r="K127" s="206" t="s">
        <v>1</v>
      </c>
      <c r="L127" s="40"/>
      <c r="M127" s="211" t="s">
        <v>1</v>
      </c>
      <c r="N127" s="212" t="s">
        <v>38</v>
      </c>
      <c r="O127" s="7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5" t="s">
        <v>192</v>
      </c>
      <c r="AT127" s="215" t="s">
        <v>155</v>
      </c>
      <c r="AU127" s="215" t="s">
        <v>82</v>
      </c>
      <c r="AY127" s="18" t="s">
        <v>153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80</v>
      </c>
      <c r="BK127" s="216">
        <f>ROUND(I127*H127,2)</f>
        <v>0</v>
      </c>
      <c r="BL127" s="18" t="s">
        <v>192</v>
      </c>
      <c r="BM127" s="215" t="s">
        <v>159</v>
      </c>
    </row>
    <row r="128" spans="1:65" s="2" customFormat="1" ht="11.25">
      <c r="A128" s="35"/>
      <c r="B128" s="36"/>
      <c r="C128" s="37"/>
      <c r="D128" s="217" t="s">
        <v>160</v>
      </c>
      <c r="E128" s="37"/>
      <c r="F128" s="218" t="s">
        <v>1566</v>
      </c>
      <c r="G128" s="37"/>
      <c r="H128" s="37"/>
      <c r="I128" s="116"/>
      <c r="J128" s="37"/>
      <c r="K128" s="37"/>
      <c r="L128" s="40"/>
      <c r="M128" s="219"/>
      <c r="N128" s="220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160</v>
      </c>
      <c r="AU128" s="18" t="s">
        <v>82</v>
      </c>
    </row>
    <row r="129" spans="1:65" s="12" customFormat="1" ht="22.9" customHeight="1">
      <c r="B129" s="188"/>
      <c r="C129" s="189"/>
      <c r="D129" s="190" t="s">
        <v>72</v>
      </c>
      <c r="E129" s="202" t="s">
        <v>1567</v>
      </c>
      <c r="F129" s="202" t="s">
        <v>1568</v>
      </c>
      <c r="G129" s="189"/>
      <c r="H129" s="189"/>
      <c r="I129" s="192"/>
      <c r="J129" s="203">
        <f>BK129</f>
        <v>0</v>
      </c>
      <c r="K129" s="189"/>
      <c r="L129" s="194"/>
      <c r="M129" s="195"/>
      <c r="N129" s="196"/>
      <c r="O129" s="196"/>
      <c r="P129" s="197">
        <f>SUM(P130:P135)</f>
        <v>0</v>
      </c>
      <c r="Q129" s="196"/>
      <c r="R129" s="197">
        <f>SUM(R130:R135)</f>
        <v>0</v>
      </c>
      <c r="S129" s="196"/>
      <c r="T129" s="198">
        <f>SUM(T130:T135)</f>
        <v>0</v>
      </c>
      <c r="AR129" s="199" t="s">
        <v>82</v>
      </c>
      <c r="AT129" s="200" t="s">
        <v>72</v>
      </c>
      <c r="AU129" s="200" t="s">
        <v>80</v>
      </c>
      <c r="AY129" s="199" t="s">
        <v>153</v>
      </c>
      <c r="BK129" s="201">
        <f>SUM(BK130:BK135)</f>
        <v>0</v>
      </c>
    </row>
    <row r="130" spans="1:65" s="2" customFormat="1" ht="21.75" customHeight="1">
      <c r="A130" s="35"/>
      <c r="B130" s="36"/>
      <c r="C130" s="204" t="s">
        <v>166</v>
      </c>
      <c r="D130" s="204" t="s">
        <v>155</v>
      </c>
      <c r="E130" s="205" t="s">
        <v>1569</v>
      </c>
      <c r="F130" s="206" t="s">
        <v>1570</v>
      </c>
      <c r="G130" s="207" t="s">
        <v>169</v>
      </c>
      <c r="H130" s="208">
        <v>42</v>
      </c>
      <c r="I130" s="209"/>
      <c r="J130" s="210">
        <f>ROUND(I130*H130,2)</f>
        <v>0</v>
      </c>
      <c r="K130" s="206" t="s">
        <v>1</v>
      </c>
      <c r="L130" s="40"/>
      <c r="M130" s="211" t="s">
        <v>1</v>
      </c>
      <c r="N130" s="212" t="s">
        <v>38</v>
      </c>
      <c r="O130" s="72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5" t="s">
        <v>192</v>
      </c>
      <c r="AT130" s="215" t="s">
        <v>155</v>
      </c>
      <c r="AU130" s="215" t="s">
        <v>82</v>
      </c>
      <c r="AY130" s="18" t="s">
        <v>153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80</v>
      </c>
      <c r="BK130" s="216">
        <f>ROUND(I130*H130,2)</f>
        <v>0</v>
      </c>
      <c r="BL130" s="18" t="s">
        <v>192</v>
      </c>
      <c r="BM130" s="215" t="s">
        <v>170</v>
      </c>
    </row>
    <row r="131" spans="1:65" s="2" customFormat="1" ht="11.25">
      <c r="A131" s="35"/>
      <c r="B131" s="36"/>
      <c r="C131" s="37"/>
      <c r="D131" s="217" t="s">
        <v>160</v>
      </c>
      <c r="E131" s="37"/>
      <c r="F131" s="218" t="s">
        <v>1570</v>
      </c>
      <c r="G131" s="37"/>
      <c r="H131" s="37"/>
      <c r="I131" s="116"/>
      <c r="J131" s="37"/>
      <c r="K131" s="37"/>
      <c r="L131" s="40"/>
      <c r="M131" s="219"/>
      <c r="N131" s="220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160</v>
      </c>
      <c r="AU131" s="18" t="s">
        <v>82</v>
      </c>
    </row>
    <row r="132" spans="1:65" s="2" customFormat="1" ht="21.75" customHeight="1">
      <c r="A132" s="35"/>
      <c r="B132" s="36"/>
      <c r="C132" s="204" t="s">
        <v>159</v>
      </c>
      <c r="D132" s="204" t="s">
        <v>155</v>
      </c>
      <c r="E132" s="205" t="s">
        <v>1571</v>
      </c>
      <c r="F132" s="206" t="s">
        <v>1572</v>
      </c>
      <c r="G132" s="207" t="s">
        <v>169</v>
      </c>
      <c r="H132" s="208">
        <v>34</v>
      </c>
      <c r="I132" s="209"/>
      <c r="J132" s="210">
        <f>ROUND(I132*H132,2)</f>
        <v>0</v>
      </c>
      <c r="K132" s="206" t="s">
        <v>1</v>
      </c>
      <c r="L132" s="40"/>
      <c r="M132" s="211" t="s">
        <v>1</v>
      </c>
      <c r="N132" s="212" t="s">
        <v>38</v>
      </c>
      <c r="O132" s="72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5" t="s">
        <v>192</v>
      </c>
      <c r="AT132" s="215" t="s">
        <v>155</v>
      </c>
      <c r="AU132" s="215" t="s">
        <v>82</v>
      </c>
      <c r="AY132" s="18" t="s">
        <v>153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8" t="s">
        <v>80</v>
      </c>
      <c r="BK132" s="216">
        <f>ROUND(I132*H132,2)</f>
        <v>0</v>
      </c>
      <c r="BL132" s="18" t="s">
        <v>192</v>
      </c>
      <c r="BM132" s="215" t="s">
        <v>175</v>
      </c>
    </row>
    <row r="133" spans="1:65" s="2" customFormat="1" ht="11.25">
      <c r="A133" s="35"/>
      <c r="B133" s="36"/>
      <c r="C133" s="37"/>
      <c r="D133" s="217" t="s">
        <v>160</v>
      </c>
      <c r="E133" s="37"/>
      <c r="F133" s="218" t="s">
        <v>1572</v>
      </c>
      <c r="G133" s="37"/>
      <c r="H133" s="37"/>
      <c r="I133" s="116"/>
      <c r="J133" s="37"/>
      <c r="K133" s="37"/>
      <c r="L133" s="40"/>
      <c r="M133" s="219"/>
      <c r="N133" s="22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160</v>
      </c>
      <c r="AU133" s="18" t="s">
        <v>82</v>
      </c>
    </row>
    <row r="134" spans="1:65" s="2" customFormat="1" ht="16.5" customHeight="1">
      <c r="A134" s="35"/>
      <c r="B134" s="36"/>
      <c r="C134" s="204" t="s">
        <v>178</v>
      </c>
      <c r="D134" s="204" t="s">
        <v>155</v>
      </c>
      <c r="E134" s="205" t="s">
        <v>1573</v>
      </c>
      <c r="F134" s="206" t="s">
        <v>1574</v>
      </c>
      <c r="G134" s="207" t="s">
        <v>188</v>
      </c>
      <c r="H134" s="208">
        <v>4.4999999999999998E-2</v>
      </c>
      <c r="I134" s="209"/>
      <c r="J134" s="210">
        <f>ROUND(I134*H134,2)</f>
        <v>0</v>
      </c>
      <c r="K134" s="206" t="s">
        <v>1</v>
      </c>
      <c r="L134" s="40"/>
      <c r="M134" s="211" t="s">
        <v>1</v>
      </c>
      <c r="N134" s="212" t="s">
        <v>38</v>
      </c>
      <c r="O134" s="7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5" t="s">
        <v>192</v>
      </c>
      <c r="AT134" s="215" t="s">
        <v>155</v>
      </c>
      <c r="AU134" s="215" t="s">
        <v>82</v>
      </c>
      <c r="AY134" s="18" t="s">
        <v>153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8" t="s">
        <v>80</v>
      </c>
      <c r="BK134" s="216">
        <f>ROUND(I134*H134,2)</f>
        <v>0</v>
      </c>
      <c r="BL134" s="18" t="s">
        <v>192</v>
      </c>
      <c r="BM134" s="215" t="s">
        <v>181</v>
      </c>
    </row>
    <row r="135" spans="1:65" s="2" customFormat="1" ht="11.25">
      <c r="A135" s="35"/>
      <c r="B135" s="36"/>
      <c r="C135" s="37"/>
      <c r="D135" s="217" t="s">
        <v>160</v>
      </c>
      <c r="E135" s="37"/>
      <c r="F135" s="218" t="s">
        <v>1574</v>
      </c>
      <c r="G135" s="37"/>
      <c r="H135" s="37"/>
      <c r="I135" s="116"/>
      <c r="J135" s="37"/>
      <c r="K135" s="37"/>
      <c r="L135" s="40"/>
      <c r="M135" s="219"/>
      <c r="N135" s="22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160</v>
      </c>
      <c r="AU135" s="18" t="s">
        <v>82</v>
      </c>
    </row>
    <row r="136" spans="1:65" s="12" customFormat="1" ht="22.9" customHeight="1">
      <c r="B136" s="188"/>
      <c r="C136" s="189"/>
      <c r="D136" s="190" t="s">
        <v>72</v>
      </c>
      <c r="E136" s="202" t="s">
        <v>1575</v>
      </c>
      <c r="F136" s="202" t="s">
        <v>1576</v>
      </c>
      <c r="G136" s="189"/>
      <c r="H136" s="189"/>
      <c r="I136" s="192"/>
      <c r="J136" s="203">
        <f>BK136</f>
        <v>0</v>
      </c>
      <c r="K136" s="189"/>
      <c r="L136" s="194"/>
      <c r="M136" s="195"/>
      <c r="N136" s="196"/>
      <c r="O136" s="196"/>
      <c r="P136" s="197">
        <f>SUM(P137:P164)</f>
        <v>0</v>
      </c>
      <c r="Q136" s="196"/>
      <c r="R136" s="197">
        <f>SUM(R137:R164)</f>
        <v>0</v>
      </c>
      <c r="S136" s="196"/>
      <c r="T136" s="198">
        <f>SUM(T137:T164)</f>
        <v>0</v>
      </c>
      <c r="AR136" s="199" t="s">
        <v>82</v>
      </c>
      <c r="AT136" s="200" t="s">
        <v>72</v>
      </c>
      <c r="AU136" s="200" t="s">
        <v>80</v>
      </c>
      <c r="AY136" s="199" t="s">
        <v>153</v>
      </c>
      <c r="BK136" s="201">
        <f>SUM(BK137:BK164)</f>
        <v>0</v>
      </c>
    </row>
    <row r="137" spans="1:65" s="2" customFormat="1" ht="21.75" customHeight="1">
      <c r="A137" s="35"/>
      <c r="B137" s="36"/>
      <c r="C137" s="204" t="s">
        <v>170</v>
      </c>
      <c r="D137" s="204" t="s">
        <v>155</v>
      </c>
      <c r="E137" s="205" t="s">
        <v>1577</v>
      </c>
      <c r="F137" s="206" t="s">
        <v>1578</v>
      </c>
      <c r="G137" s="207" t="s">
        <v>227</v>
      </c>
      <c r="H137" s="208">
        <v>9</v>
      </c>
      <c r="I137" s="209"/>
      <c r="J137" s="210">
        <f>ROUND(I137*H137,2)</f>
        <v>0</v>
      </c>
      <c r="K137" s="206" t="s">
        <v>1</v>
      </c>
      <c r="L137" s="40"/>
      <c r="M137" s="211" t="s">
        <v>1</v>
      </c>
      <c r="N137" s="212" t="s">
        <v>38</v>
      </c>
      <c r="O137" s="7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5" t="s">
        <v>192</v>
      </c>
      <c r="AT137" s="215" t="s">
        <v>155</v>
      </c>
      <c r="AU137" s="215" t="s">
        <v>82</v>
      </c>
      <c r="AY137" s="18" t="s">
        <v>153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80</v>
      </c>
      <c r="BK137" s="216">
        <f>ROUND(I137*H137,2)</f>
        <v>0</v>
      </c>
      <c r="BL137" s="18" t="s">
        <v>192</v>
      </c>
      <c r="BM137" s="215" t="s">
        <v>184</v>
      </c>
    </row>
    <row r="138" spans="1:65" s="2" customFormat="1" ht="19.5">
      <c r="A138" s="35"/>
      <c r="B138" s="36"/>
      <c r="C138" s="37"/>
      <c r="D138" s="217" t="s">
        <v>160</v>
      </c>
      <c r="E138" s="37"/>
      <c r="F138" s="218" t="s">
        <v>1578</v>
      </c>
      <c r="G138" s="37"/>
      <c r="H138" s="37"/>
      <c r="I138" s="116"/>
      <c r="J138" s="37"/>
      <c r="K138" s="37"/>
      <c r="L138" s="40"/>
      <c r="M138" s="219"/>
      <c r="N138" s="220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160</v>
      </c>
      <c r="AU138" s="18" t="s">
        <v>82</v>
      </c>
    </row>
    <row r="139" spans="1:65" s="2" customFormat="1" ht="21.75" customHeight="1">
      <c r="A139" s="35"/>
      <c r="B139" s="36"/>
      <c r="C139" s="204" t="s">
        <v>185</v>
      </c>
      <c r="D139" s="204" t="s">
        <v>155</v>
      </c>
      <c r="E139" s="205" t="s">
        <v>1579</v>
      </c>
      <c r="F139" s="206" t="s">
        <v>1580</v>
      </c>
      <c r="G139" s="207" t="s">
        <v>227</v>
      </c>
      <c r="H139" s="208">
        <v>8</v>
      </c>
      <c r="I139" s="209"/>
      <c r="J139" s="210">
        <f>ROUND(I139*H139,2)</f>
        <v>0</v>
      </c>
      <c r="K139" s="206" t="s">
        <v>1</v>
      </c>
      <c r="L139" s="40"/>
      <c r="M139" s="211" t="s">
        <v>1</v>
      </c>
      <c r="N139" s="212" t="s">
        <v>38</v>
      </c>
      <c r="O139" s="72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5" t="s">
        <v>192</v>
      </c>
      <c r="AT139" s="215" t="s">
        <v>155</v>
      </c>
      <c r="AU139" s="215" t="s">
        <v>82</v>
      </c>
      <c r="AY139" s="18" t="s">
        <v>153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8" t="s">
        <v>80</v>
      </c>
      <c r="BK139" s="216">
        <f>ROUND(I139*H139,2)</f>
        <v>0</v>
      </c>
      <c r="BL139" s="18" t="s">
        <v>192</v>
      </c>
      <c r="BM139" s="215" t="s">
        <v>189</v>
      </c>
    </row>
    <row r="140" spans="1:65" s="2" customFormat="1" ht="19.5">
      <c r="A140" s="35"/>
      <c r="B140" s="36"/>
      <c r="C140" s="37"/>
      <c r="D140" s="217" t="s">
        <v>160</v>
      </c>
      <c r="E140" s="37"/>
      <c r="F140" s="218" t="s">
        <v>1580</v>
      </c>
      <c r="G140" s="37"/>
      <c r="H140" s="37"/>
      <c r="I140" s="116"/>
      <c r="J140" s="37"/>
      <c r="K140" s="37"/>
      <c r="L140" s="40"/>
      <c r="M140" s="219"/>
      <c r="N140" s="220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160</v>
      </c>
      <c r="AU140" s="18" t="s">
        <v>82</v>
      </c>
    </row>
    <row r="141" spans="1:65" s="2" customFormat="1" ht="21.75" customHeight="1">
      <c r="A141" s="35"/>
      <c r="B141" s="36"/>
      <c r="C141" s="204" t="s">
        <v>175</v>
      </c>
      <c r="D141" s="204" t="s">
        <v>155</v>
      </c>
      <c r="E141" s="205" t="s">
        <v>1581</v>
      </c>
      <c r="F141" s="206" t="s">
        <v>1582</v>
      </c>
      <c r="G141" s="207" t="s">
        <v>227</v>
      </c>
      <c r="H141" s="208">
        <v>9</v>
      </c>
      <c r="I141" s="209"/>
      <c r="J141" s="210">
        <f>ROUND(I141*H141,2)</f>
        <v>0</v>
      </c>
      <c r="K141" s="206" t="s">
        <v>1</v>
      </c>
      <c r="L141" s="40"/>
      <c r="M141" s="211" t="s">
        <v>1</v>
      </c>
      <c r="N141" s="212" t="s">
        <v>38</v>
      </c>
      <c r="O141" s="7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5" t="s">
        <v>192</v>
      </c>
      <c r="AT141" s="215" t="s">
        <v>155</v>
      </c>
      <c r="AU141" s="215" t="s">
        <v>82</v>
      </c>
      <c r="AY141" s="18" t="s">
        <v>153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8" t="s">
        <v>80</v>
      </c>
      <c r="BK141" s="216">
        <f>ROUND(I141*H141,2)</f>
        <v>0</v>
      </c>
      <c r="BL141" s="18" t="s">
        <v>192</v>
      </c>
      <c r="BM141" s="215" t="s">
        <v>192</v>
      </c>
    </row>
    <row r="142" spans="1:65" s="2" customFormat="1" ht="19.5">
      <c r="A142" s="35"/>
      <c r="B142" s="36"/>
      <c r="C142" s="37"/>
      <c r="D142" s="217" t="s">
        <v>160</v>
      </c>
      <c r="E142" s="37"/>
      <c r="F142" s="218" t="s">
        <v>1582</v>
      </c>
      <c r="G142" s="37"/>
      <c r="H142" s="37"/>
      <c r="I142" s="116"/>
      <c r="J142" s="37"/>
      <c r="K142" s="37"/>
      <c r="L142" s="40"/>
      <c r="M142" s="219"/>
      <c r="N142" s="220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160</v>
      </c>
      <c r="AU142" s="18" t="s">
        <v>82</v>
      </c>
    </row>
    <row r="143" spans="1:65" s="2" customFormat="1" ht="16.5" customHeight="1">
      <c r="A143" s="35"/>
      <c r="B143" s="36"/>
      <c r="C143" s="204" t="s">
        <v>196</v>
      </c>
      <c r="D143" s="204" t="s">
        <v>155</v>
      </c>
      <c r="E143" s="205" t="s">
        <v>1583</v>
      </c>
      <c r="F143" s="206" t="s">
        <v>1584</v>
      </c>
      <c r="G143" s="207" t="s">
        <v>227</v>
      </c>
      <c r="H143" s="208">
        <v>1</v>
      </c>
      <c r="I143" s="209"/>
      <c r="J143" s="210">
        <f>ROUND(I143*H143,2)</f>
        <v>0</v>
      </c>
      <c r="K143" s="206" t="s">
        <v>1</v>
      </c>
      <c r="L143" s="40"/>
      <c r="M143" s="211" t="s">
        <v>1</v>
      </c>
      <c r="N143" s="212" t="s">
        <v>38</v>
      </c>
      <c r="O143" s="7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5" t="s">
        <v>192</v>
      </c>
      <c r="AT143" s="215" t="s">
        <v>155</v>
      </c>
      <c r="AU143" s="215" t="s">
        <v>82</v>
      </c>
      <c r="AY143" s="18" t="s">
        <v>153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8" t="s">
        <v>80</v>
      </c>
      <c r="BK143" s="216">
        <f>ROUND(I143*H143,2)</f>
        <v>0</v>
      </c>
      <c r="BL143" s="18" t="s">
        <v>192</v>
      </c>
      <c r="BM143" s="215" t="s">
        <v>199</v>
      </c>
    </row>
    <row r="144" spans="1:65" s="2" customFormat="1" ht="11.25">
      <c r="A144" s="35"/>
      <c r="B144" s="36"/>
      <c r="C144" s="37"/>
      <c r="D144" s="217" t="s">
        <v>160</v>
      </c>
      <c r="E144" s="37"/>
      <c r="F144" s="218" t="s">
        <v>1584</v>
      </c>
      <c r="G144" s="37"/>
      <c r="H144" s="37"/>
      <c r="I144" s="116"/>
      <c r="J144" s="37"/>
      <c r="K144" s="37"/>
      <c r="L144" s="40"/>
      <c r="M144" s="219"/>
      <c r="N144" s="22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160</v>
      </c>
      <c r="AU144" s="18" t="s">
        <v>82</v>
      </c>
    </row>
    <row r="145" spans="1:65" s="2" customFormat="1" ht="16.5" customHeight="1">
      <c r="A145" s="35"/>
      <c r="B145" s="36"/>
      <c r="C145" s="204" t="s">
        <v>181</v>
      </c>
      <c r="D145" s="204" t="s">
        <v>155</v>
      </c>
      <c r="E145" s="205" t="s">
        <v>1585</v>
      </c>
      <c r="F145" s="206" t="s">
        <v>1586</v>
      </c>
      <c r="G145" s="207" t="s">
        <v>227</v>
      </c>
      <c r="H145" s="208">
        <v>9</v>
      </c>
      <c r="I145" s="209"/>
      <c r="J145" s="210">
        <f>ROUND(I145*H145,2)</f>
        <v>0</v>
      </c>
      <c r="K145" s="206" t="s">
        <v>1</v>
      </c>
      <c r="L145" s="40"/>
      <c r="M145" s="211" t="s">
        <v>1</v>
      </c>
      <c r="N145" s="212" t="s">
        <v>38</v>
      </c>
      <c r="O145" s="72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5" t="s">
        <v>192</v>
      </c>
      <c r="AT145" s="215" t="s">
        <v>155</v>
      </c>
      <c r="AU145" s="215" t="s">
        <v>82</v>
      </c>
      <c r="AY145" s="18" t="s">
        <v>153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8" t="s">
        <v>80</v>
      </c>
      <c r="BK145" s="216">
        <f>ROUND(I145*H145,2)</f>
        <v>0</v>
      </c>
      <c r="BL145" s="18" t="s">
        <v>192</v>
      </c>
      <c r="BM145" s="215" t="s">
        <v>203</v>
      </c>
    </row>
    <row r="146" spans="1:65" s="2" customFormat="1" ht="11.25">
      <c r="A146" s="35"/>
      <c r="B146" s="36"/>
      <c r="C146" s="37"/>
      <c r="D146" s="217" t="s">
        <v>160</v>
      </c>
      <c r="E146" s="37"/>
      <c r="F146" s="218" t="s">
        <v>1586</v>
      </c>
      <c r="G146" s="37"/>
      <c r="H146" s="37"/>
      <c r="I146" s="116"/>
      <c r="J146" s="37"/>
      <c r="K146" s="37"/>
      <c r="L146" s="40"/>
      <c r="M146" s="219"/>
      <c r="N146" s="22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160</v>
      </c>
      <c r="AU146" s="18" t="s">
        <v>82</v>
      </c>
    </row>
    <row r="147" spans="1:65" s="2" customFormat="1" ht="16.5" customHeight="1">
      <c r="A147" s="35"/>
      <c r="B147" s="36"/>
      <c r="C147" s="204" t="s">
        <v>205</v>
      </c>
      <c r="D147" s="204" t="s">
        <v>155</v>
      </c>
      <c r="E147" s="205" t="s">
        <v>1587</v>
      </c>
      <c r="F147" s="206" t="s">
        <v>1588</v>
      </c>
      <c r="G147" s="207" t="s">
        <v>1564</v>
      </c>
      <c r="H147" s="208">
        <v>7</v>
      </c>
      <c r="I147" s="209"/>
      <c r="J147" s="210">
        <f>ROUND(I147*H147,2)</f>
        <v>0</v>
      </c>
      <c r="K147" s="206" t="s">
        <v>1</v>
      </c>
      <c r="L147" s="40"/>
      <c r="M147" s="211" t="s">
        <v>1</v>
      </c>
      <c r="N147" s="212" t="s">
        <v>38</v>
      </c>
      <c r="O147" s="72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5" t="s">
        <v>192</v>
      </c>
      <c r="AT147" s="215" t="s">
        <v>155</v>
      </c>
      <c r="AU147" s="215" t="s">
        <v>82</v>
      </c>
      <c r="AY147" s="18" t="s">
        <v>153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8" t="s">
        <v>80</v>
      </c>
      <c r="BK147" s="216">
        <f>ROUND(I147*H147,2)</f>
        <v>0</v>
      </c>
      <c r="BL147" s="18" t="s">
        <v>192</v>
      </c>
      <c r="BM147" s="215" t="s">
        <v>208</v>
      </c>
    </row>
    <row r="148" spans="1:65" s="2" customFormat="1" ht="11.25">
      <c r="A148" s="35"/>
      <c r="B148" s="36"/>
      <c r="C148" s="37"/>
      <c r="D148" s="217" t="s">
        <v>160</v>
      </c>
      <c r="E148" s="37"/>
      <c r="F148" s="218" t="s">
        <v>1588</v>
      </c>
      <c r="G148" s="37"/>
      <c r="H148" s="37"/>
      <c r="I148" s="116"/>
      <c r="J148" s="37"/>
      <c r="K148" s="37"/>
      <c r="L148" s="40"/>
      <c r="M148" s="219"/>
      <c r="N148" s="22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160</v>
      </c>
      <c r="AU148" s="18" t="s">
        <v>82</v>
      </c>
    </row>
    <row r="149" spans="1:65" s="2" customFormat="1" ht="21.75" customHeight="1">
      <c r="A149" s="35"/>
      <c r="B149" s="36"/>
      <c r="C149" s="204" t="s">
        <v>184</v>
      </c>
      <c r="D149" s="204" t="s">
        <v>155</v>
      </c>
      <c r="E149" s="205" t="s">
        <v>1589</v>
      </c>
      <c r="F149" s="206" t="s">
        <v>1590</v>
      </c>
      <c r="G149" s="207" t="s">
        <v>227</v>
      </c>
      <c r="H149" s="208">
        <v>2</v>
      </c>
      <c r="I149" s="209"/>
      <c r="J149" s="210">
        <f>ROUND(I149*H149,2)</f>
        <v>0</v>
      </c>
      <c r="K149" s="206" t="s">
        <v>1</v>
      </c>
      <c r="L149" s="40"/>
      <c r="M149" s="211" t="s">
        <v>1</v>
      </c>
      <c r="N149" s="212" t="s">
        <v>38</v>
      </c>
      <c r="O149" s="72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5" t="s">
        <v>192</v>
      </c>
      <c r="AT149" s="215" t="s">
        <v>155</v>
      </c>
      <c r="AU149" s="215" t="s">
        <v>82</v>
      </c>
      <c r="AY149" s="18" t="s">
        <v>153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8" t="s">
        <v>80</v>
      </c>
      <c r="BK149" s="216">
        <f>ROUND(I149*H149,2)</f>
        <v>0</v>
      </c>
      <c r="BL149" s="18" t="s">
        <v>192</v>
      </c>
      <c r="BM149" s="215" t="s">
        <v>212</v>
      </c>
    </row>
    <row r="150" spans="1:65" s="2" customFormat="1" ht="11.25">
      <c r="A150" s="35"/>
      <c r="B150" s="36"/>
      <c r="C150" s="37"/>
      <c r="D150" s="217" t="s">
        <v>160</v>
      </c>
      <c r="E150" s="37"/>
      <c r="F150" s="218" t="s">
        <v>1590</v>
      </c>
      <c r="G150" s="37"/>
      <c r="H150" s="37"/>
      <c r="I150" s="116"/>
      <c r="J150" s="37"/>
      <c r="K150" s="37"/>
      <c r="L150" s="40"/>
      <c r="M150" s="219"/>
      <c r="N150" s="22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160</v>
      </c>
      <c r="AU150" s="18" t="s">
        <v>82</v>
      </c>
    </row>
    <row r="151" spans="1:65" s="2" customFormat="1" ht="21.75" customHeight="1">
      <c r="A151" s="35"/>
      <c r="B151" s="36"/>
      <c r="C151" s="204" t="s">
        <v>213</v>
      </c>
      <c r="D151" s="204" t="s">
        <v>155</v>
      </c>
      <c r="E151" s="205" t="s">
        <v>1591</v>
      </c>
      <c r="F151" s="206" t="s">
        <v>1592</v>
      </c>
      <c r="G151" s="207" t="s">
        <v>227</v>
      </c>
      <c r="H151" s="208">
        <v>1</v>
      </c>
      <c r="I151" s="209"/>
      <c r="J151" s="210">
        <f>ROUND(I151*H151,2)</f>
        <v>0</v>
      </c>
      <c r="K151" s="206" t="s">
        <v>1</v>
      </c>
      <c r="L151" s="40"/>
      <c r="M151" s="211" t="s">
        <v>1</v>
      </c>
      <c r="N151" s="212" t="s">
        <v>38</v>
      </c>
      <c r="O151" s="72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5" t="s">
        <v>192</v>
      </c>
      <c r="AT151" s="215" t="s">
        <v>155</v>
      </c>
      <c r="AU151" s="215" t="s">
        <v>82</v>
      </c>
      <c r="AY151" s="18" t="s">
        <v>153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8" t="s">
        <v>80</v>
      </c>
      <c r="BK151" s="216">
        <f>ROUND(I151*H151,2)</f>
        <v>0</v>
      </c>
      <c r="BL151" s="18" t="s">
        <v>192</v>
      </c>
      <c r="BM151" s="215" t="s">
        <v>216</v>
      </c>
    </row>
    <row r="152" spans="1:65" s="2" customFormat="1" ht="11.25">
      <c r="A152" s="35"/>
      <c r="B152" s="36"/>
      <c r="C152" s="37"/>
      <c r="D152" s="217" t="s">
        <v>160</v>
      </c>
      <c r="E152" s="37"/>
      <c r="F152" s="218" t="s">
        <v>1592</v>
      </c>
      <c r="G152" s="37"/>
      <c r="H152" s="37"/>
      <c r="I152" s="116"/>
      <c r="J152" s="37"/>
      <c r="K152" s="37"/>
      <c r="L152" s="40"/>
      <c r="M152" s="219"/>
      <c r="N152" s="22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160</v>
      </c>
      <c r="AU152" s="18" t="s">
        <v>82</v>
      </c>
    </row>
    <row r="153" spans="1:65" s="2" customFormat="1" ht="16.5" customHeight="1">
      <c r="A153" s="35"/>
      <c r="B153" s="36"/>
      <c r="C153" s="204" t="s">
        <v>189</v>
      </c>
      <c r="D153" s="204" t="s">
        <v>155</v>
      </c>
      <c r="E153" s="205" t="s">
        <v>1593</v>
      </c>
      <c r="F153" s="206" t="s">
        <v>1594</v>
      </c>
      <c r="G153" s="207" t="s">
        <v>227</v>
      </c>
      <c r="H153" s="208">
        <v>1</v>
      </c>
      <c r="I153" s="209"/>
      <c r="J153" s="210">
        <f>ROUND(I153*H153,2)</f>
        <v>0</v>
      </c>
      <c r="K153" s="206" t="s">
        <v>1</v>
      </c>
      <c r="L153" s="40"/>
      <c r="M153" s="211" t="s">
        <v>1</v>
      </c>
      <c r="N153" s="212" t="s">
        <v>38</v>
      </c>
      <c r="O153" s="72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5" t="s">
        <v>192</v>
      </c>
      <c r="AT153" s="215" t="s">
        <v>155</v>
      </c>
      <c r="AU153" s="215" t="s">
        <v>82</v>
      </c>
      <c r="AY153" s="18" t="s">
        <v>153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8" t="s">
        <v>80</v>
      </c>
      <c r="BK153" s="216">
        <f>ROUND(I153*H153,2)</f>
        <v>0</v>
      </c>
      <c r="BL153" s="18" t="s">
        <v>192</v>
      </c>
      <c r="BM153" s="215" t="s">
        <v>220</v>
      </c>
    </row>
    <row r="154" spans="1:65" s="2" customFormat="1" ht="11.25">
      <c r="A154" s="35"/>
      <c r="B154" s="36"/>
      <c r="C154" s="37"/>
      <c r="D154" s="217" t="s">
        <v>160</v>
      </c>
      <c r="E154" s="37"/>
      <c r="F154" s="218" t="s">
        <v>1594</v>
      </c>
      <c r="G154" s="37"/>
      <c r="H154" s="37"/>
      <c r="I154" s="116"/>
      <c r="J154" s="37"/>
      <c r="K154" s="37"/>
      <c r="L154" s="40"/>
      <c r="M154" s="219"/>
      <c r="N154" s="22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160</v>
      </c>
      <c r="AU154" s="18" t="s">
        <v>82</v>
      </c>
    </row>
    <row r="155" spans="1:65" s="2" customFormat="1" ht="16.5" customHeight="1">
      <c r="A155" s="35"/>
      <c r="B155" s="36"/>
      <c r="C155" s="204" t="s">
        <v>8</v>
      </c>
      <c r="D155" s="204" t="s">
        <v>155</v>
      </c>
      <c r="E155" s="205" t="s">
        <v>1595</v>
      </c>
      <c r="F155" s="206" t="s">
        <v>1596</v>
      </c>
      <c r="G155" s="207" t="s">
        <v>227</v>
      </c>
      <c r="H155" s="208">
        <v>4</v>
      </c>
      <c r="I155" s="209"/>
      <c r="J155" s="210">
        <f>ROUND(I155*H155,2)</f>
        <v>0</v>
      </c>
      <c r="K155" s="206" t="s">
        <v>1</v>
      </c>
      <c r="L155" s="40"/>
      <c r="M155" s="211" t="s">
        <v>1</v>
      </c>
      <c r="N155" s="212" t="s">
        <v>38</v>
      </c>
      <c r="O155" s="7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5" t="s">
        <v>192</v>
      </c>
      <c r="AT155" s="215" t="s">
        <v>155</v>
      </c>
      <c r="AU155" s="215" t="s">
        <v>82</v>
      </c>
      <c r="AY155" s="18" t="s">
        <v>153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80</v>
      </c>
      <c r="BK155" s="216">
        <f>ROUND(I155*H155,2)</f>
        <v>0</v>
      </c>
      <c r="BL155" s="18" t="s">
        <v>192</v>
      </c>
      <c r="BM155" s="215" t="s">
        <v>222</v>
      </c>
    </row>
    <row r="156" spans="1:65" s="2" customFormat="1" ht="11.25">
      <c r="A156" s="35"/>
      <c r="B156" s="36"/>
      <c r="C156" s="37"/>
      <c r="D156" s="217" t="s">
        <v>160</v>
      </c>
      <c r="E156" s="37"/>
      <c r="F156" s="218" t="s">
        <v>1596</v>
      </c>
      <c r="G156" s="37"/>
      <c r="H156" s="37"/>
      <c r="I156" s="116"/>
      <c r="J156" s="37"/>
      <c r="K156" s="37"/>
      <c r="L156" s="40"/>
      <c r="M156" s="219"/>
      <c r="N156" s="22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160</v>
      </c>
      <c r="AU156" s="18" t="s">
        <v>82</v>
      </c>
    </row>
    <row r="157" spans="1:65" s="2" customFormat="1" ht="21.75" customHeight="1">
      <c r="A157" s="35"/>
      <c r="B157" s="36"/>
      <c r="C157" s="204" t="s">
        <v>192</v>
      </c>
      <c r="D157" s="204" t="s">
        <v>155</v>
      </c>
      <c r="E157" s="205" t="s">
        <v>1597</v>
      </c>
      <c r="F157" s="206" t="s">
        <v>1598</v>
      </c>
      <c r="G157" s="207" t="s">
        <v>227</v>
      </c>
      <c r="H157" s="208">
        <v>1</v>
      </c>
      <c r="I157" s="209"/>
      <c r="J157" s="210">
        <f>ROUND(I157*H157,2)</f>
        <v>0</v>
      </c>
      <c r="K157" s="206" t="s">
        <v>1</v>
      </c>
      <c r="L157" s="40"/>
      <c r="M157" s="211" t="s">
        <v>1</v>
      </c>
      <c r="N157" s="212" t="s">
        <v>38</v>
      </c>
      <c r="O157" s="72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5" t="s">
        <v>192</v>
      </c>
      <c r="AT157" s="215" t="s">
        <v>155</v>
      </c>
      <c r="AU157" s="215" t="s">
        <v>82</v>
      </c>
      <c r="AY157" s="18" t="s">
        <v>153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8" t="s">
        <v>80</v>
      </c>
      <c r="BK157" s="216">
        <f>ROUND(I157*H157,2)</f>
        <v>0</v>
      </c>
      <c r="BL157" s="18" t="s">
        <v>192</v>
      </c>
      <c r="BM157" s="215" t="s">
        <v>228</v>
      </c>
    </row>
    <row r="158" spans="1:65" s="2" customFormat="1" ht="11.25">
      <c r="A158" s="35"/>
      <c r="B158" s="36"/>
      <c r="C158" s="37"/>
      <c r="D158" s="217" t="s">
        <v>160</v>
      </c>
      <c r="E158" s="37"/>
      <c r="F158" s="218" t="s">
        <v>1598</v>
      </c>
      <c r="G158" s="37"/>
      <c r="H158" s="37"/>
      <c r="I158" s="116"/>
      <c r="J158" s="37"/>
      <c r="K158" s="37"/>
      <c r="L158" s="40"/>
      <c r="M158" s="219"/>
      <c r="N158" s="220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160</v>
      </c>
      <c r="AU158" s="18" t="s">
        <v>82</v>
      </c>
    </row>
    <row r="159" spans="1:65" s="2" customFormat="1" ht="21.75" customHeight="1">
      <c r="A159" s="35"/>
      <c r="B159" s="36"/>
      <c r="C159" s="204" t="s">
        <v>229</v>
      </c>
      <c r="D159" s="204" t="s">
        <v>155</v>
      </c>
      <c r="E159" s="205" t="s">
        <v>1599</v>
      </c>
      <c r="F159" s="206" t="s">
        <v>1600</v>
      </c>
      <c r="G159" s="207" t="s">
        <v>227</v>
      </c>
      <c r="H159" s="208">
        <v>2</v>
      </c>
      <c r="I159" s="209"/>
      <c r="J159" s="210">
        <f>ROUND(I159*H159,2)</f>
        <v>0</v>
      </c>
      <c r="K159" s="206" t="s">
        <v>1</v>
      </c>
      <c r="L159" s="40"/>
      <c r="M159" s="211" t="s">
        <v>1</v>
      </c>
      <c r="N159" s="212" t="s">
        <v>38</v>
      </c>
      <c r="O159" s="72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5" t="s">
        <v>192</v>
      </c>
      <c r="AT159" s="215" t="s">
        <v>155</v>
      </c>
      <c r="AU159" s="215" t="s">
        <v>82</v>
      </c>
      <c r="AY159" s="18" t="s">
        <v>153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8" t="s">
        <v>80</v>
      </c>
      <c r="BK159" s="216">
        <f>ROUND(I159*H159,2)</f>
        <v>0</v>
      </c>
      <c r="BL159" s="18" t="s">
        <v>192</v>
      </c>
      <c r="BM159" s="215" t="s">
        <v>232</v>
      </c>
    </row>
    <row r="160" spans="1:65" s="2" customFormat="1" ht="19.5">
      <c r="A160" s="35"/>
      <c r="B160" s="36"/>
      <c r="C160" s="37"/>
      <c r="D160" s="217" t="s">
        <v>160</v>
      </c>
      <c r="E160" s="37"/>
      <c r="F160" s="218" t="s">
        <v>1600</v>
      </c>
      <c r="G160" s="37"/>
      <c r="H160" s="37"/>
      <c r="I160" s="116"/>
      <c r="J160" s="37"/>
      <c r="K160" s="37"/>
      <c r="L160" s="40"/>
      <c r="M160" s="219"/>
      <c r="N160" s="220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160</v>
      </c>
      <c r="AU160" s="18" t="s">
        <v>82</v>
      </c>
    </row>
    <row r="161" spans="1:65" s="2" customFormat="1" ht="21.75" customHeight="1">
      <c r="A161" s="35"/>
      <c r="B161" s="36"/>
      <c r="C161" s="204" t="s">
        <v>199</v>
      </c>
      <c r="D161" s="204" t="s">
        <v>155</v>
      </c>
      <c r="E161" s="205" t="s">
        <v>1601</v>
      </c>
      <c r="F161" s="206" t="s">
        <v>1602</v>
      </c>
      <c r="G161" s="207" t="s">
        <v>227</v>
      </c>
      <c r="H161" s="208">
        <v>2</v>
      </c>
      <c r="I161" s="209"/>
      <c r="J161" s="210">
        <f>ROUND(I161*H161,2)</f>
        <v>0</v>
      </c>
      <c r="K161" s="206" t="s">
        <v>1</v>
      </c>
      <c r="L161" s="40"/>
      <c r="M161" s="211" t="s">
        <v>1</v>
      </c>
      <c r="N161" s="212" t="s">
        <v>38</v>
      </c>
      <c r="O161" s="7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5" t="s">
        <v>192</v>
      </c>
      <c r="AT161" s="215" t="s">
        <v>155</v>
      </c>
      <c r="AU161" s="215" t="s">
        <v>82</v>
      </c>
      <c r="AY161" s="18" t="s">
        <v>153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8" t="s">
        <v>80</v>
      </c>
      <c r="BK161" s="216">
        <f>ROUND(I161*H161,2)</f>
        <v>0</v>
      </c>
      <c r="BL161" s="18" t="s">
        <v>192</v>
      </c>
      <c r="BM161" s="215" t="s">
        <v>235</v>
      </c>
    </row>
    <row r="162" spans="1:65" s="2" customFormat="1" ht="19.5">
      <c r="A162" s="35"/>
      <c r="B162" s="36"/>
      <c r="C162" s="37"/>
      <c r="D162" s="217" t="s">
        <v>160</v>
      </c>
      <c r="E162" s="37"/>
      <c r="F162" s="218" t="s">
        <v>1602</v>
      </c>
      <c r="G162" s="37"/>
      <c r="H162" s="37"/>
      <c r="I162" s="116"/>
      <c r="J162" s="37"/>
      <c r="K162" s="37"/>
      <c r="L162" s="40"/>
      <c r="M162" s="219"/>
      <c r="N162" s="22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160</v>
      </c>
      <c r="AU162" s="18" t="s">
        <v>82</v>
      </c>
    </row>
    <row r="163" spans="1:65" s="2" customFormat="1" ht="16.5" customHeight="1">
      <c r="A163" s="35"/>
      <c r="B163" s="36"/>
      <c r="C163" s="204" t="s">
        <v>236</v>
      </c>
      <c r="D163" s="204" t="s">
        <v>155</v>
      </c>
      <c r="E163" s="205" t="s">
        <v>1603</v>
      </c>
      <c r="F163" s="206" t="s">
        <v>1574</v>
      </c>
      <c r="G163" s="207" t="s">
        <v>188</v>
      </c>
      <c r="H163" s="208">
        <v>0.02</v>
      </c>
      <c r="I163" s="209"/>
      <c r="J163" s="210">
        <f>ROUND(I163*H163,2)</f>
        <v>0</v>
      </c>
      <c r="K163" s="206" t="s">
        <v>1</v>
      </c>
      <c r="L163" s="40"/>
      <c r="M163" s="211" t="s">
        <v>1</v>
      </c>
      <c r="N163" s="212" t="s">
        <v>38</v>
      </c>
      <c r="O163" s="7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5" t="s">
        <v>192</v>
      </c>
      <c r="AT163" s="215" t="s">
        <v>155</v>
      </c>
      <c r="AU163" s="215" t="s">
        <v>82</v>
      </c>
      <c r="AY163" s="18" t="s">
        <v>153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8" t="s">
        <v>80</v>
      </c>
      <c r="BK163" s="216">
        <f>ROUND(I163*H163,2)</f>
        <v>0</v>
      </c>
      <c r="BL163" s="18" t="s">
        <v>192</v>
      </c>
      <c r="BM163" s="215" t="s">
        <v>239</v>
      </c>
    </row>
    <row r="164" spans="1:65" s="2" customFormat="1" ht="11.25">
      <c r="A164" s="35"/>
      <c r="B164" s="36"/>
      <c r="C164" s="37"/>
      <c r="D164" s="217" t="s">
        <v>160</v>
      </c>
      <c r="E164" s="37"/>
      <c r="F164" s="218" t="s">
        <v>1574</v>
      </c>
      <c r="G164" s="37"/>
      <c r="H164" s="37"/>
      <c r="I164" s="116"/>
      <c r="J164" s="37"/>
      <c r="K164" s="37"/>
      <c r="L164" s="40"/>
      <c r="M164" s="219"/>
      <c r="N164" s="22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160</v>
      </c>
      <c r="AU164" s="18" t="s">
        <v>82</v>
      </c>
    </row>
    <row r="165" spans="1:65" s="12" customFormat="1" ht="22.9" customHeight="1">
      <c r="B165" s="188"/>
      <c r="C165" s="189"/>
      <c r="D165" s="190" t="s">
        <v>72</v>
      </c>
      <c r="E165" s="202" t="s">
        <v>1604</v>
      </c>
      <c r="F165" s="202" t="s">
        <v>1605</v>
      </c>
      <c r="G165" s="189"/>
      <c r="H165" s="189"/>
      <c r="I165" s="192"/>
      <c r="J165" s="203">
        <f>BK165</f>
        <v>0</v>
      </c>
      <c r="K165" s="189"/>
      <c r="L165" s="194"/>
      <c r="M165" s="195"/>
      <c r="N165" s="196"/>
      <c r="O165" s="196"/>
      <c r="P165" s="197">
        <f>SUM(P166:P204)</f>
        <v>0</v>
      </c>
      <c r="Q165" s="196"/>
      <c r="R165" s="197">
        <f>SUM(R166:R204)</f>
        <v>0</v>
      </c>
      <c r="S165" s="196"/>
      <c r="T165" s="198">
        <f>SUM(T166:T204)</f>
        <v>0</v>
      </c>
      <c r="AR165" s="199" t="s">
        <v>82</v>
      </c>
      <c r="AT165" s="200" t="s">
        <v>72</v>
      </c>
      <c r="AU165" s="200" t="s">
        <v>80</v>
      </c>
      <c r="AY165" s="199" t="s">
        <v>153</v>
      </c>
      <c r="BK165" s="201">
        <f>SUM(BK166:BK204)</f>
        <v>0</v>
      </c>
    </row>
    <row r="166" spans="1:65" s="2" customFormat="1" ht="21.75" customHeight="1">
      <c r="A166" s="35"/>
      <c r="B166" s="36"/>
      <c r="C166" s="204" t="s">
        <v>203</v>
      </c>
      <c r="D166" s="204" t="s">
        <v>155</v>
      </c>
      <c r="E166" s="205" t="s">
        <v>1606</v>
      </c>
      <c r="F166" s="206" t="s">
        <v>1607</v>
      </c>
      <c r="G166" s="207" t="s">
        <v>227</v>
      </c>
      <c r="H166" s="208">
        <v>2</v>
      </c>
      <c r="I166" s="209"/>
      <c r="J166" s="210">
        <f>ROUND(I166*H166,2)</f>
        <v>0</v>
      </c>
      <c r="K166" s="206" t="s">
        <v>1</v>
      </c>
      <c r="L166" s="40"/>
      <c r="M166" s="211" t="s">
        <v>1</v>
      </c>
      <c r="N166" s="212" t="s">
        <v>38</v>
      </c>
      <c r="O166" s="72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5" t="s">
        <v>192</v>
      </c>
      <c r="AT166" s="215" t="s">
        <v>155</v>
      </c>
      <c r="AU166" s="215" t="s">
        <v>82</v>
      </c>
      <c r="AY166" s="18" t="s">
        <v>153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8" t="s">
        <v>80</v>
      </c>
      <c r="BK166" s="216">
        <f>ROUND(I166*H166,2)</f>
        <v>0</v>
      </c>
      <c r="BL166" s="18" t="s">
        <v>192</v>
      </c>
      <c r="BM166" s="215" t="s">
        <v>247</v>
      </c>
    </row>
    <row r="167" spans="1:65" s="2" customFormat="1" ht="19.5">
      <c r="A167" s="35"/>
      <c r="B167" s="36"/>
      <c r="C167" s="37"/>
      <c r="D167" s="217" t="s">
        <v>160</v>
      </c>
      <c r="E167" s="37"/>
      <c r="F167" s="218" t="s">
        <v>1607</v>
      </c>
      <c r="G167" s="37"/>
      <c r="H167" s="37"/>
      <c r="I167" s="116"/>
      <c r="J167" s="37"/>
      <c r="K167" s="37"/>
      <c r="L167" s="40"/>
      <c r="M167" s="219"/>
      <c r="N167" s="22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160</v>
      </c>
      <c r="AU167" s="18" t="s">
        <v>82</v>
      </c>
    </row>
    <row r="168" spans="1:65" s="2" customFormat="1" ht="21.75" customHeight="1">
      <c r="A168" s="35"/>
      <c r="B168" s="36"/>
      <c r="C168" s="204" t="s">
        <v>7</v>
      </c>
      <c r="D168" s="204" t="s">
        <v>155</v>
      </c>
      <c r="E168" s="205" t="s">
        <v>1608</v>
      </c>
      <c r="F168" s="206" t="s">
        <v>1609</v>
      </c>
      <c r="G168" s="207" t="s">
        <v>227</v>
      </c>
      <c r="H168" s="208">
        <v>1</v>
      </c>
      <c r="I168" s="209"/>
      <c r="J168" s="210">
        <f>ROUND(I168*H168,2)</f>
        <v>0</v>
      </c>
      <c r="K168" s="206" t="s">
        <v>1</v>
      </c>
      <c r="L168" s="40"/>
      <c r="M168" s="211" t="s">
        <v>1</v>
      </c>
      <c r="N168" s="212" t="s">
        <v>38</v>
      </c>
      <c r="O168" s="72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5" t="s">
        <v>192</v>
      </c>
      <c r="AT168" s="215" t="s">
        <v>155</v>
      </c>
      <c r="AU168" s="215" t="s">
        <v>82</v>
      </c>
      <c r="AY168" s="18" t="s">
        <v>153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8" t="s">
        <v>80</v>
      </c>
      <c r="BK168" s="216">
        <f>ROUND(I168*H168,2)</f>
        <v>0</v>
      </c>
      <c r="BL168" s="18" t="s">
        <v>192</v>
      </c>
      <c r="BM168" s="215" t="s">
        <v>254</v>
      </c>
    </row>
    <row r="169" spans="1:65" s="2" customFormat="1" ht="19.5">
      <c r="A169" s="35"/>
      <c r="B169" s="36"/>
      <c r="C169" s="37"/>
      <c r="D169" s="217" t="s">
        <v>160</v>
      </c>
      <c r="E169" s="37"/>
      <c r="F169" s="218" t="s">
        <v>1609</v>
      </c>
      <c r="G169" s="37"/>
      <c r="H169" s="37"/>
      <c r="I169" s="116"/>
      <c r="J169" s="37"/>
      <c r="K169" s="37"/>
      <c r="L169" s="40"/>
      <c r="M169" s="219"/>
      <c r="N169" s="220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160</v>
      </c>
      <c r="AU169" s="18" t="s">
        <v>82</v>
      </c>
    </row>
    <row r="170" spans="1:65" s="2" customFormat="1" ht="21.75" customHeight="1">
      <c r="A170" s="35"/>
      <c r="B170" s="36"/>
      <c r="C170" s="204" t="s">
        <v>208</v>
      </c>
      <c r="D170" s="204" t="s">
        <v>155</v>
      </c>
      <c r="E170" s="205" t="s">
        <v>1610</v>
      </c>
      <c r="F170" s="206" t="s">
        <v>1611</v>
      </c>
      <c r="G170" s="207" t="s">
        <v>227</v>
      </c>
      <c r="H170" s="208">
        <v>1</v>
      </c>
      <c r="I170" s="209"/>
      <c r="J170" s="210">
        <f>ROUND(I170*H170,2)</f>
        <v>0</v>
      </c>
      <c r="K170" s="206" t="s">
        <v>1</v>
      </c>
      <c r="L170" s="40"/>
      <c r="M170" s="211" t="s">
        <v>1</v>
      </c>
      <c r="N170" s="212" t="s">
        <v>38</v>
      </c>
      <c r="O170" s="72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5" t="s">
        <v>192</v>
      </c>
      <c r="AT170" s="215" t="s">
        <v>155</v>
      </c>
      <c r="AU170" s="215" t="s">
        <v>82</v>
      </c>
      <c r="AY170" s="18" t="s">
        <v>153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80</v>
      </c>
      <c r="BK170" s="216">
        <f>ROUND(I170*H170,2)</f>
        <v>0</v>
      </c>
      <c r="BL170" s="18" t="s">
        <v>192</v>
      </c>
      <c r="BM170" s="215" t="s">
        <v>259</v>
      </c>
    </row>
    <row r="171" spans="1:65" s="2" customFormat="1" ht="19.5">
      <c r="A171" s="35"/>
      <c r="B171" s="36"/>
      <c r="C171" s="37"/>
      <c r="D171" s="217" t="s">
        <v>160</v>
      </c>
      <c r="E171" s="37"/>
      <c r="F171" s="218" t="s">
        <v>1611</v>
      </c>
      <c r="G171" s="37"/>
      <c r="H171" s="37"/>
      <c r="I171" s="116"/>
      <c r="J171" s="37"/>
      <c r="K171" s="37"/>
      <c r="L171" s="40"/>
      <c r="M171" s="219"/>
      <c r="N171" s="22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160</v>
      </c>
      <c r="AU171" s="18" t="s">
        <v>82</v>
      </c>
    </row>
    <row r="172" spans="1:65" s="2" customFormat="1" ht="21.75" customHeight="1">
      <c r="A172" s="35"/>
      <c r="B172" s="36"/>
      <c r="C172" s="204" t="s">
        <v>261</v>
      </c>
      <c r="D172" s="204" t="s">
        <v>155</v>
      </c>
      <c r="E172" s="205" t="s">
        <v>1612</v>
      </c>
      <c r="F172" s="206" t="s">
        <v>1613</v>
      </c>
      <c r="G172" s="207" t="s">
        <v>227</v>
      </c>
      <c r="H172" s="208">
        <v>2</v>
      </c>
      <c r="I172" s="209"/>
      <c r="J172" s="210">
        <f>ROUND(I172*H172,2)</f>
        <v>0</v>
      </c>
      <c r="K172" s="206" t="s">
        <v>1</v>
      </c>
      <c r="L172" s="40"/>
      <c r="M172" s="211" t="s">
        <v>1</v>
      </c>
      <c r="N172" s="212" t="s">
        <v>38</v>
      </c>
      <c r="O172" s="72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5" t="s">
        <v>192</v>
      </c>
      <c r="AT172" s="215" t="s">
        <v>155</v>
      </c>
      <c r="AU172" s="215" t="s">
        <v>82</v>
      </c>
      <c r="AY172" s="18" t="s">
        <v>153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8" t="s">
        <v>80</v>
      </c>
      <c r="BK172" s="216">
        <f>ROUND(I172*H172,2)</f>
        <v>0</v>
      </c>
      <c r="BL172" s="18" t="s">
        <v>192</v>
      </c>
      <c r="BM172" s="215" t="s">
        <v>264</v>
      </c>
    </row>
    <row r="173" spans="1:65" s="2" customFormat="1" ht="19.5">
      <c r="A173" s="35"/>
      <c r="B173" s="36"/>
      <c r="C173" s="37"/>
      <c r="D173" s="217" t="s">
        <v>160</v>
      </c>
      <c r="E173" s="37"/>
      <c r="F173" s="218" t="s">
        <v>1613</v>
      </c>
      <c r="G173" s="37"/>
      <c r="H173" s="37"/>
      <c r="I173" s="116"/>
      <c r="J173" s="37"/>
      <c r="K173" s="37"/>
      <c r="L173" s="40"/>
      <c r="M173" s="219"/>
      <c r="N173" s="22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160</v>
      </c>
      <c r="AU173" s="18" t="s">
        <v>82</v>
      </c>
    </row>
    <row r="174" spans="1:65" s="2" customFormat="1" ht="21.75" customHeight="1">
      <c r="A174" s="35"/>
      <c r="B174" s="36"/>
      <c r="C174" s="204" t="s">
        <v>212</v>
      </c>
      <c r="D174" s="204" t="s">
        <v>155</v>
      </c>
      <c r="E174" s="205" t="s">
        <v>1614</v>
      </c>
      <c r="F174" s="206" t="s">
        <v>1615</v>
      </c>
      <c r="G174" s="207" t="s">
        <v>227</v>
      </c>
      <c r="H174" s="208">
        <v>2</v>
      </c>
      <c r="I174" s="209"/>
      <c r="J174" s="210">
        <f>ROUND(I174*H174,2)</f>
        <v>0</v>
      </c>
      <c r="K174" s="206" t="s">
        <v>1</v>
      </c>
      <c r="L174" s="40"/>
      <c r="M174" s="211" t="s">
        <v>1</v>
      </c>
      <c r="N174" s="212" t="s">
        <v>38</v>
      </c>
      <c r="O174" s="72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5" t="s">
        <v>192</v>
      </c>
      <c r="AT174" s="215" t="s">
        <v>155</v>
      </c>
      <c r="AU174" s="215" t="s">
        <v>82</v>
      </c>
      <c r="AY174" s="18" t="s">
        <v>153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8" t="s">
        <v>80</v>
      </c>
      <c r="BK174" s="216">
        <f>ROUND(I174*H174,2)</f>
        <v>0</v>
      </c>
      <c r="BL174" s="18" t="s">
        <v>192</v>
      </c>
      <c r="BM174" s="215" t="s">
        <v>268</v>
      </c>
    </row>
    <row r="175" spans="1:65" s="2" customFormat="1" ht="19.5">
      <c r="A175" s="35"/>
      <c r="B175" s="36"/>
      <c r="C175" s="37"/>
      <c r="D175" s="217" t="s">
        <v>160</v>
      </c>
      <c r="E175" s="37"/>
      <c r="F175" s="218" t="s">
        <v>1615</v>
      </c>
      <c r="G175" s="37"/>
      <c r="H175" s="37"/>
      <c r="I175" s="116"/>
      <c r="J175" s="37"/>
      <c r="K175" s="37"/>
      <c r="L175" s="40"/>
      <c r="M175" s="219"/>
      <c r="N175" s="22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160</v>
      </c>
      <c r="AU175" s="18" t="s">
        <v>82</v>
      </c>
    </row>
    <row r="176" spans="1:65" s="2" customFormat="1" ht="21.75" customHeight="1">
      <c r="A176" s="35"/>
      <c r="B176" s="36"/>
      <c r="C176" s="204" t="s">
        <v>272</v>
      </c>
      <c r="D176" s="204" t="s">
        <v>155</v>
      </c>
      <c r="E176" s="205" t="s">
        <v>1616</v>
      </c>
      <c r="F176" s="206" t="s">
        <v>1617</v>
      </c>
      <c r="G176" s="207" t="s">
        <v>227</v>
      </c>
      <c r="H176" s="208">
        <v>1</v>
      </c>
      <c r="I176" s="209"/>
      <c r="J176" s="210">
        <f>ROUND(I176*H176,2)</f>
        <v>0</v>
      </c>
      <c r="K176" s="206" t="s">
        <v>1</v>
      </c>
      <c r="L176" s="40"/>
      <c r="M176" s="211" t="s">
        <v>1</v>
      </c>
      <c r="N176" s="212" t="s">
        <v>38</v>
      </c>
      <c r="O176" s="72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5" t="s">
        <v>192</v>
      </c>
      <c r="AT176" s="215" t="s">
        <v>155</v>
      </c>
      <c r="AU176" s="215" t="s">
        <v>82</v>
      </c>
      <c r="AY176" s="18" t="s">
        <v>153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8" t="s">
        <v>80</v>
      </c>
      <c r="BK176" s="216">
        <f>ROUND(I176*H176,2)</f>
        <v>0</v>
      </c>
      <c r="BL176" s="18" t="s">
        <v>192</v>
      </c>
      <c r="BM176" s="215" t="s">
        <v>275</v>
      </c>
    </row>
    <row r="177" spans="1:65" s="2" customFormat="1" ht="19.5">
      <c r="A177" s="35"/>
      <c r="B177" s="36"/>
      <c r="C177" s="37"/>
      <c r="D177" s="217" t="s">
        <v>160</v>
      </c>
      <c r="E177" s="37"/>
      <c r="F177" s="218" t="s">
        <v>1617</v>
      </c>
      <c r="G177" s="37"/>
      <c r="H177" s="37"/>
      <c r="I177" s="116"/>
      <c r="J177" s="37"/>
      <c r="K177" s="37"/>
      <c r="L177" s="40"/>
      <c r="M177" s="219"/>
      <c r="N177" s="22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160</v>
      </c>
      <c r="AU177" s="18" t="s">
        <v>82</v>
      </c>
    </row>
    <row r="178" spans="1:65" s="2" customFormat="1" ht="21.75" customHeight="1">
      <c r="A178" s="35"/>
      <c r="B178" s="36"/>
      <c r="C178" s="204" t="s">
        <v>216</v>
      </c>
      <c r="D178" s="204" t="s">
        <v>155</v>
      </c>
      <c r="E178" s="205" t="s">
        <v>1618</v>
      </c>
      <c r="F178" s="206" t="s">
        <v>1619</v>
      </c>
      <c r="G178" s="207" t="s">
        <v>227</v>
      </c>
      <c r="H178" s="208">
        <v>1</v>
      </c>
      <c r="I178" s="209"/>
      <c r="J178" s="210">
        <f>ROUND(I178*H178,2)</f>
        <v>0</v>
      </c>
      <c r="K178" s="206" t="s">
        <v>1</v>
      </c>
      <c r="L178" s="40"/>
      <c r="M178" s="211" t="s">
        <v>1</v>
      </c>
      <c r="N178" s="212" t="s">
        <v>38</v>
      </c>
      <c r="O178" s="7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192</v>
      </c>
      <c r="AT178" s="215" t="s">
        <v>155</v>
      </c>
      <c r="AU178" s="215" t="s">
        <v>82</v>
      </c>
      <c r="AY178" s="18" t="s">
        <v>153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8" t="s">
        <v>80</v>
      </c>
      <c r="BK178" s="216">
        <f>ROUND(I178*H178,2)</f>
        <v>0</v>
      </c>
      <c r="BL178" s="18" t="s">
        <v>192</v>
      </c>
      <c r="BM178" s="215" t="s">
        <v>280</v>
      </c>
    </row>
    <row r="179" spans="1:65" s="2" customFormat="1" ht="19.5">
      <c r="A179" s="35"/>
      <c r="B179" s="36"/>
      <c r="C179" s="37"/>
      <c r="D179" s="217" t="s">
        <v>160</v>
      </c>
      <c r="E179" s="37"/>
      <c r="F179" s="218" t="s">
        <v>1619</v>
      </c>
      <c r="G179" s="37"/>
      <c r="H179" s="37"/>
      <c r="I179" s="116"/>
      <c r="J179" s="37"/>
      <c r="K179" s="37"/>
      <c r="L179" s="40"/>
      <c r="M179" s="219"/>
      <c r="N179" s="22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160</v>
      </c>
      <c r="AU179" s="18" t="s">
        <v>82</v>
      </c>
    </row>
    <row r="180" spans="1:65" s="2" customFormat="1" ht="21.75" customHeight="1">
      <c r="A180" s="35"/>
      <c r="B180" s="36"/>
      <c r="C180" s="204" t="s">
        <v>284</v>
      </c>
      <c r="D180" s="204" t="s">
        <v>155</v>
      </c>
      <c r="E180" s="205" t="s">
        <v>1620</v>
      </c>
      <c r="F180" s="206" t="s">
        <v>1621</v>
      </c>
      <c r="G180" s="207" t="s">
        <v>227</v>
      </c>
      <c r="H180" s="208">
        <v>2</v>
      </c>
      <c r="I180" s="209"/>
      <c r="J180" s="210">
        <f>ROUND(I180*H180,2)</f>
        <v>0</v>
      </c>
      <c r="K180" s="206" t="s">
        <v>1</v>
      </c>
      <c r="L180" s="40"/>
      <c r="M180" s="211" t="s">
        <v>1</v>
      </c>
      <c r="N180" s="212" t="s">
        <v>38</v>
      </c>
      <c r="O180" s="72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5" t="s">
        <v>192</v>
      </c>
      <c r="AT180" s="215" t="s">
        <v>155</v>
      </c>
      <c r="AU180" s="215" t="s">
        <v>82</v>
      </c>
      <c r="AY180" s="18" t="s">
        <v>153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80</v>
      </c>
      <c r="BK180" s="216">
        <f>ROUND(I180*H180,2)</f>
        <v>0</v>
      </c>
      <c r="BL180" s="18" t="s">
        <v>192</v>
      </c>
      <c r="BM180" s="215" t="s">
        <v>287</v>
      </c>
    </row>
    <row r="181" spans="1:65" s="2" customFormat="1" ht="19.5">
      <c r="A181" s="35"/>
      <c r="B181" s="36"/>
      <c r="C181" s="37"/>
      <c r="D181" s="217" t="s">
        <v>160</v>
      </c>
      <c r="E181" s="37"/>
      <c r="F181" s="218" t="s">
        <v>1621</v>
      </c>
      <c r="G181" s="37"/>
      <c r="H181" s="37"/>
      <c r="I181" s="116"/>
      <c r="J181" s="37"/>
      <c r="K181" s="37"/>
      <c r="L181" s="40"/>
      <c r="M181" s="219"/>
      <c r="N181" s="220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160</v>
      </c>
      <c r="AU181" s="18" t="s">
        <v>82</v>
      </c>
    </row>
    <row r="182" spans="1:65" s="2" customFormat="1" ht="21.75" customHeight="1">
      <c r="A182" s="35"/>
      <c r="B182" s="36"/>
      <c r="C182" s="204" t="s">
        <v>220</v>
      </c>
      <c r="D182" s="204" t="s">
        <v>155</v>
      </c>
      <c r="E182" s="205" t="s">
        <v>1622</v>
      </c>
      <c r="F182" s="206" t="s">
        <v>1623</v>
      </c>
      <c r="G182" s="207" t="s">
        <v>227</v>
      </c>
      <c r="H182" s="208">
        <v>2</v>
      </c>
      <c r="I182" s="209"/>
      <c r="J182" s="210">
        <f>ROUND(I182*H182,2)</f>
        <v>0</v>
      </c>
      <c r="K182" s="206" t="s">
        <v>1</v>
      </c>
      <c r="L182" s="40"/>
      <c r="M182" s="211" t="s">
        <v>1</v>
      </c>
      <c r="N182" s="212" t="s">
        <v>38</v>
      </c>
      <c r="O182" s="7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192</v>
      </c>
      <c r="AT182" s="215" t="s">
        <v>155</v>
      </c>
      <c r="AU182" s="215" t="s">
        <v>82</v>
      </c>
      <c r="AY182" s="18" t="s">
        <v>153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80</v>
      </c>
      <c r="BK182" s="216">
        <f>ROUND(I182*H182,2)</f>
        <v>0</v>
      </c>
      <c r="BL182" s="18" t="s">
        <v>192</v>
      </c>
      <c r="BM182" s="215" t="s">
        <v>292</v>
      </c>
    </row>
    <row r="183" spans="1:65" s="2" customFormat="1" ht="19.5">
      <c r="A183" s="35"/>
      <c r="B183" s="36"/>
      <c r="C183" s="37"/>
      <c r="D183" s="217" t="s">
        <v>160</v>
      </c>
      <c r="E183" s="37"/>
      <c r="F183" s="218" t="s">
        <v>1623</v>
      </c>
      <c r="G183" s="37"/>
      <c r="H183" s="37"/>
      <c r="I183" s="116"/>
      <c r="J183" s="37"/>
      <c r="K183" s="37"/>
      <c r="L183" s="40"/>
      <c r="M183" s="219"/>
      <c r="N183" s="220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160</v>
      </c>
      <c r="AU183" s="18" t="s">
        <v>82</v>
      </c>
    </row>
    <row r="184" spans="1:65" s="2" customFormat="1" ht="21.75" customHeight="1">
      <c r="A184" s="35"/>
      <c r="B184" s="36"/>
      <c r="C184" s="204" t="s">
        <v>294</v>
      </c>
      <c r="D184" s="204" t="s">
        <v>155</v>
      </c>
      <c r="E184" s="205" t="s">
        <v>1624</v>
      </c>
      <c r="F184" s="206" t="s">
        <v>1625</v>
      </c>
      <c r="G184" s="207" t="s">
        <v>227</v>
      </c>
      <c r="H184" s="208">
        <v>1</v>
      </c>
      <c r="I184" s="209"/>
      <c r="J184" s="210">
        <f>ROUND(I184*H184,2)</f>
        <v>0</v>
      </c>
      <c r="K184" s="206" t="s">
        <v>1</v>
      </c>
      <c r="L184" s="40"/>
      <c r="M184" s="211" t="s">
        <v>1</v>
      </c>
      <c r="N184" s="212" t="s">
        <v>38</v>
      </c>
      <c r="O184" s="72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5" t="s">
        <v>192</v>
      </c>
      <c r="AT184" s="215" t="s">
        <v>155</v>
      </c>
      <c r="AU184" s="215" t="s">
        <v>82</v>
      </c>
      <c r="AY184" s="18" t="s">
        <v>153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8" t="s">
        <v>80</v>
      </c>
      <c r="BK184" s="216">
        <f>ROUND(I184*H184,2)</f>
        <v>0</v>
      </c>
      <c r="BL184" s="18" t="s">
        <v>192</v>
      </c>
      <c r="BM184" s="215" t="s">
        <v>297</v>
      </c>
    </row>
    <row r="185" spans="1:65" s="2" customFormat="1" ht="19.5">
      <c r="A185" s="35"/>
      <c r="B185" s="36"/>
      <c r="C185" s="37"/>
      <c r="D185" s="217" t="s">
        <v>160</v>
      </c>
      <c r="E185" s="37"/>
      <c r="F185" s="218" t="s">
        <v>1625</v>
      </c>
      <c r="G185" s="37"/>
      <c r="H185" s="37"/>
      <c r="I185" s="116"/>
      <c r="J185" s="37"/>
      <c r="K185" s="37"/>
      <c r="L185" s="40"/>
      <c r="M185" s="219"/>
      <c r="N185" s="220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160</v>
      </c>
      <c r="AU185" s="18" t="s">
        <v>82</v>
      </c>
    </row>
    <row r="186" spans="1:65" s="2" customFormat="1" ht="21.75" customHeight="1">
      <c r="A186" s="35"/>
      <c r="B186" s="36"/>
      <c r="C186" s="204" t="s">
        <v>222</v>
      </c>
      <c r="D186" s="204" t="s">
        <v>155</v>
      </c>
      <c r="E186" s="205" t="s">
        <v>1626</v>
      </c>
      <c r="F186" s="206" t="s">
        <v>1627</v>
      </c>
      <c r="G186" s="207" t="s">
        <v>227</v>
      </c>
      <c r="H186" s="208">
        <v>1</v>
      </c>
      <c r="I186" s="209"/>
      <c r="J186" s="210">
        <f>ROUND(I186*H186,2)</f>
        <v>0</v>
      </c>
      <c r="K186" s="206" t="s">
        <v>1</v>
      </c>
      <c r="L186" s="40"/>
      <c r="M186" s="211" t="s">
        <v>1</v>
      </c>
      <c r="N186" s="212" t="s">
        <v>38</v>
      </c>
      <c r="O186" s="72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5" t="s">
        <v>192</v>
      </c>
      <c r="AT186" s="215" t="s">
        <v>155</v>
      </c>
      <c r="AU186" s="215" t="s">
        <v>82</v>
      </c>
      <c r="AY186" s="18" t="s">
        <v>153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8" t="s">
        <v>80</v>
      </c>
      <c r="BK186" s="216">
        <f>ROUND(I186*H186,2)</f>
        <v>0</v>
      </c>
      <c r="BL186" s="18" t="s">
        <v>192</v>
      </c>
      <c r="BM186" s="215" t="s">
        <v>302</v>
      </c>
    </row>
    <row r="187" spans="1:65" s="2" customFormat="1" ht="19.5">
      <c r="A187" s="35"/>
      <c r="B187" s="36"/>
      <c r="C187" s="37"/>
      <c r="D187" s="217" t="s">
        <v>160</v>
      </c>
      <c r="E187" s="37"/>
      <c r="F187" s="218" t="s">
        <v>1627</v>
      </c>
      <c r="G187" s="37"/>
      <c r="H187" s="37"/>
      <c r="I187" s="116"/>
      <c r="J187" s="37"/>
      <c r="K187" s="37"/>
      <c r="L187" s="40"/>
      <c r="M187" s="219"/>
      <c r="N187" s="220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160</v>
      </c>
      <c r="AU187" s="18" t="s">
        <v>82</v>
      </c>
    </row>
    <row r="188" spans="1:65" s="2" customFormat="1" ht="21.75" customHeight="1">
      <c r="A188" s="35"/>
      <c r="B188" s="36"/>
      <c r="C188" s="204" t="s">
        <v>303</v>
      </c>
      <c r="D188" s="204" t="s">
        <v>155</v>
      </c>
      <c r="E188" s="205" t="s">
        <v>1628</v>
      </c>
      <c r="F188" s="206" t="s">
        <v>1629</v>
      </c>
      <c r="G188" s="207" t="s">
        <v>227</v>
      </c>
      <c r="H188" s="208">
        <v>1</v>
      </c>
      <c r="I188" s="209"/>
      <c r="J188" s="210">
        <f>ROUND(I188*H188,2)</f>
        <v>0</v>
      </c>
      <c r="K188" s="206" t="s">
        <v>1</v>
      </c>
      <c r="L188" s="40"/>
      <c r="M188" s="211" t="s">
        <v>1</v>
      </c>
      <c r="N188" s="212" t="s">
        <v>38</v>
      </c>
      <c r="O188" s="72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5" t="s">
        <v>192</v>
      </c>
      <c r="AT188" s="215" t="s">
        <v>155</v>
      </c>
      <c r="AU188" s="215" t="s">
        <v>82</v>
      </c>
      <c r="AY188" s="18" t="s">
        <v>153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8" t="s">
        <v>80</v>
      </c>
      <c r="BK188" s="216">
        <f>ROUND(I188*H188,2)</f>
        <v>0</v>
      </c>
      <c r="BL188" s="18" t="s">
        <v>192</v>
      </c>
      <c r="BM188" s="215" t="s">
        <v>306</v>
      </c>
    </row>
    <row r="189" spans="1:65" s="2" customFormat="1" ht="19.5">
      <c r="A189" s="35"/>
      <c r="B189" s="36"/>
      <c r="C189" s="37"/>
      <c r="D189" s="217" t="s">
        <v>160</v>
      </c>
      <c r="E189" s="37"/>
      <c r="F189" s="218" t="s">
        <v>1629</v>
      </c>
      <c r="G189" s="37"/>
      <c r="H189" s="37"/>
      <c r="I189" s="116"/>
      <c r="J189" s="37"/>
      <c r="K189" s="37"/>
      <c r="L189" s="40"/>
      <c r="M189" s="219"/>
      <c r="N189" s="220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160</v>
      </c>
      <c r="AU189" s="18" t="s">
        <v>82</v>
      </c>
    </row>
    <row r="190" spans="1:65" s="2" customFormat="1" ht="16.5" customHeight="1">
      <c r="A190" s="35"/>
      <c r="B190" s="36"/>
      <c r="C190" s="204" t="s">
        <v>228</v>
      </c>
      <c r="D190" s="204" t="s">
        <v>155</v>
      </c>
      <c r="E190" s="205" t="s">
        <v>1630</v>
      </c>
      <c r="F190" s="206" t="s">
        <v>1631</v>
      </c>
      <c r="G190" s="207" t="s">
        <v>227</v>
      </c>
      <c r="H190" s="208">
        <v>17</v>
      </c>
      <c r="I190" s="209"/>
      <c r="J190" s="210">
        <f>ROUND(I190*H190,2)</f>
        <v>0</v>
      </c>
      <c r="K190" s="206" t="s">
        <v>1</v>
      </c>
      <c r="L190" s="40"/>
      <c r="M190" s="211" t="s">
        <v>1</v>
      </c>
      <c r="N190" s="212" t="s">
        <v>38</v>
      </c>
      <c r="O190" s="72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5" t="s">
        <v>192</v>
      </c>
      <c r="AT190" s="215" t="s">
        <v>155</v>
      </c>
      <c r="AU190" s="215" t="s">
        <v>82</v>
      </c>
      <c r="AY190" s="18" t="s">
        <v>153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8" t="s">
        <v>80</v>
      </c>
      <c r="BK190" s="216">
        <f>ROUND(I190*H190,2)</f>
        <v>0</v>
      </c>
      <c r="BL190" s="18" t="s">
        <v>192</v>
      </c>
      <c r="BM190" s="215" t="s">
        <v>311</v>
      </c>
    </row>
    <row r="191" spans="1:65" s="2" customFormat="1" ht="11.25">
      <c r="A191" s="35"/>
      <c r="B191" s="36"/>
      <c r="C191" s="37"/>
      <c r="D191" s="217" t="s">
        <v>160</v>
      </c>
      <c r="E191" s="37"/>
      <c r="F191" s="218" t="s">
        <v>1631</v>
      </c>
      <c r="G191" s="37"/>
      <c r="H191" s="37"/>
      <c r="I191" s="116"/>
      <c r="J191" s="37"/>
      <c r="K191" s="37"/>
      <c r="L191" s="40"/>
      <c r="M191" s="219"/>
      <c r="N191" s="220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160</v>
      </c>
      <c r="AU191" s="18" t="s">
        <v>82</v>
      </c>
    </row>
    <row r="192" spans="1:65" s="2" customFormat="1" ht="16.5" customHeight="1">
      <c r="A192" s="35"/>
      <c r="B192" s="36"/>
      <c r="C192" s="253" t="s">
        <v>313</v>
      </c>
      <c r="D192" s="253" t="s">
        <v>308</v>
      </c>
      <c r="E192" s="254" t="s">
        <v>1632</v>
      </c>
      <c r="F192" s="255" t="s">
        <v>1633</v>
      </c>
      <c r="G192" s="256" t="s">
        <v>227</v>
      </c>
      <c r="H192" s="257">
        <v>17</v>
      </c>
      <c r="I192" s="258"/>
      <c r="J192" s="259">
        <f>ROUND(I192*H192,2)</f>
        <v>0</v>
      </c>
      <c r="K192" s="255" t="s">
        <v>1</v>
      </c>
      <c r="L192" s="260"/>
      <c r="M192" s="261" t="s">
        <v>1</v>
      </c>
      <c r="N192" s="262" t="s">
        <v>38</v>
      </c>
      <c r="O192" s="72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5" t="s">
        <v>228</v>
      </c>
      <c r="AT192" s="215" t="s">
        <v>308</v>
      </c>
      <c r="AU192" s="215" t="s">
        <v>82</v>
      </c>
      <c r="AY192" s="18" t="s">
        <v>153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8" t="s">
        <v>80</v>
      </c>
      <c r="BK192" s="216">
        <f>ROUND(I192*H192,2)</f>
        <v>0</v>
      </c>
      <c r="BL192" s="18" t="s">
        <v>192</v>
      </c>
      <c r="BM192" s="215" t="s">
        <v>316</v>
      </c>
    </row>
    <row r="193" spans="1:65" s="2" customFormat="1" ht="11.25">
      <c r="A193" s="35"/>
      <c r="B193" s="36"/>
      <c r="C193" s="37"/>
      <c r="D193" s="217" t="s">
        <v>160</v>
      </c>
      <c r="E193" s="37"/>
      <c r="F193" s="218" t="s">
        <v>1633</v>
      </c>
      <c r="G193" s="37"/>
      <c r="H193" s="37"/>
      <c r="I193" s="116"/>
      <c r="J193" s="37"/>
      <c r="K193" s="37"/>
      <c r="L193" s="40"/>
      <c r="M193" s="219"/>
      <c r="N193" s="220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160</v>
      </c>
      <c r="AU193" s="18" t="s">
        <v>82</v>
      </c>
    </row>
    <row r="194" spans="1:65" s="2" customFormat="1" ht="16.5" customHeight="1">
      <c r="A194" s="35"/>
      <c r="B194" s="36"/>
      <c r="C194" s="204" t="s">
        <v>232</v>
      </c>
      <c r="D194" s="204" t="s">
        <v>155</v>
      </c>
      <c r="E194" s="205" t="s">
        <v>1634</v>
      </c>
      <c r="F194" s="206" t="s">
        <v>1574</v>
      </c>
      <c r="G194" s="207" t="s">
        <v>188</v>
      </c>
      <c r="H194" s="208">
        <v>0.44800000000000001</v>
      </c>
      <c r="I194" s="209"/>
      <c r="J194" s="210">
        <f>ROUND(I194*H194,2)</f>
        <v>0</v>
      </c>
      <c r="K194" s="206" t="s">
        <v>1</v>
      </c>
      <c r="L194" s="40"/>
      <c r="M194" s="211" t="s">
        <v>1</v>
      </c>
      <c r="N194" s="212" t="s">
        <v>38</v>
      </c>
      <c r="O194" s="72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5" t="s">
        <v>192</v>
      </c>
      <c r="AT194" s="215" t="s">
        <v>155</v>
      </c>
      <c r="AU194" s="215" t="s">
        <v>82</v>
      </c>
      <c r="AY194" s="18" t="s">
        <v>153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8" t="s">
        <v>80</v>
      </c>
      <c r="BK194" s="216">
        <f>ROUND(I194*H194,2)</f>
        <v>0</v>
      </c>
      <c r="BL194" s="18" t="s">
        <v>192</v>
      </c>
      <c r="BM194" s="215" t="s">
        <v>320</v>
      </c>
    </row>
    <row r="195" spans="1:65" s="2" customFormat="1" ht="11.25">
      <c r="A195" s="35"/>
      <c r="B195" s="36"/>
      <c r="C195" s="37"/>
      <c r="D195" s="217" t="s">
        <v>160</v>
      </c>
      <c r="E195" s="37"/>
      <c r="F195" s="218" t="s">
        <v>1574</v>
      </c>
      <c r="G195" s="37"/>
      <c r="H195" s="37"/>
      <c r="I195" s="116"/>
      <c r="J195" s="37"/>
      <c r="K195" s="37"/>
      <c r="L195" s="40"/>
      <c r="M195" s="219"/>
      <c r="N195" s="220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160</v>
      </c>
      <c r="AU195" s="18" t="s">
        <v>82</v>
      </c>
    </row>
    <row r="196" spans="1:65" s="2" customFormat="1" ht="16.5" customHeight="1">
      <c r="A196" s="35"/>
      <c r="B196" s="36"/>
      <c r="C196" s="204" t="s">
        <v>329</v>
      </c>
      <c r="D196" s="204" t="s">
        <v>155</v>
      </c>
      <c r="E196" s="205" t="s">
        <v>1635</v>
      </c>
      <c r="F196" s="206" t="s">
        <v>1636</v>
      </c>
      <c r="G196" s="207" t="s">
        <v>1637</v>
      </c>
      <c r="H196" s="208">
        <v>72</v>
      </c>
      <c r="I196" s="209"/>
      <c r="J196" s="210">
        <f>ROUND(I196*H196,2)</f>
        <v>0</v>
      </c>
      <c r="K196" s="206" t="s">
        <v>1</v>
      </c>
      <c r="L196" s="40"/>
      <c r="M196" s="211" t="s">
        <v>1</v>
      </c>
      <c r="N196" s="212" t="s">
        <v>38</v>
      </c>
      <c r="O196" s="72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5" t="s">
        <v>192</v>
      </c>
      <c r="AT196" s="215" t="s">
        <v>155</v>
      </c>
      <c r="AU196" s="215" t="s">
        <v>82</v>
      </c>
      <c r="AY196" s="18" t="s">
        <v>153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8" t="s">
        <v>80</v>
      </c>
      <c r="BK196" s="216">
        <f>ROUND(I196*H196,2)</f>
        <v>0</v>
      </c>
      <c r="BL196" s="18" t="s">
        <v>192</v>
      </c>
      <c r="BM196" s="215" t="s">
        <v>332</v>
      </c>
    </row>
    <row r="197" spans="1:65" s="2" customFormat="1" ht="11.25">
      <c r="A197" s="35"/>
      <c r="B197" s="36"/>
      <c r="C197" s="37"/>
      <c r="D197" s="217" t="s">
        <v>160</v>
      </c>
      <c r="E197" s="37"/>
      <c r="F197" s="218" t="s">
        <v>1636</v>
      </c>
      <c r="G197" s="37"/>
      <c r="H197" s="37"/>
      <c r="I197" s="116"/>
      <c r="J197" s="37"/>
      <c r="K197" s="37"/>
      <c r="L197" s="40"/>
      <c r="M197" s="219"/>
      <c r="N197" s="22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160</v>
      </c>
      <c r="AU197" s="18" t="s">
        <v>82</v>
      </c>
    </row>
    <row r="198" spans="1:65" s="2" customFormat="1" ht="16.5" customHeight="1">
      <c r="A198" s="35"/>
      <c r="B198" s="36"/>
      <c r="C198" s="204" t="s">
        <v>235</v>
      </c>
      <c r="D198" s="204" t="s">
        <v>155</v>
      </c>
      <c r="E198" s="205" t="s">
        <v>1638</v>
      </c>
      <c r="F198" s="206" t="s">
        <v>1639</v>
      </c>
      <c r="G198" s="207" t="s">
        <v>1022</v>
      </c>
      <c r="H198" s="208">
        <v>38</v>
      </c>
      <c r="I198" s="209"/>
      <c r="J198" s="210">
        <f>ROUND(I198*H198,2)</f>
        <v>0</v>
      </c>
      <c r="K198" s="206" t="s">
        <v>1</v>
      </c>
      <c r="L198" s="40"/>
      <c r="M198" s="211" t="s">
        <v>1</v>
      </c>
      <c r="N198" s="212" t="s">
        <v>38</v>
      </c>
      <c r="O198" s="72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5" t="s">
        <v>192</v>
      </c>
      <c r="AT198" s="215" t="s">
        <v>155</v>
      </c>
      <c r="AU198" s="215" t="s">
        <v>82</v>
      </c>
      <c r="AY198" s="18" t="s">
        <v>153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8" t="s">
        <v>80</v>
      </c>
      <c r="BK198" s="216">
        <f>ROUND(I198*H198,2)</f>
        <v>0</v>
      </c>
      <c r="BL198" s="18" t="s">
        <v>192</v>
      </c>
      <c r="BM198" s="215" t="s">
        <v>335</v>
      </c>
    </row>
    <row r="199" spans="1:65" s="2" customFormat="1" ht="11.25">
      <c r="A199" s="35"/>
      <c r="B199" s="36"/>
      <c r="C199" s="37"/>
      <c r="D199" s="217" t="s">
        <v>160</v>
      </c>
      <c r="E199" s="37"/>
      <c r="F199" s="218" t="s">
        <v>1639</v>
      </c>
      <c r="G199" s="37"/>
      <c r="H199" s="37"/>
      <c r="I199" s="116"/>
      <c r="J199" s="37"/>
      <c r="K199" s="37"/>
      <c r="L199" s="40"/>
      <c r="M199" s="219"/>
      <c r="N199" s="220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160</v>
      </c>
      <c r="AU199" s="18" t="s">
        <v>82</v>
      </c>
    </row>
    <row r="200" spans="1:65" s="2" customFormat="1" ht="16.5" customHeight="1">
      <c r="A200" s="35"/>
      <c r="B200" s="36"/>
      <c r="C200" s="204" t="s">
        <v>337</v>
      </c>
      <c r="D200" s="204" t="s">
        <v>155</v>
      </c>
      <c r="E200" s="205" t="s">
        <v>1640</v>
      </c>
      <c r="F200" s="206" t="s">
        <v>1641</v>
      </c>
      <c r="G200" s="207" t="s">
        <v>1637</v>
      </c>
      <c r="H200" s="208">
        <v>98</v>
      </c>
      <c r="I200" s="209"/>
      <c r="J200" s="210">
        <f>ROUND(I200*H200,2)</f>
        <v>0</v>
      </c>
      <c r="K200" s="206" t="s">
        <v>1</v>
      </c>
      <c r="L200" s="40"/>
      <c r="M200" s="211" t="s">
        <v>1</v>
      </c>
      <c r="N200" s="212" t="s">
        <v>38</v>
      </c>
      <c r="O200" s="72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5" t="s">
        <v>192</v>
      </c>
      <c r="AT200" s="215" t="s">
        <v>155</v>
      </c>
      <c r="AU200" s="215" t="s">
        <v>82</v>
      </c>
      <c r="AY200" s="18" t="s">
        <v>153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8" t="s">
        <v>80</v>
      </c>
      <c r="BK200" s="216">
        <f>ROUND(I200*H200,2)</f>
        <v>0</v>
      </c>
      <c r="BL200" s="18" t="s">
        <v>192</v>
      </c>
      <c r="BM200" s="215" t="s">
        <v>340</v>
      </c>
    </row>
    <row r="201" spans="1:65" s="2" customFormat="1" ht="11.25">
      <c r="A201" s="35"/>
      <c r="B201" s="36"/>
      <c r="C201" s="37"/>
      <c r="D201" s="217" t="s">
        <v>160</v>
      </c>
      <c r="E201" s="37"/>
      <c r="F201" s="218" t="s">
        <v>1641</v>
      </c>
      <c r="G201" s="37"/>
      <c r="H201" s="37"/>
      <c r="I201" s="116"/>
      <c r="J201" s="37"/>
      <c r="K201" s="37"/>
      <c r="L201" s="40"/>
      <c r="M201" s="219"/>
      <c r="N201" s="220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160</v>
      </c>
      <c r="AU201" s="18" t="s">
        <v>82</v>
      </c>
    </row>
    <row r="202" spans="1:65" s="2" customFormat="1" ht="16.5" customHeight="1">
      <c r="A202" s="35"/>
      <c r="B202" s="36"/>
      <c r="C202" s="204" t="s">
        <v>239</v>
      </c>
      <c r="D202" s="204" t="s">
        <v>155</v>
      </c>
      <c r="E202" s="205" t="s">
        <v>1642</v>
      </c>
      <c r="F202" s="206" t="s">
        <v>1643</v>
      </c>
      <c r="G202" s="207" t="s">
        <v>860</v>
      </c>
      <c r="H202" s="208">
        <v>1</v>
      </c>
      <c r="I202" s="209"/>
      <c r="J202" s="210">
        <f>ROUND(I202*H202,2)</f>
        <v>0</v>
      </c>
      <c r="K202" s="206" t="s">
        <v>1</v>
      </c>
      <c r="L202" s="40"/>
      <c r="M202" s="211" t="s">
        <v>1</v>
      </c>
      <c r="N202" s="212" t="s">
        <v>38</v>
      </c>
      <c r="O202" s="72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5" t="s">
        <v>192</v>
      </c>
      <c r="AT202" s="215" t="s">
        <v>155</v>
      </c>
      <c r="AU202" s="215" t="s">
        <v>82</v>
      </c>
      <c r="AY202" s="18" t="s">
        <v>153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8" t="s">
        <v>80</v>
      </c>
      <c r="BK202" s="216">
        <f>ROUND(I202*H202,2)</f>
        <v>0</v>
      </c>
      <c r="BL202" s="18" t="s">
        <v>192</v>
      </c>
      <c r="BM202" s="215" t="s">
        <v>343</v>
      </c>
    </row>
    <row r="203" spans="1:65" s="2" customFormat="1" ht="11.25">
      <c r="A203" s="35"/>
      <c r="B203" s="36"/>
      <c r="C203" s="37"/>
      <c r="D203" s="217" t="s">
        <v>160</v>
      </c>
      <c r="E203" s="37"/>
      <c r="F203" s="218" t="s">
        <v>1643</v>
      </c>
      <c r="G203" s="37"/>
      <c r="H203" s="37"/>
      <c r="I203" s="116"/>
      <c r="J203" s="37"/>
      <c r="K203" s="37"/>
      <c r="L203" s="40"/>
      <c r="M203" s="219"/>
      <c r="N203" s="220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160</v>
      </c>
      <c r="AU203" s="18" t="s">
        <v>82</v>
      </c>
    </row>
    <row r="204" spans="1:65" s="2" customFormat="1" ht="19.5">
      <c r="A204" s="35"/>
      <c r="B204" s="36"/>
      <c r="C204" s="37"/>
      <c r="D204" s="217" t="s">
        <v>359</v>
      </c>
      <c r="E204" s="37"/>
      <c r="F204" s="263" t="s">
        <v>1644</v>
      </c>
      <c r="G204" s="37"/>
      <c r="H204" s="37"/>
      <c r="I204" s="116"/>
      <c r="J204" s="37"/>
      <c r="K204" s="37"/>
      <c r="L204" s="40"/>
      <c r="M204" s="219"/>
      <c r="N204" s="22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359</v>
      </c>
      <c r="AU204" s="18" t="s">
        <v>82</v>
      </c>
    </row>
    <row r="205" spans="1:65" s="12" customFormat="1" ht="22.9" customHeight="1">
      <c r="B205" s="188"/>
      <c r="C205" s="189"/>
      <c r="D205" s="190" t="s">
        <v>72</v>
      </c>
      <c r="E205" s="202" t="s">
        <v>1645</v>
      </c>
      <c r="F205" s="202" t="s">
        <v>1646</v>
      </c>
      <c r="G205" s="189"/>
      <c r="H205" s="189"/>
      <c r="I205" s="192"/>
      <c r="J205" s="203">
        <f>BK205</f>
        <v>0</v>
      </c>
      <c r="K205" s="189"/>
      <c r="L205" s="194"/>
      <c r="M205" s="195"/>
      <c r="N205" s="196"/>
      <c r="O205" s="196"/>
      <c r="P205" s="197">
        <f>SUM(P206:P211)</f>
        <v>0</v>
      </c>
      <c r="Q205" s="196"/>
      <c r="R205" s="197">
        <f>SUM(R206:R211)</f>
        <v>0</v>
      </c>
      <c r="S205" s="196"/>
      <c r="T205" s="198">
        <f>SUM(T206:T211)</f>
        <v>0</v>
      </c>
      <c r="AR205" s="199" t="s">
        <v>80</v>
      </c>
      <c r="AT205" s="200" t="s">
        <v>72</v>
      </c>
      <c r="AU205" s="200" t="s">
        <v>80</v>
      </c>
      <c r="AY205" s="199" t="s">
        <v>153</v>
      </c>
      <c r="BK205" s="201">
        <f>SUM(BK206:BK211)</f>
        <v>0</v>
      </c>
    </row>
    <row r="206" spans="1:65" s="2" customFormat="1" ht="16.5" customHeight="1">
      <c r="A206" s="35"/>
      <c r="B206" s="36"/>
      <c r="C206" s="204" t="s">
        <v>345</v>
      </c>
      <c r="D206" s="204" t="s">
        <v>155</v>
      </c>
      <c r="E206" s="205" t="s">
        <v>1647</v>
      </c>
      <c r="F206" s="206" t="s">
        <v>1648</v>
      </c>
      <c r="G206" s="207" t="s">
        <v>169</v>
      </c>
      <c r="H206" s="208">
        <v>28</v>
      </c>
      <c r="I206" s="209"/>
      <c r="J206" s="210">
        <f>ROUND(I206*H206,2)</f>
        <v>0</v>
      </c>
      <c r="K206" s="206" t="s">
        <v>1</v>
      </c>
      <c r="L206" s="40"/>
      <c r="M206" s="211" t="s">
        <v>1</v>
      </c>
      <c r="N206" s="212" t="s">
        <v>38</v>
      </c>
      <c r="O206" s="72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5" t="s">
        <v>159</v>
      </c>
      <c r="AT206" s="215" t="s">
        <v>155</v>
      </c>
      <c r="AU206" s="215" t="s">
        <v>82</v>
      </c>
      <c r="AY206" s="18" t="s">
        <v>153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8" t="s">
        <v>80</v>
      </c>
      <c r="BK206" s="216">
        <f>ROUND(I206*H206,2)</f>
        <v>0</v>
      </c>
      <c r="BL206" s="18" t="s">
        <v>159</v>
      </c>
      <c r="BM206" s="215" t="s">
        <v>348</v>
      </c>
    </row>
    <row r="207" spans="1:65" s="2" customFormat="1" ht="11.25">
      <c r="A207" s="35"/>
      <c r="B207" s="36"/>
      <c r="C207" s="37"/>
      <c r="D207" s="217" t="s">
        <v>160</v>
      </c>
      <c r="E207" s="37"/>
      <c r="F207" s="218" t="s">
        <v>1648</v>
      </c>
      <c r="G207" s="37"/>
      <c r="H207" s="37"/>
      <c r="I207" s="116"/>
      <c r="J207" s="37"/>
      <c r="K207" s="37"/>
      <c r="L207" s="40"/>
      <c r="M207" s="219"/>
      <c r="N207" s="220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160</v>
      </c>
      <c r="AU207" s="18" t="s">
        <v>82</v>
      </c>
    </row>
    <row r="208" spans="1:65" s="2" customFormat="1" ht="16.5" customHeight="1">
      <c r="A208" s="35"/>
      <c r="B208" s="36"/>
      <c r="C208" s="204" t="s">
        <v>247</v>
      </c>
      <c r="D208" s="204" t="s">
        <v>155</v>
      </c>
      <c r="E208" s="205" t="s">
        <v>1649</v>
      </c>
      <c r="F208" s="206" t="s">
        <v>1650</v>
      </c>
      <c r="G208" s="207" t="s">
        <v>1564</v>
      </c>
      <c r="H208" s="208">
        <v>18</v>
      </c>
      <c r="I208" s="209"/>
      <c r="J208" s="210">
        <f>ROUND(I208*H208,2)</f>
        <v>0</v>
      </c>
      <c r="K208" s="206" t="s">
        <v>1</v>
      </c>
      <c r="L208" s="40"/>
      <c r="M208" s="211" t="s">
        <v>1</v>
      </c>
      <c r="N208" s="212" t="s">
        <v>38</v>
      </c>
      <c r="O208" s="72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5" t="s">
        <v>159</v>
      </c>
      <c r="AT208" s="215" t="s">
        <v>155</v>
      </c>
      <c r="AU208" s="215" t="s">
        <v>82</v>
      </c>
      <c r="AY208" s="18" t="s">
        <v>153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8" t="s">
        <v>80</v>
      </c>
      <c r="BK208" s="216">
        <f>ROUND(I208*H208,2)</f>
        <v>0</v>
      </c>
      <c r="BL208" s="18" t="s">
        <v>159</v>
      </c>
      <c r="BM208" s="215" t="s">
        <v>351</v>
      </c>
    </row>
    <row r="209" spans="1:65" s="2" customFormat="1" ht="11.25">
      <c r="A209" s="35"/>
      <c r="B209" s="36"/>
      <c r="C209" s="37"/>
      <c r="D209" s="217" t="s">
        <v>160</v>
      </c>
      <c r="E209" s="37"/>
      <c r="F209" s="218" t="s">
        <v>1650</v>
      </c>
      <c r="G209" s="37"/>
      <c r="H209" s="37"/>
      <c r="I209" s="116"/>
      <c r="J209" s="37"/>
      <c r="K209" s="37"/>
      <c r="L209" s="40"/>
      <c r="M209" s="219"/>
      <c r="N209" s="220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160</v>
      </c>
      <c r="AU209" s="18" t="s">
        <v>82</v>
      </c>
    </row>
    <row r="210" spans="1:65" s="2" customFormat="1" ht="16.5" customHeight="1">
      <c r="A210" s="35"/>
      <c r="B210" s="36"/>
      <c r="C210" s="204" t="s">
        <v>352</v>
      </c>
      <c r="D210" s="204" t="s">
        <v>155</v>
      </c>
      <c r="E210" s="205" t="s">
        <v>1651</v>
      </c>
      <c r="F210" s="206" t="s">
        <v>1652</v>
      </c>
      <c r="G210" s="207" t="s">
        <v>158</v>
      </c>
      <c r="H210" s="208">
        <v>98</v>
      </c>
      <c r="I210" s="209"/>
      <c r="J210" s="210">
        <f>ROUND(I210*H210,2)</f>
        <v>0</v>
      </c>
      <c r="K210" s="206" t="s">
        <v>1</v>
      </c>
      <c r="L210" s="40"/>
      <c r="M210" s="211" t="s">
        <v>1</v>
      </c>
      <c r="N210" s="212" t="s">
        <v>38</v>
      </c>
      <c r="O210" s="72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5" t="s">
        <v>159</v>
      </c>
      <c r="AT210" s="215" t="s">
        <v>155</v>
      </c>
      <c r="AU210" s="215" t="s">
        <v>82</v>
      </c>
      <c r="AY210" s="18" t="s">
        <v>153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8" t="s">
        <v>80</v>
      </c>
      <c r="BK210" s="216">
        <f>ROUND(I210*H210,2)</f>
        <v>0</v>
      </c>
      <c r="BL210" s="18" t="s">
        <v>159</v>
      </c>
      <c r="BM210" s="215" t="s">
        <v>355</v>
      </c>
    </row>
    <row r="211" spans="1:65" s="2" customFormat="1" ht="11.25">
      <c r="A211" s="35"/>
      <c r="B211" s="36"/>
      <c r="C211" s="37"/>
      <c r="D211" s="217" t="s">
        <v>160</v>
      </c>
      <c r="E211" s="37"/>
      <c r="F211" s="218" t="s">
        <v>1652</v>
      </c>
      <c r="G211" s="37"/>
      <c r="H211" s="37"/>
      <c r="I211" s="116"/>
      <c r="J211" s="37"/>
      <c r="K211" s="37"/>
      <c r="L211" s="40"/>
      <c r="M211" s="276"/>
      <c r="N211" s="277"/>
      <c r="O211" s="278"/>
      <c r="P211" s="278"/>
      <c r="Q211" s="278"/>
      <c r="R211" s="278"/>
      <c r="S211" s="278"/>
      <c r="T211" s="27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160</v>
      </c>
      <c r="AU211" s="18" t="s">
        <v>82</v>
      </c>
    </row>
    <row r="212" spans="1:65" s="2" customFormat="1" ht="6.95" customHeight="1">
      <c r="A212" s="35"/>
      <c r="B212" s="55"/>
      <c r="C212" s="56"/>
      <c r="D212" s="56"/>
      <c r="E212" s="56"/>
      <c r="F212" s="56"/>
      <c r="G212" s="56"/>
      <c r="H212" s="56"/>
      <c r="I212" s="153"/>
      <c r="J212" s="56"/>
      <c r="K212" s="56"/>
      <c r="L212" s="40"/>
      <c r="M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</row>
  </sheetData>
  <sheetProtection algorithmName="SHA-512" hashValue="Yib1x303Gr564RzX6YcZvop9TKMqgZAjjWv2F0KXAn+PBsEUyk64szmmsGuFjm+EK7L3/wG/HYJBOKBZzS5RuA==" saltValue="BLBsl+0jbdmKfeqhRxT712N8OM2YkdKQEC6PLCU30bYa+p/QFH3D2WvVyl7HSXrT/USz/9W5iSFOZyfggsIraw==" spinCount="100000" sheet="1" objects="1" scenarios="1" formatColumns="0" formatRows="0" autoFilter="0"/>
  <autoFilter ref="C121:K21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3"/>
  <sheetViews>
    <sheetView showGridLines="0" topLeftCell="A217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1" t="str">
        <f>'Rekapitulace stavby'!K6</f>
        <v>20-01 - Kadaň město PD - Opravy VPP vč. wc a fasády (zadání)</v>
      </c>
      <c r="F7" s="322"/>
      <c r="G7" s="322"/>
      <c r="H7" s="322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3" t="s">
        <v>1653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13. 5. 2020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26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37</v>
      </c>
      <c r="E33" s="115" t="s">
        <v>38</v>
      </c>
      <c r="F33" s="131">
        <f>ROUND((SUM(BE126:BE362)),  2)</f>
        <v>0</v>
      </c>
      <c r="G33" s="35"/>
      <c r="H33" s="35"/>
      <c r="I33" s="132">
        <v>0.21</v>
      </c>
      <c r="J33" s="131">
        <f>ROUND(((SUM(BE126:BE362))*I33),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39</v>
      </c>
      <c r="F34" s="131">
        <f>ROUND((SUM(BF126:BF362)),  2)</f>
        <v>0</v>
      </c>
      <c r="G34" s="35"/>
      <c r="H34" s="35"/>
      <c r="I34" s="132">
        <v>0.15</v>
      </c>
      <c r="J34" s="131">
        <f>ROUND(((SUM(BF126:BF362))*I34),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40</v>
      </c>
      <c r="F35" s="131">
        <f>ROUND((SUM(BG126:BG362)),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41</v>
      </c>
      <c r="F36" s="131">
        <f>ROUND((SUM(BH126:BH362)),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42</v>
      </c>
      <c r="F37" s="131">
        <f>ROUND((SUM(BI126:BI362)),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20-01 - Kadaň město PD - Opravy VPP vč. wc a fasády (zadání)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0" t="str">
        <f>E9</f>
        <v>04 - Elektroinstalace NN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13. 5. 2020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5" customHeight="1">
      <c r="B97" s="162"/>
      <c r="C97" s="163"/>
      <c r="D97" s="164" t="s">
        <v>1654</v>
      </c>
      <c r="E97" s="165"/>
      <c r="F97" s="165"/>
      <c r="G97" s="165"/>
      <c r="H97" s="165"/>
      <c r="I97" s="166"/>
      <c r="J97" s="167">
        <f>J127</f>
        <v>0</v>
      </c>
      <c r="K97" s="163"/>
      <c r="L97" s="168"/>
    </row>
    <row r="98" spans="1:31" s="9" customFormat="1" ht="24.95" customHeight="1">
      <c r="B98" s="162"/>
      <c r="C98" s="163"/>
      <c r="D98" s="164" t="s">
        <v>1655</v>
      </c>
      <c r="E98" s="165"/>
      <c r="F98" s="165"/>
      <c r="G98" s="165"/>
      <c r="H98" s="165"/>
      <c r="I98" s="166"/>
      <c r="J98" s="167">
        <f>J148</f>
        <v>0</v>
      </c>
      <c r="K98" s="163"/>
      <c r="L98" s="168"/>
    </row>
    <row r="99" spans="1:31" s="9" customFormat="1" ht="24.95" customHeight="1">
      <c r="B99" s="162"/>
      <c r="C99" s="163"/>
      <c r="D99" s="164" t="s">
        <v>1656</v>
      </c>
      <c r="E99" s="165"/>
      <c r="F99" s="165"/>
      <c r="G99" s="165"/>
      <c r="H99" s="165"/>
      <c r="I99" s="166"/>
      <c r="J99" s="167">
        <f>J213</f>
        <v>0</v>
      </c>
      <c r="K99" s="163"/>
      <c r="L99" s="168"/>
    </row>
    <row r="100" spans="1:31" s="9" customFormat="1" ht="24.95" customHeight="1">
      <c r="B100" s="162"/>
      <c r="C100" s="163"/>
      <c r="D100" s="164" t="s">
        <v>1657</v>
      </c>
      <c r="E100" s="165"/>
      <c r="F100" s="165"/>
      <c r="G100" s="165"/>
      <c r="H100" s="165"/>
      <c r="I100" s="166"/>
      <c r="J100" s="167">
        <f>J264</f>
        <v>0</v>
      </c>
      <c r="K100" s="163"/>
      <c r="L100" s="168"/>
    </row>
    <row r="101" spans="1:31" s="9" customFormat="1" ht="24.95" customHeight="1">
      <c r="B101" s="162"/>
      <c r="C101" s="163"/>
      <c r="D101" s="164" t="s">
        <v>1658</v>
      </c>
      <c r="E101" s="165"/>
      <c r="F101" s="165"/>
      <c r="G101" s="165"/>
      <c r="H101" s="165"/>
      <c r="I101" s="166"/>
      <c r="J101" s="167">
        <f>J269</f>
        <v>0</v>
      </c>
      <c r="K101" s="163"/>
      <c r="L101" s="168"/>
    </row>
    <row r="102" spans="1:31" s="9" customFormat="1" ht="24.95" customHeight="1">
      <c r="B102" s="162"/>
      <c r="C102" s="163"/>
      <c r="D102" s="164" t="s">
        <v>1659</v>
      </c>
      <c r="E102" s="165"/>
      <c r="F102" s="165"/>
      <c r="G102" s="165"/>
      <c r="H102" s="165"/>
      <c r="I102" s="166"/>
      <c r="J102" s="167">
        <f>J272</f>
        <v>0</v>
      </c>
      <c r="K102" s="163"/>
      <c r="L102" s="168"/>
    </row>
    <row r="103" spans="1:31" s="9" customFormat="1" ht="24.95" customHeight="1">
      <c r="B103" s="162"/>
      <c r="C103" s="163"/>
      <c r="D103" s="164" t="s">
        <v>1660</v>
      </c>
      <c r="E103" s="165"/>
      <c r="F103" s="165"/>
      <c r="G103" s="165"/>
      <c r="H103" s="165"/>
      <c r="I103" s="166"/>
      <c r="J103" s="167">
        <f>J287</f>
        <v>0</v>
      </c>
      <c r="K103" s="163"/>
      <c r="L103" s="168"/>
    </row>
    <row r="104" spans="1:31" s="9" customFormat="1" ht="24.95" customHeight="1">
      <c r="B104" s="162"/>
      <c r="C104" s="163"/>
      <c r="D104" s="164" t="s">
        <v>1661</v>
      </c>
      <c r="E104" s="165"/>
      <c r="F104" s="165"/>
      <c r="G104" s="165"/>
      <c r="H104" s="165"/>
      <c r="I104" s="166"/>
      <c r="J104" s="167">
        <f>J302</f>
        <v>0</v>
      </c>
      <c r="K104" s="163"/>
      <c r="L104" s="168"/>
    </row>
    <row r="105" spans="1:31" s="9" customFormat="1" ht="24.95" customHeight="1">
      <c r="B105" s="162"/>
      <c r="C105" s="163"/>
      <c r="D105" s="164" t="s">
        <v>1662</v>
      </c>
      <c r="E105" s="165"/>
      <c r="F105" s="165"/>
      <c r="G105" s="165"/>
      <c r="H105" s="165"/>
      <c r="I105" s="166"/>
      <c r="J105" s="167">
        <f>J327</f>
        <v>0</v>
      </c>
      <c r="K105" s="163"/>
      <c r="L105" s="168"/>
    </row>
    <row r="106" spans="1:31" s="9" customFormat="1" ht="24.95" customHeight="1">
      <c r="B106" s="162"/>
      <c r="C106" s="163"/>
      <c r="D106" s="164" t="s">
        <v>1663</v>
      </c>
      <c r="E106" s="165"/>
      <c r="F106" s="165"/>
      <c r="G106" s="165"/>
      <c r="H106" s="165"/>
      <c r="I106" s="166"/>
      <c r="J106" s="167">
        <f>J346</f>
        <v>0</v>
      </c>
      <c r="K106" s="163"/>
      <c r="L106" s="168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153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156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4.95" customHeight="1">
      <c r="A113" s="35"/>
      <c r="B113" s="36"/>
      <c r="C113" s="24" t="s">
        <v>138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28" t="str">
        <f>E7</f>
        <v>20-01 - Kadaň město PD - Opravy VPP vč. wc a fasády (zadání)</v>
      </c>
      <c r="F116" s="329"/>
      <c r="G116" s="329"/>
      <c r="H116" s="329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96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280" t="str">
        <f>E9</f>
        <v>04 - Elektroinstalace NN</v>
      </c>
      <c r="F118" s="330"/>
      <c r="G118" s="330"/>
      <c r="H118" s="330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 xml:space="preserve"> </v>
      </c>
      <c r="G120" s="37"/>
      <c r="H120" s="37"/>
      <c r="I120" s="118" t="s">
        <v>22</v>
      </c>
      <c r="J120" s="67" t="str">
        <f>IF(J12="","",J12)</f>
        <v>13. 5. 2020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24</v>
      </c>
      <c r="D122" s="37"/>
      <c r="E122" s="37"/>
      <c r="F122" s="28" t="str">
        <f>E15</f>
        <v xml:space="preserve"> </v>
      </c>
      <c r="G122" s="37"/>
      <c r="H122" s="37"/>
      <c r="I122" s="118" t="s">
        <v>29</v>
      </c>
      <c r="J122" s="33" t="str">
        <f>E21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30" t="s">
        <v>27</v>
      </c>
      <c r="D123" s="37"/>
      <c r="E123" s="37"/>
      <c r="F123" s="28" t="str">
        <f>IF(E18="","",E18)</f>
        <v>Vyplň údaj</v>
      </c>
      <c r="G123" s="37"/>
      <c r="H123" s="37"/>
      <c r="I123" s="118" t="s">
        <v>31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76"/>
      <c r="B125" s="177"/>
      <c r="C125" s="178" t="s">
        <v>139</v>
      </c>
      <c r="D125" s="179" t="s">
        <v>58</v>
      </c>
      <c r="E125" s="179" t="s">
        <v>54</v>
      </c>
      <c r="F125" s="179" t="s">
        <v>55</v>
      </c>
      <c r="G125" s="179" t="s">
        <v>140</v>
      </c>
      <c r="H125" s="179" t="s">
        <v>141</v>
      </c>
      <c r="I125" s="180" t="s">
        <v>142</v>
      </c>
      <c r="J125" s="179" t="s">
        <v>100</v>
      </c>
      <c r="K125" s="181" t="s">
        <v>143</v>
      </c>
      <c r="L125" s="182"/>
      <c r="M125" s="76" t="s">
        <v>1</v>
      </c>
      <c r="N125" s="77" t="s">
        <v>37</v>
      </c>
      <c r="O125" s="77" t="s">
        <v>144</v>
      </c>
      <c r="P125" s="77" t="s">
        <v>145</v>
      </c>
      <c r="Q125" s="77" t="s">
        <v>146</v>
      </c>
      <c r="R125" s="77" t="s">
        <v>147</v>
      </c>
      <c r="S125" s="77" t="s">
        <v>148</v>
      </c>
      <c r="T125" s="78" t="s">
        <v>149</v>
      </c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</row>
    <row r="126" spans="1:65" s="2" customFormat="1" ht="22.9" customHeight="1">
      <c r="A126" s="35"/>
      <c r="B126" s="36"/>
      <c r="C126" s="83" t="s">
        <v>150</v>
      </c>
      <c r="D126" s="37"/>
      <c r="E126" s="37"/>
      <c r="F126" s="37"/>
      <c r="G126" s="37"/>
      <c r="H126" s="37"/>
      <c r="I126" s="116"/>
      <c r="J126" s="183">
        <f>BK126</f>
        <v>0</v>
      </c>
      <c r="K126" s="37"/>
      <c r="L126" s="40"/>
      <c r="M126" s="79"/>
      <c r="N126" s="184"/>
      <c r="O126" s="80"/>
      <c r="P126" s="185">
        <f>P127+P148+P213+P264+P269+P272+P287+P302+P327+P346</f>
        <v>0</v>
      </c>
      <c r="Q126" s="80"/>
      <c r="R126" s="185">
        <f>R127+R148+R213+R264+R269+R272+R287+R302+R327+R346</f>
        <v>0</v>
      </c>
      <c r="S126" s="80"/>
      <c r="T126" s="186">
        <f>T127+T148+T213+T264+T269+T272+T287+T302+T327+T346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72</v>
      </c>
      <c r="AU126" s="18" t="s">
        <v>102</v>
      </c>
      <c r="BK126" s="187">
        <f>BK127+BK148+BK213+BK264+BK269+BK272+BK287+BK302+BK327+BK346</f>
        <v>0</v>
      </c>
    </row>
    <row r="127" spans="1:65" s="12" customFormat="1" ht="25.9" customHeight="1">
      <c r="B127" s="188"/>
      <c r="C127" s="189"/>
      <c r="D127" s="190" t="s">
        <v>72</v>
      </c>
      <c r="E127" s="191" t="s">
        <v>1664</v>
      </c>
      <c r="F127" s="191" t="s">
        <v>1665</v>
      </c>
      <c r="G127" s="189"/>
      <c r="H127" s="189"/>
      <c r="I127" s="192"/>
      <c r="J127" s="193">
        <f>BK127</f>
        <v>0</v>
      </c>
      <c r="K127" s="189"/>
      <c r="L127" s="194"/>
      <c r="M127" s="195"/>
      <c r="N127" s="196"/>
      <c r="O127" s="196"/>
      <c r="P127" s="197">
        <f>SUM(P128:P147)</f>
        <v>0</v>
      </c>
      <c r="Q127" s="196"/>
      <c r="R127" s="197">
        <f>SUM(R128:R147)</f>
        <v>0</v>
      </c>
      <c r="S127" s="196"/>
      <c r="T127" s="198">
        <f>SUM(T128:T147)</f>
        <v>0</v>
      </c>
      <c r="AR127" s="199" t="s">
        <v>80</v>
      </c>
      <c r="AT127" s="200" t="s">
        <v>72</v>
      </c>
      <c r="AU127" s="200" t="s">
        <v>73</v>
      </c>
      <c r="AY127" s="199" t="s">
        <v>153</v>
      </c>
      <c r="BK127" s="201">
        <f>SUM(BK128:BK147)</f>
        <v>0</v>
      </c>
    </row>
    <row r="128" spans="1:65" s="2" customFormat="1" ht="16.5" customHeight="1">
      <c r="A128" s="35"/>
      <c r="B128" s="36"/>
      <c r="C128" s="253" t="s">
        <v>80</v>
      </c>
      <c r="D128" s="253" t="s">
        <v>308</v>
      </c>
      <c r="E128" s="254" t="s">
        <v>73</v>
      </c>
      <c r="F128" s="255" t="s">
        <v>1666</v>
      </c>
      <c r="G128" s="256" t="s">
        <v>1564</v>
      </c>
      <c r="H128" s="257">
        <v>1</v>
      </c>
      <c r="I128" s="258"/>
      <c r="J128" s="259">
        <f>ROUND(I128*H128,2)</f>
        <v>0</v>
      </c>
      <c r="K128" s="255" t="s">
        <v>1</v>
      </c>
      <c r="L128" s="260"/>
      <c r="M128" s="261" t="s">
        <v>1</v>
      </c>
      <c r="N128" s="262" t="s">
        <v>38</v>
      </c>
      <c r="O128" s="72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5" t="s">
        <v>175</v>
      </c>
      <c r="AT128" s="215" t="s">
        <v>308</v>
      </c>
      <c r="AU128" s="215" t="s">
        <v>80</v>
      </c>
      <c r="AY128" s="18" t="s">
        <v>153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8" t="s">
        <v>80</v>
      </c>
      <c r="BK128" s="216">
        <f>ROUND(I128*H128,2)</f>
        <v>0</v>
      </c>
      <c r="BL128" s="18" t="s">
        <v>159</v>
      </c>
      <c r="BM128" s="215" t="s">
        <v>82</v>
      </c>
    </row>
    <row r="129" spans="1:65" s="2" customFormat="1" ht="11.25">
      <c r="A129" s="35"/>
      <c r="B129" s="36"/>
      <c r="C129" s="37"/>
      <c r="D129" s="217" t="s">
        <v>160</v>
      </c>
      <c r="E129" s="37"/>
      <c r="F129" s="218" t="s">
        <v>1666</v>
      </c>
      <c r="G129" s="37"/>
      <c r="H129" s="37"/>
      <c r="I129" s="116"/>
      <c r="J129" s="37"/>
      <c r="K129" s="37"/>
      <c r="L129" s="40"/>
      <c r="M129" s="219"/>
      <c r="N129" s="220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160</v>
      </c>
      <c r="AU129" s="18" t="s">
        <v>80</v>
      </c>
    </row>
    <row r="130" spans="1:65" s="2" customFormat="1" ht="16.5" customHeight="1">
      <c r="A130" s="35"/>
      <c r="B130" s="36"/>
      <c r="C130" s="253" t="s">
        <v>82</v>
      </c>
      <c r="D130" s="253" t="s">
        <v>308</v>
      </c>
      <c r="E130" s="254" t="s">
        <v>1667</v>
      </c>
      <c r="F130" s="255" t="s">
        <v>1668</v>
      </c>
      <c r="G130" s="256" t="s">
        <v>1564</v>
      </c>
      <c r="H130" s="257">
        <v>1</v>
      </c>
      <c r="I130" s="258"/>
      <c r="J130" s="259">
        <f>ROUND(I130*H130,2)</f>
        <v>0</v>
      </c>
      <c r="K130" s="255" t="s">
        <v>1</v>
      </c>
      <c r="L130" s="260"/>
      <c r="M130" s="261" t="s">
        <v>1</v>
      </c>
      <c r="N130" s="262" t="s">
        <v>38</v>
      </c>
      <c r="O130" s="72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5" t="s">
        <v>175</v>
      </c>
      <c r="AT130" s="215" t="s">
        <v>308</v>
      </c>
      <c r="AU130" s="215" t="s">
        <v>80</v>
      </c>
      <c r="AY130" s="18" t="s">
        <v>153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80</v>
      </c>
      <c r="BK130" s="216">
        <f>ROUND(I130*H130,2)</f>
        <v>0</v>
      </c>
      <c r="BL130" s="18" t="s">
        <v>159</v>
      </c>
      <c r="BM130" s="215" t="s">
        <v>159</v>
      </c>
    </row>
    <row r="131" spans="1:65" s="2" customFormat="1" ht="11.25">
      <c r="A131" s="35"/>
      <c r="B131" s="36"/>
      <c r="C131" s="37"/>
      <c r="D131" s="217" t="s">
        <v>160</v>
      </c>
      <c r="E131" s="37"/>
      <c r="F131" s="218" t="s">
        <v>1668</v>
      </c>
      <c r="G131" s="37"/>
      <c r="H131" s="37"/>
      <c r="I131" s="116"/>
      <c r="J131" s="37"/>
      <c r="K131" s="37"/>
      <c r="L131" s="40"/>
      <c r="M131" s="219"/>
      <c r="N131" s="220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160</v>
      </c>
      <c r="AU131" s="18" t="s">
        <v>80</v>
      </c>
    </row>
    <row r="132" spans="1:65" s="2" customFormat="1" ht="16.5" customHeight="1">
      <c r="A132" s="35"/>
      <c r="B132" s="36"/>
      <c r="C132" s="253" t="s">
        <v>166</v>
      </c>
      <c r="D132" s="253" t="s">
        <v>308</v>
      </c>
      <c r="E132" s="254" t="s">
        <v>1669</v>
      </c>
      <c r="F132" s="255" t="s">
        <v>1670</v>
      </c>
      <c r="G132" s="256" t="s">
        <v>1564</v>
      </c>
      <c r="H132" s="257">
        <v>1</v>
      </c>
      <c r="I132" s="258"/>
      <c r="J132" s="259">
        <f>ROUND(I132*H132,2)</f>
        <v>0</v>
      </c>
      <c r="K132" s="255" t="s">
        <v>1</v>
      </c>
      <c r="L132" s="260"/>
      <c r="M132" s="261" t="s">
        <v>1</v>
      </c>
      <c r="N132" s="262" t="s">
        <v>38</v>
      </c>
      <c r="O132" s="72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5" t="s">
        <v>175</v>
      </c>
      <c r="AT132" s="215" t="s">
        <v>308</v>
      </c>
      <c r="AU132" s="215" t="s">
        <v>80</v>
      </c>
      <c r="AY132" s="18" t="s">
        <v>153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8" t="s">
        <v>80</v>
      </c>
      <c r="BK132" s="216">
        <f>ROUND(I132*H132,2)</f>
        <v>0</v>
      </c>
      <c r="BL132" s="18" t="s">
        <v>159</v>
      </c>
      <c r="BM132" s="215" t="s">
        <v>170</v>
      </c>
    </row>
    <row r="133" spans="1:65" s="2" customFormat="1" ht="11.25">
      <c r="A133" s="35"/>
      <c r="B133" s="36"/>
      <c r="C133" s="37"/>
      <c r="D133" s="217" t="s">
        <v>160</v>
      </c>
      <c r="E133" s="37"/>
      <c r="F133" s="218" t="s">
        <v>1670</v>
      </c>
      <c r="G133" s="37"/>
      <c r="H133" s="37"/>
      <c r="I133" s="116"/>
      <c r="J133" s="37"/>
      <c r="K133" s="37"/>
      <c r="L133" s="40"/>
      <c r="M133" s="219"/>
      <c r="N133" s="22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160</v>
      </c>
      <c r="AU133" s="18" t="s">
        <v>80</v>
      </c>
    </row>
    <row r="134" spans="1:65" s="2" customFormat="1" ht="16.5" customHeight="1">
      <c r="A134" s="35"/>
      <c r="B134" s="36"/>
      <c r="C134" s="253" t="s">
        <v>159</v>
      </c>
      <c r="D134" s="253" t="s">
        <v>308</v>
      </c>
      <c r="E134" s="254" t="s">
        <v>1671</v>
      </c>
      <c r="F134" s="255" t="s">
        <v>1672</v>
      </c>
      <c r="G134" s="256" t="s">
        <v>1564</v>
      </c>
      <c r="H134" s="257">
        <v>8</v>
      </c>
      <c r="I134" s="258"/>
      <c r="J134" s="259">
        <f>ROUND(I134*H134,2)</f>
        <v>0</v>
      </c>
      <c r="K134" s="255" t="s">
        <v>1</v>
      </c>
      <c r="L134" s="260"/>
      <c r="M134" s="261" t="s">
        <v>1</v>
      </c>
      <c r="N134" s="262" t="s">
        <v>38</v>
      </c>
      <c r="O134" s="7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5" t="s">
        <v>175</v>
      </c>
      <c r="AT134" s="215" t="s">
        <v>308</v>
      </c>
      <c r="AU134" s="215" t="s">
        <v>80</v>
      </c>
      <c r="AY134" s="18" t="s">
        <v>153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8" t="s">
        <v>80</v>
      </c>
      <c r="BK134" s="216">
        <f>ROUND(I134*H134,2)</f>
        <v>0</v>
      </c>
      <c r="BL134" s="18" t="s">
        <v>159</v>
      </c>
      <c r="BM134" s="215" t="s">
        <v>175</v>
      </c>
    </row>
    <row r="135" spans="1:65" s="2" customFormat="1" ht="11.25">
      <c r="A135" s="35"/>
      <c r="B135" s="36"/>
      <c r="C135" s="37"/>
      <c r="D135" s="217" t="s">
        <v>160</v>
      </c>
      <c r="E135" s="37"/>
      <c r="F135" s="218" t="s">
        <v>1672</v>
      </c>
      <c r="G135" s="37"/>
      <c r="H135" s="37"/>
      <c r="I135" s="116"/>
      <c r="J135" s="37"/>
      <c r="K135" s="37"/>
      <c r="L135" s="40"/>
      <c r="M135" s="219"/>
      <c r="N135" s="22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160</v>
      </c>
      <c r="AU135" s="18" t="s">
        <v>80</v>
      </c>
    </row>
    <row r="136" spans="1:65" s="2" customFormat="1" ht="16.5" customHeight="1">
      <c r="A136" s="35"/>
      <c r="B136" s="36"/>
      <c r="C136" s="253" t="s">
        <v>178</v>
      </c>
      <c r="D136" s="253" t="s">
        <v>308</v>
      </c>
      <c r="E136" s="254" t="s">
        <v>1673</v>
      </c>
      <c r="F136" s="255" t="s">
        <v>1674</v>
      </c>
      <c r="G136" s="256" t="s">
        <v>1564</v>
      </c>
      <c r="H136" s="257">
        <v>9</v>
      </c>
      <c r="I136" s="258"/>
      <c r="J136" s="259">
        <f>ROUND(I136*H136,2)</f>
        <v>0</v>
      </c>
      <c r="K136" s="255" t="s">
        <v>1</v>
      </c>
      <c r="L136" s="260"/>
      <c r="M136" s="261" t="s">
        <v>1</v>
      </c>
      <c r="N136" s="262" t="s">
        <v>38</v>
      </c>
      <c r="O136" s="72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5" t="s">
        <v>175</v>
      </c>
      <c r="AT136" s="215" t="s">
        <v>308</v>
      </c>
      <c r="AU136" s="215" t="s">
        <v>80</v>
      </c>
      <c r="AY136" s="18" t="s">
        <v>153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8" t="s">
        <v>80</v>
      </c>
      <c r="BK136" s="216">
        <f>ROUND(I136*H136,2)</f>
        <v>0</v>
      </c>
      <c r="BL136" s="18" t="s">
        <v>159</v>
      </c>
      <c r="BM136" s="215" t="s">
        <v>181</v>
      </c>
    </row>
    <row r="137" spans="1:65" s="2" customFormat="1" ht="11.25">
      <c r="A137" s="35"/>
      <c r="B137" s="36"/>
      <c r="C137" s="37"/>
      <c r="D137" s="217" t="s">
        <v>160</v>
      </c>
      <c r="E137" s="37"/>
      <c r="F137" s="218" t="s">
        <v>1674</v>
      </c>
      <c r="G137" s="37"/>
      <c r="H137" s="37"/>
      <c r="I137" s="116"/>
      <c r="J137" s="37"/>
      <c r="K137" s="37"/>
      <c r="L137" s="40"/>
      <c r="M137" s="219"/>
      <c r="N137" s="220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160</v>
      </c>
      <c r="AU137" s="18" t="s">
        <v>80</v>
      </c>
    </row>
    <row r="138" spans="1:65" s="2" customFormat="1" ht="16.5" customHeight="1">
      <c r="A138" s="35"/>
      <c r="B138" s="36"/>
      <c r="C138" s="253" t="s">
        <v>170</v>
      </c>
      <c r="D138" s="253" t="s">
        <v>308</v>
      </c>
      <c r="E138" s="254" t="s">
        <v>1675</v>
      </c>
      <c r="F138" s="255" t="s">
        <v>1676</v>
      </c>
      <c r="G138" s="256" t="s">
        <v>1564</v>
      </c>
      <c r="H138" s="257">
        <v>2</v>
      </c>
      <c r="I138" s="258"/>
      <c r="J138" s="259">
        <f>ROUND(I138*H138,2)</f>
        <v>0</v>
      </c>
      <c r="K138" s="255" t="s">
        <v>1</v>
      </c>
      <c r="L138" s="260"/>
      <c r="M138" s="261" t="s">
        <v>1</v>
      </c>
      <c r="N138" s="262" t="s">
        <v>38</v>
      </c>
      <c r="O138" s="72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5" t="s">
        <v>175</v>
      </c>
      <c r="AT138" s="215" t="s">
        <v>308</v>
      </c>
      <c r="AU138" s="215" t="s">
        <v>80</v>
      </c>
      <c r="AY138" s="18" t="s">
        <v>153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8" t="s">
        <v>80</v>
      </c>
      <c r="BK138" s="216">
        <f>ROUND(I138*H138,2)</f>
        <v>0</v>
      </c>
      <c r="BL138" s="18" t="s">
        <v>159</v>
      </c>
      <c r="BM138" s="215" t="s">
        <v>184</v>
      </c>
    </row>
    <row r="139" spans="1:65" s="2" customFormat="1" ht="11.25">
      <c r="A139" s="35"/>
      <c r="B139" s="36"/>
      <c r="C139" s="37"/>
      <c r="D139" s="217" t="s">
        <v>160</v>
      </c>
      <c r="E139" s="37"/>
      <c r="F139" s="218" t="s">
        <v>1676</v>
      </c>
      <c r="G139" s="37"/>
      <c r="H139" s="37"/>
      <c r="I139" s="116"/>
      <c r="J139" s="37"/>
      <c r="K139" s="37"/>
      <c r="L139" s="40"/>
      <c r="M139" s="219"/>
      <c r="N139" s="220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160</v>
      </c>
      <c r="AU139" s="18" t="s">
        <v>80</v>
      </c>
    </row>
    <row r="140" spans="1:65" s="2" customFormat="1" ht="16.5" customHeight="1">
      <c r="A140" s="35"/>
      <c r="B140" s="36"/>
      <c r="C140" s="253" t="s">
        <v>185</v>
      </c>
      <c r="D140" s="253" t="s">
        <v>308</v>
      </c>
      <c r="E140" s="254" t="s">
        <v>1677</v>
      </c>
      <c r="F140" s="255" t="s">
        <v>1678</v>
      </c>
      <c r="G140" s="256" t="s">
        <v>1564</v>
      </c>
      <c r="H140" s="257">
        <v>15</v>
      </c>
      <c r="I140" s="258"/>
      <c r="J140" s="259">
        <f>ROUND(I140*H140,2)</f>
        <v>0</v>
      </c>
      <c r="K140" s="255" t="s">
        <v>1</v>
      </c>
      <c r="L140" s="260"/>
      <c r="M140" s="261" t="s">
        <v>1</v>
      </c>
      <c r="N140" s="262" t="s">
        <v>38</v>
      </c>
      <c r="O140" s="72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5" t="s">
        <v>175</v>
      </c>
      <c r="AT140" s="215" t="s">
        <v>308</v>
      </c>
      <c r="AU140" s="215" t="s">
        <v>80</v>
      </c>
      <c r="AY140" s="18" t="s">
        <v>153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80</v>
      </c>
      <c r="BK140" s="216">
        <f>ROUND(I140*H140,2)</f>
        <v>0</v>
      </c>
      <c r="BL140" s="18" t="s">
        <v>159</v>
      </c>
      <c r="BM140" s="215" t="s">
        <v>189</v>
      </c>
    </row>
    <row r="141" spans="1:65" s="2" customFormat="1" ht="11.25">
      <c r="A141" s="35"/>
      <c r="B141" s="36"/>
      <c r="C141" s="37"/>
      <c r="D141" s="217" t="s">
        <v>160</v>
      </c>
      <c r="E141" s="37"/>
      <c r="F141" s="218" t="s">
        <v>1678</v>
      </c>
      <c r="G141" s="37"/>
      <c r="H141" s="37"/>
      <c r="I141" s="116"/>
      <c r="J141" s="37"/>
      <c r="K141" s="37"/>
      <c r="L141" s="40"/>
      <c r="M141" s="219"/>
      <c r="N141" s="22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160</v>
      </c>
      <c r="AU141" s="18" t="s">
        <v>80</v>
      </c>
    </row>
    <row r="142" spans="1:65" s="2" customFormat="1" ht="16.5" customHeight="1">
      <c r="A142" s="35"/>
      <c r="B142" s="36"/>
      <c r="C142" s="253" t="s">
        <v>175</v>
      </c>
      <c r="D142" s="253" t="s">
        <v>308</v>
      </c>
      <c r="E142" s="254" t="s">
        <v>1679</v>
      </c>
      <c r="F142" s="255" t="s">
        <v>1680</v>
      </c>
      <c r="G142" s="256" t="s">
        <v>1564</v>
      </c>
      <c r="H142" s="257">
        <v>4</v>
      </c>
      <c r="I142" s="258"/>
      <c r="J142" s="259">
        <f>ROUND(I142*H142,2)</f>
        <v>0</v>
      </c>
      <c r="K142" s="255" t="s">
        <v>1</v>
      </c>
      <c r="L142" s="260"/>
      <c r="M142" s="261" t="s">
        <v>1</v>
      </c>
      <c r="N142" s="262" t="s">
        <v>38</v>
      </c>
      <c r="O142" s="72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5" t="s">
        <v>175</v>
      </c>
      <c r="AT142" s="215" t="s">
        <v>308</v>
      </c>
      <c r="AU142" s="215" t="s">
        <v>80</v>
      </c>
      <c r="AY142" s="18" t="s">
        <v>153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8" t="s">
        <v>80</v>
      </c>
      <c r="BK142" s="216">
        <f>ROUND(I142*H142,2)</f>
        <v>0</v>
      </c>
      <c r="BL142" s="18" t="s">
        <v>159</v>
      </c>
      <c r="BM142" s="215" t="s">
        <v>192</v>
      </c>
    </row>
    <row r="143" spans="1:65" s="2" customFormat="1" ht="11.25">
      <c r="A143" s="35"/>
      <c r="B143" s="36"/>
      <c r="C143" s="37"/>
      <c r="D143" s="217" t="s">
        <v>160</v>
      </c>
      <c r="E143" s="37"/>
      <c r="F143" s="218" t="s">
        <v>1680</v>
      </c>
      <c r="G143" s="37"/>
      <c r="H143" s="37"/>
      <c r="I143" s="116"/>
      <c r="J143" s="37"/>
      <c r="K143" s="37"/>
      <c r="L143" s="40"/>
      <c r="M143" s="219"/>
      <c r="N143" s="22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160</v>
      </c>
      <c r="AU143" s="18" t="s">
        <v>80</v>
      </c>
    </row>
    <row r="144" spans="1:65" s="2" customFormat="1" ht="16.5" customHeight="1">
      <c r="A144" s="35"/>
      <c r="B144" s="36"/>
      <c r="C144" s="253" t="s">
        <v>196</v>
      </c>
      <c r="D144" s="253" t="s">
        <v>308</v>
      </c>
      <c r="E144" s="254" t="s">
        <v>1681</v>
      </c>
      <c r="F144" s="255" t="s">
        <v>1682</v>
      </c>
      <c r="G144" s="256" t="s">
        <v>1564</v>
      </c>
      <c r="H144" s="257">
        <v>6</v>
      </c>
      <c r="I144" s="258"/>
      <c r="J144" s="259">
        <f>ROUND(I144*H144,2)</f>
        <v>0</v>
      </c>
      <c r="K144" s="255" t="s">
        <v>1</v>
      </c>
      <c r="L144" s="260"/>
      <c r="M144" s="261" t="s">
        <v>1</v>
      </c>
      <c r="N144" s="262" t="s">
        <v>38</v>
      </c>
      <c r="O144" s="7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5" t="s">
        <v>175</v>
      </c>
      <c r="AT144" s="215" t="s">
        <v>308</v>
      </c>
      <c r="AU144" s="215" t="s">
        <v>80</v>
      </c>
      <c r="AY144" s="18" t="s">
        <v>153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8" t="s">
        <v>80</v>
      </c>
      <c r="BK144" s="216">
        <f>ROUND(I144*H144,2)</f>
        <v>0</v>
      </c>
      <c r="BL144" s="18" t="s">
        <v>159</v>
      </c>
      <c r="BM144" s="215" t="s">
        <v>199</v>
      </c>
    </row>
    <row r="145" spans="1:65" s="2" customFormat="1" ht="11.25">
      <c r="A145" s="35"/>
      <c r="B145" s="36"/>
      <c r="C145" s="37"/>
      <c r="D145" s="217" t="s">
        <v>160</v>
      </c>
      <c r="E145" s="37"/>
      <c r="F145" s="218" t="s">
        <v>1682</v>
      </c>
      <c r="G145" s="37"/>
      <c r="H145" s="37"/>
      <c r="I145" s="116"/>
      <c r="J145" s="37"/>
      <c r="K145" s="37"/>
      <c r="L145" s="40"/>
      <c r="M145" s="219"/>
      <c r="N145" s="220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160</v>
      </c>
      <c r="AU145" s="18" t="s">
        <v>80</v>
      </c>
    </row>
    <row r="146" spans="1:65" s="2" customFormat="1" ht="16.5" customHeight="1">
      <c r="A146" s="35"/>
      <c r="B146" s="36"/>
      <c r="C146" s="253" t="s">
        <v>181</v>
      </c>
      <c r="D146" s="253" t="s">
        <v>308</v>
      </c>
      <c r="E146" s="254" t="s">
        <v>1683</v>
      </c>
      <c r="F146" s="255" t="s">
        <v>1684</v>
      </c>
      <c r="G146" s="256" t="s">
        <v>1564</v>
      </c>
      <c r="H146" s="257">
        <v>2</v>
      </c>
      <c r="I146" s="258"/>
      <c r="J146" s="259">
        <f>ROUND(I146*H146,2)</f>
        <v>0</v>
      </c>
      <c r="K146" s="255" t="s">
        <v>1</v>
      </c>
      <c r="L146" s="260"/>
      <c r="M146" s="261" t="s">
        <v>1</v>
      </c>
      <c r="N146" s="262" t="s">
        <v>38</v>
      </c>
      <c r="O146" s="7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5" t="s">
        <v>175</v>
      </c>
      <c r="AT146" s="215" t="s">
        <v>308</v>
      </c>
      <c r="AU146" s="215" t="s">
        <v>80</v>
      </c>
      <c r="AY146" s="18" t="s">
        <v>153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80</v>
      </c>
      <c r="BK146" s="216">
        <f>ROUND(I146*H146,2)</f>
        <v>0</v>
      </c>
      <c r="BL146" s="18" t="s">
        <v>159</v>
      </c>
      <c r="BM146" s="215" t="s">
        <v>203</v>
      </c>
    </row>
    <row r="147" spans="1:65" s="2" customFormat="1" ht="11.25">
      <c r="A147" s="35"/>
      <c r="B147" s="36"/>
      <c r="C147" s="37"/>
      <c r="D147" s="217" t="s">
        <v>160</v>
      </c>
      <c r="E147" s="37"/>
      <c r="F147" s="218" t="s">
        <v>1684</v>
      </c>
      <c r="G147" s="37"/>
      <c r="H147" s="37"/>
      <c r="I147" s="116"/>
      <c r="J147" s="37"/>
      <c r="K147" s="37"/>
      <c r="L147" s="40"/>
      <c r="M147" s="219"/>
      <c r="N147" s="220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160</v>
      </c>
      <c r="AU147" s="18" t="s">
        <v>80</v>
      </c>
    </row>
    <row r="148" spans="1:65" s="12" customFormat="1" ht="25.9" customHeight="1">
      <c r="B148" s="188"/>
      <c r="C148" s="189"/>
      <c r="D148" s="190" t="s">
        <v>72</v>
      </c>
      <c r="E148" s="191" t="s">
        <v>1685</v>
      </c>
      <c r="F148" s="191" t="s">
        <v>1686</v>
      </c>
      <c r="G148" s="189"/>
      <c r="H148" s="189"/>
      <c r="I148" s="192"/>
      <c r="J148" s="193">
        <f>BK148</f>
        <v>0</v>
      </c>
      <c r="K148" s="189"/>
      <c r="L148" s="194"/>
      <c r="M148" s="195"/>
      <c r="N148" s="196"/>
      <c r="O148" s="196"/>
      <c r="P148" s="197">
        <f>SUM(P149:P212)</f>
        <v>0</v>
      </c>
      <c r="Q148" s="196"/>
      <c r="R148" s="197">
        <f>SUM(R149:R212)</f>
        <v>0</v>
      </c>
      <c r="S148" s="196"/>
      <c r="T148" s="198">
        <f>SUM(T149:T212)</f>
        <v>0</v>
      </c>
      <c r="AR148" s="199" t="s">
        <v>80</v>
      </c>
      <c r="AT148" s="200" t="s">
        <v>72</v>
      </c>
      <c r="AU148" s="200" t="s">
        <v>73</v>
      </c>
      <c r="AY148" s="199" t="s">
        <v>153</v>
      </c>
      <c r="BK148" s="201">
        <f>SUM(BK149:BK212)</f>
        <v>0</v>
      </c>
    </row>
    <row r="149" spans="1:65" s="2" customFormat="1" ht="16.5" customHeight="1">
      <c r="A149" s="35"/>
      <c r="B149" s="36"/>
      <c r="C149" s="253" t="s">
        <v>205</v>
      </c>
      <c r="D149" s="253" t="s">
        <v>308</v>
      </c>
      <c r="E149" s="254" t="s">
        <v>1687</v>
      </c>
      <c r="F149" s="255" t="s">
        <v>1688</v>
      </c>
      <c r="G149" s="256" t="s">
        <v>169</v>
      </c>
      <c r="H149" s="257">
        <v>45</v>
      </c>
      <c r="I149" s="258"/>
      <c r="J149" s="259">
        <f>ROUND(I149*H149,2)</f>
        <v>0</v>
      </c>
      <c r="K149" s="255" t="s">
        <v>1</v>
      </c>
      <c r="L149" s="260"/>
      <c r="M149" s="261" t="s">
        <v>1</v>
      </c>
      <c r="N149" s="262" t="s">
        <v>38</v>
      </c>
      <c r="O149" s="72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5" t="s">
        <v>175</v>
      </c>
      <c r="AT149" s="215" t="s">
        <v>308</v>
      </c>
      <c r="AU149" s="215" t="s">
        <v>80</v>
      </c>
      <c r="AY149" s="18" t="s">
        <v>153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8" t="s">
        <v>80</v>
      </c>
      <c r="BK149" s="216">
        <f>ROUND(I149*H149,2)</f>
        <v>0</v>
      </c>
      <c r="BL149" s="18" t="s">
        <v>159</v>
      </c>
      <c r="BM149" s="215" t="s">
        <v>208</v>
      </c>
    </row>
    <row r="150" spans="1:65" s="2" customFormat="1" ht="11.25">
      <c r="A150" s="35"/>
      <c r="B150" s="36"/>
      <c r="C150" s="37"/>
      <c r="D150" s="217" t="s">
        <v>160</v>
      </c>
      <c r="E150" s="37"/>
      <c r="F150" s="218" t="s">
        <v>1688</v>
      </c>
      <c r="G150" s="37"/>
      <c r="H150" s="37"/>
      <c r="I150" s="116"/>
      <c r="J150" s="37"/>
      <c r="K150" s="37"/>
      <c r="L150" s="40"/>
      <c r="M150" s="219"/>
      <c r="N150" s="22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160</v>
      </c>
      <c r="AU150" s="18" t="s">
        <v>80</v>
      </c>
    </row>
    <row r="151" spans="1:65" s="2" customFormat="1" ht="16.5" customHeight="1">
      <c r="A151" s="35"/>
      <c r="B151" s="36"/>
      <c r="C151" s="253" t="s">
        <v>184</v>
      </c>
      <c r="D151" s="253" t="s">
        <v>308</v>
      </c>
      <c r="E151" s="254" t="s">
        <v>1689</v>
      </c>
      <c r="F151" s="255" t="s">
        <v>1690</v>
      </c>
      <c r="G151" s="256" t="s">
        <v>169</v>
      </c>
      <c r="H151" s="257">
        <v>25</v>
      </c>
      <c r="I151" s="258"/>
      <c r="J151" s="259">
        <f>ROUND(I151*H151,2)</f>
        <v>0</v>
      </c>
      <c r="K151" s="255" t="s">
        <v>1</v>
      </c>
      <c r="L151" s="260"/>
      <c r="M151" s="261" t="s">
        <v>1</v>
      </c>
      <c r="N151" s="262" t="s">
        <v>38</v>
      </c>
      <c r="O151" s="72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5" t="s">
        <v>175</v>
      </c>
      <c r="AT151" s="215" t="s">
        <v>308</v>
      </c>
      <c r="AU151" s="215" t="s">
        <v>80</v>
      </c>
      <c r="AY151" s="18" t="s">
        <v>153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8" t="s">
        <v>80</v>
      </c>
      <c r="BK151" s="216">
        <f>ROUND(I151*H151,2)</f>
        <v>0</v>
      </c>
      <c r="BL151" s="18" t="s">
        <v>159</v>
      </c>
      <c r="BM151" s="215" t="s">
        <v>212</v>
      </c>
    </row>
    <row r="152" spans="1:65" s="2" customFormat="1" ht="11.25">
      <c r="A152" s="35"/>
      <c r="B152" s="36"/>
      <c r="C152" s="37"/>
      <c r="D152" s="217" t="s">
        <v>160</v>
      </c>
      <c r="E152" s="37"/>
      <c r="F152" s="218" t="s">
        <v>1690</v>
      </c>
      <c r="G152" s="37"/>
      <c r="H152" s="37"/>
      <c r="I152" s="116"/>
      <c r="J152" s="37"/>
      <c r="K152" s="37"/>
      <c r="L152" s="40"/>
      <c r="M152" s="219"/>
      <c r="N152" s="22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160</v>
      </c>
      <c r="AU152" s="18" t="s">
        <v>80</v>
      </c>
    </row>
    <row r="153" spans="1:65" s="2" customFormat="1" ht="16.5" customHeight="1">
      <c r="A153" s="35"/>
      <c r="B153" s="36"/>
      <c r="C153" s="253" t="s">
        <v>213</v>
      </c>
      <c r="D153" s="253" t="s">
        <v>308</v>
      </c>
      <c r="E153" s="254" t="s">
        <v>1691</v>
      </c>
      <c r="F153" s="255" t="s">
        <v>1692</v>
      </c>
      <c r="G153" s="256" t="s">
        <v>169</v>
      </c>
      <c r="H153" s="257">
        <v>45</v>
      </c>
      <c r="I153" s="258"/>
      <c r="J153" s="259">
        <f>ROUND(I153*H153,2)</f>
        <v>0</v>
      </c>
      <c r="K153" s="255" t="s">
        <v>1</v>
      </c>
      <c r="L153" s="260"/>
      <c r="M153" s="261" t="s">
        <v>1</v>
      </c>
      <c r="N153" s="262" t="s">
        <v>38</v>
      </c>
      <c r="O153" s="72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5" t="s">
        <v>175</v>
      </c>
      <c r="AT153" s="215" t="s">
        <v>308</v>
      </c>
      <c r="AU153" s="215" t="s">
        <v>80</v>
      </c>
      <c r="AY153" s="18" t="s">
        <v>153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8" t="s">
        <v>80</v>
      </c>
      <c r="BK153" s="216">
        <f>ROUND(I153*H153,2)</f>
        <v>0</v>
      </c>
      <c r="BL153" s="18" t="s">
        <v>159</v>
      </c>
      <c r="BM153" s="215" t="s">
        <v>216</v>
      </c>
    </row>
    <row r="154" spans="1:65" s="2" customFormat="1" ht="11.25">
      <c r="A154" s="35"/>
      <c r="B154" s="36"/>
      <c r="C154" s="37"/>
      <c r="D154" s="217" t="s">
        <v>160</v>
      </c>
      <c r="E154" s="37"/>
      <c r="F154" s="218" t="s">
        <v>1692</v>
      </c>
      <c r="G154" s="37"/>
      <c r="H154" s="37"/>
      <c r="I154" s="116"/>
      <c r="J154" s="37"/>
      <c r="K154" s="37"/>
      <c r="L154" s="40"/>
      <c r="M154" s="219"/>
      <c r="N154" s="22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160</v>
      </c>
      <c r="AU154" s="18" t="s">
        <v>80</v>
      </c>
    </row>
    <row r="155" spans="1:65" s="2" customFormat="1" ht="16.5" customHeight="1">
      <c r="A155" s="35"/>
      <c r="B155" s="36"/>
      <c r="C155" s="253" t="s">
        <v>189</v>
      </c>
      <c r="D155" s="253" t="s">
        <v>308</v>
      </c>
      <c r="E155" s="254" t="s">
        <v>1693</v>
      </c>
      <c r="F155" s="255" t="s">
        <v>1694</v>
      </c>
      <c r="G155" s="256" t="s">
        <v>169</v>
      </c>
      <c r="H155" s="257">
        <v>20</v>
      </c>
      <c r="I155" s="258"/>
      <c r="J155" s="259">
        <f>ROUND(I155*H155,2)</f>
        <v>0</v>
      </c>
      <c r="K155" s="255" t="s">
        <v>1</v>
      </c>
      <c r="L155" s="260"/>
      <c r="M155" s="261" t="s">
        <v>1</v>
      </c>
      <c r="N155" s="262" t="s">
        <v>38</v>
      </c>
      <c r="O155" s="7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5" t="s">
        <v>175</v>
      </c>
      <c r="AT155" s="215" t="s">
        <v>308</v>
      </c>
      <c r="AU155" s="215" t="s">
        <v>80</v>
      </c>
      <c r="AY155" s="18" t="s">
        <v>153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80</v>
      </c>
      <c r="BK155" s="216">
        <f>ROUND(I155*H155,2)</f>
        <v>0</v>
      </c>
      <c r="BL155" s="18" t="s">
        <v>159</v>
      </c>
      <c r="BM155" s="215" t="s">
        <v>220</v>
      </c>
    </row>
    <row r="156" spans="1:65" s="2" customFormat="1" ht="11.25">
      <c r="A156" s="35"/>
      <c r="B156" s="36"/>
      <c r="C156" s="37"/>
      <c r="D156" s="217" t="s">
        <v>160</v>
      </c>
      <c r="E156" s="37"/>
      <c r="F156" s="218" t="s">
        <v>1694</v>
      </c>
      <c r="G156" s="37"/>
      <c r="H156" s="37"/>
      <c r="I156" s="116"/>
      <c r="J156" s="37"/>
      <c r="K156" s="37"/>
      <c r="L156" s="40"/>
      <c r="M156" s="219"/>
      <c r="N156" s="22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160</v>
      </c>
      <c r="AU156" s="18" t="s">
        <v>80</v>
      </c>
    </row>
    <row r="157" spans="1:65" s="2" customFormat="1" ht="16.5" customHeight="1">
      <c r="A157" s="35"/>
      <c r="B157" s="36"/>
      <c r="C157" s="253" t="s">
        <v>8</v>
      </c>
      <c r="D157" s="253" t="s">
        <v>308</v>
      </c>
      <c r="E157" s="254" t="s">
        <v>1695</v>
      </c>
      <c r="F157" s="255" t="s">
        <v>1696</v>
      </c>
      <c r="G157" s="256" t="s">
        <v>169</v>
      </c>
      <c r="H157" s="257">
        <v>580</v>
      </c>
      <c r="I157" s="258"/>
      <c r="J157" s="259">
        <f>ROUND(I157*H157,2)</f>
        <v>0</v>
      </c>
      <c r="K157" s="255" t="s">
        <v>1</v>
      </c>
      <c r="L157" s="260"/>
      <c r="M157" s="261" t="s">
        <v>1</v>
      </c>
      <c r="N157" s="262" t="s">
        <v>38</v>
      </c>
      <c r="O157" s="72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5" t="s">
        <v>175</v>
      </c>
      <c r="AT157" s="215" t="s">
        <v>308</v>
      </c>
      <c r="AU157" s="215" t="s">
        <v>80</v>
      </c>
      <c r="AY157" s="18" t="s">
        <v>153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8" t="s">
        <v>80</v>
      </c>
      <c r="BK157" s="216">
        <f>ROUND(I157*H157,2)</f>
        <v>0</v>
      </c>
      <c r="BL157" s="18" t="s">
        <v>159</v>
      </c>
      <c r="BM157" s="215" t="s">
        <v>222</v>
      </c>
    </row>
    <row r="158" spans="1:65" s="2" customFormat="1" ht="11.25">
      <c r="A158" s="35"/>
      <c r="B158" s="36"/>
      <c r="C158" s="37"/>
      <c r="D158" s="217" t="s">
        <v>160</v>
      </c>
      <c r="E158" s="37"/>
      <c r="F158" s="218" t="s">
        <v>1696</v>
      </c>
      <c r="G158" s="37"/>
      <c r="H158" s="37"/>
      <c r="I158" s="116"/>
      <c r="J158" s="37"/>
      <c r="K158" s="37"/>
      <c r="L158" s="40"/>
      <c r="M158" s="219"/>
      <c r="N158" s="220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160</v>
      </c>
      <c r="AU158" s="18" t="s">
        <v>80</v>
      </c>
    </row>
    <row r="159" spans="1:65" s="2" customFormat="1" ht="16.5" customHeight="1">
      <c r="A159" s="35"/>
      <c r="B159" s="36"/>
      <c r="C159" s="253" t="s">
        <v>192</v>
      </c>
      <c r="D159" s="253" t="s">
        <v>308</v>
      </c>
      <c r="E159" s="254" t="s">
        <v>1697</v>
      </c>
      <c r="F159" s="255" t="s">
        <v>1698</v>
      </c>
      <c r="G159" s="256" t="s">
        <v>169</v>
      </c>
      <c r="H159" s="257">
        <v>680</v>
      </c>
      <c r="I159" s="258"/>
      <c r="J159" s="259">
        <f>ROUND(I159*H159,2)</f>
        <v>0</v>
      </c>
      <c r="K159" s="255" t="s">
        <v>1</v>
      </c>
      <c r="L159" s="260"/>
      <c r="M159" s="261" t="s">
        <v>1</v>
      </c>
      <c r="N159" s="262" t="s">
        <v>38</v>
      </c>
      <c r="O159" s="72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5" t="s">
        <v>175</v>
      </c>
      <c r="AT159" s="215" t="s">
        <v>308</v>
      </c>
      <c r="AU159" s="215" t="s">
        <v>80</v>
      </c>
      <c r="AY159" s="18" t="s">
        <v>153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8" t="s">
        <v>80</v>
      </c>
      <c r="BK159" s="216">
        <f>ROUND(I159*H159,2)</f>
        <v>0</v>
      </c>
      <c r="BL159" s="18" t="s">
        <v>159</v>
      </c>
      <c r="BM159" s="215" t="s">
        <v>228</v>
      </c>
    </row>
    <row r="160" spans="1:65" s="2" customFormat="1" ht="11.25">
      <c r="A160" s="35"/>
      <c r="B160" s="36"/>
      <c r="C160" s="37"/>
      <c r="D160" s="217" t="s">
        <v>160</v>
      </c>
      <c r="E160" s="37"/>
      <c r="F160" s="218" t="s">
        <v>1698</v>
      </c>
      <c r="G160" s="37"/>
      <c r="H160" s="37"/>
      <c r="I160" s="116"/>
      <c r="J160" s="37"/>
      <c r="K160" s="37"/>
      <c r="L160" s="40"/>
      <c r="M160" s="219"/>
      <c r="N160" s="220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160</v>
      </c>
      <c r="AU160" s="18" t="s">
        <v>80</v>
      </c>
    </row>
    <row r="161" spans="1:65" s="2" customFormat="1" ht="16.5" customHeight="1">
      <c r="A161" s="35"/>
      <c r="B161" s="36"/>
      <c r="C161" s="253" t="s">
        <v>229</v>
      </c>
      <c r="D161" s="253" t="s">
        <v>308</v>
      </c>
      <c r="E161" s="254" t="s">
        <v>1699</v>
      </c>
      <c r="F161" s="255" t="s">
        <v>1700</v>
      </c>
      <c r="G161" s="256" t="s">
        <v>1564</v>
      </c>
      <c r="H161" s="257">
        <v>40</v>
      </c>
      <c r="I161" s="258"/>
      <c r="J161" s="259">
        <f>ROUND(I161*H161,2)</f>
        <v>0</v>
      </c>
      <c r="K161" s="255" t="s">
        <v>1</v>
      </c>
      <c r="L161" s="260"/>
      <c r="M161" s="261" t="s">
        <v>1</v>
      </c>
      <c r="N161" s="262" t="s">
        <v>38</v>
      </c>
      <c r="O161" s="7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5" t="s">
        <v>175</v>
      </c>
      <c r="AT161" s="215" t="s">
        <v>308</v>
      </c>
      <c r="AU161" s="215" t="s">
        <v>80</v>
      </c>
      <c r="AY161" s="18" t="s">
        <v>153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8" t="s">
        <v>80</v>
      </c>
      <c r="BK161" s="216">
        <f>ROUND(I161*H161,2)</f>
        <v>0</v>
      </c>
      <c r="BL161" s="18" t="s">
        <v>159</v>
      </c>
      <c r="BM161" s="215" t="s">
        <v>232</v>
      </c>
    </row>
    <row r="162" spans="1:65" s="2" customFormat="1" ht="11.25">
      <c r="A162" s="35"/>
      <c r="B162" s="36"/>
      <c r="C162" s="37"/>
      <c r="D162" s="217" t="s">
        <v>160</v>
      </c>
      <c r="E162" s="37"/>
      <c r="F162" s="218" t="s">
        <v>1700</v>
      </c>
      <c r="G162" s="37"/>
      <c r="H162" s="37"/>
      <c r="I162" s="116"/>
      <c r="J162" s="37"/>
      <c r="K162" s="37"/>
      <c r="L162" s="40"/>
      <c r="M162" s="219"/>
      <c r="N162" s="22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160</v>
      </c>
      <c r="AU162" s="18" t="s">
        <v>80</v>
      </c>
    </row>
    <row r="163" spans="1:65" s="2" customFormat="1" ht="16.5" customHeight="1">
      <c r="A163" s="35"/>
      <c r="B163" s="36"/>
      <c r="C163" s="253" t="s">
        <v>199</v>
      </c>
      <c r="D163" s="253" t="s">
        <v>308</v>
      </c>
      <c r="E163" s="254" t="s">
        <v>1701</v>
      </c>
      <c r="F163" s="255" t="s">
        <v>1702</v>
      </c>
      <c r="G163" s="256" t="s">
        <v>1564</v>
      </c>
      <c r="H163" s="257">
        <v>4</v>
      </c>
      <c r="I163" s="258"/>
      <c r="J163" s="259">
        <f>ROUND(I163*H163,2)</f>
        <v>0</v>
      </c>
      <c r="K163" s="255" t="s">
        <v>1</v>
      </c>
      <c r="L163" s="260"/>
      <c r="M163" s="261" t="s">
        <v>1</v>
      </c>
      <c r="N163" s="262" t="s">
        <v>38</v>
      </c>
      <c r="O163" s="7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5" t="s">
        <v>175</v>
      </c>
      <c r="AT163" s="215" t="s">
        <v>308</v>
      </c>
      <c r="AU163" s="215" t="s">
        <v>80</v>
      </c>
      <c r="AY163" s="18" t="s">
        <v>153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8" t="s">
        <v>80</v>
      </c>
      <c r="BK163" s="216">
        <f>ROUND(I163*H163,2)</f>
        <v>0</v>
      </c>
      <c r="BL163" s="18" t="s">
        <v>159</v>
      </c>
      <c r="BM163" s="215" t="s">
        <v>235</v>
      </c>
    </row>
    <row r="164" spans="1:65" s="2" customFormat="1" ht="11.25">
      <c r="A164" s="35"/>
      <c r="B164" s="36"/>
      <c r="C164" s="37"/>
      <c r="D164" s="217" t="s">
        <v>160</v>
      </c>
      <c r="E164" s="37"/>
      <c r="F164" s="218" t="s">
        <v>1702</v>
      </c>
      <c r="G164" s="37"/>
      <c r="H164" s="37"/>
      <c r="I164" s="116"/>
      <c r="J164" s="37"/>
      <c r="K164" s="37"/>
      <c r="L164" s="40"/>
      <c r="M164" s="219"/>
      <c r="N164" s="22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160</v>
      </c>
      <c r="AU164" s="18" t="s">
        <v>80</v>
      </c>
    </row>
    <row r="165" spans="1:65" s="2" customFormat="1" ht="16.5" customHeight="1">
      <c r="A165" s="35"/>
      <c r="B165" s="36"/>
      <c r="C165" s="253" t="s">
        <v>236</v>
      </c>
      <c r="D165" s="253" t="s">
        <v>308</v>
      </c>
      <c r="E165" s="254" t="s">
        <v>1703</v>
      </c>
      <c r="F165" s="255" t="s">
        <v>1704</v>
      </c>
      <c r="G165" s="256" t="s">
        <v>1564</v>
      </c>
      <c r="H165" s="257">
        <v>3</v>
      </c>
      <c r="I165" s="258"/>
      <c r="J165" s="259">
        <f>ROUND(I165*H165,2)</f>
        <v>0</v>
      </c>
      <c r="K165" s="255" t="s">
        <v>1</v>
      </c>
      <c r="L165" s="260"/>
      <c r="M165" s="261" t="s">
        <v>1</v>
      </c>
      <c r="N165" s="262" t="s">
        <v>38</v>
      </c>
      <c r="O165" s="7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175</v>
      </c>
      <c r="AT165" s="215" t="s">
        <v>308</v>
      </c>
      <c r="AU165" s="215" t="s">
        <v>80</v>
      </c>
      <c r="AY165" s="18" t="s">
        <v>153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80</v>
      </c>
      <c r="BK165" s="216">
        <f>ROUND(I165*H165,2)</f>
        <v>0</v>
      </c>
      <c r="BL165" s="18" t="s">
        <v>159</v>
      </c>
      <c r="BM165" s="215" t="s">
        <v>239</v>
      </c>
    </row>
    <row r="166" spans="1:65" s="2" customFormat="1" ht="11.25">
      <c r="A166" s="35"/>
      <c r="B166" s="36"/>
      <c r="C166" s="37"/>
      <c r="D166" s="217" t="s">
        <v>160</v>
      </c>
      <c r="E166" s="37"/>
      <c r="F166" s="218" t="s">
        <v>1704</v>
      </c>
      <c r="G166" s="37"/>
      <c r="H166" s="37"/>
      <c r="I166" s="116"/>
      <c r="J166" s="37"/>
      <c r="K166" s="37"/>
      <c r="L166" s="40"/>
      <c r="M166" s="219"/>
      <c r="N166" s="22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160</v>
      </c>
      <c r="AU166" s="18" t="s">
        <v>80</v>
      </c>
    </row>
    <row r="167" spans="1:65" s="2" customFormat="1" ht="16.5" customHeight="1">
      <c r="A167" s="35"/>
      <c r="B167" s="36"/>
      <c r="C167" s="253" t="s">
        <v>203</v>
      </c>
      <c r="D167" s="253" t="s">
        <v>308</v>
      </c>
      <c r="E167" s="254" t="s">
        <v>1705</v>
      </c>
      <c r="F167" s="255" t="s">
        <v>1706</v>
      </c>
      <c r="G167" s="256" t="s">
        <v>1564</v>
      </c>
      <c r="H167" s="257">
        <v>4</v>
      </c>
      <c r="I167" s="258"/>
      <c r="J167" s="259">
        <f>ROUND(I167*H167,2)</f>
        <v>0</v>
      </c>
      <c r="K167" s="255" t="s">
        <v>1</v>
      </c>
      <c r="L167" s="260"/>
      <c r="M167" s="261" t="s">
        <v>1</v>
      </c>
      <c r="N167" s="262" t="s">
        <v>38</v>
      </c>
      <c r="O167" s="72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5" t="s">
        <v>175</v>
      </c>
      <c r="AT167" s="215" t="s">
        <v>308</v>
      </c>
      <c r="AU167" s="215" t="s">
        <v>80</v>
      </c>
      <c r="AY167" s="18" t="s">
        <v>153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8" t="s">
        <v>80</v>
      </c>
      <c r="BK167" s="216">
        <f>ROUND(I167*H167,2)</f>
        <v>0</v>
      </c>
      <c r="BL167" s="18" t="s">
        <v>159</v>
      </c>
      <c r="BM167" s="215" t="s">
        <v>247</v>
      </c>
    </row>
    <row r="168" spans="1:65" s="2" customFormat="1" ht="11.25">
      <c r="A168" s="35"/>
      <c r="B168" s="36"/>
      <c r="C168" s="37"/>
      <c r="D168" s="217" t="s">
        <v>160</v>
      </c>
      <c r="E168" s="37"/>
      <c r="F168" s="218" t="s">
        <v>1706</v>
      </c>
      <c r="G168" s="37"/>
      <c r="H168" s="37"/>
      <c r="I168" s="116"/>
      <c r="J168" s="37"/>
      <c r="K168" s="37"/>
      <c r="L168" s="40"/>
      <c r="M168" s="219"/>
      <c r="N168" s="22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160</v>
      </c>
      <c r="AU168" s="18" t="s">
        <v>80</v>
      </c>
    </row>
    <row r="169" spans="1:65" s="2" customFormat="1" ht="16.5" customHeight="1">
      <c r="A169" s="35"/>
      <c r="B169" s="36"/>
      <c r="C169" s="253" t="s">
        <v>7</v>
      </c>
      <c r="D169" s="253" t="s">
        <v>308</v>
      </c>
      <c r="E169" s="254" t="s">
        <v>1707</v>
      </c>
      <c r="F169" s="255" t="s">
        <v>1708</v>
      </c>
      <c r="G169" s="256" t="s">
        <v>1564</v>
      </c>
      <c r="H169" s="257">
        <v>16</v>
      </c>
      <c r="I169" s="258"/>
      <c r="J169" s="259">
        <f>ROUND(I169*H169,2)</f>
        <v>0</v>
      </c>
      <c r="K169" s="255" t="s">
        <v>1</v>
      </c>
      <c r="L169" s="260"/>
      <c r="M169" s="261" t="s">
        <v>1</v>
      </c>
      <c r="N169" s="262" t="s">
        <v>38</v>
      </c>
      <c r="O169" s="72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5" t="s">
        <v>175</v>
      </c>
      <c r="AT169" s="215" t="s">
        <v>308</v>
      </c>
      <c r="AU169" s="215" t="s">
        <v>80</v>
      </c>
      <c r="AY169" s="18" t="s">
        <v>153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8" t="s">
        <v>80</v>
      </c>
      <c r="BK169" s="216">
        <f>ROUND(I169*H169,2)</f>
        <v>0</v>
      </c>
      <c r="BL169" s="18" t="s">
        <v>159</v>
      </c>
      <c r="BM169" s="215" t="s">
        <v>254</v>
      </c>
    </row>
    <row r="170" spans="1:65" s="2" customFormat="1" ht="11.25">
      <c r="A170" s="35"/>
      <c r="B170" s="36"/>
      <c r="C170" s="37"/>
      <c r="D170" s="217" t="s">
        <v>160</v>
      </c>
      <c r="E170" s="37"/>
      <c r="F170" s="218" t="s">
        <v>1708</v>
      </c>
      <c r="G170" s="37"/>
      <c r="H170" s="37"/>
      <c r="I170" s="116"/>
      <c r="J170" s="37"/>
      <c r="K170" s="37"/>
      <c r="L170" s="40"/>
      <c r="M170" s="219"/>
      <c r="N170" s="22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160</v>
      </c>
      <c r="AU170" s="18" t="s">
        <v>80</v>
      </c>
    </row>
    <row r="171" spans="1:65" s="2" customFormat="1" ht="16.5" customHeight="1">
      <c r="A171" s="35"/>
      <c r="B171" s="36"/>
      <c r="C171" s="253" t="s">
        <v>208</v>
      </c>
      <c r="D171" s="253" t="s">
        <v>308</v>
      </c>
      <c r="E171" s="254" t="s">
        <v>1709</v>
      </c>
      <c r="F171" s="255" t="s">
        <v>1710</v>
      </c>
      <c r="G171" s="256" t="s">
        <v>1564</v>
      </c>
      <c r="H171" s="257">
        <v>1</v>
      </c>
      <c r="I171" s="258"/>
      <c r="J171" s="259">
        <f>ROUND(I171*H171,2)</f>
        <v>0</v>
      </c>
      <c r="K171" s="255" t="s">
        <v>1</v>
      </c>
      <c r="L171" s="260"/>
      <c r="M171" s="261" t="s">
        <v>1</v>
      </c>
      <c r="N171" s="262" t="s">
        <v>38</v>
      </c>
      <c r="O171" s="72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5" t="s">
        <v>175</v>
      </c>
      <c r="AT171" s="215" t="s">
        <v>308</v>
      </c>
      <c r="AU171" s="215" t="s">
        <v>80</v>
      </c>
      <c r="AY171" s="18" t="s">
        <v>153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8" t="s">
        <v>80</v>
      </c>
      <c r="BK171" s="216">
        <f>ROUND(I171*H171,2)</f>
        <v>0</v>
      </c>
      <c r="BL171" s="18" t="s">
        <v>159</v>
      </c>
      <c r="BM171" s="215" t="s">
        <v>259</v>
      </c>
    </row>
    <row r="172" spans="1:65" s="2" customFormat="1" ht="11.25">
      <c r="A172" s="35"/>
      <c r="B172" s="36"/>
      <c r="C172" s="37"/>
      <c r="D172" s="217" t="s">
        <v>160</v>
      </c>
      <c r="E172" s="37"/>
      <c r="F172" s="218" t="s">
        <v>1710</v>
      </c>
      <c r="G172" s="37"/>
      <c r="H172" s="37"/>
      <c r="I172" s="116"/>
      <c r="J172" s="37"/>
      <c r="K172" s="37"/>
      <c r="L172" s="40"/>
      <c r="M172" s="219"/>
      <c r="N172" s="22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160</v>
      </c>
      <c r="AU172" s="18" t="s">
        <v>80</v>
      </c>
    </row>
    <row r="173" spans="1:65" s="2" customFormat="1" ht="16.5" customHeight="1">
      <c r="A173" s="35"/>
      <c r="B173" s="36"/>
      <c r="C173" s="253" t="s">
        <v>261</v>
      </c>
      <c r="D173" s="253" t="s">
        <v>308</v>
      </c>
      <c r="E173" s="254" t="s">
        <v>1711</v>
      </c>
      <c r="F173" s="255" t="s">
        <v>1712</v>
      </c>
      <c r="G173" s="256" t="s">
        <v>1564</v>
      </c>
      <c r="H173" s="257">
        <v>1</v>
      </c>
      <c r="I173" s="258"/>
      <c r="J173" s="259">
        <f>ROUND(I173*H173,2)</f>
        <v>0</v>
      </c>
      <c r="K173" s="255" t="s">
        <v>1</v>
      </c>
      <c r="L173" s="260"/>
      <c r="M173" s="261" t="s">
        <v>1</v>
      </c>
      <c r="N173" s="262" t="s">
        <v>38</v>
      </c>
      <c r="O173" s="72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5" t="s">
        <v>175</v>
      </c>
      <c r="AT173" s="215" t="s">
        <v>308</v>
      </c>
      <c r="AU173" s="215" t="s">
        <v>80</v>
      </c>
      <c r="AY173" s="18" t="s">
        <v>153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8" t="s">
        <v>80</v>
      </c>
      <c r="BK173" s="216">
        <f>ROUND(I173*H173,2)</f>
        <v>0</v>
      </c>
      <c r="BL173" s="18" t="s">
        <v>159</v>
      </c>
      <c r="BM173" s="215" t="s">
        <v>264</v>
      </c>
    </row>
    <row r="174" spans="1:65" s="2" customFormat="1" ht="11.25">
      <c r="A174" s="35"/>
      <c r="B174" s="36"/>
      <c r="C174" s="37"/>
      <c r="D174" s="217" t="s">
        <v>160</v>
      </c>
      <c r="E174" s="37"/>
      <c r="F174" s="218" t="s">
        <v>1712</v>
      </c>
      <c r="G174" s="37"/>
      <c r="H174" s="37"/>
      <c r="I174" s="116"/>
      <c r="J174" s="37"/>
      <c r="K174" s="37"/>
      <c r="L174" s="40"/>
      <c r="M174" s="219"/>
      <c r="N174" s="22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160</v>
      </c>
      <c r="AU174" s="18" t="s">
        <v>80</v>
      </c>
    </row>
    <row r="175" spans="1:65" s="2" customFormat="1" ht="16.5" customHeight="1">
      <c r="A175" s="35"/>
      <c r="B175" s="36"/>
      <c r="C175" s="253" t="s">
        <v>212</v>
      </c>
      <c r="D175" s="253" t="s">
        <v>308</v>
      </c>
      <c r="E175" s="254" t="s">
        <v>1713</v>
      </c>
      <c r="F175" s="255" t="s">
        <v>1714</v>
      </c>
      <c r="G175" s="256" t="s">
        <v>1564</v>
      </c>
      <c r="H175" s="257">
        <v>27</v>
      </c>
      <c r="I175" s="258"/>
      <c r="J175" s="259">
        <f>ROUND(I175*H175,2)</f>
        <v>0</v>
      </c>
      <c r="K175" s="255" t="s">
        <v>1</v>
      </c>
      <c r="L175" s="260"/>
      <c r="M175" s="261" t="s">
        <v>1</v>
      </c>
      <c r="N175" s="262" t="s">
        <v>38</v>
      </c>
      <c r="O175" s="72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5" t="s">
        <v>175</v>
      </c>
      <c r="AT175" s="215" t="s">
        <v>308</v>
      </c>
      <c r="AU175" s="215" t="s">
        <v>80</v>
      </c>
      <c r="AY175" s="18" t="s">
        <v>153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8" t="s">
        <v>80</v>
      </c>
      <c r="BK175" s="216">
        <f>ROUND(I175*H175,2)</f>
        <v>0</v>
      </c>
      <c r="BL175" s="18" t="s">
        <v>159</v>
      </c>
      <c r="BM175" s="215" t="s">
        <v>268</v>
      </c>
    </row>
    <row r="176" spans="1:65" s="2" customFormat="1" ht="11.25">
      <c r="A176" s="35"/>
      <c r="B176" s="36"/>
      <c r="C176" s="37"/>
      <c r="D176" s="217" t="s">
        <v>160</v>
      </c>
      <c r="E176" s="37"/>
      <c r="F176" s="218" t="s">
        <v>1714</v>
      </c>
      <c r="G176" s="37"/>
      <c r="H176" s="37"/>
      <c r="I176" s="116"/>
      <c r="J176" s="37"/>
      <c r="K176" s="37"/>
      <c r="L176" s="40"/>
      <c r="M176" s="219"/>
      <c r="N176" s="22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160</v>
      </c>
      <c r="AU176" s="18" t="s">
        <v>80</v>
      </c>
    </row>
    <row r="177" spans="1:65" s="2" customFormat="1" ht="16.5" customHeight="1">
      <c r="A177" s="35"/>
      <c r="B177" s="36"/>
      <c r="C177" s="253" t="s">
        <v>272</v>
      </c>
      <c r="D177" s="253" t="s">
        <v>308</v>
      </c>
      <c r="E177" s="254" t="s">
        <v>1715</v>
      </c>
      <c r="F177" s="255" t="s">
        <v>1716</v>
      </c>
      <c r="G177" s="256" t="s">
        <v>1564</v>
      </c>
      <c r="H177" s="257">
        <v>27</v>
      </c>
      <c r="I177" s="258"/>
      <c r="J177" s="259">
        <f>ROUND(I177*H177,2)</f>
        <v>0</v>
      </c>
      <c r="K177" s="255" t="s">
        <v>1</v>
      </c>
      <c r="L177" s="260"/>
      <c r="M177" s="261" t="s">
        <v>1</v>
      </c>
      <c r="N177" s="262" t="s">
        <v>38</v>
      </c>
      <c r="O177" s="72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5" t="s">
        <v>175</v>
      </c>
      <c r="AT177" s="215" t="s">
        <v>308</v>
      </c>
      <c r="AU177" s="215" t="s">
        <v>80</v>
      </c>
      <c r="AY177" s="18" t="s">
        <v>153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8" t="s">
        <v>80</v>
      </c>
      <c r="BK177" s="216">
        <f>ROUND(I177*H177,2)</f>
        <v>0</v>
      </c>
      <c r="BL177" s="18" t="s">
        <v>159</v>
      </c>
      <c r="BM177" s="215" t="s">
        <v>275</v>
      </c>
    </row>
    <row r="178" spans="1:65" s="2" customFormat="1" ht="11.25">
      <c r="A178" s="35"/>
      <c r="B178" s="36"/>
      <c r="C178" s="37"/>
      <c r="D178" s="217" t="s">
        <v>160</v>
      </c>
      <c r="E178" s="37"/>
      <c r="F178" s="218" t="s">
        <v>1716</v>
      </c>
      <c r="G178" s="37"/>
      <c r="H178" s="37"/>
      <c r="I178" s="116"/>
      <c r="J178" s="37"/>
      <c r="K178" s="37"/>
      <c r="L178" s="40"/>
      <c r="M178" s="219"/>
      <c r="N178" s="22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160</v>
      </c>
      <c r="AU178" s="18" t="s">
        <v>80</v>
      </c>
    </row>
    <row r="179" spans="1:65" s="2" customFormat="1" ht="16.5" customHeight="1">
      <c r="A179" s="35"/>
      <c r="B179" s="36"/>
      <c r="C179" s="253" t="s">
        <v>216</v>
      </c>
      <c r="D179" s="253" t="s">
        <v>308</v>
      </c>
      <c r="E179" s="254" t="s">
        <v>1717</v>
      </c>
      <c r="F179" s="255" t="s">
        <v>1718</v>
      </c>
      <c r="G179" s="256" t="s">
        <v>169</v>
      </c>
      <c r="H179" s="257">
        <v>60</v>
      </c>
      <c r="I179" s="258"/>
      <c r="J179" s="259">
        <f>ROUND(I179*H179,2)</f>
        <v>0</v>
      </c>
      <c r="K179" s="255" t="s">
        <v>1</v>
      </c>
      <c r="L179" s="260"/>
      <c r="M179" s="261" t="s">
        <v>1</v>
      </c>
      <c r="N179" s="262" t="s">
        <v>38</v>
      </c>
      <c r="O179" s="72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5" t="s">
        <v>175</v>
      </c>
      <c r="AT179" s="215" t="s">
        <v>308</v>
      </c>
      <c r="AU179" s="215" t="s">
        <v>80</v>
      </c>
      <c r="AY179" s="18" t="s">
        <v>153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8" t="s">
        <v>80</v>
      </c>
      <c r="BK179" s="216">
        <f>ROUND(I179*H179,2)</f>
        <v>0</v>
      </c>
      <c r="BL179" s="18" t="s">
        <v>159</v>
      </c>
      <c r="BM179" s="215" t="s">
        <v>280</v>
      </c>
    </row>
    <row r="180" spans="1:65" s="2" customFormat="1" ht="11.25">
      <c r="A180" s="35"/>
      <c r="B180" s="36"/>
      <c r="C180" s="37"/>
      <c r="D180" s="217" t="s">
        <v>160</v>
      </c>
      <c r="E180" s="37"/>
      <c r="F180" s="218" t="s">
        <v>1718</v>
      </c>
      <c r="G180" s="37"/>
      <c r="H180" s="37"/>
      <c r="I180" s="116"/>
      <c r="J180" s="37"/>
      <c r="K180" s="37"/>
      <c r="L180" s="40"/>
      <c r="M180" s="219"/>
      <c r="N180" s="22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160</v>
      </c>
      <c r="AU180" s="18" t="s">
        <v>80</v>
      </c>
    </row>
    <row r="181" spans="1:65" s="2" customFormat="1" ht="16.5" customHeight="1">
      <c r="A181" s="35"/>
      <c r="B181" s="36"/>
      <c r="C181" s="253" t="s">
        <v>284</v>
      </c>
      <c r="D181" s="253" t="s">
        <v>308</v>
      </c>
      <c r="E181" s="254" t="s">
        <v>1719</v>
      </c>
      <c r="F181" s="255" t="s">
        <v>1720</v>
      </c>
      <c r="G181" s="256" t="s">
        <v>169</v>
      </c>
      <c r="H181" s="257">
        <v>50</v>
      </c>
      <c r="I181" s="258"/>
      <c r="J181" s="259">
        <f>ROUND(I181*H181,2)</f>
        <v>0</v>
      </c>
      <c r="K181" s="255" t="s">
        <v>1</v>
      </c>
      <c r="L181" s="260"/>
      <c r="M181" s="261" t="s">
        <v>1</v>
      </c>
      <c r="N181" s="262" t="s">
        <v>38</v>
      </c>
      <c r="O181" s="72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5" t="s">
        <v>175</v>
      </c>
      <c r="AT181" s="215" t="s">
        <v>308</v>
      </c>
      <c r="AU181" s="215" t="s">
        <v>80</v>
      </c>
      <c r="AY181" s="18" t="s">
        <v>153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8" t="s">
        <v>80</v>
      </c>
      <c r="BK181" s="216">
        <f>ROUND(I181*H181,2)</f>
        <v>0</v>
      </c>
      <c r="BL181" s="18" t="s">
        <v>159</v>
      </c>
      <c r="BM181" s="215" t="s">
        <v>287</v>
      </c>
    </row>
    <row r="182" spans="1:65" s="2" customFormat="1" ht="11.25">
      <c r="A182" s="35"/>
      <c r="B182" s="36"/>
      <c r="C182" s="37"/>
      <c r="D182" s="217" t="s">
        <v>160</v>
      </c>
      <c r="E182" s="37"/>
      <c r="F182" s="218" t="s">
        <v>1720</v>
      </c>
      <c r="G182" s="37"/>
      <c r="H182" s="37"/>
      <c r="I182" s="116"/>
      <c r="J182" s="37"/>
      <c r="K182" s="37"/>
      <c r="L182" s="40"/>
      <c r="M182" s="219"/>
      <c r="N182" s="22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160</v>
      </c>
      <c r="AU182" s="18" t="s">
        <v>80</v>
      </c>
    </row>
    <row r="183" spans="1:65" s="2" customFormat="1" ht="16.5" customHeight="1">
      <c r="A183" s="35"/>
      <c r="B183" s="36"/>
      <c r="C183" s="253" t="s">
        <v>220</v>
      </c>
      <c r="D183" s="253" t="s">
        <v>308</v>
      </c>
      <c r="E183" s="254" t="s">
        <v>1721</v>
      </c>
      <c r="F183" s="255" t="s">
        <v>1722</v>
      </c>
      <c r="G183" s="256" t="s">
        <v>169</v>
      </c>
      <c r="H183" s="257">
        <v>20</v>
      </c>
      <c r="I183" s="258"/>
      <c r="J183" s="259">
        <f>ROUND(I183*H183,2)</f>
        <v>0</v>
      </c>
      <c r="K183" s="255" t="s">
        <v>1</v>
      </c>
      <c r="L183" s="260"/>
      <c r="M183" s="261" t="s">
        <v>1</v>
      </c>
      <c r="N183" s="262" t="s">
        <v>38</v>
      </c>
      <c r="O183" s="72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5" t="s">
        <v>175</v>
      </c>
      <c r="AT183" s="215" t="s">
        <v>308</v>
      </c>
      <c r="AU183" s="215" t="s">
        <v>80</v>
      </c>
      <c r="AY183" s="18" t="s">
        <v>153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8" t="s">
        <v>80</v>
      </c>
      <c r="BK183" s="216">
        <f>ROUND(I183*H183,2)</f>
        <v>0</v>
      </c>
      <c r="BL183" s="18" t="s">
        <v>159</v>
      </c>
      <c r="BM183" s="215" t="s">
        <v>292</v>
      </c>
    </row>
    <row r="184" spans="1:65" s="2" customFormat="1" ht="11.25">
      <c r="A184" s="35"/>
      <c r="B184" s="36"/>
      <c r="C184" s="37"/>
      <c r="D184" s="217" t="s">
        <v>160</v>
      </c>
      <c r="E184" s="37"/>
      <c r="F184" s="218" t="s">
        <v>1722</v>
      </c>
      <c r="G184" s="37"/>
      <c r="H184" s="37"/>
      <c r="I184" s="116"/>
      <c r="J184" s="37"/>
      <c r="K184" s="37"/>
      <c r="L184" s="40"/>
      <c r="M184" s="219"/>
      <c r="N184" s="22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160</v>
      </c>
      <c r="AU184" s="18" t="s">
        <v>80</v>
      </c>
    </row>
    <row r="185" spans="1:65" s="2" customFormat="1" ht="16.5" customHeight="1">
      <c r="A185" s="35"/>
      <c r="B185" s="36"/>
      <c r="C185" s="253" t="s">
        <v>294</v>
      </c>
      <c r="D185" s="253" t="s">
        <v>308</v>
      </c>
      <c r="E185" s="254" t="s">
        <v>1723</v>
      </c>
      <c r="F185" s="255" t="s">
        <v>1724</v>
      </c>
      <c r="G185" s="256" t="s">
        <v>169</v>
      </c>
      <c r="H185" s="257">
        <v>320</v>
      </c>
      <c r="I185" s="258"/>
      <c r="J185" s="259">
        <f>ROUND(I185*H185,2)</f>
        <v>0</v>
      </c>
      <c r="K185" s="255" t="s">
        <v>1</v>
      </c>
      <c r="L185" s="260"/>
      <c r="M185" s="261" t="s">
        <v>1</v>
      </c>
      <c r="N185" s="262" t="s">
        <v>38</v>
      </c>
      <c r="O185" s="72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175</v>
      </c>
      <c r="AT185" s="215" t="s">
        <v>308</v>
      </c>
      <c r="AU185" s="215" t="s">
        <v>80</v>
      </c>
      <c r="AY185" s="18" t="s">
        <v>153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8" t="s">
        <v>80</v>
      </c>
      <c r="BK185" s="216">
        <f>ROUND(I185*H185,2)</f>
        <v>0</v>
      </c>
      <c r="BL185" s="18" t="s">
        <v>159</v>
      </c>
      <c r="BM185" s="215" t="s">
        <v>297</v>
      </c>
    </row>
    <row r="186" spans="1:65" s="2" customFormat="1" ht="11.25">
      <c r="A186" s="35"/>
      <c r="B186" s="36"/>
      <c r="C186" s="37"/>
      <c r="D186" s="217" t="s">
        <v>160</v>
      </c>
      <c r="E186" s="37"/>
      <c r="F186" s="218" t="s">
        <v>1724</v>
      </c>
      <c r="G186" s="37"/>
      <c r="H186" s="37"/>
      <c r="I186" s="116"/>
      <c r="J186" s="37"/>
      <c r="K186" s="37"/>
      <c r="L186" s="40"/>
      <c r="M186" s="219"/>
      <c r="N186" s="22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160</v>
      </c>
      <c r="AU186" s="18" t="s">
        <v>80</v>
      </c>
    </row>
    <row r="187" spans="1:65" s="2" customFormat="1" ht="16.5" customHeight="1">
      <c r="A187" s="35"/>
      <c r="B187" s="36"/>
      <c r="C187" s="253" t="s">
        <v>222</v>
      </c>
      <c r="D187" s="253" t="s">
        <v>308</v>
      </c>
      <c r="E187" s="254" t="s">
        <v>1725</v>
      </c>
      <c r="F187" s="255" t="s">
        <v>1726</v>
      </c>
      <c r="G187" s="256" t="s">
        <v>1564</v>
      </c>
      <c r="H187" s="257">
        <v>3</v>
      </c>
      <c r="I187" s="258"/>
      <c r="J187" s="259">
        <f>ROUND(I187*H187,2)</f>
        <v>0</v>
      </c>
      <c r="K187" s="255" t="s">
        <v>1</v>
      </c>
      <c r="L187" s="260"/>
      <c r="M187" s="261" t="s">
        <v>1</v>
      </c>
      <c r="N187" s="262" t="s">
        <v>38</v>
      </c>
      <c r="O187" s="72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5" t="s">
        <v>175</v>
      </c>
      <c r="AT187" s="215" t="s">
        <v>308</v>
      </c>
      <c r="AU187" s="215" t="s">
        <v>80</v>
      </c>
      <c r="AY187" s="18" t="s">
        <v>153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8" t="s">
        <v>80</v>
      </c>
      <c r="BK187" s="216">
        <f>ROUND(I187*H187,2)</f>
        <v>0</v>
      </c>
      <c r="BL187" s="18" t="s">
        <v>159</v>
      </c>
      <c r="BM187" s="215" t="s">
        <v>302</v>
      </c>
    </row>
    <row r="188" spans="1:65" s="2" customFormat="1" ht="11.25">
      <c r="A188" s="35"/>
      <c r="B188" s="36"/>
      <c r="C188" s="37"/>
      <c r="D188" s="217" t="s">
        <v>160</v>
      </c>
      <c r="E188" s="37"/>
      <c r="F188" s="218" t="s">
        <v>1726</v>
      </c>
      <c r="G188" s="37"/>
      <c r="H188" s="37"/>
      <c r="I188" s="116"/>
      <c r="J188" s="37"/>
      <c r="K188" s="37"/>
      <c r="L188" s="40"/>
      <c r="M188" s="219"/>
      <c r="N188" s="22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160</v>
      </c>
      <c r="AU188" s="18" t="s">
        <v>80</v>
      </c>
    </row>
    <row r="189" spans="1:65" s="2" customFormat="1" ht="16.5" customHeight="1">
      <c r="A189" s="35"/>
      <c r="B189" s="36"/>
      <c r="C189" s="253" t="s">
        <v>303</v>
      </c>
      <c r="D189" s="253" t="s">
        <v>308</v>
      </c>
      <c r="E189" s="254" t="s">
        <v>1727</v>
      </c>
      <c r="F189" s="255" t="s">
        <v>1728</v>
      </c>
      <c r="G189" s="256" t="s">
        <v>1564</v>
      </c>
      <c r="H189" s="257">
        <v>3</v>
      </c>
      <c r="I189" s="258"/>
      <c r="J189" s="259">
        <f>ROUND(I189*H189,2)</f>
        <v>0</v>
      </c>
      <c r="K189" s="255" t="s">
        <v>1</v>
      </c>
      <c r="L189" s="260"/>
      <c r="M189" s="261" t="s">
        <v>1</v>
      </c>
      <c r="N189" s="262" t="s">
        <v>38</v>
      </c>
      <c r="O189" s="72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5" t="s">
        <v>175</v>
      </c>
      <c r="AT189" s="215" t="s">
        <v>308</v>
      </c>
      <c r="AU189" s="215" t="s">
        <v>80</v>
      </c>
      <c r="AY189" s="18" t="s">
        <v>153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8" t="s">
        <v>80</v>
      </c>
      <c r="BK189" s="216">
        <f>ROUND(I189*H189,2)</f>
        <v>0</v>
      </c>
      <c r="BL189" s="18" t="s">
        <v>159</v>
      </c>
      <c r="BM189" s="215" t="s">
        <v>306</v>
      </c>
    </row>
    <row r="190" spans="1:65" s="2" customFormat="1" ht="11.25">
      <c r="A190" s="35"/>
      <c r="B190" s="36"/>
      <c r="C190" s="37"/>
      <c r="D190" s="217" t="s">
        <v>160</v>
      </c>
      <c r="E190" s="37"/>
      <c r="F190" s="218" t="s">
        <v>1728</v>
      </c>
      <c r="G190" s="37"/>
      <c r="H190" s="37"/>
      <c r="I190" s="116"/>
      <c r="J190" s="37"/>
      <c r="K190" s="37"/>
      <c r="L190" s="40"/>
      <c r="M190" s="219"/>
      <c r="N190" s="22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160</v>
      </c>
      <c r="AU190" s="18" t="s">
        <v>80</v>
      </c>
    </row>
    <row r="191" spans="1:65" s="2" customFormat="1" ht="16.5" customHeight="1">
      <c r="A191" s="35"/>
      <c r="B191" s="36"/>
      <c r="C191" s="253" t="s">
        <v>228</v>
      </c>
      <c r="D191" s="253" t="s">
        <v>308</v>
      </c>
      <c r="E191" s="254" t="s">
        <v>1729</v>
      </c>
      <c r="F191" s="255" t="s">
        <v>1730</v>
      </c>
      <c r="G191" s="256" t="s">
        <v>1564</v>
      </c>
      <c r="H191" s="257">
        <v>3</v>
      </c>
      <c r="I191" s="258"/>
      <c r="J191" s="259">
        <f>ROUND(I191*H191,2)</f>
        <v>0</v>
      </c>
      <c r="K191" s="255" t="s">
        <v>1</v>
      </c>
      <c r="L191" s="260"/>
      <c r="M191" s="261" t="s">
        <v>1</v>
      </c>
      <c r="N191" s="262" t="s">
        <v>38</v>
      </c>
      <c r="O191" s="72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5" t="s">
        <v>175</v>
      </c>
      <c r="AT191" s="215" t="s">
        <v>308</v>
      </c>
      <c r="AU191" s="215" t="s">
        <v>80</v>
      </c>
      <c r="AY191" s="18" t="s">
        <v>153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8" t="s">
        <v>80</v>
      </c>
      <c r="BK191" s="216">
        <f>ROUND(I191*H191,2)</f>
        <v>0</v>
      </c>
      <c r="BL191" s="18" t="s">
        <v>159</v>
      </c>
      <c r="BM191" s="215" t="s">
        <v>311</v>
      </c>
    </row>
    <row r="192" spans="1:65" s="2" customFormat="1" ht="11.25">
      <c r="A192" s="35"/>
      <c r="B192" s="36"/>
      <c r="C192" s="37"/>
      <c r="D192" s="217" t="s">
        <v>160</v>
      </c>
      <c r="E192" s="37"/>
      <c r="F192" s="218" t="s">
        <v>1730</v>
      </c>
      <c r="G192" s="37"/>
      <c r="H192" s="37"/>
      <c r="I192" s="116"/>
      <c r="J192" s="37"/>
      <c r="K192" s="37"/>
      <c r="L192" s="40"/>
      <c r="M192" s="219"/>
      <c r="N192" s="22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160</v>
      </c>
      <c r="AU192" s="18" t="s">
        <v>80</v>
      </c>
    </row>
    <row r="193" spans="1:65" s="2" customFormat="1" ht="16.5" customHeight="1">
      <c r="A193" s="35"/>
      <c r="B193" s="36"/>
      <c r="C193" s="253" t="s">
        <v>313</v>
      </c>
      <c r="D193" s="253" t="s">
        <v>308</v>
      </c>
      <c r="E193" s="254" t="s">
        <v>1731</v>
      </c>
      <c r="F193" s="255" t="s">
        <v>1732</v>
      </c>
      <c r="G193" s="256" t="s">
        <v>1564</v>
      </c>
      <c r="H193" s="257">
        <v>3</v>
      </c>
      <c r="I193" s="258"/>
      <c r="J193" s="259">
        <f>ROUND(I193*H193,2)</f>
        <v>0</v>
      </c>
      <c r="K193" s="255" t="s">
        <v>1</v>
      </c>
      <c r="L193" s="260"/>
      <c r="M193" s="261" t="s">
        <v>1</v>
      </c>
      <c r="N193" s="262" t="s">
        <v>38</v>
      </c>
      <c r="O193" s="72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5" t="s">
        <v>175</v>
      </c>
      <c r="AT193" s="215" t="s">
        <v>308</v>
      </c>
      <c r="AU193" s="215" t="s">
        <v>80</v>
      </c>
      <c r="AY193" s="18" t="s">
        <v>153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80</v>
      </c>
      <c r="BK193" s="216">
        <f>ROUND(I193*H193,2)</f>
        <v>0</v>
      </c>
      <c r="BL193" s="18" t="s">
        <v>159</v>
      </c>
      <c r="BM193" s="215" t="s">
        <v>316</v>
      </c>
    </row>
    <row r="194" spans="1:65" s="2" customFormat="1" ht="11.25">
      <c r="A194" s="35"/>
      <c r="B194" s="36"/>
      <c r="C194" s="37"/>
      <c r="D194" s="217" t="s">
        <v>160</v>
      </c>
      <c r="E194" s="37"/>
      <c r="F194" s="218" t="s">
        <v>1732</v>
      </c>
      <c r="G194" s="37"/>
      <c r="H194" s="37"/>
      <c r="I194" s="116"/>
      <c r="J194" s="37"/>
      <c r="K194" s="37"/>
      <c r="L194" s="40"/>
      <c r="M194" s="219"/>
      <c r="N194" s="22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160</v>
      </c>
      <c r="AU194" s="18" t="s">
        <v>80</v>
      </c>
    </row>
    <row r="195" spans="1:65" s="2" customFormat="1" ht="16.5" customHeight="1">
      <c r="A195" s="35"/>
      <c r="B195" s="36"/>
      <c r="C195" s="253" t="s">
        <v>232</v>
      </c>
      <c r="D195" s="253" t="s">
        <v>308</v>
      </c>
      <c r="E195" s="254" t="s">
        <v>1733</v>
      </c>
      <c r="F195" s="255" t="s">
        <v>1734</v>
      </c>
      <c r="G195" s="256" t="s">
        <v>1564</v>
      </c>
      <c r="H195" s="257">
        <v>3</v>
      </c>
      <c r="I195" s="258"/>
      <c r="J195" s="259">
        <f>ROUND(I195*H195,2)</f>
        <v>0</v>
      </c>
      <c r="K195" s="255" t="s">
        <v>1</v>
      </c>
      <c r="L195" s="260"/>
      <c r="M195" s="261" t="s">
        <v>1</v>
      </c>
      <c r="N195" s="262" t="s">
        <v>38</v>
      </c>
      <c r="O195" s="72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5" t="s">
        <v>175</v>
      </c>
      <c r="AT195" s="215" t="s">
        <v>308</v>
      </c>
      <c r="AU195" s="215" t="s">
        <v>80</v>
      </c>
      <c r="AY195" s="18" t="s">
        <v>153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8" t="s">
        <v>80</v>
      </c>
      <c r="BK195" s="216">
        <f>ROUND(I195*H195,2)</f>
        <v>0</v>
      </c>
      <c r="BL195" s="18" t="s">
        <v>159</v>
      </c>
      <c r="BM195" s="215" t="s">
        <v>320</v>
      </c>
    </row>
    <row r="196" spans="1:65" s="2" customFormat="1" ht="11.25">
      <c r="A196" s="35"/>
      <c r="B196" s="36"/>
      <c r="C196" s="37"/>
      <c r="D196" s="217" t="s">
        <v>160</v>
      </c>
      <c r="E196" s="37"/>
      <c r="F196" s="218" t="s">
        <v>1734</v>
      </c>
      <c r="G196" s="37"/>
      <c r="H196" s="37"/>
      <c r="I196" s="116"/>
      <c r="J196" s="37"/>
      <c r="K196" s="37"/>
      <c r="L196" s="40"/>
      <c r="M196" s="219"/>
      <c r="N196" s="22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160</v>
      </c>
      <c r="AU196" s="18" t="s">
        <v>80</v>
      </c>
    </row>
    <row r="197" spans="1:65" s="2" customFormat="1" ht="16.5" customHeight="1">
      <c r="A197" s="35"/>
      <c r="B197" s="36"/>
      <c r="C197" s="253" t="s">
        <v>329</v>
      </c>
      <c r="D197" s="253" t="s">
        <v>308</v>
      </c>
      <c r="E197" s="254" t="s">
        <v>1735</v>
      </c>
      <c r="F197" s="255" t="s">
        <v>1736</v>
      </c>
      <c r="G197" s="256" t="s">
        <v>1564</v>
      </c>
      <c r="H197" s="257">
        <v>3</v>
      </c>
      <c r="I197" s="258"/>
      <c r="J197" s="259">
        <f>ROUND(I197*H197,2)</f>
        <v>0</v>
      </c>
      <c r="K197" s="255" t="s">
        <v>1</v>
      </c>
      <c r="L197" s="260"/>
      <c r="M197" s="261" t="s">
        <v>1</v>
      </c>
      <c r="N197" s="262" t="s">
        <v>38</v>
      </c>
      <c r="O197" s="72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5" t="s">
        <v>175</v>
      </c>
      <c r="AT197" s="215" t="s">
        <v>308</v>
      </c>
      <c r="AU197" s="215" t="s">
        <v>80</v>
      </c>
      <c r="AY197" s="18" t="s">
        <v>153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8" t="s">
        <v>80</v>
      </c>
      <c r="BK197" s="216">
        <f>ROUND(I197*H197,2)</f>
        <v>0</v>
      </c>
      <c r="BL197" s="18" t="s">
        <v>159</v>
      </c>
      <c r="BM197" s="215" t="s">
        <v>332</v>
      </c>
    </row>
    <row r="198" spans="1:65" s="2" customFormat="1" ht="11.25">
      <c r="A198" s="35"/>
      <c r="B198" s="36"/>
      <c r="C198" s="37"/>
      <c r="D198" s="217" t="s">
        <v>160</v>
      </c>
      <c r="E198" s="37"/>
      <c r="F198" s="218" t="s">
        <v>1736</v>
      </c>
      <c r="G198" s="37"/>
      <c r="H198" s="37"/>
      <c r="I198" s="116"/>
      <c r="J198" s="37"/>
      <c r="K198" s="37"/>
      <c r="L198" s="40"/>
      <c r="M198" s="219"/>
      <c r="N198" s="220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160</v>
      </c>
      <c r="AU198" s="18" t="s">
        <v>80</v>
      </c>
    </row>
    <row r="199" spans="1:65" s="2" customFormat="1" ht="16.5" customHeight="1">
      <c r="A199" s="35"/>
      <c r="B199" s="36"/>
      <c r="C199" s="253" t="s">
        <v>235</v>
      </c>
      <c r="D199" s="253" t="s">
        <v>308</v>
      </c>
      <c r="E199" s="254" t="s">
        <v>1737</v>
      </c>
      <c r="F199" s="255" t="s">
        <v>1738</v>
      </c>
      <c r="G199" s="256" t="s">
        <v>1564</v>
      </c>
      <c r="H199" s="257">
        <v>220</v>
      </c>
      <c r="I199" s="258"/>
      <c r="J199" s="259">
        <f>ROUND(I199*H199,2)</f>
        <v>0</v>
      </c>
      <c r="K199" s="255" t="s">
        <v>1</v>
      </c>
      <c r="L199" s="260"/>
      <c r="M199" s="261" t="s">
        <v>1</v>
      </c>
      <c r="N199" s="262" t="s">
        <v>38</v>
      </c>
      <c r="O199" s="72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5" t="s">
        <v>175</v>
      </c>
      <c r="AT199" s="215" t="s">
        <v>308</v>
      </c>
      <c r="AU199" s="215" t="s">
        <v>80</v>
      </c>
      <c r="AY199" s="18" t="s">
        <v>153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8" t="s">
        <v>80</v>
      </c>
      <c r="BK199" s="216">
        <f>ROUND(I199*H199,2)</f>
        <v>0</v>
      </c>
      <c r="BL199" s="18" t="s">
        <v>159</v>
      </c>
      <c r="BM199" s="215" t="s">
        <v>335</v>
      </c>
    </row>
    <row r="200" spans="1:65" s="2" customFormat="1" ht="11.25">
      <c r="A200" s="35"/>
      <c r="B200" s="36"/>
      <c r="C200" s="37"/>
      <c r="D200" s="217" t="s">
        <v>160</v>
      </c>
      <c r="E200" s="37"/>
      <c r="F200" s="218" t="s">
        <v>1738</v>
      </c>
      <c r="G200" s="37"/>
      <c r="H200" s="37"/>
      <c r="I200" s="116"/>
      <c r="J200" s="37"/>
      <c r="K200" s="37"/>
      <c r="L200" s="40"/>
      <c r="M200" s="219"/>
      <c r="N200" s="22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160</v>
      </c>
      <c r="AU200" s="18" t="s">
        <v>80</v>
      </c>
    </row>
    <row r="201" spans="1:65" s="2" customFormat="1" ht="16.5" customHeight="1">
      <c r="A201" s="35"/>
      <c r="B201" s="36"/>
      <c r="C201" s="253" t="s">
        <v>337</v>
      </c>
      <c r="D201" s="253" t="s">
        <v>308</v>
      </c>
      <c r="E201" s="254" t="s">
        <v>1739</v>
      </c>
      <c r="F201" s="255" t="s">
        <v>1740</v>
      </c>
      <c r="G201" s="256" t="s">
        <v>1564</v>
      </c>
      <c r="H201" s="257">
        <v>230</v>
      </c>
      <c r="I201" s="258"/>
      <c r="J201" s="259">
        <f>ROUND(I201*H201,2)</f>
        <v>0</v>
      </c>
      <c r="K201" s="255" t="s">
        <v>1</v>
      </c>
      <c r="L201" s="260"/>
      <c r="M201" s="261" t="s">
        <v>1</v>
      </c>
      <c r="N201" s="262" t="s">
        <v>38</v>
      </c>
      <c r="O201" s="7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5" t="s">
        <v>175</v>
      </c>
      <c r="AT201" s="215" t="s">
        <v>308</v>
      </c>
      <c r="AU201" s="215" t="s">
        <v>80</v>
      </c>
      <c r="AY201" s="18" t="s">
        <v>153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8" t="s">
        <v>80</v>
      </c>
      <c r="BK201" s="216">
        <f>ROUND(I201*H201,2)</f>
        <v>0</v>
      </c>
      <c r="BL201" s="18" t="s">
        <v>159</v>
      </c>
      <c r="BM201" s="215" t="s">
        <v>340</v>
      </c>
    </row>
    <row r="202" spans="1:65" s="2" customFormat="1" ht="11.25">
      <c r="A202" s="35"/>
      <c r="B202" s="36"/>
      <c r="C202" s="37"/>
      <c r="D202" s="217" t="s">
        <v>160</v>
      </c>
      <c r="E202" s="37"/>
      <c r="F202" s="218" t="s">
        <v>1740</v>
      </c>
      <c r="G202" s="37"/>
      <c r="H202" s="37"/>
      <c r="I202" s="116"/>
      <c r="J202" s="37"/>
      <c r="K202" s="37"/>
      <c r="L202" s="40"/>
      <c r="M202" s="219"/>
      <c r="N202" s="22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160</v>
      </c>
      <c r="AU202" s="18" t="s">
        <v>80</v>
      </c>
    </row>
    <row r="203" spans="1:65" s="2" customFormat="1" ht="16.5" customHeight="1">
      <c r="A203" s="35"/>
      <c r="B203" s="36"/>
      <c r="C203" s="253" t="s">
        <v>239</v>
      </c>
      <c r="D203" s="253" t="s">
        <v>308</v>
      </c>
      <c r="E203" s="254" t="s">
        <v>1741</v>
      </c>
      <c r="F203" s="255" t="s">
        <v>1742</v>
      </c>
      <c r="G203" s="256" t="s">
        <v>1564</v>
      </c>
      <c r="H203" s="257">
        <v>8</v>
      </c>
      <c r="I203" s="258"/>
      <c r="J203" s="259">
        <f>ROUND(I203*H203,2)</f>
        <v>0</v>
      </c>
      <c r="K203" s="255" t="s">
        <v>1</v>
      </c>
      <c r="L203" s="260"/>
      <c r="M203" s="261" t="s">
        <v>1</v>
      </c>
      <c r="N203" s="262" t="s">
        <v>38</v>
      </c>
      <c r="O203" s="7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5" t="s">
        <v>175</v>
      </c>
      <c r="AT203" s="215" t="s">
        <v>308</v>
      </c>
      <c r="AU203" s="215" t="s">
        <v>80</v>
      </c>
      <c r="AY203" s="18" t="s">
        <v>153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80</v>
      </c>
      <c r="BK203" s="216">
        <f>ROUND(I203*H203,2)</f>
        <v>0</v>
      </c>
      <c r="BL203" s="18" t="s">
        <v>159</v>
      </c>
      <c r="BM203" s="215" t="s">
        <v>343</v>
      </c>
    </row>
    <row r="204" spans="1:65" s="2" customFormat="1" ht="11.25">
      <c r="A204" s="35"/>
      <c r="B204" s="36"/>
      <c r="C204" s="37"/>
      <c r="D204" s="217" t="s">
        <v>160</v>
      </c>
      <c r="E204" s="37"/>
      <c r="F204" s="218" t="s">
        <v>1742</v>
      </c>
      <c r="G204" s="37"/>
      <c r="H204" s="37"/>
      <c r="I204" s="116"/>
      <c r="J204" s="37"/>
      <c r="K204" s="37"/>
      <c r="L204" s="40"/>
      <c r="M204" s="219"/>
      <c r="N204" s="22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160</v>
      </c>
      <c r="AU204" s="18" t="s">
        <v>80</v>
      </c>
    </row>
    <row r="205" spans="1:65" s="2" customFormat="1" ht="16.5" customHeight="1">
      <c r="A205" s="35"/>
      <c r="B205" s="36"/>
      <c r="C205" s="253" t="s">
        <v>345</v>
      </c>
      <c r="D205" s="253" t="s">
        <v>308</v>
      </c>
      <c r="E205" s="254" t="s">
        <v>1743</v>
      </c>
      <c r="F205" s="255" t="s">
        <v>1744</v>
      </c>
      <c r="G205" s="256" t="s">
        <v>1564</v>
      </c>
      <c r="H205" s="257">
        <v>8</v>
      </c>
      <c r="I205" s="258"/>
      <c r="J205" s="259">
        <f>ROUND(I205*H205,2)</f>
        <v>0</v>
      </c>
      <c r="K205" s="255" t="s">
        <v>1</v>
      </c>
      <c r="L205" s="260"/>
      <c r="M205" s="261" t="s">
        <v>1</v>
      </c>
      <c r="N205" s="262" t="s">
        <v>38</v>
      </c>
      <c r="O205" s="72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5" t="s">
        <v>175</v>
      </c>
      <c r="AT205" s="215" t="s">
        <v>308</v>
      </c>
      <c r="AU205" s="215" t="s">
        <v>80</v>
      </c>
      <c r="AY205" s="18" t="s">
        <v>153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8" t="s">
        <v>80</v>
      </c>
      <c r="BK205" s="216">
        <f>ROUND(I205*H205,2)</f>
        <v>0</v>
      </c>
      <c r="BL205" s="18" t="s">
        <v>159</v>
      </c>
      <c r="BM205" s="215" t="s">
        <v>348</v>
      </c>
    </row>
    <row r="206" spans="1:65" s="2" customFormat="1" ht="11.25">
      <c r="A206" s="35"/>
      <c r="B206" s="36"/>
      <c r="C206" s="37"/>
      <c r="D206" s="217" t="s">
        <v>160</v>
      </c>
      <c r="E206" s="37"/>
      <c r="F206" s="218" t="s">
        <v>1744</v>
      </c>
      <c r="G206" s="37"/>
      <c r="H206" s="37"/>
      <c r="I206" s="116"/>
      <c r="J206" s="37"/>
      <c r="K206" s="37"/>
      <c r="L206" s="40"/>
      <c r="M206" s="219"/>
      <c r="N206" s="22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160</v>
      </c>
      <c r="AU206" s="18" t="s">
        <v>80</v>
      </c>
    </row>
    <row r="207" spans="1:65" s="2" customFormat="1" ht="16.5" customHeight="1">
      <c r="A207" s="35"/>
      <c r="B207" s="36"/>
      <c r="C207" s="253" t="s">
        <v>247</v>
      </c>
      <c r="D207" s="253" t="s">
        <v>308</v>
      </c>
      <c r="E207" s="254" t="s">
        <v>1745</v>
      </c>
      <c r="F207" s="255" t="s">
        <v>1746</v>
      </c>
      <c r="G207" s="256" t="s">
        <v>1564</v>
      </c>
      <c r="H207" s="257">
        <v>8</v>
      </c>
      <c r="I207" s="258"/>
      <c r="J207" s="259">
        <f>ROUND(I207*H207,2)</f>
        <v>0</v>
      </c>
      <c r="K207" s="255" t="s">
        <v>1</v>
      </c>
      <c r="L207" s="260"/>
      <c r="M207" s="261" t="s">
        <v>1</v>
      </c>
      <c r="N207" s="262" t="s">
        <v>38</v>
      </c>
      <c r="O207" s="72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5" t="s">
        <v>175</v>
      </c>
      <c r="AT207" s="215" t="s">
        <v>308</v>
      </c>
      <c r="AU207" s="215" t="s">
        <v>80</v>
      </c>
      <c r="AY207" s="18" t="s">
        <v>153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8" t="s">
        <v>80</v>
      </c>
      <c r="BK207" s="216">
        <f>ROUND(I207*H207,2)</f>
        <v>0</v>
      </c>
      <c r="BL207" s="18" t="s">
        <v>159</v>
      </c>
      <c r="BM207" s="215" t="s">
        <v>351</v>
      </c>
    </row>
    <row r="208" spans="1:65" s="2" customFormat="1" ht="11.25">
      <c r="A208" s="35"/>
      <c r="B208" s="36"/>
      <c r="C208" s="37"/>
      <c r="D208" s="217" t="s">
        <v>160</v>
      </c>
      <c r="E208" s="37"/>
      <c r="F208" s="218" t="s">
        <v>1746</v>
      </c>
      <c r="G208" s="37"/>
      <c r="H208" s="37"/>
      <c r="I208" s="116"/>
      <c r="J208" s="37"/>
      <c r="K208" s="37"/>
      <c r="L208" s="40"/>
      <c r="M208" s="219"/>
      <c r="N208" s="22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160</v>
      </c>
      <c r="AU208" s="18" t="s">
        <v>80</v>
      </c>
    </row>
    <row r="209" spans="1:65" s="2" customFormat="1" ht="16.5" customHeight="1">
      <c r="A209" s="35"/>
      <c r="B209" s="36"/>
      <c r="C209" s="253" t="s">
        <v>352</v>
      </c>
      <c r="D209" s="253" t="s">
        <v>308</v>
      </c>
      <c r="E209" s="254" t="s">
        <v>1747</v>
      </c>
      <c r="F209" s="255" t="s">
        <v>1748</v>
      </c>
      <c r="G209" s="256" t="s">
        <v>1564</v>
      </c>
      <c r="H209" s="257">
        <v>8</v>
      </c>
      <c r="I209" s="258"/>
      <c r="J209" s="259">
        <f>ROUND(I209*H209,2)</f>
        <v>0</v>
      </c>
      <c r="K209" s="255" t="s">
        <v>1</v>
      </c>
      <c r="L209" s="260"/>
      <c r="M209" s="261" t="s">
        <v>1</v>
      </c>
      <c r="N209" s="262" t="s">
        <v>38</v>
      </c>
      <c r="O209" s="72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5" t="s">
        <v>175</v>
      </c>
      <c r="AT209" s="215" t="s">
        <v>308</v>
      </c>
      <c r="AU209" s="215" t="s">
        <v>80</v>
      </c>
      <c r="AY209" s="18" t="s">
        <v>153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8" t="s">
        <v>80</v>
      </c>
      <c r="BK209" s="216">
        <f>ROUND(I209*H209,2)</f>
        <v>0</v>
      </c>
      <c r="BL209" s="18" t="s">
        <v>159</v>
      </c>
      <c r="BM209" s="215" t="s">
        <v>355</v>
      </c>
    </row>
    <row r="210" spans="1:65" s="2" customFormat="1" ht="11.25">
      <c r="A210" s="35"/>
      <c r="B210" s="36"/>
      <c r="C210" s="37"/>
      <c r="D210" s="217" t="s">
        <v>160</v>
      </c>
      <c r="E210" s="37"/>
      <c r="F210" s="218" t="s">
        <v>1748</v>
      </c>
      <c r="G210" s="37"/>
      <c r="H210" s="37"/>
      <c r="I210" s="116"/>
      <c r="J210" s="37"/>
      <c r="K210" s="37"/>
      <c r="L210" s="40"/>
      <c r="M210" s="219"/>
      <c r="N210" s="220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160</v>
      </c>
      <c r="AU210" s="18" t="s">
        <v>80</v>
      </c>
    </row>
    <row r="211" spans="1:65" s="2" customFormat="1" ht="21.75" customHeight="1">
      <c r="A211" s="35"/>
      <c r="B211" s="36"/>
      <c r="C211" s="253" t="s">
        <v>254</v>
      </c>
      <c r="D211" s="253" t="s">
        <v>308</v>
      </c>
      <c r="E211" s="254" t="s">
        <v>1749</v>
      </c>
      <c r="F211" s="255" t="s">
        <v>1750</v>
      </c>
      <c r="G211" s="256" t="s">
        <v>1564</v>
      </c>
      <c r="H211" s="257">
        <v>1</v>
      </c>
      <c r="I211" s="258"/>
      <c r="J211" s="259">
        <f>ROUND(I211*H211,2)</f>
        <v>0</v>
      </c>
      <c r="K211" s="255" t="s">
        <v>1</v>
      </c>
      <c r="L211" s="260"/>
      <c r="M211" s="261" t="s">
        <v>1</v>
      </c>
      <c r="N211" s="262" t="s">
        <v>38</v>
      </c>
      <c r="O211" s="72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5" t="s">
        <v>175</v>
      </c>
      <c r="AT211" s="215" t="s">
        <v>308</v>
      </c>
      <c r="AU211" s="215" t="s">
        <v>80</v>
      </c>
      <c r="AY211" s="18" t="s">
        <v>153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8" t="s">
        <v>80</v>
      </c>
      <c r="BK211" s="216">
        <f>ROUND(I211*H211,2)</f>
        <v>0</v>
      </c>
      <c r="BL211" s="18" t="s">
        <v>159</v>
      </c>
      <c r="BM211" s="215" t="s">
        <v>358</v>
      </c>
    </row>
    <row r="212" spans="1:65" s="2" customFormat="1" ht="19.5">
      <c r="A212" s="35"/>
      <c r="B212" s="36"/>
      <c r="C212" s="37"/>
      <c r="D212" s="217" t="s">
        <v>160</v>
      </c>
      <c r="E212" s="37"/>
      <c r="F212" s="218" t="s">
        <v>1750</v>
      </c>
      <c r="G212" s="37"/>
      <c r="H212" s="37"/>
      <c r="I212" s="116"/>
      <c r="J212" s="37"/>
      <c r="K212" s="37"/>
      <c r="L212" s="40"/>
      <c r="M212" s="219"/>
      <c r="N212" s="22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160</v>
      </c>
      <c r="AU212" s="18" t="s">
        <v>80</v>
      </c>
    </row>
    <row r="213" spans="1:65" s="12" customFormat="1" ht="25.9" customHeight="1">
      <c r="B213" s="188"/>
      <c r="C213" s="189"/>
      <c r="D213" s="190" t="s">
        <v>72</v>
      </c>
      <c r="E213" s="191" t="s">
        <v>1645</v>
      </c>
      <c r="F213" s="191" t="s">
        <v>1363</v>
      </c>
      <c r="G213" s="189"/>
      <c r="H213" s="189"/>
      <c r="I213" s="192"/>
      <c r="J213" s="193">
        <f>BK213</f>
        <v>0</v>
      </c>
      <c r="K213" s="189"/>
      <c r="L213" s="194"/>
      <c r="M213" s="195"/>
      <c r="N213" s="196"/>
      <c r="O213" s="196"/>
      <c r="P213" s="197">
        <f>SUM(P214:P263)</f>
        <v>0</v>
      </c>
      <c r="Q213" s="196"/>
      <c r="R213" s="197">
        <f>SUM(R214:R263)</f>
        <v>0</v>
      </c>
      <c r="S213" s="196"/>
      <c r="T213" s="198">
        <f>SUM(T214:T263)</f>
        <v>0</v>
      </c>
      <c r="AR213" s="199" t="s">
        <v>80</v>
      </c>
      <c r="AT213" s="200" t="s">
        <v>72</v>
      </c>
      <c r="AU213" s="200" t="s">
        <v>73</v>
      </c>
      <c r="AY213" s="199" t="s">
        <v>153</v>
      </c>
      <c r="BK213" s="201">
        <f>SUM(BK214:BK263)</f>
        <v>0</v>
      </c>
    </row>
    <row r="214" spans="1:65" s="2" customFormat="1" ht="16.5" customHeight="1">
      <c r="A214" s="35"/>
      <c r="B214" s="36"/>
      <c r="C214" s="204" t="s">
        <v>361</v>
      </c>
      <c r="D214" s="204" t="s">
        <v>155</v>
      </c>
      <c r="E214" s="205" t="s">
        <v>1751</v>
      </c>
      <c r="F214" s="206" t="s">
        <v>1752</v>
      </c>
      <c r="G214" s="207" t="s">
        <v>169</v>
      </c>
      <c r="H214" s="208">
        <v>45</v>
      </c>
      <c r="I214" s="209"/>
      <c r="J214" s="210">
        <f>ROUND(I214*H214,2)</f>
        <v>0</v>
      </c>
      <c r="K214" s="206" t="s">
        <v>1</v>
      </c>
      <c r="L214" s="40"/>
      <c r="M214" s="211" t="s">
        <v>1</v>
      </c>
      <c r="N214" s="212" t="s">
        <v>38</v>
      </c>
      <c r="O214" s="72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5" t="s">
        <v>159</v>
      </c>
      <c r="AT214" s="215" t="s">
        <v>155</v>
      </c>
      <c r="AU214" s="215" t="s">
        <v>80</v>
      </c>
      <c r="AY214" s="18" t="s">
        <v>153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8" t="s">
        <v>80</v>
      </c>
      <c r="BK214" s="216">
        <f>ROUND(I214*H214,2)</f>
        <v>0</v>
      </c>
      <c r="BL214" s="18" t="s">
        <v>159</v>
      </c>
      <c r="BM214" s="215" t="s">
        <v>364</v>
      </c>
    </row>
    <row r="215" spans="1:65" s="2" customFormat="1" ht="11.25">
      <c r="A215" s="35"/>
      <c r="B215" s="36"/>
      <c r="C215" s="37"/>
      <c r="D215" s="217" t="s">
        <v>160</v>
      </c>
      <c r="E215" s="37"/>
      <c r="F215" s="218" t="s">
        <v>1752</v>
      </c>
      <c r="G215" s="37"/>
      <c r="H215" s="37"/>
      <c r="I215" s="116"/>
      <c r="J215" s="37"/>
      <c r="K215" s="37"/>
      <c r="L215" s="40"/>
      <c r="M215" s="219"/>
      <c r="N215" s="220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160</v>
      </c>
      <c r="AU215" s="18" t="s">
        <v>80</v>
      </c>
    </row>
    <row r="216" spans="1:65" s="2" customFormat="1" ht="16.5" customHeight="1">
      <c r="A216" s="35"/>
      <c r="B216" s="36"/>
      <c r="C216" s="204" t="s">
        <v>259</v>
      </c>
      <c r="D216" s="204" t="s">
        <v>155</v>
      </c>
      <c r="E216" s="205" t="s">
        <v>1751</v>
      </c>
      <c r="F216" s="206" t="s">
        <v>1752</v>
      </c>
      <c r="G216" s="207" t="s">
        <v>169</v>
      </c>
      <c r="H216" s="208">
        <v>25</v>
      </c>
      <c r="I216" s="209"/>
      <c r="J216" s="210">
        <f>ROUND(I216*H216,2)</f>
        <v>0</v>
      </c>
      <c r="K216" s="206" t="s">
        <v>1</v>
      </c>
      <c r="L216" s="40"/>
      <c r="M216" s="211" t="s">
        <v>1</v>
      </c>
      <c r="N216" s="212" t="s">
        <v>38</v>
      </c>
      <c r="O216" s="72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5" t="s">
        <v>159</v>
      </c>
      <c r="AT216" s="215" t="s">
        <v>155</v>
      </c>
      <c r="AU216" s="215" t="s">
        <v>80</v>
      </c>
      <c r="AY216" s="18" t="s">
        <v>153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8" t="s">
        <v>80</v>
      </c>
      <c r="BK216" s="216">
        <f>ROUND(I216*H216,2)</f>
        <v>0</v>
      </c>
      <c r="BL216" s="18" t="s">
        <v>159</v>
      </c>
      <c r="BM216" s="215" t="s">
        <v>372</v>
      </c>
    </row>
    <row r="217" spans="1:65" s="2" customFormat="1" ht="11.25">
      <c r="A217" s="35"/>
      <c r="B217" s="36"/>
      <c r="C217" s="37"/>
      <c r="D217" s="217" t="s">
        <v>160</v>
      </c>
      <c r="E217" s="37"/>
      <c r="F217" s="218" t="s">
        <v>1752</v>
      </c>
      <c r="G217" s="37"/>
      <c r="H217" s="37"/>
      <c r="I217" s="116"/>
      <c r="J217" s="37"/>
      <c r="K217" s="37"/>
      <c r="L217" s="40"/>
      <c r="M217" s="219"/>
      <c r="N217" s="220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160</v>
      </c>
      <c r="AU217" s="18" t="s">
        <v>80</v>
      </c>
    </row>
    <row r="218" spans="1:65" s="2" customFormat="1" ht="16.5" customHeight="1">
      <c r="A218" s="35"/>
      <c r="B218" s="36"/>
      <c r="C218" s="204" t="s">
        <v>373</v>
      </c>
      <c r="D218" s="204" t="s">
        <v>155</v>
      </c>
      <c r="E218" s="205" t="s">
        <v>1753</v>
      </c>
      <c r="F218" s="206" t="s">
        <v>1754</v>
      </c>
      <c r="G218" s="207" t="s">
        <v>169</v>
      </c>
      <c r="H218" s="208">
        <v>45</v>
      </c>
      <c r="I218" s="209"/>
      <c r="J218" s="210">
        <f>ROUND(I218*H218,2)</f>
        <v>0</v>
      </c>
      <c r="K218" s="206" t="s">
        <v>1</v>
      </c>
      <c r="L218" s="40"/>
      <c r="M218" s="211" t="s">
        <v>1</v>
      </c>
      <c r="N218" s="212" t="s">
        <v>38</v>
      </c>
      <c r="O218" s="72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5" t="s">
        <v>159</v>
      </c>
      <c r="AT218" s="215" t="s">
        <v>155</v>
      </c>
      <c r="AU218" s="215" t="s">
        <v>80</v>
      </c>
      <c r="AY218" s="18" t="s">
        <v>153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8" t="s">
        <v>80</v>
      </c>
      <c r="BK218" s="216">
        <f>ROUND(I218*H218,2)</f>
        <v>0</v>
      </c>
      <c r="BL218" s="18" t="s">
        <v>159</v>
      </c>
      <c r="BM218" s="215" t="s">
        <v>376</v>
      </c>
    </row>
    <row r="219" spans="1:65" s="2" customFormat="1" ht="11.25">
      <c r="A219" s="35"/>
      <c r="B219" s="36"/>
      <c r="C219" s="37"/>
      <c r="D219" s="217" t="s">
        <v>160</v>
      </c>
      <c r="E219" s="37"/>
      <c r="F219" s="218" t="s">
        <v>1754</v>
      </c>
      <c r="G219" s="37"/>
      <c r="H219" s="37"/>
      <c r="I219" s="116"/>
      <c r="J219" s="37"/>
      <c r="K219" s="37"/>
      <c r="L219" s="40"/>
      <c r="M219" s="219"/>
      <c r="N219" s="220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160</v>
      </c>
      <c r="AU219" s="18" t="s">
        <v>80</v>
      </c>
    </row>
    <row r="220" spans="1:65" s="2" customFormat="1" ht="16.5" customHeight="1">
      <c r="A220" s="35"/>
      <c r="B220" s="36"/>
      <c r="C220" s="204" t="s">
        <v>264</v>
      </c>
      <c r="D220" s="204" t="s">
        <v>155</v>
      </c>
      <c r="E220" s="205" t="s">
        <v>1753</v>
      </c>
      <c r="F220" s="206" t="s">
        <v>1754</v>
      </c>
      <c r="G220" s="207" t="s">
        <v>169</v>
      </c>
      <c r="H220" s="208">
        <v>20</v>
      </c>
      <c r="I220" s="209"/>
      <c r="J220" s="210">
        <f>ROUND(I220*H220,2)</f>
        <v>0</v>
      </c>
      <c r="K220" s="206" t="s">
        <v>1</v>
      </c>
      <c r="L220" s="40"/>
      <c r="M220" s="211" t="s">
        <v>1</v>
      </c>
      <c r="N220" s="212" t="s">
        <v>38</v>
      </c>
      <c r="O220" s="72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5" t="s">
        <v>159</v>
      </c>
      <c r="AT220" s="215" t="s">
        <v>155</v>
      </c>
      <c r="AU220" s="215" t="s">
        <v>80</v>
      </c>
      <c r="AY220" s="18" t="s">
        <v>153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8" t="s">
        <v>80</v>
      </c>
      <c r="BK220" s="216">
        <f>ROUND(I220*H220,2)</f>
        <v>0</v>
      </c>
      <c r="BL220" s="18" t="s">
        <v>159</v>
      </c>
      <c r="BM220" s="215" t="s">
        <v>380</v>
      </c>
    </row>
    <row r="221" spans="1:65" s="2" customFormat="1" ht="11.25">
      <c r="A221" s="35"/>
      <c r="B221" s="36"/>
      <c r="C221" s="37"/>
      <c r="D221" s="217" t="s">
        <v>160</v>
      </c>
      <c r="E221" s="37"/>
      <c r="F221" s="218" t="s">
        <v>1754</v>
      </c>
      <c r="G221" s="37"/>
      <c r="H221" s="37"/>
      <c r="I221" s="116"/>
      <c r="J221" s="37"/>
      <c r="K221" s="37"/>
      <c r="L221" s="40"/>
      <c r="M221" s="219"/>
      <c r="N221" s="220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160</v>
      </c>
      <c r="AU221" s="18" t="s">
        <v>80</v>
      </c>
    </row>
    <row r="222" spans="1:65" s="2" customFormat="1" ht="16.5" customHeight="1">
      <c r="A222" s="35"/>
      <c r="B222" s="36"/>
      <c r="C222" s="204" t="s">
        <v>381</v>
      </c>
      <c r="D222" s="204" t="s">
        <v>155</v>
      </c>
      <c r="E222" s="205" t="s">
        <v>1755</v>
      </c>
      <c r="F222" s="206" t="s">
        <v>1756</v>
      </c>
      <c r="G222" s="207" t="s">
        <v>169</v>
      </c>
      <c r="H222" s="208">
        <v>580</v>
      </c>
      <c r="I222" s="209"/>
      <c r="J222" s="210">
        <f>ROUND(I222*H222,2)</f>
        <v>0</v>
      </c>
      <c r="K222" s="206" t="s">
        <v>1</v>
      </c>
      <c r="L222" s="40"/>
      <c r="M222" s="211" t="s">
        <v>1</v>
      </c>
      <c r="N222" s="212" t="s">
        <v>38</v>
      </c>
      <c r="O222" s="72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5" t="s">
        <v>159</v>
      </c>
      <c r="AT222" s="215" t="s">
        <v>155</v>
      </c>
      <c r="AU222" s="215" t="s">
        <v>80</v>
      </c>
      <c r="AY222" s="18" t="s">
        <v>153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8" t="s">
        <v>80</v>
      </c>
      <c r="BK222" s="216">
        <f>ROUND(I222*H222,2)</f>
        <v>0</v>
      </c>
      <c r="BL222" s="18" t="s">
        <v>159</v>
      </c>
      <c r="BM222" s="215" t="s">
        <v>384</v>
      </c>
    </row>
    <row r="223" spans="1:65" s="2" customFormat="1" ht="11.25">
      <c r="A223" s="35"/>
      <c r="B223" s="36"/>
      <c r="C223" s="37"/>
      <c r="D223" s="217" t="s">
        <v>160</v>
      </c>
      <c r="E223" s="37"/>
      <c r="F223" s="218" t="s">
        <v>1756</v>
      </c>
      <c r="G223" s="37"/>
      <c r="H223" s="37"/>
      <c r="I223" s="116"/>
      <c r="J223" s="37"/>
      <c r="K223" s="37"/>
      <c r="L223" s="40"/>
      <c r="M223" s="219"/>
      <c r="N223" s="220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160</v>
      </c>
      <c r="AU223" s="18" t="s">
        <v>80</v>
      </c>
    </row>
    <row r="224" spans="1:65" s="2" customFormat="1" ht="16.5" customHeight="1">
      <c r="A224" s="35"/>
      <c r="B224" s="36"/>
      <c r="C224" s="204" t="s">
        <v>268</v>
      </c>
      <c r="D224" s="204" t="s">
        <v>155</v>
      </c>
      <c r="E224" s="205" t="s">
        <v>1755</v>
      </c>
      <c r="F224" s="206" t="s">
        <v>1756</v>
      </c>
      <c r="G224" s="207" t="s">
        <v>169</v>
      </c>
      <c r="H224" s="208">
        <v>680</v>
      </c>
      <c r="I224" s="209"/>
      <c r="J224" s="210">
        <f>ROUND(I224*H224,2)</f>
        <v>0</v>
      </c>
      <c r="K224" s="206" t="s">
        <v>1</v>
      </c>
      <c r="L224" s="40"/>
      <c r="M224" s="211" t="s">
        <v>1</v>
      </c>
      <c r="N224" s="212" t="s">
        <v>38</v>
      </c>
      <c r="O224" s="72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5" t="s">
        <v>159</v>
      </c>
      <c r="AT224" s="215" t="s">
        <v>155</v>
      </c>
      <c r="AU224" s="215" t="s">
        <v>80</v>
      </c>
      <c r="AY224" s="18" t="s">
        <v>153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8" t="s">
        <v>80</v>
      </c>
      <c r="BK224" s="216">
        <f>ROUND(I224*H224,2)</f>
        <v>0</v>
      </c>
      <c r="BL224" s="18" t="s">
        <v>159</v>
      </c>
      <c r="BM224" s="215" t="s">
        <v>403</v>
      </c>
    </row>
    <row r="225" spans="1:65" s="2" customFormat="1" ht="11.25">
      <c r="A225" s="35"/>
      <c r="B225" s="36"/>
      <c r="C225" s="37"/>
      <c r="D225" s="217" t="s">
        <v>160</v>
      </c>
      <c r="E225" s="37"/>
      <c r="F225" s="218" t="s">
        <v>1756</v>
      </c>
      <c r="G225" s="37"/>
      <c r="H225" s="37"/>
      <c r="I225" s="116"/>
      <c r="J225" s="37"/>
      <c r="K225" s="37"/>
      <c r="L225" s="40"/>
      <c r="M225" s="219"/>
      <c r="N225" s="220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160</v>
      </c>
      <c r="AU225" s="18" t="s">
        <v>80</v>
      </c>
    </row>
    <row r="226" spans="1:65" s="2" customFormat="1" ht="16.5" customHeight="1">
      <c r="A226" s="35"/>
      <c r="B226" s="36"/>
      <c r="C226" s="204" t="s">
        <v>404</v>
      </c>
      <c r="D226" s="204" t="s">
        <v>155</v>
      </c>
      <c r="E226" s="205" t="s">
        <v>1757</v>
      </c>
      <c r="F226" s="206" t="s">
        <v>1758</v>
      </c>
      <c r="G226" s="207" t="s">
        <v>1564</v>
      </c>
      <c r="H226" s="208">
        <v>4</v>
      </c>
      <c r="I226" s="209"/>
      <c r="J226" s="210">
        <f>ROUND(I226*H226,2)</f>
        <v>0</v>
      </c>
      <c r="K226" s="206" t="s">
        <v>1</v>
      </c>
      <c r="L226" s="40"/>
      <c r="M226" s="211" t="s">
        <v>1</v>
      </c>
      <c r="N226" s="212" t="s">
        <v>38</v>
      </c>
      <c r="O226" s="72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5" t="s">
        <v>159</v>
      </c>
      <c r="AT226" s="215" t="s">
        <v>155</v>
      </c>
      <c r="AU226" s="215" t="s">
        <v>80</v>
      </c>
      <c r="AY226" s="18" t="s">
        <v>153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8" t="s">
        <v>80</v>
      </c>
      <c r="BK226" s="216">
        <f>ROUND(I226*H226,2)</f>
        <v>0</v>
      </c>
      <c r="BL226" s="18" t="s">
        <v>159</v>
      </c>
      <c r="BM226" s="215" t="s">
        <v>407</v>
      </c>
    </row>
    <row r="227" spans="1:65" s="2" customFormat="1" ht="11.25">
      <c r="A227" s="35"/>
      <c r="B227" s="36"/>
      <c r="C227" s="37"/>
      <c r="D227" s="217" t="s">
        <v>160</v>
      </c>
      <c r="E227" s="37"/>
      <c r="F227" s="218" t="s">
        <v>1758</v>
      </c>
      <c r="G227" s="37"/>
      <c r="H227" s="37"/>
      <c r="I227" s="116"/>
      <c r="J227" s="37"/>
      <c r="K227" s="37"/>
      <c r="L227" s="40"/>
      <c r="M227" s="219"/>
      <c r="N227" s="220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160</v>
      </c>
      <c r="AU227" s="18" t="s">
        <v>80</v>
      </c>
    </row>
    <row r="228" spans="1:65" s="2" customFormat="1" ht="16.5" customHeight="1">
      <c r="A228" s="35"/>
      <c r="B228" s="36"/>
      <c r="C228" s="204" t="s">
        <v>275</v>
      </c>
      <c r="D228" s="204" t="s">
        <v>155</v>
      </c>
      <c r="E228" s="205" t="s">
        <v>1759</v>
      </c>
      <c r="F228" s="206" t="s">
        <v>1760</v>
      </c>
      <c r="G228" s="207" t="s">
        <v>1564</v>
      </c>
      <c r="H228" s="208">
        <v>3</v>
      </c>
      <c r="I228" s="209"/>
      <c r="J228" s="210">
        <f>ROUND(I228*H228,2)</f>
        <v>0</v>
      </c>
      <c r="K228" s="206" t="s">
        <v>1</v>
      </c>
      <c r="L228" s="40"/>
      <c r="M228" s="211" t="s">
        <v>1</v>
      </c>
      <c r="N228" s="212" t="s">
        <v>38</v>
      </c>
      <c r="O228" s="72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5" t="s">
        <v>159</v>
      </c>
      <c r="AT228" s="215" t="s">
        <v>155</v>
      </c>
      <c r="AU228" s="215" t="s">
        <v>80</v>
      </c>
      <c r="AY228" s="18" t="s">
        <v>153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8" t="s">
        <v>80</v>
      </c>
      <c r="BK228" s="216">
        <f>ROUND(I228*H228,2)</f>
        <v>0</v>
      </c>
      <c r="BL228" s="18" t="s">
        <v>159</v>
      </c>
      <c r="BM228" s="215" t="s">
        <v>410</v>
      </c>
    </row>
    <row r="229" spans="1:65" s="2" customFormat="1" ht="11.25">
      <c r="A229" s="35"/>
      <c r="B229" s="36"/>
      <c r="C229" s="37"/>
      <c r="D229" s="217" t="s">
        <v>160</v>
      </c>
      <c r="E229" s="37"/>
      <c r="F229" s="218" t="s">
        <v>1760</v>
      </c>
      <c r="G229" s="37"/>
      <c r="H229" s="37"/>
      <c r="I229" s="116"/>
      <c r="J229" s="37"/>
      <c r="K229" s="37"/>
      <c r="L229" s="40"/>
      <c r="M229" s="219"/>
      <c r="N229" s="22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160</v>
      </c>
      <c r="AU229" s="18" t="s">
        <v>80</v>
      </c>
    </row>
    <row r="230" spans="1:65" s="2" customFormat="1" ht="16.5" customHeight="1">
      <c r="A230" s="35"/>
      <c r="B230" s="36"/>
      <c r="C230" s="204" t="s">
        <v>411</v>
      </c>
      <c r="D230" s="204" t="s">
        <v>155</v>
      </c>
      <c r="E230" s="205" t="s">
        <v>1761</v>
      </c>
      <c r="F230" s="206" t="s">
        <v>1762</v>
      </c>
      <c r="G230" s="207" t="s">
        <v>1564</v>
      </c>
      <c r="H230" s="208">
        <v>4</v>
      </c>
      <c r="I230" s="209"/>
      <c r="J230" s="210">
        <f>ROUND(I230*H230,2)</f>
        <v>0</v>
      </c>
      <c r="K230" s="206" t="s">
        <v>1</v>
      </c>
      <c r="L230" s="40"/>
      <c r="M230" s="211" t="s">
        <v>1</v>
      </c>
      <c r="N230" s="212" t="s">
        <v>38</v>
      </c>
      <c r="O230" s="72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5" t="s">
        <v>159</v>
      </c>
      <c r="AT230" s="215" t="s">
        <v>155</v>
      </c>
      <c r="AU230" s="215" t="s">
        <v>80</v>
      </c>
      <c r="AY230" s="18" t="s">
        <v>153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8" t="s">
        <v>80</v>
      </c>
      <c r="BK230" s="216">
        <f>ROUND(I230*H230,2)</f>
        <v>0</v>
      </c>
      <c r="BL230" s="18" t="s">
        <v>159</v>
      </c>
      <c r="BM230" s="215" t="s">
        <v>414</v>
      </c>
    </row>
    <row r="231" spans="1:65" s="2" customFormat="1" ht="11.25">
      <c r="A231" s="35"/>
      <c r="B231" s="36"/>
      <c r="C231" s="37"/>
      <c r="D231" s="217" t="s">
        <v>160</v>
      </c>
      <c r="E231" s="37"/>
      <c r="F231" s="218" t="s">
        <v>1762</v>
      </c>
      <c r="G231" s="37"/>
      <c r="H231" s="37"/>
      <c r="I231" s="116"/>
      <c r="J231" s="37"/>
      <c r="K231" s="37"/>
      <c r="L231" s="40"/>
      <c r="M231" s="219"/>
      <c r="N231" s="220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160</v>
      </c>
      <c r="AU231" s="18" t="s">
        <v>80</v>
      </c>
    </row>
    <row r="232" spans="1:65" s="2" customFormat="1" ht="16.5" customHeight="1">
      <c r="A232" s="35"/>
      <c r="B232" s="36"/>
      <c r="C232" s="204" t="s">
        <v>280</v>
      </c>
      <c r="D232" s="204" t="s">
        <v>155</v>
      </c>
      <c r="E232" s="205" t="s">
        <v>1763</v>
      </c>
      <c r="F232" s="206" t="s">
        <v>1764</v>
      </c>
      <c r="G232" s="207" t="s">
        <v>1564</v>
      </c>
      <c r="H232" s="208">
        <v>16</v>
      </c>
      <c r="I232" s="209"/>
      <c r="J232" s="210">
        <f>ROUND(I232*H232,2)</f>
        <v>0</v>
      </c>
      <c r="K232" s="206" t="s">
        <v>1</v>
      </c>
      <c r="L232" s="40"/>
      <c r="M232" s="211" t="s">
        <v>1</v>
      </c>
      <c r="N232" s="212" t="s">
        <v>38</v>
      </c>
      <c r="O232" s="72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5" t="s">
        <v>159</v>
      </c>
      <c r="AT232" s="215" t="s">
        <v>155</v>
      </c>
      <c r="AU232" s="215" t="s">
        <v>80</v>
      </c>
      <c r="AY232" s="18" t="s">
        <v>153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8" t="s">
        <v>80</v>
      </c>
      <c r="BK232" s="216">
        <f>ROUND(I232*H232,2)</f>
        <v>0</v>
      </c>
      <c r="BL232" s="18" t="s">
        <v>159</v>
      </c>
      <c r="BM232" s="215" t="s">
        <v>428</v>
      </c>
    </row>
    <row r="233" spans="1:65" s="2" customFormat="1" ht="11.25">
      <c r="A233" s="35"/>
      <c r="B233" s="36"/>
      <c r="C233" s="37"/>
      <c r="D233" s="217" t="s">
        <v>160</v>
      </c>
      <c r="E233" s="37"/>
      <c r="F233" s="218" t="s">
        <v>1764</v>
      </c>
      <c r="G233" s="37"/>
      <c r="H233" s="37"/>
      <c r="I233" s="116"/>
      <c r="J233" s="37"/>
      <c r="K233" s="37"/>
      <c r="L233" s="40"/>
      <c r="M233" s="219"/>
      <c r="N233" s="220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160</v>
      </c>
      <c r="AU233" s="18" t="s">
        <v>80</v>
      </c>
    </row>
    <row r="234" spans="1:65" s="2" customFormat="1" ht="16.5" customHeight="1">
      <c r="A234" s="35"/>
      <c r="B234" s="36"/>
      <c r="C234" s="204" t="s">
        <v>438</v>
      </c>
      <c r="D234" s="204" t="s">
        <v>155</v>
      </c>
      <c r="E234" s="205" t="s">
        <v>1765</v>
      </c>
      <c r="F234" s="206" t="s">
        <v>1766</v>
      </c>
      <c r="G234" s="207" t="s">
        <v>1564</v>
      </c>
      <c r="H234" s="208">
        <v>1</v>
      </c>
      <c r="I234" s="209"/>
      <c r="J234" s="210">
        <f>ROUND(I234*H234,2)</f>
        <v>0</v>
      </c>
      <c r="K234" s="206" t="s">
        <v>1</v>
      </c>
      <c r="L234" s="40"/>
      <c r="M234" s="211" t="s">
        <v>1</v>
      </c>
      <c r="N234" s="212" t="s">
        <v>38</v>
      </c>
      <c r="O234" s="72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5" t="s">
        <v>159</v>
      </c>
      <c r="AT234" s="215" t="s">
        <v>155</v>
      </c>
      <c r="AU234" s="215" t="s">
        <v>80</v>
      </c>
      <c r="AY234" s="18" t="s">
        <v>153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8" t="s">
        <v>80</v>
      </c>
      <c r="BK234" s="216">
        <f>ROUND(I234*H234,2)</f>
        <v>0</v>
      </c>
      <c r="BL234" s="18" t="s">
        <v>159</v>
      </c>
      <c r="BM234" s="215" t="s">
        <v>441</v>
      </c>
    </row>
    <row r="235" spans="1:65" s="2" customFormat="1" ht="11.25">
      <c r="A235" s="35"/>
      <c r="B235" s="36"/>
      <c r="C235" s="37"/>
      <c r="D235" s="217" t="s">
        <v>160</v>
      </c>
      <c r="E235" s="37"/>
      <c r="F235" s="218" t="s">
        <v>1766</v>
      </c>
      <c r="G235" s="37"/>
      <c r="H235" s="37"/>
      <c r="I235" s="116"/>
      <c r="J235" s="37"/>
      <c r="K235" s="37"/>
      <c r="L235" s="40"/>
      <c r="M235" s="219"/>
      <c r="N235" s="220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160</v>
      </c>
      <c r="AU235" s="18" t="s">
        <v>80</v>
      </c>
    </row>
    <row r="236" spans="1:65" s="2" customFormat="1" ht="16.5" customHeight="1">
      <c r="A236" s="35"/>
      <c r="B236" s="36"/>
      <c r="C236" s="204" t="s">
        <v>287</v>
      </c>
      <c r="D236" s="204" t="s">
        <v>155</v>
      </c>
      <c r="E236" s="205" t="s">
        <v>1765</v>
      </c>
      <c r="F236" s="206" t="s">
        <v>1766</v>
      </c>
      <c r="G236" s="207" t="s">
        <v>1564</v>
      </c>
      <c r="H236" s="208">
        <v>1</v>
      </c>
      <c r="I236" s="209"/>
      <c r="J236" s="210">
        <f>ROUND(I236*H236,2)</f>
        <v>0</v>
      </c>
      <c r="K236" s="206" t="s">
        <v>1</v>
      </c>
      <c r="L236" s="40"/>
      <c r="M236" s="211" t="s">
        <v>1</v>
      </c>
      <c r="N236" s="212" t="s">
        <v>38</v>
      </c>
      <c r="O236" s="72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5" t="s">
        <v>159</v>
      </c>
      <c r="AT236" s="215" t="s">
        <v>155</v>
      </c>
      <c r="AU236" s="215" t="s">
        <v>80</v>
      </c>
      <c r="AY236" s="18" t="s">
        <v>153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8" t="s">
        <v>80</v>
      </c>
      <c r="BK236" s="216">
        <f>ROUND(I236*H236,2)</f>
        <v>0</v>
      </c>
      <c r="BL236" s="18" t="s">
        <v>159</v>
      </c>
      <c r="BM236" s="215" t="s">
        <v>445</v>
      </c>
    </row>
    <row r="237" spans="1:65" s="2" customFormat="1" ht="11.25">
      <c r="A237" s="35"/>
      <c r="B237" s="36"/>
      <c r="C237" s="37"/>
      <c r="D237" s="217" t="s">
        <v>160</v>
      </c>
      <c r="E237" s="37"/>
      <c r="F237" s="218" t="s">
        <v>1766</v>
      </c>
      <c r="G237" s="37"/>
      <c r="H237" s="37"/>
      <c r="I237" s="116"/>
      <c r="J237" s="37"/>
      <c r="K237" s="37"/>
      <c r="L237" s="40"/>
      <c r="M237" s="219"/>
      <c r="N237" s="22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160</v>
      </c>
      <c r="AU237" s="18" t="s">
        <v>80</v>
      </c>
    </row>
    <row r="238" spans="1:65" s="2" customFormat="1" ht="16.5" customHeight="1">
      <c r="A238" s="35"/>
      <c r="B238" s="36"/>
      <c r="C238" s="204" t="s">
        <v>454</v>
      </c>
      <c r="D238" s="204" t="s">
        <v>155</v>
      </c>
      <c r="E238" s="205" t="s">
        <v>1767</v>
      </c>
      <c r="F238" s="206" t="s">
        <v>1768</v>
      </c>
      <c r="G238" s="207" t="s">
        <v>1564</v>
      </c>
      <c r="H238" s="208">
        <v>27</v>
      </c>
      <c r="I238" s="209"/>
      <c r="J238" s="210">
        <f>ROUND(I238*H238,2)</f>
        <v>0</v>
      </c>
      <c r="K238" s="206" t="s">
        <v>1</v>
      </c>
      <c r="L238" s="40"/>
      <c r="M238" s="211" t="s">
        <v>1</v>
      </c>
      <c r="N238" s="212" t="s">
        <v>38</v>
      </c>
      <c r="O238" s="72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5" t="s">
        <v>159</v>
      </c>
      <c r="AT238" s="215" t="s">
        <v>155</v>
      </c>
      <c r="AU238" s="215" t="s">
        <v>80</v>
      </c>
      <c r="AY238" s="18" t="s">
        <v>153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8" t="s">
        <v>80</v>
      </c>
      <c r="BK238" s="216">
        <f>ROUND(I238*H238,2)</f>
        <v>0</v>
      </c>
      <c r="BL238" s="18" t="s">
        <v>159</v>
      </c>
      <c r="BM238" s="215" t="s">
        <v>457</v>
      </c>
    </row>
    <row r="239" spans="1:65" s="2" customFormat="1" ht="11.25">
      <c r="A239" s="35"/>
      <c r="B239" s="36"/>
      <c r="C239" s="37"/>
      <c r="D239" s="217" t="s">
        <v>160</v>
      </c>
      <c r="E239" s="37"/>
      <c r="F239" s="218" t="s">
        <v>1768</v>
      </c>
      <c r="G239" s="37"/>
      <c r="H239" s="37"/>
      <c r="I239" s="116"/>
      <c r="J239" s="37"/>
      <c r="K239" s="37"/>
      <c r="L239" s="40"/>
      <c r="M239" s="219"/>
      <c r="N239" s="22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160</v>
      </c>
      <c r="AU239" s="18" t="s">
        <v>80</v>
      </c>
    </row>
    <row r="240" spans="1:65" s="2" customFormat="1" ht="16.5" customHeight="1">
      <c r="A240" s="35"/>
      <c r="B240" s="36"/>
      <c r="C240" s="204" t="s">
        <v>292</v>
      </c>
      <c r="D240" s="204" t="s">
        <v>155</v>
      </c>
      <c r="E240" s="205" t="s">
        <v>1769</v>
      </c>
      <c r="F240" s="206" t="s">
        <v>1770</v>
      </c>
      <c r="G240" s="207" t="s">
        <v>1564</v>
      </c>
      <c r="H240" s="208">
        <v>1</v>
      </c>
      <c r="I240" s="209"/>
      <c r="J240" s="210">
        <f>ROUND(I240*H240,2)</f>
        <v>0</v>
      </c>
      <c r="K240" s="206" t="s">
        <v>1</v>
      </c>
      <c r="L240" s="40"/>
      <c r="M240" s="211" t="s">
        <v>1</v>
      </c>
      <c r="N240" s="212" t="s">
        <v>38</v>
      </c>
      <c r="O240" s="72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5" t="s">
        <v>159</v>
      </c>
      <c r="AT240" s="215" t="s">
        <v>155</v>
      </c>
      <c r="AU240" s="215" t="s">
        <v>80</v>
      </c>
      <c r="AY240" s="18" t="s">
        <v>153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8" t="s">
        <v>80</v>
      </c>
      <c r="BK240" s="216">
        <f>ROUND(I240*H240,2)</f>
        <v>0</v>
      </c>
      <c r="BL240" s="18" t="s">
        <v>159</v>
      </c>
      <c r="BM240" s="215" t="s">
        <v>463</v>
      </c>
    </row>
    <row r="241" spans="1:65" s="2" customFormat="1" ht="11.25">
      <c r="A241" s="35"/>
      <c r="B241" s="36"/>
      <c r="C241" s="37"/>
      <c r="D241" s="217" t="s">
        <v>160</v>
      </c>
      <c r="E241" s="37"/>
      <c r="F241" s="218" t="s">
        <v>1770</v>
      </c>
      <c r="G241" s="37"/>
      <c r="H241" s="37"/>
      <c r="I241" s="116"/>
      <c r="J241" s="37"/>
      <c r="K241" s="37"/>
      <c r="L241" s="40"/>
      <c r="M241" s="219"/>
      <c r="N241" s="22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160</v>
      </c>
      <c r="AU241" s="18" t="s">
        <v>80</v>
      </c>
    </row>
    <row r="242" spans="1:65" s="2" customFormat="1" ht="16.5" customHeight="1">
      <c r="A242" s="35"/>
      <c r="B242" s="36"/>
      <c r="C242" s="204" t="s">
        <v>465</v>
      </c>
      <c r="D242" s="204" t="s">
        <v>155</v>
      </c>
      <c r="E242" s="205" t="s">
        <v>1755</v>
      </c>
      <c r="F242" s="206" t="s">
        <v>1756</v>
      </c>
      <c r="G242" s="207" t="s">
        <v>169</v>
      </c>
      <c r="H242" s="208">
        <v>60</v>
      </c>
      <c r="I242" s="209"/>
      <c r="J242" s="210">
        <f>ROUND(I242*H242,2)</f>
        <v>0</v>
      </c>
      <c r="K242" s="206" t="s">
        <v>1</v>
      </c>
      <c r="L242" s="40"/>
      <c r="M242" s="211" t="s">
        <v>1</v>
      </c>
      <c r="N242" s="212" t="s">
        <v>38</v>
      </c>
      <c r="O242" s="72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5" t="s">
        <v>159</v>
      </c>
      <c r="AT242" s="215" t="s">
        <v>155</v>
      </c>
      <c r="AU242" s="215" t="s">
        <v>80</v>
      </c>
      <c r="AY242" s="18" t="s">
        <v>153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8" t="s">
        <v>80</v>
      </c>
      <c r="BK242" s="216">
        <f>ROUND(I242*H242,2)</f>
        <v>0</v>
      </c>
      <c r="BL242" s="18" t="s">
        <v>159</v>
      </c>
      <c r="BM242" s="215" t="s">
        <v>468</v>
      </c>
    </row>
    <row r="243" spans="1:65" s="2" customFormat="1" ht="11.25">
      <c r="A243" s="35"/>
      <c r="B243" s="36"/>
      <c r="C243" s="37"/>
      <c r="D243" s="217" t="s">
        <v>160</v>
      </c>
      <c r="E243" s="37"/>
      <c r="F243" s="218" t="s">
        <v>1756</v>
      </c>
      <c r="G243" s="37"/>
      <c r="H243" s="37"/>
      <c r="I243" s="116"/>
      <c r="J243" s="37"/>
      <c r="K243" s="37"/>
      <c r="L243" s="40"/>
      <c r="M243" s="219"/>
      <c r="N243" s="22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160</v>
      </c>
      <c r="AU243" s="18" t="s">
        <v>80</v>
      </c>
    </row>
    <row r="244" spans="1:65" s="2" customFormat="1" ht="21.75" customHeight="1">
      <c r="A244" s="35"/>
      <c r="B244" s="36"/>
      <c r="C244" s="204" t="s">
        <v>297</v>
      </c>
      <c r="D244" s="204" t="s">
        <v>155</v>
      </c>
      <c r="E244" s="205" t="s">
        <v>1771</v>
      </c>
      <c r="F244" s="206" t="s">
        <v>1772</v>
      </c>
      <c r="G244" s="207" t="s">
        <v>169</v>
      </c>
      <c r="H244" s="208">
        <v>50</v>
      </c>
      <c r="I244" s="209"/>
      <c r="J244" s="210">
        <f>ROUND(I244*H244,2)</f>
        <v>0</v>
      </c>
      <c r="K244" s="206" t="s">
        <v>1</v>
      </c>
      <c r="L244" s="40"/>
      <c r="M244" s="211" t="s">
        <v>1</v>
      </c>
      <c r="N244" s="212" t="s">
        <v>38</v>
      </c>
      <c r="O244" s="72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5" t="s">
        <v>159</v>
      </c>
      <c r="AT244" s="215" t="s">
        <v>155</v>
      </c>
      <c r="AU244" s="215" t="s">
        <v>80</v>
      </c>
      <c r="AY244" s="18" t="s">
        <v>153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8" t="s">
        <v>80</v>
      </c>
      <c r="BK244" s="216">
        <f>ROUND(I244*H244,2)</f>
        <v>0</v>
      </c>
      <c r="BL244" s="18" t="s">
        <v>159</v>
      </c>
      <c r="BM244" s="215" t="s">
        <v>471</v>
      </c>
    </row>
    <row r="245" spans="1:65" s="2" customFormat="1" ht="11.25">
      <c r="A245" s="35"/>
      <c r="B245" s="36"/>
      <c r="C245" s="37"/>
      <c r="D245" s="217" t="s">
        <v>160</v>
      </c>
      <c r="E245" s="37"/>
      <c r="F245" s="218" t="s">
        <v>1772</v>
      </c>
      <c r="G245" s="37"/>
      <c r="H245" s="37"/>
      <c r="I245" s="116"/>
      <c r="J245" s="37"/>
      <c r="K245" s="37"/>
      <c r="L245" s="40"/>
      <c r="M245" s="219"/>
      <c r="N245" s="220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160</v>
      </c>
      <c r="AU245" s="18" t="s">
        <v>80</v>
      </c>
    </row>
    <row r="246" spans="1:65" s="2" customFormat="1" ht="16.5" customHeight="1">
      <c r="A246" s="35"/>
      <c r="B246" s="36"/>
      <c r="C246" s="204" t="s">
        <v>473</v>
      </c>
      <c r="D246" s="204" t="s">
        <v>155</v>
      </c>
      <c r="E246" s="205" t="s">
        <v>1773</v>
      </c>
      <c r="F246" s="206" t="s">
        <v>1774</v>
      </c>
      <c r="G246" s="207" t="s">
        <v>169</v>
      </c>
      <c r="H246" s="208">
        <v>20</v>
      </c>
      <c r="I246" s="209"/>
      <c r="J246" s="210">
        <f>ROUND(I246*H246,2)</f>
        <v>0</v>
      </c>
      <c r="K246" s="206" t="s">
        <v>1</v>
      </c>
      <c r="L246" s="40"/>
      <c r="M246" s="211" t="s">
        <v>1</v>
      </c>
      <c r="N246" s="212" t="s">
        <v>38</v>
      </c>
      <c r="O246" s="72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5" t="s">
        <v>159</v>
      </c>
      <c r="AT246" s="215" t="s">
        <v>155</v>
      </c>
      <c r="AU246" s="215" t="s">
        <v>80</v>
      </c>
      <c r="AY246" s="18" t="s">
        <v>153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8" t="s">
        <v>80</v>
      </c>
      <c r="BK246" s="216">
        <f>ROUND(I246*H246,2)</f>
        <v>0</v>
      </c>
      <c r="BL246" s="18" t="s">
        <v>159</v>
      </c>
      <c r="BM246" s="215" t="s">
        <v>476</v>
      </c>
    </row>
    <row r="247" spans="1:65" s="2" customFormat="1" ht="11.25">
      <c r="A247" s="35"/>
      <c r="B247" s="36"/>
      <c r="C247" s="37"/>
      <c r="D247" s="217" t="s">
        <v>160</v>
      </c>
      <c r="E247" s="37"/>
      <c r="F247" s="218" t="s">
        <v>1774</v>
      </c>
      <c r="G247" s="37"/>
      <c r="H247" s="37"/>
      <c r="I247" s="116"/>
      <c r="J247" s="37"/>
      <c r="K247" s="37"/>
      <c r="L247" s="40"/>
      <c r="M247" s="219"/>
      <c r="N247" s="220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160</v>
      </c>
      <c r="AU247" s="18" t="s">
        <v>80</v>
      </c>
    </row>
    <row r="248" spans="1:65" s="2" customFormat="1" ht="16.5" customHeight="1">
      <c r="A248" s="35"/>
      <c r="B248" s="36"/>
      <c r="C248" s="204" t="s">
        <v>302</v>
      </c>
      <c r="D248" s="204" t="s">
        <v>155</v>
      </c>
      <c r="E248" s="205" t="s">
        <v>1773</v>
      </c>
      <c r="F248" s="206" t="s">
        <v>1774</v>
      </c>
      <c r="G248" s="207" t="s">
        <v>169</v>
      </c>
      <c r="H248" s="208">
        <v>320</v>
      </c>
      <c r="I248" s="209"/>
      <c r="J248" s="210">
        <f>ROUND(I248*H248,2)</f>
        <v>0</v>
      </c>
      <c r="K248" s="206" t="s">
        <v>1</v>
      </c>
      <c r="L248" s="40"/>
      <c r="M248" s="211" t="s">
        <v>1</v>
      </c>
      <c r="N248" s="212" t="s">
        <v>38</v>
      </c>
      <c r="O248" s="72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5" t="s">
        <v>159</v>
      </c>
      <c r="AT248" s="215" t="s">
        <v>155</v>
      </c>
      <c r="AU248" s="215" t="s">
        <v>80</v>
      </c>
      <c r="AY248" s="18" t="s">
        <v>153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8" t="s">
        <v>80</v>
      </c>
      <c r="BK248" s="216">
        <f>ROUND(I248*H248,2)</f>
        <v>0</v>
      </c>
      <c r="BL248" s="18" t="s">
        <v>159</v>
      </c>
      <c r="BM248" s="215" t="s">
        <v>480</v>
      </c>
    </row>
    <row r="249" spans="1:65" s="2" customFormat="1" ht="11.25">
      <c r="A249" s="35"/>
      <c r="B249" s="36"/>
      <c r="C249" s="37"/>
      <c r="D249" s="217" t="s">
        <v>160</v>
      </c>
      <c r="E249" s="37"/>
      <c r="F249" s="218" t="s">
        <v>1774</v>
      </c>
      <c r="G249" s="37"/>
      <c r="H249" s="37"/>
      <c r="I249" s="116"/>
      <c r="J249" s="37"/>
      <c r="K249" s="37"/>
      <c r="L249" s="40"/>
      <c r="M249" s="219"/>
      <c r="N249" s="220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160</v>
      </c>
      <c r="AU249" s="18" t="s">
        <v>80</v>
      </c>
    </row>
    <row r="250" spans="1:65" s="2" customFormat="1" ht="16.5" customHeight="1">
      <c r="A250" s="35"/>
      <c r="B250" s="36"/>
      <c r="C250" s="204" t="s">
        <v>482</v>
      </c>
      <c r="D250" s="204" t="s">
        <v>155</v>
      </c>
      <c r="E250" s="205" t="s">
        <v>1775</v>
      </c>
      <c r="F250" s="206" t="s">
        <v>1776</v>
      </c>
      <c r="G250" s="207" t="s">
        <v>1564</v>
      </c>
      <c r="H250" s="208">
        <v>3</v>
      </c>
      <c r="I250" s="209"/>
      <c r="J250" s="210">
        <f>ROUND(I250*H250,2)</f>
        <v>0</v>
      </c>
      <c r="K250" s="206" t="s">
        <v>1</v>
      </c>
      <c r="L250" s="40"/>
      <c r="M250" s="211" t="s">
        <v>1</v>
      </c>
      <c r="N250" s="212" t="s">
        <v>38</v>
      </c>
      <c r="O250" s="72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5" t="s">
        <v>159</v>
      </c>
      <c r="AT250" s="215" t="s">
        <v>155</v>
      </c>
      <c r="AU250" s="215" t="s">
        <v>80</v>
      </c>
      <c r="AY250" s="18" t="s">
        <v>153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8" t="s">
        <v>80</v>
      </c>
      <c r="BK250" s="216">
        <f>ROUND(I250*H250,2)</f>
        <v>0</v>
      </c>
      <c r="BL250" s="18" t="s">
        <v>159</v>
      </c>
      <c r="BM250" s="215" t="s">
        <v>485</v>
      </c>
    </row>
    <row r="251" spans="1:65" s="2" customFormat="1" ht="11.25">
      <c r="A251" s="35"/>
      <c r="B251" s="36"/>
      <c r="C251" s="37"/>
      <c r="D251" s="217" t="s">
        <v>160</v>
      </c>
      <c r="E251" s="37"/>
      <c r="F251" s="218" t="s">
        <v>1776</v>
      </c>
      <c r="G251" s="37"/>
      <c r="H251" s="37"/>
      <c r="I251" s="116"/>
      <c r="J251" s="37"/>
      <c r="K251" s="37"/>
      <c r="L251" s="40"/>
      <c r="M251" s="219"/>
      <c r="N251" s="220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160</v>
      </c>
      <c r="AU251" s="18" t="s">
        <v>80</v>
      </c>
    </row>
    <row r="252" spans="1:65" s="2" customFormat="1" ht="16.5" customHeight="1">
      <c r="A252" s="35"/>
      <c r="B252" s="36"/>
      <c r="C252" s="204" t="s">
        <v>306</v>
      </c>
      <c r="D252" s="204" t="s">
        <v>155</v>
      </c>
      <c r="E252" s="205" t="s">
        <v>1777</v>
      </c>
      <c r="F252" s="206" t="s">
        <v>1778</v>
      </c>
      <c r="G252" s="207" t="s">
        <v>1564</v>
      </c>
      <c r="H252" s="208">
        <v>230</v>
      </c>
      <c r="I252" s="209"/>
      <c r="J252" s="210">
        <f>ROUND(I252*H252,2)</f>
        <v>0</v>
      </c>
      <c r="K252" s="206" t="s">
        <v>1</v>
      </c>
      <c r="L252" s="40"/>
      <c r="M252" s="211" t="s">
        <v>1</v>
      </c>
      <c r="N252" s="212" t="s">
        <v>38</v>
      </c>
      <c r="O252" s="72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5" t="s">
        <v>159</v>
      </c>
      <c r="AT252" s="215" t="s">
        <v>155</v>
      </c>
      <c r="AU252" s="215" t="s">
        <v>80</v>
      </c>
      <c r="AY252" s="18" t="s">
        <v>153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8" t="s">
        <v>80</v>
      </c>
      <c r="BK252" s="216">
        <f>ROUND(I252*H252,2)</f>
        <v>0</v>
      </c>
      <c r="BL252" s="18" t="s">
        <v>159</v>
      </c>
      <c r="BM252" s="215" t="s">
        <v>488</v>
      </c>
    </row>
    <row r="253" spans="1:65" s="2" customFormat="1" ht="11.25">
      <c r="A253" s="35"/>
      <c r="B253" s="36"/>
      <c r="C253" s="37"/>
      <c r="D253" s="217" t="s">
        <v>160</v>
      </c>
      <c r="E253" s="37"/>
      <c r="F253" s="218" t="s">
        <v>1778</v>
      </c>
      <c r="G253" s="37"/>
      <c r="H253" s="37"/>
      <c r="I253" s="116"/>
      <c r="J253" s="37"/>
      <c r="K253" s="37"/>
      <c r="L253" s="40"/>
      <c r="M253" s="219"/>
      <c r="N253" s="22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160</v>
      </c>
      <c r="AU253" s="18" t="s">
        <v>80</v>
      </c>
    </row>
    <row r="254" spans="1:65" s="2" customFormat="1" ht="16.5" customHeight="1">
      <c r="A254" s="35"/>
      <c r="B254" s="36"/>
      <c r="C254" s="204" t="s">
        <v>489</v>
      </c>
      <c r="D254" s="204" t="s">
        <v>155</v>
      </c>
      <c r="E254" s="205" t="s">
        <v>1777</v>
      </c>
      <c r="F254" s="206" t="s">
        <v>1778</v>
      </c>
      <c r="G254" s="207" t="s">
        <v>1564</v>
      </c>
      <c r="H254" s="208">
        <v>8</v>
      </c>
      <c r="I254" s="209"/>
      <c r="J254" s="210">
        <f>ROUND(I254*H254,2)</f>
        <v>0</v>
      </c>
      <c r="K254" s="206" t="s">
        <v>1</v>
      </c>
      <c r="L254" s="40"/>
      <c r="M254" s="211" t="s">
        <v>1</v>
      </c>
      <c r="N254" s="212" t="s">
        <v>38</v>
      </c>
      <c r="O254" s="72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5" t="s">
        <v>159</v>
      </c>
      <c r="AT254" s="215" t="s">
        <v>155</v>
      </c>
      <c r="AU254" s="215" t="s">
        <v>80</v>
      </c>
      <c r="AY254" s="18" t="s">
        <v>153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8" t="s">
        <v>80</v>
      </c>
      <c r="BK254" s="216">
        <f>ROUND(I254*H254,2)</f>
        <v>0</v>
      </c>
      <c r="BL254" s="18" t="s">
        <v>159</v>
      </c>
      <c r="BM254" s="215" t="s">
        <v>492</v>
      </c>
    </row>
    <row r="255" spans="1:65" s="2" customFormat="1" ht="11.25">
      <c r="A255" s="35"/>
      <c r="B255" s="36"/>
      <c r="C255" s="37"/>
      <c r="D255" s="217" t="s">
        <v>160</v>
      </c>
      <c r="E255" s="37"/>
      <c r="F255" s="218" t="s">
        <v>1778</v>
      </c>
      <c r="G255" s="37"/>
      <c r="H255" s="37"/>
      <c r="I255" s="116"/>
      <c r="J255" s="37"/>
      <c r="K255" s="37"/>
      <c r="L255" s="40"/>
      <c r="M255" s="219"/>
      <c r="N255" s="220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160</v>
      </c>
      <c r="AU255" s="18" t="s">
        <v>80</v>
      </c>
    </row>
    <row r="256" spans="1:65" s="2" customFormat="1" ht="16.5" customHeight="1">
      <c r="A256" s="35"/>
      <c r="B256" s="36"/>
      <c r="C256" s="204" t="s">
        <v>311</v>
      </c>
      <c r="D256" s="204" t="s">
        <v>155</v>
      </c>
      <c r="E256" s="205" t="s">
        <v>1779</v>
      </c>
      <c r="F256" s="206" t="s">
        <v>1780</v>
      </c>
      <c r="G256" s="207" t="s">
        <v>1564</v>
      </c>
      <c r="H256" s="208">
        <v>8</v>
      </c>
      <c r="I256" s="209"/>
      <c r="J256" s="210">
        <f>ROUND(I256*H256,2)</f>
        <v>0</v>
      </c>
      <c r="K256" s="206" t="s">
        <v>1</v>
      </c>
      <c r="L256" s="40"/>
      <c r="M256" s="211" t="s">
        <v>1</v>
      </c>
      <c r="N256" s="212" t="s">
        <v>38</v>
      </c>
      <c r="O256" s="72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5" t="s">
        <v>159</v>
      </c>
      <c r="AT256" s="215" t="s">
        <v>155</v>
      </c>
      <c r="AU256" s="215" t="s">
        <v>80</v>
      </c>
      <c r="AY256" s="18" t="s">
        <v>153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8" t="s">
        <v>80</v>
      </c>
      <c r="BK256" s="216">
        <f>ROUND(I256*H256,2)</f>
        <v>0</v>
      </c>
      <c r="BL256" s="18" t="s">
        <v>159</v>
      </c>
      <c r="BM256" s="215" t="s">
        <v>495</v>
      </c>
    </row>
    <row r="257" spans="1:65" s="2" customFormat="1" ht="11.25">
      <c r="A257" s="35"/>
      <c r="B257" s="36"/>
      <c r="C257" s="37"/>
      <c r="D257" s="217" t="s">
        <v>160</v>
      </c>
      <c r="E257" s="37"/>
      <c r="F257" s="218" t="s">
        <v>1780</v>
      </c>
      <c r="G257" s="37"/>
      <c r="H257" s="37"/>
      <c r="I257" s="116"/>
      <c r="J257" s="37"/>
      <c r="K257" s="37"/>
      <c r="L257" s="40"/>
      <c r="M257" s="219"/>
      <c r="N257" s="22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160</v>
      </c>
      <c r="AU257" s="18" t="s">
        <v>80</v>
      </c>
    </row>
    <row r="258" spans="1:65" s="2" customFormat="1" ht="16.5" customHeight="1">
      <c r="A258" s="35"/>
      <c r="B258" s="36"/>
      <c r="C258" s="204" t="s">
        <v>496</v>
      </c>
      <c r="D258" s="204" t="s">
        <v>155</v>
      </c>
      <c r="E258" s="205" t="s">
        <v>1781</v>
      </c>
      <c r="F258" s="206" t="s">
        <v>1782</v>
      </c>
      <c r="G258" s="207" t="s">
        <v>1564</v>
      </c>
      <c r="H258" s="208">
        <v>8</v>
      </c>
      <c r="I258" s="209"/>
      <c r="J258" s="210">
        <f>ROUND(I258*H258,2)</f>
        <v>0</v>
      </c>
      <c r="K258" s="206" t="s">
        <v>1</v>
      </c>
      <c r="L258" s="40"/>
      <c r="M258" s="211" t="s">
        <v>1</v>
      </c>
      <c r="N258" s="212" t="s">
        <v>38</v>
      </c>
      <c r="O258" s="72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5" t="s">
        <v>159</v>
      </c>
      <c r="AT258" s="215" t="s">
        <v>155</v>
      </c>
      <c r="AU258" s="215" t="s">
        <v>80</v>
      </c>
      <c r="AY258" s="18" t="s">
        <v>153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8" t="s">
        <v>80</v>
      </c>
      <c r="BK258" s="216">
        <f>ROUND(I258*H258,2)</f>
        <v>0</v>
      </c>
      <c r="BL258" s="18" t="s">
        <v>159</v>
      </c>
      <c r="BM258" s="215" t="s">
        <v>499</v>
      </c>
    </row>
    <row r="259" spans="1:65" s="2" customFormat="1" ht="11.25">
      <c r="A259" s="35"/>
      <c r="B259" s="36"/>
      <c r="C259" s="37"/>
      <c r="D259" s="217" t="s">
        <v>160</v>
      </c>
      <c r="E259" s="37"/>
      <c r="F259" s="218" t="s">
        <v>1782</v>
      </c>
      <c r="G259" s="37"/>
      <c r="H259" s="37"/>
      <c r="I259" s="116"/>
      <c r="J259" s="37"/>
      <c r="K259" s="37"/>
      <c r="L259" s="40"/>
      <c r="M259" s="219"/>
      <c r="N259" s="220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160</v>
      </c>
      <c r="AU259" s="18" t="s">
        <v>80</v>
      </c>
    </row>
    <row r="260" spans="1:65" s="2" customFormat="1" ht="21.75" customHeight="1">
      <c r="A260" s="35"/>
      <c r="B260" s="36"/>
      <c r="C260" s="204" t="s">
        <v>316</v>
      </c>
      <c r="D260" s="204" t="s">
        <v>155</v>
      </c>
      <c r="E260" s="205" t="s">
        <v>1783</v>
      </c>
      <c r="F260" s="206" t="s">
        <v>1784</v>
      </c>
      <c r="G260" s="207" t="s">
        <v>1564</v>
      </c>
      <c r="H260" s="208">
        <v>1</v>
      </c>
      <c r="I260" s="209"/>
      <c r="J260" s="210">
        <f>ROUND(I260*H260,2)</f>
        <v>0</v>
      </c>
      <c r="K260" s="206" t="s">
        <v>1</v>
      </c>
      <c r="L260" s="40"/>
      <c r="M260" s="211" t="s">
        <v>1</v>
      </c>
      <c r="N260" s="212" t="s">
        <v>38</v>
      </c>
      <c r="O260" s="72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5" t="s">
        <v>159</v>
      </c>
      <c r="AT260" s="215" t="s">
        <v>155</v>
      </c>
      <c r="AU260" s="215" t="s">
        <v>80</v>
      </c>
      <c r="AY260" s="18" t="s">
        <v>153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8" t="s">
        <v>80</v>
      </c>
      <c r="BK260" s="216">
        <f>ROUND(I260*H260,2)</f>
        <v>0</v>
      </c>
      <c r="BL260" s="18" t="s">
        <v>159</v>
      </c>
      <c r="BM260" s="215" t="s">
        <v>502</v>
      </c>
    </row>
    <row r="261" spans="1:65" s="2" customFormat="1" ht="19.5">
      <c r="A261" s="35"/>
      <c r="B261" s="36"/>
      <c r="C261" s="37"/>
      <c r="D261" s="217" t="s">
        <v>160</v>
      </c>
      <c r="E261" s="37"/>
      <c r="F261" s="218" t="s">
        <v>1784</v>
      </c>
      <c r="G261" s="37"/>
      <c r="H261" s="37"/>
      <c r="I261" s="116"/>
      <c r="J261" s="37"/>
      <c r="K261" s="37"/>
      <c r="L261" s="40"/>
      <c r="M261" s="219"/>
      <c r="N261" s="220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160</v>
      </c>
      <c r="AU261" s="18" t="s">
        <v>80</v>
      </c>
    </row>
    <row r="262" spans="1:65" s="2" customFormat="1" ht="16.5" customHeight="1">
      <c r="A262" s="35"/>
      <c r="B262" s="36"/>
      <c r="C262" s="204" t="s">
        <v>503</v>
      </c>
      <c r="D262" s="204" t="s">
        <v>155</v>
      </c>
      <c r="E262" s="205" t="s">
        <v>1785</v>
      </c>
      <c r="F262" s="206" t="s">
        <v>1786</v>
      </c>
      <c r="G262" s="207" t="s">
        <v>1564</v>
      </c>
      <c r="H262" s="208">
        <v>1</v>
      </c>
      <c r="I262" s="209"/>
      <c r="J262" s="210">
        <f>ROUND(I262*H262,2)</f>
        <v>0</v>
      </c>
      <c r="K262" s="206" t="s">
        <v>1</v>
      </c>
      <c r="L262" s="40"/>
      <c r="M262" s="211" t="s">
        <v>1</v>
      </c>
      <c r="N262" s="212" t="s">
        <v>38</v>
      </c>
      <c r="O262" s="72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5" t="s">
        <v>159</v>
      </c>
      <c r="AT262" s="215" t="s">
        <v>155</v>
      </c>
      <c r="AU262" s="215" t="s">
        <v>80</v>
      </c>
      <c r="AY262" s="18" t="s">
        <v>153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8" t="s">
        <v>80</v>
      </c>
      <c r="BK262" s="216">
        <f>ROUND(I262*H262,2)</f>
        <v>0</v>
      </c>
      <c r="BL262" s="18" t="s">
        <v>159</v>
      </c>
      <c r="BM262" s="215" t="s">
        <v>506</v>
      </c>
    </row>
    <row r="263" spans="1:65" s="2" customFormat="1" ht="11.25">
      <c r="A263" s="35"/>
      <c r="B263" s="36"/>
      <c r="C263" s="37"/>
      <c r="D263" s="217" t="s">
        <v>160</v>
      </c>
      <c r="E263" s="37"/>
      <c r="F263" s="218" t="s">
        <v>1786</v>
      </c>
      <c r="G263" s="37"/>
      <c r="H263" s="37"/>
      <c r="I263" s="116"/>
      <c r="J263" s="37"/>
      <c r="K263" s="37"/>
      <c r="L263" s="40"/>
      <c r="M263" s="219"/>
      <c r="N263" s="220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160</v>
      </c>
      <c r="AU263" s="18" t="s">
        <v>80</v>
      </c>
    </row>
    <row r="264" spans="1:65" s="12" customFormat="1" ht="25.9" customHeight="1">
      <c r="B264" s="188"/>
      <c r="C264" s="189"/>
      <c r="D264" s="190" t="s">
        <v>72</v>
      </c>
      <c r="E264" s="191" t="s">
        <v>1787</v>
      </c>
      <c r="F264" s="191" t="s">
        <v>1646</v>
      </c>
      <c r="G264" s="189"/>
      <c r="H264" s="189"/>
      <c r="I264" s="192"/>
      <c r="J264" s="193">
        <f>BK264</f>
        <v>0</v>
      </c>
      <c r="K264" s="189"/>
      <c r="L264" s="194"/>
      <c r="M264" s="195"/>
      <c r="N264" s="196"/>
      <c r="O264" s="196"/>
      <c r="P264" s="197">
        <f>SUM(P265:P268)</f>
        <v>0</v>
      </c>
      <c r="Q264" s="196"/>
      <c r="R264" s="197">
        <f>SUM(R265:R268)</f>
        <v>0</v>
      </c>
      <c r="S264" s="196"/>
      <c r="T264" s="198">
        <f>SUM(T265:T268)</f>
        <v>0</v>
      </c>
      <c r="AR264" s="199" t="s">
        <v>80</v>
      </c>
      <c r="AT264" s="200" t="s">
        <v>72</v>
      </c>
      <c r="AU264" s="200" t="s">
        <v>73</v>
      </c>
      <c r="AY264" s="199" t="s">
        <v>153</v>
      </c>
      <c r="BK264" s="201">
        <f>SUM(BK265:BK268)</f>
        <v>0</v>
      </c>
    </row>
    <row r="265" spans="1:65" s="2" customFormat="1" ht="16.5" customHeight="1">
      <c r="A265" s="35"/>
      <c r="B265" s="36"/>
      <c r="C265" s="204" t="s">
        <v>320</v>
      </c>
      <c r="D265" s="204" t="s">
        <v>155</v>
      </c>
      <c r="E265" s="205" t="s">
        <v>1788</v>
      </c>
      <c r="F265" s="206" t="s">
        <v>1789</v>
      </c>
      <c r="G265" s="207" t="s">
        <v>664</v>
      </c>
      <c r="H265" s="208">
        <v>4</v>
      </c>
      <c r="I265" s="209"/>
      <c r="J265" s="210">
        <f>ROUND(I265*H265,2)</f>
        <v>0</v>
      </c>
      <c r="K265" s="206" t="s">
        <v>1</v>
      </c>
      <c r="L265" s="40"/>
      <c r="M265" s="211" t="s">
        <v>1</v>
      </c>
      <c r="N265" s="212" t="s">
        <v>38</v>
      </c>
      <c r="O265" s="72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5" t="s">
        <v>159</v>
      </c>
      <c r="AT265" s="215" t="s">
        <v>155</v>
      </c>
      <c r="AU265" s="215" t="s">
        <v>80</v>
      </c>
      <c r="AY265" s="18" t="s">
        <v>153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8" t="s">
        <v>80</v>
      </c>
      <c r="BK265" s="216">
        <f>ROUND(I265*H265,2)</f>
        <v>0</v>
      </c>
      <c r="BL265" s="18" t="s">
        <v>159</v>
      </c>
      <c r="BM265" s="215" t="s">
        <v>510</v>
      </c>
    </row>
    <row r="266" spans="1:65" s="2" customFormat="1" ht="11.25">
      <c r="A266" s="35"/>
      <c r="B266" s="36"/>
      <c r="C266" s="37"/>
      <c r="D266" s="217" t="s">
        <v>160</v>
      </c>
      <c r="E266" s="37"/>
      <c r="F266" s="218" t="s">
        <v>1789</v>
      </c>
      <c r="G266" s="37"/>
      <c r="H266" s="37"/>
      <c r="I266" s="116"/>
      <c r="J266" s="37"/>
      <c r="K266" s="37"/>
      <c r="L266" s="40"/>
      <c r="M266" s="219"/>
      <c r="N266" s="220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160</v>
      </c>
      <c r="AU266" s="18" t="s">
        <v>80</v>
      </c>
    </row>
    <row r="267" spans="1:65" s="2" customFormat="1" ht="16.5" customHeight="1">
      <c r="A267" s="35"/>
      <c r="B267" s="36"/>
      <c r="C267" s="204" t="s">
        <v>511</v>
      </c>
      <c r="D267" s="204" t="s">
        <v>155</v>
      </c>
      <c r="E267" s="205" t="s">
        <v>1790</v>
      </c>
      <c r="F267" s="206" t="s">
        <v>1791</v>
      </c>
      <c r="G267" s="207" t="s">
        <v>664</v>
      </c>
      <c r="H267" s="208">
        <v>12</v>
      </c>
      <c r="I267" s="209"/>
      <c r="J267" s="210">
        <f>ROUND(I267*H267,2)</f>
        <v>0</v>
      </c>
      <c r="K267" s="206" t="s">
        <v>1</v>
      </c>
      <c r="L267" s="40"/>
      <c r="M267" s="211" t="s">
        <v>1</v>
      </c>
      <c r="N267" s="212" t="s">
        <v>38</v>
      </c>
      <c r="O267" s="72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5" t="s">
        <v>159</v>
      </c>
      <c r="AT267" s="215" t="s">
        <v>155</v>
      </c>
      <c r="AU267" s="215" t="s">
        <v>80</v>
      </c>
      <c r="AY267" s="18" t="s">
        <v>153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8" t="s">
        <v>80</v>
      </c>
      <c r="BK267" s="216">
        <f>ROUND(I267*H267,2)</f>
        <v>0</v>
      </c>
      <c r="BL267" s="18" t="s">
        <v>159</v>
      </c>
      <c r="BM267" s="215" t="s">
        <v>514</v>
      </c>
    </row>
    <row r="268" spans="1:65" s="2" customFormat="1" ht="11.25">
      <c r="A268" s="35"/>
      <c r="B268" s="36"/>
      <c r="C268" s="37"/>
      <c r="D268" s="217" t="s">
        <v>160</v>
      </c>
      <c r="E268" s="37"/>
      <c r="F268" s="218" t="s">
        <v>1791</v>
      </c>
      <c r="G268" s="37"/>
      <c r="H268" s="37"/>
      <c r="I268" s="116"/>
      <c r="J268" s="37"/>
      <c r="K268" s="37"/>
      <c r="L268" s="40"/>
      <c r="M268" s="219"/>
      <c r="N268" s="220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160</v>
      </c>
      <c r="AU268" s="18" t="s">
        <v>80</v>
      </c>
    </row>
    <row r="269" spans="1:65" s="12" customFormat="1" ht="25.9" customHeight="1">
      <c r="B269" s="188"/>
      <c r="C269" s="189"/>
      <c r="D269" s="190" t="s">
        <v>72</v>
      </c>
      <c r="E269" s="191" t="s">
        <v>1792</v>
      </c>
      <c r="F269" s="191" t="s">
        <v>1793</v>
      </c>
      <c r="G269" s="189"/>
      <c r="H269" s="189"/>
      <c r="I269" s="192"/>
      <c r="J269" s="193">
        <f>BK269</f>
        <v>0</v>
      </c>
      <c r="K269" s="189"/>
      <c r="L269" s="194"/>
      <c r="M269" s="195"/>
      <c r="N269" s="196"/>
      <c r="O269" s="196"/>
      <c r="P269" s="197">
        <f>SUM(P270:P271)</f>
        <v>0</v>
      </c>
      <c r="Q269" s="196"/>
      <c r="R269" s="197">
        <f>SUM(R270:R271)</f>
        <v>0</v>
      </c>
      <c r="S269" s="196"/>
      <c r="T269" s="198">
        <f>SUM(T270:T271)</f>
        <v>0</v>
      </c>
      <c r="AR269" s="199" t="s">
        <v>80</v>
      </c>
      <c r="AT269" s="200" t="s">
        <v>72</v>
      </c>
      <c r="AU269" s="200" t="s">
        <v>73</v>
      </c>
      <c r="AY269" s="199" t="s">
        <v>153</v>
      </c>
      <c r="BK269" s="201">
        <f>SUM(BK270:BK271)</f>
        <v>0</v>
      </c>
    </row>
    <row r="270" spans="1:65" s="2" customFormat="1" ht="16.5" customHeight="1">
      <c r="A270" s="35"/>
      <c r="B270" s="36"/>
      <c r="C270" s="204" t="s">
        <v>332</v>
      </c>
      <c r="D270" s="204" t="s">
        <v>155</v>
      </c>
      <c r="E270" s="205" t="s">
        <v>1794</v>
      </c>
      <c r="F270" s="206" t="s">
        <v>1795</v>
      </c>
      <c r="G270" s="207" t="s">
        <v>664</v>
      </c>
      <c r="H270" s="208">
        <v>4</v>
      </c>
      <c r="I270" s="209"/>
      <c r="J270" s="210">
        <f>ROUND(I270*H270,2)</f>
        <v>0</v>
      </c>
      <c r="K270" s="206" t="s">
        <v>1</v>
      </c>
      <c r="L270" s="40"/>
      <c r="M270" s="211" t="s">
        <v>1</v>
      </c>
      <c r="N270" s="212" t="s">
        <v>38</v>
      </c>
      <c r="O270" s="72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5" t="s">
        <v>159</v>
      </c>
      <c r="AT270" s="215" t="s">
        <v>155</v>
      </c>
      <c r="AU270" s="215" t="s">
        <v>80</v>
      </c>
      <c r="AY270" s="18" t="s">
        <v>153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8" t="s">
        <v>80</v>
      </c>
      <c r="BK270" s="216">
        <f>ROUND(I270*H270,2)</f>
        <v>0</v>
      </c>
      <c r="BL270" s="18" t="s">
        <v>159</v>
      </c>
      <c r="BM270" s="215" t="s">
        <v>517</v>
      </c>
    </row>
    <row r="271" spans="1:65" s="2" customFormat="1" ht="11.25">
      <c r="A271" s="35"/>
      <c r="B271" s="36"/>
      <c r="C271" s="37"/>
      <c r="D271" s="217" t="s">
        <v>160</v>
      </c>
      <c r="E271" s="37"/>
      <c r="F271" s="218" t="s">
        <v>1795</v>
      </c>
      <c r="G271" s="37"/>
      <c r="H271" s="37"/>
      <c r="I271" s="116"/>
      <c r="J271" s="37"/>
      <c r="K271" s="37"/>
      <c r="L271" s="40"/>
      <c r="M271" s="219"/>
      <c r="N271" s="220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160</v>
      </c>
      <c r="AU271" s="18" t="s">
        <v>80</v>
      </c>
    </row>
    <row r="272" spans="1:65" s="12" customFormat="1" ht="25.9" customHeight="1">
      <c r="B272" s="188"/>
      <c r="C272" s="189"/>
      <c r="D272" s="190" t="s">
        <v>72</v>
      </c>
      <c r="E272" s="191" t="s">
        <v>1796</v>
      </c>
      <c r="F272" s="191" t="s">
        <v>1797</v>
      </c>
      <c r="G272" s="189"/>
      <c r="H272" s="189"/>
      <c r="I272" s="192"/>
      <c r="J272" s="193">
        <f>BK272</f>
        <v>0</v>
      </c>
      <c r="K272" s="189"/>
      <c r="L272" s="194"/>
      <c r="M272" s="195"/>
      <c r="N272" s="196"/>
      <c r="O272" s="196"/>
      <c r="P272" s="197">
        <f>SUM(P273:P286)</f>
        <v>0</v>
      </c>
      <c r="Q272" s="196"/>
      <c r="R272" s="197">
        <f>SUM(R273:R286)</f>
        <v>0</v>
      </c>
      <c r="S272" s="196"/>
      <c r="T272" s="198">
        <f>SUM(T273:T286)</f>
        <v>0</v>
      </c>
      <c r="AR272" s="199" t="s">
        <v>80</v>
      </c>
      <c r="AT272" s="200" t="s">
        <v>72</v>
      </c>
      <c r="AU272" s="200" t="s">
        <v>73</v>
      </c>
      <c r="AY272" s="199" t="s">
        <v>153</v>
      </c>
      <c r="BK272" s="201">
        <f>SUM(BK273:BK286)</f>
        <v>0</v>
      </c>
    </row>
    <row r="273" spans="1:65" s="2" customFormat="1" ht="16.5" customHeight="1">
      <c r="A273" s="35"/>
      <c r="B273" s="36"/>
      <c r="C273" s="204" t="s">
        <v>518</v>
      </c>
      <c r="D273" s="204" t="s">
        <v>155</v>
      </c>
      <c r="E273" s="205" t="s">
        <v>1798</v>
      </c>
      <c r="F273" s="206" t="s">
        <v>1799</v>
      </c>
      <c r="G273" s="207" t="s">
        <v>1564</v>
      </c>
      <c r="H273" s="208">
        <v>8</v>
      </c>
      <c r="I273" s="209"/>
      <c r="J273" s="210">
        <f>ROUND(I273*H273,2)</f>
        <v>0</v>
      </c>
      <c r="K273" s="206" t="s">
        <v>1</v>
      </c>
      <c r="L273" s="40"/>
      <c r="M273" s="211" t="s">
        <v>1</v>
      </c>
      <c r="N273" s="212" t="s">
        <v>38</v>
      </c>
      <c r="O273" s="72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5" t="s">
        <v>159</v>
      </c>
      <c r="AT273" s="215" t="s">
        <v>155</v>
      </c>
      <c r="AU273" s="215" t="s">
        <v>80</v>
      </c>
      <c r="AY273" s="18" t="s">
        <v>153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8" t="s">
        <v>80</v>
      </c>
      <c r="BK273" s="216">
        <f>ROUND(I273*H273,2)</f>
        <v>0</v>
      </c>
      <c r="BL273" s="18" t="s">
        <v>159</v>
      </c>
      <c r="BM273" s="215" t="s">
        <v>521</v>
      </c>
    </row>
    <row r="274" spans="1:65" s="2" customFormat="1" ht="11.25">
      <c r="A274" s="35"/>
      <c r="B274" s="36"/>
      <c r="C274" s="37"/>
      <c r="D274" s="217" t="s">
        <v>160</v>
      </c>
      <c r="E274" s="37"/>
      <c r="F274" s="218" t="s">
        <v>1799</v>
      </c>
      <c r="G274" s="37"/>
      <c r="H274" s="37"/>
      <c r="I274" s="116"/>
      <c r="J274" s="37"/>
      <c r="K274" s="37"/>
      <c r="L274" s="40"/>
      <c r="M274" s="219"/>
      <c r="N274" s="220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160</v>
      </c>
      <c r="AU274" s="18" t="s">
        <v>80</v>
      </c>
    </row>
    <row r="275" spans="1:65" s="2" customFormat="1" ht="16.5" customHeight="1">
      <c r="A275" s="35"/>
      <c r="B275" s="36"/>
      <c r="C275" s="204" t="s">
        <v>335</v>
      </c>
      <c r="D275" s="204" t="s">
        <v>155</v>
      </c>
      <c r="E275" s="205" t="s">
        <v>1798</v>
      </c>
      <c r="F275" s="206" t="s">
        <v>1799</v>
      </c>
      <c r="G275" s="207" t="s">
        <v>1564</v>
      </c>
      <c r="H275" s="208">
        <v>9</v>
      </c>
      <c r="I275" s="209"/>
      <c r="J275" s="210">
        <f>ROUND(I275*H275,2)</f>
        <v>0</v>
      </c>
      <c r="K275" s="206" t="s">
        <v>1</v>
      </c>
      <c r="L275" s="40"/>
      <c r="M275" s="211" t="s">
        <v>1</v>
      </c>
      <c r="N275" s="212" t="s">
        <v>38</v>
      </c>
      <c r="O275" s="72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5" t="s">
        <v>159</v>
      </c>
      <c r="AT275" s="215" t="s">
        <v>155</v>
      </c>
      <c r="AU275" s="215" t="s">
        <v>80</v>
      </c>
      <c r="AY275" s="18" t="s">
        <v>153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8" t="s">
        <v>80</v>
      </c>
      <c r="BK275" s="216">
        <f>ROUND(I275*H275,2)</f>
        <v>0</v>
      </c>
      <c r="BL275" s="18" t="s">
        <v>159</v>
      </c>
      <c r="BM275" s="215" t="s">
        <v>524</v>
      </c>
    </row>
    <row r="276" spans="1:65" s="2" customFormat="1" ht="11.25">
      <c r="A276" s="35"/>
      <c r="B276" s="36"/>
      <c r="C276" s="37"/>
      <c r="D276" s="217" t="s">
        <v>160</v>
      </c>
      <c r="E276" s="37"/>
      <c r="F276" s="218" t="s">
        <v>1799</v>
      </c>
      <c r="G276" s="37"/>
      <c r="H276" s="37"/>
      <c r="I276" s="116"/>
      <c r="J276" s="37"/>
      <c r="K276" s="37"/>
      <c r="L276" s="40"/>
      <c r="M276" s="219"/>
      <c r="N276" s="220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160</v>
      </c>
      <c r="AU276" s="18" t="s">
        <v>80</v>
      </c>
    </row>
    <row r="277" spans="1:65" s="2" customFormat="1" ht="16.5" customHeight="1">
      <c r="A277" s="35"/>
      <c r="B277" s="36"/>
      <c r="C277" s="204" t="s">
        <v>525</v>
      </c>
      <c r="D277" s="204" t="s">
        <v>155</v>
      </c>
      <c r="E277" s="205" t="s">
        <v>1798</v>
      </c>
      <c r="F277" s="206" t="s">
        <v>1799</v>
      </c>
      <c r="G277" s="207" t="s">
        <v>1564</v>
      </c>
      <c r="H277" s="208">
        <v>2</v>
      </c>
      <c r="I277" s="209"/>
      <c r="J277" s="210">
        <f>ROUND(I277*H277,2)</f>
        <v>0</v>
      </c>
      <c r="K277" s="206" t="s">
        <v>1</v>
      </c>
      <c r="L277" s="40"/>
      <c r="M277" s="211" t="s">
        <v>1</v>
      </c>
      <c r="N277" s="212" t="s">
        <v>38</v>
      </c>
      <c r="O277" s="72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5" t="s">
        <v>159</v>
      </c>
      <c r="AT277" s="215" t="s">
        <v>155</v>
      </c>
      <c r="AU277" s="215" t="s">
        <v>80</v>
      </c>
      <c r="AY277" s="18" t="s">
        <v>153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8" t="s">
        <v>80</v>
      </c>
      <c r="BK277" s="216">
        <f>ROUND(I277*H277,2)</f>
        <v>0</v>
      </c>
      <c r="BL277" s="18" t="s">
        <v>159</v>
      </c>
      <c r="BM277" s="215" t="s">
        <v>528</v>
      </c>
    </row>
    <row r="278" spans="1:65" s="2" customFormat="1" ht="11.25">
      <c r="A278" s="35"/>
      <c r="B278" s="36"/>
      <c r="C278" s="37"/>
      <c r="D278" s="217" t="s">
        <v>160</v>
      </c>
      <c r="E278" s="37"/>
      <c r="F278" s="218" t="s">
        <v>1799</v>
      </c>
      <c r="G278" s="37"/>
      <c r="H278" s="37"/>
      <c r="I278" s="116"/>
      <c r="J278" s="37"/>
      <c r="K278" s="37"/>
      <c r="L278" s="40"/>
      <c r="M278" s="219"/>
      <c r="N278" s="220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160</v>
      </c>
      <c r="AU278" s="18" t="s">
        <v>80</v>
      </c>
    </row>
    <row r="279" spans="1:65" s="2" customFormat="1" ht="16.5" customHeight="1">
      <c r="A279" s="35"/>
      <c r="B279" s="36"/>
      <c r="C279" s="204" t="s">
        <v>340</v>
      </c>
      <c r="D279" s="204" t="s">
        <v>155</v>
      </c>
      <c r="E279" s="205" t="s">
        <v>1798</v>
      </c>
      <c r="F279" s="206" t="s">
        <v>1799</v>
      </c>
      <c r="G279" s="207" t="s">
        <v>1564</v>
      </c>
      <c r="H279" s="208">
        <v>15</v>
      </c>
      <c r="I279" s="209"/>
      <c r="J279" s="210">
        <f>ROUND(I279*H279,2)</f>
        <v>0</v>
      </c>
      <c r="K279" s="206" t="s">
        <v>1</v>
      </c>
      <c r="L279" s="40"/>
      <c r="M279" s="211" t="s">
        <v>1</v>
      </c>
      <c r="N279" s="212" t="s">
        <v>38</v>
      </c>
      <c r="O279" s="72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5" t="s">
        <v>159</v>
      </c>
      <c r="AT279" s="215" t="s">
        <v>155</v>
      </c>
      <c r="AU279" s="215" t="s">
        <v>80</v>
      </c>
      <c r="AY279" s="18" t="s">
        <v>153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8" t="s">
        <v>80</v>
      </c>
      <c r="BK279" s="216">
        <f>ROUND(I279*H279,2)</f>
        <v>0</v>
      </c>
      <c r="BL279" s="18" t="s">
        <v>159</v>
      </c>
      <c r="BM279" s="215" t="s">
        <v>532</v>
      </c>
    </row>
    <row r="280" spans="1:65" s="2" customFormat="1" ht="11.25">
      <c r="A280" s="35"/>
      <c r="B280" s="36"/>
      <c r="C280" s="37"/>
      <c r="D280" s="217" t="s">
        <v>160</v>
      </c>
      <c r="E280" s="37"/>
      <c r="F280" s="218" t="s">
        <v>1799</v>
      </c>
      <c r="G280" s="37"/>
      <c r="H280" s="37"/>
      <c r="I280" s="116"/>
      <c r="J280" s="37"/>
      <c r="K280" s="37"/>
      <c r="L280" s="40"/>
      <c r="M280" s="219"/>
      <c r="N280" s="220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160</v>
      </c>
      <c r="AU280" s="18" t="s">
        <v>80</v>
      </c>
    </row>
    <row r="281" spans="1:65" s="2" customFormat="1" ht="16.5" customHeight="1">
      <c r="A281" s="35"/>
      <c r="B281" s="36"/>
      <c r="C281" s="204" t="s">
        <v>537</v>
      </c>
      <c r="D281" s="204" t="s">
        <v>155</v>
      </c>
      <c r="E281" s="205" t="s">
        <v>1798</v>
      </c>
      <c r="F281" s="206" t="s">
        <v>1799</v>
      </c>
      <c r="G281" s="207" t="s">
        <v>1564</v>
      </c>
      <c r="H281" s="208">
        <v>4</v>
      </c>
      <c r="I281" s="209"/>
      <c r="J281" s="210">
        <f>ROUND(I281*H281,2)</f>
        <v>0</v>
      </c>
      <c r="K281" s="206" t="s">
        <v>1</v>
      </c>
      <c r="L281" s="40"/>
      <c r="M281" s="211" t="s">
        <v>1</v>
      </c>
      <c r="N281" s="212" t="s">
        <v>38</v>
      </c>
      <c r="O281" s="72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5" t="s">
        <v>159</v>
      </c>
      <c r="AT281" s="215" t="s">
        <v>155</v>
      </c>
      <c r="AU281" s="215" t="s">
        <v>80</v>
      </c>
      <c r="AY281" s="18" t="s">
        <v>153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8" t="s">
        <v>80</v>
      </c>
      <c r="BK281" s="216">
        <f>ROUND(I281*H281,2)</f>
        <v>0</v>
      </c>
      <c r="BL281" s="18" t="s">
        <v>159</v>
      </c>
      <c r="BM281" s="215" t="s">
        <v>540</v>
      </c>
    </row>
    <row r="282" spans="1:65" s="2" customFormat="1" ht="11.25">
      <c r="A282" s="35"/>
      <c r="B282" s="36"/>
      <c r="C282" s="37"/>
      <c r="D282" s="217" t="s">
        <v>160</v>
      </c>
      <c r="E282" s="37"/>
      <c r="F282" s="218" t="s">
        <v>1799</v>
      </c>
      <c r="G282" s="37"/>
      <c r="H282" s="37"/>
      <c r="I282" s="116"/>
      <c r="J282" s="37"/>
      <c r="K282" s="37"/>
      <c r="L282" s="40"/>
      <c r="M282" s="219"/>
      <c r="N282" s="220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160</v>
      </c>
      <c r="AU282" s="18" t="s">
        <v>80</v>
      </c>
    </row>
    <row r="283" spans="1:65" s="2" customFormat="1" ht="16.5" customHeight="1">
      <c r="A283" s="35"/>
      <c r="B283" s="36"/>
      <c r="C283" s="204" t="s">
        <v>343</v>
      </c>
      <c r="D283" s="204" t="s">
        <v>155</v>
      </c>
      <c r="E283" s="205" t="s">
        <v>1798</v>
      </c>
      <c r="F283" s="206" t="s">
        <v>1799</v>
      </c>
      <c r="G283" s="207" t="s">
        <v>1564</v>
      </c>
      <c r="H283" s="208">
        <v>6</v>
      </c>
      <c r="I283" s="209"/>
      <c r="J283" s="210">
        <f>ROUND(I283*H283,2)</f>
        <v>0</v>
      </c>
      <c r="K283" s="206" t="s">
        <v>1</v>
      </c>
      <c r="L283" s="40"/>
      <c r="M283" s="211" t="s">
        <v>1</v>
      </c>
      <c r="N283" s="212" t="s">
        <v>38</v>
      </c>
      <c r="O283" s="72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5" t="s">
        <v>159</v>
      </c>
      <c r="AT283" s="215" t="s">
        <v>155</v>
      </c>
      <c r="AU283" s="215" t="s">
        <v>80</v>
      </c>
      <c r="AY283" s="18" t="s">
        <v>153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8" t="s">
        <v>80</v>
      </c>
      <c r="BK283" s="216">
        <f>ROUND(I283*H283,2)</f>
        <v>0</v>
      </c>
      <c r="BL283" s="18" t="s">
        <v>159</v>
      </c>
      <c r="BM283" s="215" t="s">
        <v>547</v>
      </c>
    </row>
    <row r="284" spans="1:65" s="2" customFormat="1" ht="11.25">
      <c r="A284" s="35"/>
      <c r="B284" s="36"/>
      <c r="C284" s="37"/>
      <c r="D284" s="217" t="s">
        <v>160</v>
      </c>
      <c r="E284" s="37"/>
      <c r="F284" s="218" t="s">
        <v>1799</v>
      </c>
      <c r="G284" s="37"/>
      <c r="H284" s="37"/>
      <c r="I284" s="116"/>
      <c r="J284" s="37"/>
      <c r="K284" s="37"/>
      <c r="L284" s="40"/>
      <c r="M284" s="219"/>
      <c r="N284" s="220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160</v>
      </c>
      <c r="AU284" s="18" t="s">
        <v>80</v>
      </c>
    </row>
    <row r="285" spans="1:65" s="2" customFormat="1" ht="16.5" customHeight="1">
      <c r="A285" s="35"/>
      <c r="B285" s="36"/>
      <c r="C285" s="204" t="s">
        <v>548</v>
      </c>
      <c r="D285" s="204" t="s">
        <v>155</v>
      </c>
      <c r="E285" s="205" t="s">
        <v>1798</v>
      </c>
      <c r="F285" s="206" t="s">
        <v>1799</v>
      </c>
      <c r="G285" s="207" t="s">
        <v>1564</v>
      </c>
      <c r="H285" s="208">
        <v>2</v>
      </c>
      <c r="I285" s="209"/>
      <c r="J285" s="210">
        <f>ROUND(I285*H285,2)</f>
        <v>0</v>
      </c>
      <c r="K285" s="206" t="s">
        <v>1</v>
      </c>
      <c r="L285" s="40"/>
      <c r="M285" s="211" t="s">
        <v>1</v>
      </c>
      <c r="N285" s="212" t="s">
        <v>38</v>
      </c>
      <c r="O285" s="72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5" t="s">
        <v>159</v>
      </c>
      <c r="AT285" s="215" t="s">
        <v>155</v>
      </c>
      <c r="AU285" s="215" t="s">
        <v>80</v>
      </c>
      <c r="AY285" s="18" t="s">
        <v>153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8" t="s">
        <v>80</v>
      </c>
      <c r="BK285" s="216">
        <f>ROUND(I285*H285,2)</f>
        <v>0</v>
      </c>
      <c r="BL285" s="18" t="s">
        <v>159</v>
      </c>
      <c r="BM285" s="215" t="s">
        <v>551</v>
      </c>
    </row>
    <row r="286" spans="1:65" s="2" customFormat="1" ht="11.25">
      <c r="A286" s="35"/>
      <c r="B286" s="36"/>
      <c r="C286" s="37"/>
      <c r="D286" s="217" t="s">
        <v>160</v>
      </c>
      <c r="E286" s="37"/>
      <c r="F286" s="218" t="s">
        <v>1799</v>
      </c>
      <c r="G286" s="37"/>
      <c r="H286" s="37"/>
      <c r="I286" s="116"/>
      <c r="J286" s="37"/>
      <c r="K286" s="37"/>
      <c r="L286" s="40"/>
      <c r="M286" s="219"/>
      <c r="N286" s="220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160</v>
      </c>
      <c r="AU286" s="18" t="s">
        <v>80</v>
      </c>
    </row>
    <row r="287" spans="1:65" s="12" customFormat="1" ht="25.9" customHeight="1">
      <c r="B287" s="188"/>
      <c r="C287" s="189"/>
      <c r="D287" s="190" t="s">
        <v>72</v>
      </c>
      <c r="E287" s="191" t="s">
        <v>1800</v>
      </c>
      <c r="F287" s="191" t="s">
        <v>1801</v>
      </c>
      <c r="G287" s="189"/>
      <c r="H287" s="189"/>
      <c r="I287" s="192"/>
      <c r="J287" s="193">
        <f>BK287</f>
        <v>0</v>
      </c>
      <c r="K287" s="189"/>
      <c r="L287" s="194"/>
      <c r="M287" s="195"/>
      <c r="N287" s="196"/>
      <c r="O287" s="196"/>
      <c r="P287" s="197">
        <f>SUM(P288:P301)</f>
        <v>0</v>
      </c>
      <c r="Q287" s="196"/>
      <c r="R287" s="197">
        <f>SUM(R288:R301)</f>
        <v>0</v>
      </c>
      <c r="S287" s="196"/>
      <c r="T287" s="198">
        <f>SUM(T288:T301)</f>
        <v>0</v>
      </c>
      <c r="AR287" s="199" t="s">
        <v>80</v>
      </c>
      <c r="AT287" s="200" t="s">
        <v>72</v>
      </c>
      <c r="AU287" s="200" t="s">
        <v>73</v>
      </c>
      <c r="AY287" s="199" t="s">
        <v>153</v>
      </c>
      <c r="BK287" s="201">
        <f>SUM(BK288:BK301)</f>
        <v>0</v>
      </c>
    </row>
    <row r="288" spans="1:65" s="2" customFormat="1" ht="16.5" customHeight="1">
      <c r="A288" s="35"/>
      <c r="B288" s="36"/>
      <c r="C288" s="204" t="s">
        <v>348</v>
      </c>
      <c r="D288" s="204" t="s">
        <v>155</v>
      </c>
      <c r="E288" s="205" t="s">
        <v>1802</v>
      </c>
      <c r="F288" s="206" t="s">
        <v>1803</v>
      </c>
      <c r="G288" s="207" t="s">
        <v>1564</v>
      </c>
      <c r="H288" s="208">
        <v>1</v>
      </c>
      <c r="I288" s="209"/>
      <c r="J288" s="210">
        <f>ROUND(I288*H288,2)</f>
        <v>0</v>
      </c>
      <c r="K288" s="206" t="s">
        <v>1</v>
      </c>
      <c r="L288" s="40"/>
      <c r="M288" s="211" t="s">
        <v>1</v>
      </c>
      <c r="N288" s="212" t="s">
        <v>38</v>
      </c>
      <c r="O288" s="72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5" t="s">
        <v>159</v>
      </c>
      <c r="AT288" s="215" t="s">
        <v>155</v>
      </c>
      <c r="AU288" s="215" t="s">
        <v>80</v>
      </c>
      <c r="AY288" s="18" t="s">
        <v>153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8" t="s">
        <v>80</v>
      </c>
      <c r="BK288" s="216">
        <f>ROUND(I288*H288,2)</f>
        <v>0</v>
      </c>
      <c r="BL288" s="18" t="s">
        <v>159</v>
      </c>
      <c r="BM288" s="215" t="s">
        <v>554</v>
      </c>
    </row>
    <row r="289" spans="1:65" s="2" customFormat="1" ht="11.25">
      <c r="A289" s="35"/>
      <c r="B289" s="36"/>
      <c r="C289" s="37"/>
      <c r="D289" s="217" t="s">
        <v>160</v>
      </c>
      <c r="E289" s="37"/>
      <c r="F289" s="218" t="s">
        <v>1803</v>
      </c>
      <c r="G289" s="37"/>
      <c r="H289" s="37"/>
      <c r="I289" s="116"/>
      <c r="J289" s="37"/>
      <c r="K289" s="37"/>
      <c r="L289" s="40"/>
      <c r="M289" s="219"/>
      <c r="N289" s="220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160</v>
      </c>
      <c r="AU289" s="18" t="s">
        <v>80</v>
      </c>
    </row>
    <row r="290" spans="1:65" s="2" customFormat="1" ht="16.5" customHeight="1">
      <c r="A290" s="35"/>
      <c r="B290" s="36"/>
      <c r="C290" s="204" t="s">
        <v>559</v>
      </c>
      <c r="D290" s="204" t="s">
        <v>155</v>
      </c>
      <c r="E290" s="205" t="s">
        <v>1804</v>
      </c>
      <c r="F290" s="206" t="s">
        <v>1805</v>
      </c>
      <c r="G290" s="207" t="s">
        <v>1564</v>
      </c>
      <c r="H290" s="208">
        <v>2</v>
      </c>
      <c r="I290" s="209"/>
      <c r="J290" s="210">
        <f>ROUND(I290*H290,2)</f>
        <v>0</v>
      </c>
      <c r="K290" s="206" t="s">
        <v>1</v>
      </c>
      <c r="L290" s="40"/>
      <c r="M290" s="211" t="s">
        <v>1</v>
      </c>
      <c r="N290" s="212" t="s">
        <v>38</v>
      </c>
      <c r="O290" s="72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5" t="s">
        <v>159</v>
      </c>
      <c r="AT290" s="215" t="s">
        <v>155</v>
      </c>
      <c r="AU290" s="215" t="s">
        <v>80</v>
      </c>
      <c r="AY290" s="18" t="s">
        <v>153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8" t="s">
        <v>80</v>
      </c>
      <c r="BK290" s="216">
        <f>ROUND(I290*H290,2)</f>
        <v>0</v>
      </c>
      <c r="BL290" s="18" t="s">
        <v>159</v>
      </c>
      <c r="BM290" s="215" t="s">
        <v>562</v>
      </c>
    </row>
    <row r="291" spans="1:65" s="2" customFormat="1" ht="11.25">
      <c r="A291" s="35"/>
      <c r="B291" s="36"/>
      <c r="C291" s="37"/>
      <c r="D291" s="217" t="s">
        <v>160</v>
      </c>
      <c r="E291" s="37"/>
      <c r="F291" s="218" t="s">
        <v>1805</v>
      </c>
      <c r="G291" s="37"/>
      <c r="H291" s="37"/>
      <c r="I291" s="116"/>
      <c r="J291" s="37"/>
      <c r="K291" s="37"/>
      <c r="L291" s="40"/>
      <c r="M291" s="219"/>
      <c r="N291" s="220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160</v>
      </c>
      <c r="AU291" s="18" t="s">
        <v>80</v>
      </c>
    </row>
    <row r="292" spans="1:65" s="2" customFormat="1" ht="16.5" customHeight="1">
      <c r="A292" s="35"/>
      <c r="B292" s="36"/>
      <c r="C292" s="204" t="s">
        <v>351</v>
      </c>
      <c r="D292" s="204" t="s">
        <v>155</v>
      </c>
      <c r="E292" s="205" t="s">
        <v>1806</v>
      </c>
      <c r="F292" s="206" t="s">
        <v>1807</v>
      </c>
      <c r="G292" s="207" t="s">
        <v>1564</v>
      </c>
      <c r="H292" s="208">
        <v>4</v>
      </c>
      <c r="I292" s="209"/>
      <c r="J292" s="210">
        <f>ROUND(I292*H292,2)</f>
        <v>0</v>
      </c>
      <c r="K292" s="206" t="s">
        <v>1</v>
      </c>
      <c r="L292" s="40"/>
      <c r="M292" s="211" t="s">
        <v>1</v>
      </c>
      <c r="N292" s="212" t="s">
        <v>38</v>
      </c>
      <c r="O292" s="72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5" t="s">
        <v>159</v>
      </c>
      <c r="AT292" s="215" t="s">
        <v>155</v>
      </c>
      <c r="AU292" s="215" t="s">
        <v>80</v>
      </c>
      <c r="AY292" s="18" t="s">
        <v>153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8" t="s">
        <v>80</v>
      </c>
      <c r="BK292" s="216">
        <f>ROUND(I292*H292,2)</f>
        <v>0</v>
      </c>
      <c r="BL292" s="18" t="s">
        <v>159</v>
      </c>
      <c r="BM292" s="215" t="s">
        <v>566</v>
      </c>
    </row>
    <row r="293" spans="1:65" s="2" customFormat="1" ht="11.25">
      <c r="A293" s="35"/>
      <c r="B293" s="36"/>
      <c r="C293" s="37"/>
      <c r="D293" s="217" t="s">
        <v>160</v>
      </c>
      <c r="E293" s="37"/>
      <c r="F293" s="218" t="s">
        <v>1807</v>
      </c>
      <c r="G293" s="37"/>
      <c r="H293" s="37"/>
      <c r="I293" s="116"/>
      <c r="J293" s="37"/>
      <c r="K293" s="37"/>
      <c r="L293" s="40"/>
      <c r="M293" s="219"/>
      <c r="N293" s="220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160</v>
      </c>
      <c r="AU293" s="18" t="s">
        <v>80</v>
      </c>
    </row>
    <row r="294" spans="1:65" s="2" customFormat="1" ht="16.5" customHeight="1">
      <c r="A294" s="35"/>
      <c r="B294" s="36"/>
      <c r="C294" s="204" t="s">
        <v>569</v>
      </c>
      <c r="D294" s="204" t="s">
        <v>155</v>
      </c>
      <c r="E294" s="205" t="s">
        <v>1808</v>
      </c>
      <c r="F294" s="206" t="s">
        <v>1809</v>
      </c>
      <c r="G294" s="207" t="s">
        <v>1564</v>
      </c>
      <c r="H294" s="208">
        <v>4</v>
      </c>
      <c r="I294" s="209"/>
      <c r="J294" s="210">
        <f>ROUND(I294*H294,2)</f>
        <v>0</v>
      </c>
      <c r="K294" s="206" t="s">
        <v>1</v>
      </c>
      <c r="L294" s="40"/>
      <c r="M294" s="211" t="s">
        <v>1</v>
      </c>
      <c r="N294" s="212" t="s">
        <v>38</v>
      </c>
      <c r="O294" s="72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5" t="s">
        <v>159</v>
      </c>
      <c r="AT294" s="215" t="s">
        <v>155</v>
      </c>
      <c r="AU294" s="215" t="s">
        <v>80</v>
      </c>
      <c r="AY294" s="18" t="s">
        <v>153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8" t="s">
        <v>80</v>
      </c>
      <c r="BK294" s="216">
        <f>ROUND(I294*H294,2)</f>
        <v>0</v>
      </c>
      <c r="BL294" s="18" t="s">
        <v>159</v>
      </c>
      <c r="BM294" s="215" t="s">
        <v>572</v>
      </c>
    </row>
    <row r="295" spans="1:65" s="2" customFormat="1" ht="11.25">
      <c r="A295" s="35"/>
      <c r="B295" s="36"/>
      <c r="C295" s="37"/>
      <c r="D295" s="217" t="s">
        <v>160</v>
      </c>
      <c r="E295" s="37"/>
      <c r="F295" s="218" t="s">
        <v>1809</v>
      </c>
      <c r="G295" s="37"/>
      <c r="H295" s="37"/>
      <c r="I295" s="116"/>
      <c r="J295" s="37"/>
      <c r="K295" s="37"/>
      <c r="L295" s="40"/>
      <c r="M295" s="219"/>
      <c r="N295" s="220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160</v>
      </c>
      <c r="AU295" s="18" t="s">
        <v>80</v>
      </c>
    </row>
    <row r="296" spans="1:65" s="2" customFormat="1" ht="16.5" customHeight="1">
      <c r="A296" s="35"/>
      <c r="B296" s="36"/>
      <c r="C296" s="204" t="s">
        <v>355</v>
      </c>
      <c r="D296" s="204" t="s">
        <v>155</v>
      </c>
      <c r="E296" s="205" t="s">
        <v>1810</v>
      </c>
      <c r="F296" s="206" t="s">
        <v>1811</v>
      </c>
      <c r="G296" s="207" t="s">
        <v>1564</v>
      </c>
      <c r="H296" s="208">
        <v>1</v>
      </c>
      <c r="I296" s="209"/>
      <c r="J296" s="210">
        <f>ROUND(I296*H296,2)</f>
        <v>0</v>
      </c>
      <c r="K296" s="206" t="s">
        <v>1</v>
      </c>
      <c r="L296" s="40"/>
      <c r="M296" s="211" t="s">
        <v>1</v>
      </c>
      <c r="N296" s="212" t="s">
        <v>38</v>
      </c>
      <c r="O296" s="72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5" t="s">
        <v>159</v>
      </c>
      <c r="AT296" s="215" t="s">
        <v>155</v>
      </c>
      <c r="AU296" s="215" t="s">
        <v>80</v>
      </c>
      <c r="AY296" s="18" t="s">
        <v>153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8" t="s">
        <v>80</v>
      </c>
      <c r="BK296" s="216">
        <f>ROUND(I296*H296,2)</f>
        <v>0</v>
      </c>
      <c r="BL296" s="18" t="s">
        <v>159</v>
      </c>
      <c r="BM296" s="215" t="s">
        <v>576</v>
      </c>
    </row>
    <row r="297" spans="1:65" s="2" customFormat="1" ht="11.25">
      <c r="A297" s="35"/>
      <c r="B297" s="36"/>
      <c r="C297" s="37"/>
      <c r="D297" s="217" t="s">
        <v>160</v>
      </c>
      <c r="E297" s="37"/>
      <c r="F297" s="218" t="s">
        <v>1811</v>
      </c>
      <c r="G297" s="37"/>
      <c r="H297" s="37"/>
      <c r="I297" s="116"/>
      <c r="J297" s="37"/>
      <c r="K297" s="37"/>
      <c r="L297" s="40"/>
      <c r="M297" s="219"/>
      <c r="N297" s="220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160</v>
      </c>
      <c r="AU297" s="18" t="s">
        <v>80</v>
      </c>
    </row>
    <row r="298" spans="1:65" s="2" customFormat="1" ht="16.5" customHeight="1">
      <c r="A298" s="35"/>
      <c r="B298" s="36"/>
      <c r="C298" s="204" t="s">
        <v>578</v>
      </c>
      <c r="D298" s="204" t="s">
        <v>155</v>
      </c>
      <c r="E298" s="205" t="s">
        <v>1812</v>
      </c>
      <c r="F298" s="206" t="s">
        <v>1813</v>
      </c>
      <c r="G298" s="207" t="s">
        <v>1564</v>
      </c>
      <c r="H298" s="208">
        <v>1</v>
      </c>
      <c r="I298" s="209"/>
      <c r="J298" s="210">
        <f>ROUND(I298*H298,2)</f>
        <v>0</v>
      </c>
      <c r="K298" s="206" t="s">
        <v>1</v>
      </c>
      <c r="L298" s="40"/>
      <c r="M298" s="211" t="s">
        <v>1</v>
      </c>
      <c r="N298" s="212" t="s">
        <v>38</v>
      </c>
      <c r="O298" s="72"/>
      <c r="P298" s="213">
        <f>O298*H298</f>
        <v>0</v>
      </c>
      <c r="Q298" s="213">
        <v>0</v>
      </c>
      <c r="R298" s="213">
        <f>Q298*H298</f>
        <v>0</v>
      </c>
      <c r="S298" s="213">
        <v>0</v>
      </c>
      <c r="T298" s="21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5" t="s">
        <v>159</v>
      </c>
      <c r="AT298" s="215" t="s">
        <v>155</v>
      </c>
      <c r="AU298" s="215" t="s">
        <v>80</v>
      </c>
      <c r="AY298" s="18" t="s">
        <v>153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8" t="s">
        <v>80</v>
      </c>
      <c r="BK298" s="216">
        <f>ROUND(I298*H298,2)</f>
        <v>0</v>
      </c>
      <c r="BL298" s="18" t="s">
        <v>159</v>
      </c>
      <c r="BM298" s="215" t="s">
        <v>581</v>
      </c>
    </row>
    <row r="299" spans="1:65" s="2" customFormat="1" ht="11.25">
      <c r="A299" s="35"/>
      <c r="B299" s="36"/>
      <c r="C299" s="37"/>
      <c r="D299" s="217" t="s">
        <v>160</v>
      </c>
      <c r="E299" s="37"/>
      <c r="F299" s="218" t="s">
        <v>1813</v>
      </c>
      <c r="G299" s="37"/>
      <c r="H299" s="37"/>
      <c r="I299" s="116"/>
      <c r="J299" s="37"/>
      <c r="K299" s="37"/>
      <c r="L299" s="40"/>
      <c r="M299" s="219"/>
      <c r="N299" s="220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160</v>
      </c>
      <c r="AU299" s="18" t="s">
        <v>80</v>
      </c>
    </row>
    <row r="300" spans="1:65" s="2" customFormat="1" ht="16.5" customHeight="1">
      <c r="A300" s="35"/>
      <c r="B300" s="36"/>
      <c r="C300" s="204" t="s">
        <v>358</v>
      </c>
      <c r="D300" s="204" t="s">
        <v>155</v>
      </c>
      <c r="E300" s="205" t="s">
        <v>1814</v>
      </c>
      <c r="F300" s="206" t="s">
        <v>1815</v>
      </c>
      <c r="G300" s="207" t="s">
        <v>1564</v>
      </c>
      <c r="H300" s="208">
        <v>1</v>
      </c>
      <c r="I300" s="209"/>
      <c r="J300" s="210">
        <f>ROUND(I300*H300,2)</f>
        <v>0</v>
      </c>
      <c r="K300" s="206" t="s">
        <v>1</v>
      </c>
      <c r="L300" s="40"/>
      <c r="M300" s="211" t="s">
        <v>1</v>
      </c>
      <c r="N300" s="212" t="s">
        <v>38</v>
      </c>
      <c r="O300" s="72"/>
      <c r="P300" s="213">
        <f>O300*H300</f>
        <v>0</v>
      </c>
      <c r="Q300" s="213">
        <v>0</v>
      </c>
      <c r="R300" s="213">
        <f>Q300*H300</f>
        <v>0</v>
      </c>
      <c r="S300" s="213">
        <v>0</v>
      </c>
      <c r="T300" s="21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5" t="s">
        <v>159</v>
      </c>
      <c r="AT300" s="215" t="s">
        <v>155</v>
      </c>
      <c r="AU300" s="215" t="s">
        <v>80</v>
      </c>
      <c r="AY300" s="18" t="s">
        <v>153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8" t="s">
        <v>80</v>
      </c>
      <c r="BK300" s="216">
        <f>ROUND(I300*H300,2)</f>
        <v>0</v>
      </c>
      <c r="BL300" s="18" t="s">
        <v>159</v>
      </c>
      <c r="BM300" s="215" t="s">
        <v>585</v>
      </c>
    </row>
    <row r="301" spans="1:65" s="2" customFormat="1" ht="11.25">
      <c r="A301" s="35"/>
      <c r="B301" s="36"/>
      <c r="C301" s="37"/>
      <c r="D301" s="217" t="s">
        <v>160</v>
      </c>
      <c r="E301" s="37"/>
      <c r="F301" s="218" t="s">
        <v>1815</v>
      </c>
      <c r="G301" s="37"/>
      <c r="H301" s="37"/>
      <c r="I301" s="116"/>
      <c r="J301" s="37"/>
      <c r="K301" s="37"/>
      <c r="L301" s="40"/>
      <c r="M301" s="219"/>
      <c r="N301" s="220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160</v>
      </c>
      <c r="AU301" s="18" t="s">
        <v>80</v>
      </c>
    </row>
    <row r="302" spans="1:65" s="12" customFormat="1" ht="25.9" customHeight="1">
      <c r="B302" s="188"/>
      <c r="C302" s="189"/>
      <c r="D302" s="190" t="s">
        <v>72</v>
      </c>
      <c r="E302" s="191" t="s">
        <v>1816</v>
      </c>
      <c r="F302" s="191" t="s">
        <v>1817</v>
      </c>
      <c r="G302" s="189"/>
      <c r="H302" s="189"/>
      <c r="I302" s="192"/>
      <c r="J302" s="193">
        <f>BK302</f>
        <v>0</v>
      </c>
      <c r="K302" s="189"/>
      <c r="L302" s="194"/>
      <c r="M302" s="195"/>
      <c r="N302" s="196"/>
      <c r="O302" s="196"/>
      <c r="P302" s="197">
        <f>SUM(P303:P326)</f>
        <v>0</v>
      </c>
      <c r="Q302" s="196"/>
      <c r="R302" s="197">
        <f>SUM(R303:R326)</f>
        <v>0</v>
      </c>
      <c r="S302" s="196"/>
      <c r="T302" s="198">
        <f>SUM(T303:T326)</f>
        <v>0</v>
      </c>
      <c r="AR302" s="199" t="s">
        <v>80</v>
      </c>
      <c r="AT302" s="200" t="s">
        <v>72</v>
      </c>
      <c r="AU302" s="200" t="s">
        <v>73</v>
      </c>
      <c r="AY302" s="199" t="s">
        <v>153</v>
      </c>
      <c r="BK302" s="201">
        <f>SUM(BK303:BK326)</f>
        <v>0</v>
      </c>
    </row>
    <row r="303" spans="1:65" s="2" customFormat="1" ht="16.5" customHeight="1">
      <c r="A303" s="35"/>
      <c r="B303" s="36"/>
      <c r="C303" s="204" t="s">
        <v>588</v>
      </c>
      <c r="D303" s="204" t="s">
        <v>155</v>
      </c>
      <c r="E303" s="205" t="s">
        <v>1818</v>
      </c>
      <c r="F303" s="206" t="s">
        <v>1819</v>
      </c>
      <c r="G303" s="207" t="s">
        <v>1564</v>
      </c>
      <c r="H303" s="208">
        <v>1</v>
      </c>
      <c r="I303" s="209"/>
      <c r="J303" s="210">
        <f>ROUND(I303*H303,2)</f>
        <v>0</v>
      </c>
      <c r="K303" s="206" t="s">
        <v>1</v>
      </c>
      <c r="L303" s="40"/>
      <c r="M303" s="211" t="s">
        <v>1</v>
      </c>
      <c r="N303" s="212" t="s">
        <v>38</v>
      </c>
      <c r="O303" s="72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5" t="s">
        <v>159</v>
      </c>
      <c r="AT303" s="215" t="s">
        <v>155</v>
      </c>
      <c r="AU303" s="215" t="s">
        <v>80</v>
      </c>
      <c r="AY303" s="18" t="s">
        <v>153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8" t="s">
        <v>80</v>
      </c>
      <c r="BK303" s="216">
        <f>ROUND(I303*H303,2)</f>
        <v>0</v>
      </c>
      <c r="BL303" s="18" t="s">
        <v>159</v>
      </c>
      <c r="BM303" s="215" t="s">
        <v>591</v>
      </c>
    </row>
    <row r="304" spans="1:65" s="2" customFormat="1" ht="11.25">
      <c r="A304" s="35"/>
      <c r="B304" s="36"/>
      <c r="C304" s="37"/>
      <c r="D304" s="217" t="s">
        <v>160</v>
      </c>
      <c r="E304" s="37"/>
      <c r="F304" s="218" t="s">
        <v>1819</v>
      </c>
      <c r="G304" s="37"/>
      <c r="H304" s="37"/>
      <c r="I304" s="116"/>
      <c r="J304" s="37"/>
      <c r="K304" s="37"/>
      <c r="L304" s="40"/>
      <c r="M304" s="219"/>
      <c r="N304" s="220"/>
      <c r="O304" s="72"/>
      <c r="P304" s="72"/>
      <c r="Q304" s="72"/>
      <c r="R304" s="72"/>
      <c r="S304" s="72"/>
      <c r="T304" s="73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160</v>
      </c>
      <c r="AU304" s="18" t="s">
        <v>80</v>
      </c>
    </row>
    <row r="305" spans="1:65" s="2" customFormat="1" ht="16.5" customHeight="1">
      <c r="A305" s="35"/>
      <c r="B305" s="36"/>
      <c r="C305" s="204" t="s">
        <v>364</v>
      </c>
      <c r="D305" s="204" t="s">
        <v>155</v>
      </c>
      <c r="E305" s="205" t="s">
        <v>1804</v>
      </c>
      <c r="F305" s="206" t="s">
        <v>1805</v>
      </c>
      <c r="G305" s="207" t="s">
        <v>1564</v>
      </c>
      <c r="H305" s="208">
        <v>3</v>
      </c>
      <c r="I305" s="209"/>
      <c r="J305" s="210">
        <f>ROUND(I305*H305,2)</f>
        <v>0</v>
      </c>
      <c r="K305" s="206" t="s">
        <v>1</v>
      </c>
      <c r="L305" s="40"/>
      <c r="M305" s="211" t="s">
        <v>1</v>
      </c>
      <c r="N305" s="212" t="s">
        <v>38</v>
      </c>
      <c r="O305" s="72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5" t="s">
        <v>159</v>
      </c>
      <c r="AT305" s="215" t="s">
        <v>155</v>
      </c>
      <c r="AU305" s="215" t="s">
        <v>80</v>
      </c>
      <c r="AY305" s="18" t="s">
        <v>153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8" t="s">
        <v>80</v>
      </c>
      <c r="BK305" s="216">
        <f>ROUND(I305*H305,2)</f>
        <v>0</v>
      </c>
      <c r="BL305" s="18" t="s">
        <v>159</v>
      </c>
      <c r="BM305" s="215" t="s">
        <v>595</v>
      </c>
    </row>
    <row r="306" spans="1:65" s="2" customFormat="1" ht="11.25">
      <c r="A306" s="35"/>
      <c r="B306" s="36"/>
      <c r="C306" s="37"/>
      <c r="D306" s="217" t="s">
        <v>160</v>
      </c>
      <c r="E306" s="37"/>
      <c r="F306" s="218" t="s">
        <v>1805</v>
      </c>
      <c r="G306" s="37"/>
      <c r="H306" s="37"/>
      <c r="I306" s="116"/>
      <c r="J306" s="37"/>
      <c r="K306" s="37"/>
      <c r="L306" s="40"/>
      <c r="M306" s="219"/>
      <c r="N306" s="220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160</v>
      </c>
      <c r="AU306" s="18" t="s">
        <v>80</v>
      </c>
    </row>
    <row r="307" spans="1:65" s="2" customFormat="1" ht="16.5" customHeight="1">
      <c r="A307" s="35"/>
      <c r="B307" s="36"/>
      <c r="C307" s="204" t="s">
        <v>600</v>
      </c>
      <c r="D307" s="204" t="s">
        <v>155</v>
      </c>
      <c r="E307" s="205" t="s">
        <v>1820</v>
      </c>
      <c r="F307" s="206" t="s">
        <v>1821</v>
      </c>
      <c r="G307" s="207" t="s">
        <v>1564</v>
      </c>
      <c r="H307" s="208">
        <v>1</v>
      </c>
      <c r="I307" s="209"/>
      <c r="J307" s="210">
        <f>ROUND(I307*H307,2)</f>
        <v>0</v>
      </c>
      <c r="K307" s="206" t="s">
        <v>1</v>
      </c>
      <c r="L307" s="40"/>
      <c r="M307" s="211" t="s">
        <v>1</v>
      </c>
      <c r="N307" s="212" t="s">
        <v>38</v>
      </c>
      <c r="O307" s="72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5" t="s">
        <v>159</v>
      </c>
      <c r="AT307" s="215" t="s">
        <v>155</v>
      </c>
      <c r="AU307" s="215" t="s">
        <v>80</v>
      </c>
      <c r="AY307" s="18" t="s">
        <v>153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8" t="s">
        <v>80</v>
      </c>
      <c r="BK307" s="216">
        <f>ROUND(I307*H307,2)</f>
        <v>0</v>
      </c>
      <c r="BL307" s="18" t="s">
        <v>159</v>
      </c>
      <c r="BM307" s="215" t="s">
        <v>603</v>
      </c>
    </row>
    <row r="308" spans="1:65" s="2" customFormat="1" ht="11.25">
      <c r="A308" s="35"/>
      <c r="B308" s="36"/>
      <c r="C308" s="37"/>
      <c r="D308" s="217" t="s">
        <v>160</v>
      </c>
      <c r="E308" s="37"/>
      <c r="F308" s="218" t="s">
        <v>1821</v>
      </c>
      <c r="G308" s="37"/>
      <c r="H308" s="37"/>
      <c r="I308" s="116"/>
      <c r="J308" s="37"/>
      <c r="K308" s="37"/>
      <c r="L308" s="40"/>
      <c r="M308" s="219"/>
      <c r="N308" s="220"/>
      <c r="O308" s="72"/>
      <c r="P308" s="72"/>
      <c r="Q308" s="72"/>
      <c r="R308" s="72"/>
      <c r="S308" s="72"/>
      <c r="T308" s="73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160</v>
      </c>
      <c r="AU308" s="18" t="s">
        <v>80</v>
      </c>
    </row>
    <row r="309" spans="1:65" s="2" customFormat="1" ht="16.5" customHeight="1">
      <c r="A309" s="35"/>
      <c r="B309" s="36"/>
      <c r="C309" s="204" t="s">
        <v>372</v>
      </c>
      <c r="D309" s="204" t="s">
        <v>155</v>
      </c>
      <c r="E309" s="205" t="s">
        <v>1822</v>
      </c>
      <c r="F309" s="206" t="s">
        <v>1823</v>
      </c>
      <c r="G309" s="207" t="s">
        <v>1564</v>
      </c>
      <c r="H309" s="208">
        <v>3</v>
      </c>
      <c r="I309" s="209"/>
      <c r="J309" s="210">
        <f>ROUND(I309*H309,2)</f>
        <v>0</v>
      </c>
      <c r="K309" s="206" t="s">
        <v>1</v>
      </c>
      <c r="L309" s="40"/>
      <c r="M309" s="211" t="s">
        <v>1</v>
      </c>
      <c r="N309" s="212" t="s">
        <v>38</v>
      </c>
      <c r="O309" s="72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5" t="s">
        <v>159</v>
      </c>
      <c r="AT309" s="215" t="s">
        <v>155</v>
      </c>
      <c r="AU309" s="215" t="s">
        <v>80</v>
      </c>
      <c r="AY309" s="18" t="s">
        <v>153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8" t="s">
        <v>80</v>
      </c>
      <c r="BK309" s="216">
        <f>ROUND(I309*H309,2)</f>
        <v>0</v>
      </c>
      <c r="BL309" s="18" t="s">
        <v>159</v>
      </c>
      <c r="BM309" s="215" t="s">
        <v>608</v>
      </c>
    </row>
    <row r="310" spans="1:65" s="2" customFormat="1" ht="11.25">
      <c r="A310" s="35"/>
      <c r="B310" s="36"/>
      <c r="C310" s="37"/>
      <c r="D310" s="217" t="s">
        <v>160</v>
      </c>
      <c r="E310" s="37"/>
      <c r="F310" s="218" t="s">
        <v>1823</v>
      </c>
      <c r="G310" s="37"/>
      <c r="H310" s="37"/>
      <c r="I310" s="116"/>
      <c r="J310" s="37"/>
      <c r="K310" s="37"/>
      <c r="L310" s="40"/>
      <c r="M310" s="219"/>
      <c r="N310" s="220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160</v>
      </c>
      <c r="AU310" s="18" t="s">
        <v>80</v>
      </c>
    </row>
    <row r="311" spans="1:65" s="2" customFormat="1" ht="16.5" customHeight="1">
      <c r="A311" s="35"/>
      <c r="B311" s="36"/>
      <c r="C311" s="204" t="s">
        <v>610</v>
      </c>
      <c r="D311" s="204" t="s">
        <v>155</v>
      </c>
      <c r="E311" s="205" t="s">
        <v>1824</v>
      </c>
      <c r="F311" s="206" t="s">
        <v>1825</v>
      </c>
      <c r="G311" s="207" t="s">
        <v>1564</v>
      </c>
      <c r="H311" s="208">
        <v>3</v>
      </c>
      <c r="I311" s="209"/>
      <c r="J311" s="210">
        <f>ROUND(I311*H311,2)</f>
        <v>0</v>
      </c>
      <c r="K311" s="206" t="s">
        <v>1</v>
      </c>
      <c r="L311" s="40"/>
      <c r="M311" s="211" t="s">
        <v>1</v>
      </c>
      <c r="N311" s="212" t="s">
        <v>38</v>
      </c>
      <c r="O311" s="72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5" t="s">
        <v>159</v>
      </c>
      <c r="AT311" s="215" t="s">
        <v>155</v>
      </c>
      <c r="AU311" s="215" t="s">
        <v>80</v>
      </c>
      <c r="AY311" s="18" t="s">
        <v>153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8" t="s">
        <v>80</v>
      </c>
      <c r="BK311" s="216">
        <f>ROUND(I311*H311,2)</f>
        <v>0</v>
      </c>
      <c r="BL311" s="18" t="s">
        <v>159</v>
      </c>
      <c r="BM311" s="215" t="s">
        <v>613</v>
      </c>
    </row>
    <row r="312" spans="1:65" s="2" customFormat="1" ht="11.25">
      <c r="A312" s="35"/>
      <c r="B312" s="36"/>
      <c r="C312" s="37"/>
      <c r="D312" s="217" t="s">
        <v>160</v>
      </c>
      <c r="E312" s="37"/>
      <c r="F312" s="218" t="s">
        <v>1825</v>
      </c>
      <c r="G312" s="37"/>
      <c r="H312" s="37"/>
      <c r="I312" s="116"/>
      <c r="J312" s="37"/>
      <c r="K312" s="37"/>
      <c r="L312" s="40"/>
      <c r="M312" s="219"/>
      <c r="N312" s="220"/>
      <c r="O312" s="72"/>
      <c r="P312" s="72"/>
      <c r="Q312" s="72"/>
      <c r="R312" s="72"/>
      <c r="S312" s="72"/>
      <c r="T312" s="73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160</v>
      </c>
      <c r="AU312" s="18" t="s">
        <v>80</v>
      </c>
    </row>
    <row r="313" spans="1:65" s="2" customFormat="1" ht="16.5" customHeight="1">
      <c r="A313" s="35"/>
      <c r="B313" s="36"/>
      <c r="C313" s="204" t="s">
        <v>376</v>
      </c>
      <c r="D313" s="204" t="s">
        <v>155</v>
      </c>
      <c r="E313" s="205" t="s">
        <v>1826</v>
      </c>
      <c r="F313" s="206" t="s">
        <v>1827</v>
      </c>
      <c r="G313" s="207" t="s">
        <v>1564</v>
      </c>
      <c r="H313" s="208">
        <v>8</v>
      </c>
      <c r="I313" s="209"/>
      <c r="J313" s="210">
        <f>ROUND(I313*H313,2)</f>
        <v>0</v>
      </c>
      <c r="K313" s="206" t="s">
        <v>1</v>
      </c>
      <c r="L313" s="40"/>
      <c r="M313" s="211" t="s">
        <v>1</v>
      </c>
      <c r="N313" s="212" t="s">
        <v>38</v>
      </c>
      <c r="O313" s="72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5" t="s">
        <v>159</v>
      </c>
      <c r="AT313" s="215" t="s">
        <v>155</v>
      </c>
      <c r="AU313" s="215" t="s">
        <v>80</v>
      </c>
      <c r="AY313" s="18" t="s">
        <v>153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8" t="s">
        <v>80</v>
      </c>
      <c r="BK313" s="216">
        <f>ROUND(I313*H313,2)</f>
        <v>0</v>
      </c>
      <c r="BL313" s="18" t="s">
        <v>159</v>
      </c>
      <c r="BM313" s="215" t="s">
        <v>617</v>
      </c>
    </row>
    <row r="314" spans="1:65" s="2" customFormat="1" ht="11.25">
      <c r="A314" s="35"/>
      <c r="B314" s="36"/>
      <c r="C314" s="37"/>
      <c r="D314" s="217" t="s">
        <v>160</v>
      </c>
      <c r="E314" s="37"/>
      <c r="F314" s="218" t="s">
        <v>1827</v>
      </c>
      <c r="G314" s="37"/>
      <c r="H314" s="37"/>
      <c r="I314" s="116"/>
      <c r="J314" s="37"/>
      <c r="K314" s="37"/>
      <c r="L314" s="40"/>
      <c r="M314" s="219"/>
      <c r="N314" s="220"/>
      <c r="O314" s="72"/>
      <c r="P314" s="72"/>
      <c r="Q314" s="72"/>
      <c r="R314" s="72"/>
      <c r="S314" s="72"/>
      <c r="T314" s="73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160</v>
      </c>
      <c r="AU314" s="18" t="s">
        <v>80</v>
      </c>
    </row>
    <row r="315" spans="1:65" s="2" customFormat="1" ht="16.5" customHeight="1">
      <c r="A315" s="35"/>
      <c r="B315" s="36"/>
      <c r="C315" s="204" t="s">
        <v>620</v>
      </c>
      <c r="D315" s="204" t="s">
        <v>155</v>
      </c>
      <c r="E315" s="205" t="s">
        <v>1828</v>
      </c>
      <c r="F315" s="206" t="s">
        <v>1829</v>
      </c>
      <c r="G315" s="207" t="s">
        <v>1564</v>
      </c>
      <c r="H315" s="208">
        <v>2</v>
      </c>
      <c r="I315" s="209"/>
      <c r="J315" s="210">
        <f>ROUND(I315*H315,2)</f>
        <v>0</v>
      </c>
      <c r="K315" s="206" t="s">
        <v>1</v>
      </c>
      <c r="L315" s="40"/>
      <c r="M315" s="211" t="s">
        <v>1</v>
      </c>
      <c r="N315" s="212" t="s">
        <v>38</v>
      </c>
      <c r="O315" s="72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5" t="s">
        <v>159</v>
      </c>
      <c r="AT315" s="215" t="s">
        <v>155</v>
      </c>
      <c r="AU315" s="215" t="s">
        <v>80</v>
      </c>
      <c r="AY315" s="18" t="s">
        <v>153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8" t="s">
        <v>80</v>
      </c>
      <c r="BK315" s="216">
        <f>ROUND(I315*H315,2)</f>
        <v>0</v>
      </c>
      <c r="BL315" s="18" t="s">
        <v>159</v>
      </c>
      <c r="BM315" s="215" t="s">
        <v>623</v>
      </c>
    </row>
    <row r="316" spans="1:65" s="2" customFormat="1" ht="11.25">
      <c r="A316" s="35"/>
      <c r="B316" s="36"/>
      <c r="C316" s="37"/>
      <c r="D316" s="217" t="s">
        <v>160</v>
      </c>
      <c r="E316" s="37"/>
      <c r="F316" s="218" t="s">
        <v>1829</v>
      </c>
      <c r="G316" s="37"/>
      <c r="H316" s="37"/>
      <c r="I316" s="116"/>
      <c r="J316" s="37"/>
      <c r="K316" s="37"/>
      <c r="L316" s="40"/>
      <c r="M316" s="219"/>
      <c r="N316" s="220"/>
      <c r="O316" s="72"/>
      <c r="P316" s="72"/>
      <c r="Q316" s="72"/>
      <c r="R316" s="72"/>
      <c r="S316" s="72"/>
      <c r="T316" s="73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160</v>
      </c>
      <c r="AU316" s="18" t="s">
        <v>80</v>
      </c>
    </row>
    <row r="317" spans="1:65" s="2" customFormat="1" ht="16.5" customHeight="1">
      <c r="A317" s="35"/>
      <c r="B317" s="36"/>
      <c r="C317" s="204" t="s">
        <v>380</v>
      </c>
      <c r="D317" s="204" t="s">
        <v>155</v>
      </c>
      <c r="E317" s="205" t="s">
        <v>1711</v>
      </c>
      <c r="F317" s="206" t="s">
        <v>1712</v>
      </c>
      <c r="G317" s="207" t="s">
        <v>1564</v>
      </c>
      <c r="H317" s="208">
        <v>9</v>
      </c>
      <c r="I317" s="209"/>
      <c r="J317" s="210">
        <f>ROUND(I317*H317,2)</f>
        <v>0</v>
      </c>
      <c r="K317" s="206" t="s">
        <v>1</v>
      </c>
      <c r="L317" s="40"/>
      <c r="M317" s="211" t="s">
        <v>1</v>
      </c>
      <c r="N317" s="212" t="s">
        <v>38</v>
      </c>
      <c r="O317" s="72"/>
      <c r="P317" s="213">
        <f>O317*H317</f>
        <v>0</v>
      </c>
      <c r="Q317" s="213">
        <v>0</v>
      </c>
      <c r="R317" s="213">
        <f>Q317*H317</f>
        <v>0</v>
      </c>
      <c r="S317" s="213">
        <v>0</v>
      </c>
      <c r="T317" s="21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5" t="s">
        <v>159</v>
      </c>
      <c r="AT317" s="215" t="s">
        <v>155</v>
      </c>
      <c r="AU317" s="215" t="s">
        <v>80</v>
      </c>
      <c r="AY317" s="18" t="s">
        <v>153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8" t="s">
        <v>80</v>
      </c>
      <c r="BK317" s="216">
        <f>ROUND(I317*H317,2)</f>
        <v>0</v>
      </c>
      <c r="BL317" s="18" t="s">
        <v>159</v>
      </c>
      <c r="BM317" s="215" t="s">
        <v>627</v>
      </c>
    </row>
    <row r="318" spans="1:65" s="2" customFormat="1" ht="11.25">
      <c r="A318" s="35"/>
      <c r="B318" s="36"/>
      <c r="C318" s="37"/>
      <c r="D318" s="217" t="s">
        <v>160</v>
      </c>
      <c r="E318" s="37"/>
      <c r="F318" s="218" t="s">
        <v>1712</v>
      </c>
      <c r="G318" s="37"/>
      <c r="H318" s="37"/>
      <c r="I318" s="116"/>
      <c r="J318" s="37"/>
      <c r="K318" s="37"/>
      <c r="L318" s="40"/>
      <c r="M318" s="219"/>
      <c r="N318" s="220"/>
      <c r="O318" s="72"/>
      <c r="P318" s="72"/>
      <c r="Q318" s="72"/>
      <c r="R318" s="72"/>
      <c r="S318" s="72"/>
      <c r="T318" s="73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160</v>
      </c>
      <c r="AU318" s="18" t="s">
        <v>80</v>
      </c>
    </row>
    <row r="319" spans="1:65" s="2" customFormat="1" ht="16.5" customHeight="1">
      <c r="A319" s="35"/>
      <c r="B319" s="36"/>
      <c r="C319" s="204" t="s">
        <v>629</v>
      </c>
      <c r="D319" s="204" t="s">
        <v>155</v>
      </c>
      <c r="E319" s="205" t="s">
        <v>80</v>
      </c>
      <c r="F319" s="206" t="s">
        <v>1811</v>
      </c>
      <c r="G319" s="207" t="s">
        <v>1564</v>
      </c>
      <c r="H319" s="208">
        <v>1</v>
      </c>
      <c r="I319" s="209"/>
      <c r="J319" s="210">
        <f>ROUND(I319*H319,2)</f>
        <v>0</v>
      </c>
      <c r="K319" s="206" t="s">
        <v>1</v>
      </c>
      <c r="L319" s="40"/>
      <c r="M319" s="211" t="s">
        <v>1</v>
      </c>
      <c r="N319" s="212" t="s">
        <v>38</v>
      </c>
      <c r="O319" s="72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5" t="s">
        <v>159</v>
      </c>
      <c r="AT319" s="215" t="s">
        <v>155</v>
      </c>
      <c r="AU319" s="215" t="s">
        <v>80</v>
      </c>
      <c r="AY319" s="18" t="s">
        <v>153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8" t="s">
        <v>80</v>
      </c>
      <c r="BK319" s="216">
        <f>ROUND(I319*H319,2)</f>
        <v>0</v>
      </c>
      <c r="BL319" s="18" t="s">
        <v>159</v>
      </c>
      <c r="BM319" s="215" t="s">
        <v>632</v>
      </c>
    </row>
    <row r="320" spans="1:65" s="2" customFormat="1" ht="11.25">
      <c r="A320" s="35"/>
      <c r="B320" s="36"/>
      <c r="C320" s="37"/>
      <c r="D320" s="217" t="s">
        <v>160</v>
      </c>
      <c r="E320" s="37"/>
      <c r="F320" s="218" t="s">
        <v>1811</v>
      </c>
      <c r="G320" s="37"/>
      <c r="H320" s="37"/>
      <c r="I320" s="116"/>
      <c r="J320" s="37"/>
      <c r="K320" s="37"/>
      <c r="L320" s="40"/>
      <c r="M320" s="219"/>
      <c r="N320" s="220"/>
      <c r="O320" s="72"/>
      <c r="P320" s="72"/>
      <c r="Q320" s="72"/>
      <c r="R320" s="72"/>
      <c r="S320" s="72"/>
      <c r="T320" s="73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160</v>
      </c>
      <c r="AU320" s="18" t="s">
        <v>80</v>
      </c>
    </row>
    <row r="321" spans="1:65" s="2" customFormat="1" ht="16.5" customHeight="1">
      <c r="A321" s="35"/>
      <c r="B321" s="36"/>
      <c r="C321" s="204" t="s">
        <v>384</v>
      </c>
      <c r="D321" s="204" t="s">
        <v>155</v>
      </c>
      <c r="E321" s="205" t="s">
        <v>82</v>
      </c>
      <c r="F321" s="206" t="s">
        <v>1813</v>
      </c>
      <c r="G321" s="207" t="s">
        <v>1564</v>
      </c>
      <c r="H321" s="208">
        <v>1</v>
      </c>
      <c r="I321" s="209"/>
      <c r="J321" s="210">
        <f>ROUND(I321*H321,2)</f>
        <v>0</v>
      </c>
      <c r="K321" s="206" t="s">
        <v>1</v>
      </c>
      <c r="L321" s="40"/>
      <c r="M321" s="211" t="s">
        <v>1</v>
      </c>
      <c r="N321" s="212" t="s">
        <v>38</v>
      </c>
      <c r="O321" s="72"/>
      <c r="P321" s="213">
        <f>O321*H321</f>
        <v>0</v>
      </c>
      <c r="Q321" s="213">
        <v>0</v>
      </c>
      <c r="R321" s="213">
        <f>Q321*H321</f>
        <v>0</v>
      </c>
      <c r="S321" s="213">
        <v>0</v>
      </c>
      <c r="T321" s="21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5" t="s">
        <v>159</v>
      </c>
      <c r="AT321" s="215" t="s">
        <v>155</v>
      </c>
      <c r="AU321" s="215" t="s">
        <v>80</v>
      </c>
      <c r="AY321" s="18" t="s">
        <v>153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8" t="s">
        <v>80</v>
      </c>
      <c r="BK321" s="216">
        <f>ROUND(I321*H321,2)</f>
        <v>0</v>
      </c>
      <c r="BL321" s="18" t="s">
        <v>159</v>
      </c>
      <c r="BM321" s="215" t="s">
        <v>636</v>
      </c>
    </row>
    <row r="322" spans="1:65" s="2" customFormat="1" ht="11.25">
      <c r="A322" s="35"/>
      <c r="B322" s="36"/>
      <c r="C322" s="37"/>
      <c r="D322" s="217" t="s">
        <v>160</v>
      </c>
      <c r="E322" s="37"/>
      <c r="F322" s="218" t="s">
        <v>1813</v>
      </c>
      <c r="G322" s="37"/>
      <c r="H322" s="37"/>
      <c r="I322" s="116"/>
      <c r="J322" s="37"/>
      <c r="K322" s="37"/>
      <c r="L322" s="40"/>
      <c r="M322" s="219"/>
      <c r="N322" s="220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160</v>
      </c>
      <c r="AU322" s="18" t="s">
        <v>80</v>
      </c>
    </row>
    <row r="323" spans="1:65" s="2" customFormat="1" ht="16.5" customHeight="1">
      <c r="A323" s="35"/>
      <c r="B323" s="36"/>
      <c r="C323" s="204" t="s">
        <v>637</v>
      </c>
      <c r="D323" s="204" t="s">
        <v>155</v>
      </c>
      <c r="E323" s="205" t="s">
        <v>166</v>
      </c>
      <c r="F323" s="206" t="s">
        <v>1815</v>
      </c>
      <c r="G323" s="207" t="s">
        <v>1564</v>
      </c>
      <c r="H323" s="208">
        <v>1</v>
      </c>
      <c r="I323" s="209"/>
      <c r="J323" s="210">
        <f>ROUND(I323*H323,2)</f>
        <v>0</v>
      </c>
      <c r="K323" s="206" t="s">
        <v>1</v>
      </c>
      <c r="L323" s="40"/>
      <c r="M323" s="211" t="s">
        <v>1</v>
      </c>
      <c r="N323" s="212" t="s">
        <v>38</v>
      </c>
      <c r="O323" s="72"/>
      <c r="P323" s="213">
        <f>O323*H323</f>
        <v>0</v>
      </c>
      <c r="Q323" s="213">
        <v>0</v>
      </c>
      <c r="R323" s="213">
        <f>Q323*H323</f>
        <v>0</v>
      </c>
      <c r="S323" s="213">
        <v>0</v>
      </c>
      <c r="T323" s="21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5" t="s">
        <v>159</v>
      </c>
      <c r="AT323" s="215" t="s">
        <v>155</v>
      </c>
      <c r="AU323" s="215" t="s">
        <v>80</v>
      </c>
      <c r="AY323" s="18" t="s">
        <v>153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8" t="s">
        <v>80</v>
      </c>
      <c r="BK323" s="216">
        <f>ROUND(I323*H323,2)</f>
        <v>0</v>
      </c>
      <c r="BL323" s="18" t="s">
        <v>159</v>
      </c>
      <c r="BM323" s="215" t="s">
        <v>640</v>
      </c>
    </row>
    <row r="324" spans="1:65" s="2" customFormat="1" ht="11.25">
      <c r="A324" s="35"/>
      <c r="B324" s="36"/>
      <c r="C324" s="37"/>
      <c r="D324" s="217" t="s">
        <v>160</v>
      </c>
      <c r="E324" s="37"/>
      <c r="F324" s="218" t="s">
        <v>1815</v>
      </c>
      <c r="G324" s="37"/>
      <c r="H324" s="37"/>
      <c r="I324" s="116"/>
      <c r="J324" s="37"/>
      <c r="K324" s="37"/>
      <c r="L324" s="40"/>
      <c r="M324" s="219"/>
      <c r="N324" s="220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160</v>
      </c>
      <c r="AU324" s="18" t="s">
        <v>80</v>
      </c>
    </row>
    <row r="325" spans="1:65" s="2" customFormat="1" ht="16.5" customHeight="1">
      <c r="A325" s="35"/>
      <c r="B325" s="36"/>
      <c r="C325" s="204" t="s">
        <v>403</v>
      </c>
      <c r="D325" s="204" t="s">
        <v>155</v>
      </c>
      <c r="E325" s="205" t="s">
        <v>1830</v>
      </c>
      <c r="F325" s="206" t="s">
        <v>1831</v>
      </c>
      <c r="G325" s="207" t="s">
        <v>1564</v>
      </c>
      <c r="H325" s="208">
        <v>1</v>
      </c>
      <c r="I325" s="209"/>
      <c r="J325" s="210">
        <f>ROUND(I325*H325,2)</f>
        <v>0</v>
      </c>
      <c r="K325" s="206" t="s">
        <v>1</v>
      </c>
      <c r="L325" s="40"/>
      <c r="M325" s="211" t="s">
        <v>1</v>
      </c>
      <c r="N325" s="212" t="s">
        <v>38</v>
      </c>
      <c r="O325" s="72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5" t="s">
        <v>159</v>
      </c>
      <c r="AT325" s="215" t="s">
        <v>155</v>
      </c>
      <c r="AU325" s="215" t="s">
        <v>80</v>
      </c>
      <c r="AY325" s="18" t="s">
        <v>153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8" t="s">
        <v>80</v>
      </c>
      <c r="BK325" s="216">
        <f>ROUND(I325*H325,2)</f>
        <v>0</v>
      </c>
      <c r="BL325" s="18" t="s">
        <v>159</v>
      </c>
      <c r="BM325" s="215" t="s">
        <v>660</v>
      </c>
    </row>
    <row r="326" spans="1:65" s="2" customFormat="1" ht="11.25">
      <c r="A326" s="35"/>
      <c r="B326" s="36"/>
      <c r="C326" s="37"/>
      <c r="D326" s="217" t="s">
        <v>160</v>
      </c>
      <c r="E326" s="37"/>
      <c r="F326" s="218" t="s">
        <v>1831</v>
      </c>
      <c r="G326" s="37"/>
      <c r="H326" s="37"/>
      <c r="I326" s="116"/>
      <c r="J326" s="37"/>
      <c r="K326" s="37"/>
      <c r="L326" s="40"/>
      <c r="M326" s="219"/>
      <c r="N326" s="220"/>
      <c r="O326" s="72"/>
      <c r="P326" s="72"/>
      <c r="Q326" s="72"/>
      <c r="R326" s="72"/>
      <c r="S326" s="72"/>
      <c r="T326" s="73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160</v>
      </c>
      <c r="AU326" s="18" t="s">
        <v>80</v>
      </c>
    </row>
    <row r="327" spans="1:65" s="12" customFormat="1" ht="25.9" customHeight="1">
      <c r="B327" s="188"/>
      <c r="C327" s="189"/>
      <c r="D327" s="190" t="s">
        <v>72</v>
      </c>
      <c r="E327" s="191" t="s">
        <v>1832</v>
      </c>
      <c r="F327" s="191" t="s">
        <v>1833</v>
      </c>
      <c r="G327" s="189"/>
      <c r="H327" s="189"/>
      <c r="I327" s="192"/>
      <c r="J327" s="193">
        <f>BK327</f>
        <v>0</v>
      </c>
      <c r="K327" s="189"/>
      <c r="L327" s="194"/>
      <c r="M327" s="195"/>
      <c r="N327" s="196"/>
      <c r="O327" s="196"/>
      <c r="P327" s="197">
        <f>SUM(P328:P345)</f>
        <v>0</v>
      </c>
      <c r="Q327" s="196"/>
      <c r="R327" s="197">
        <f>SUM(R328:R345)</f>
        <v>0</v>
      </c>
      <c r="S327" s="196"/>
      <c r="T327" s="198">
        <f>SUM(T328:T345)</f>
        <v>0</v>
      </c>
      <c r="AR327" s="199" t="s">
        <v>80</v>
      </c>
      <c r="AT327" s="200" t="s">
        <v>72</v>
      </c>
      <c r="AU327" s="200" t="s">
        <v>73</v>
      </c>
      <c r="AY327" s="199" t="s">
        <v>153</v>
      </c>
      <c r="BK327" s="201">
        <f>SUM(BK328:BK345)</f>
        <v>0</v>
      </c>
    </row>
    <row r="328" spans="1:65" s="2" customFormat="1" ht="16.5" customHeight="1">
      <c r="A328" s="35"/>
      <c r="B328" s="36"/>
      <c r="C328" s="204" t="s">
        <v>661</v>
      </c>
      <c r="D328" s="204" t="s">
        <v>155</v>
      </c>
      <c r="E328" s="205" t="s">
        <v>1834</v>
      </c>
      <c r="F328" s="206" t="s">
        <v>1835</v>
      </c>
      <c r="G328" s="207" t="s">
        <v>1564</v>
      </c>
      <c r="H328" s="208">
        <v>5</v>
      </c>
      <c r="I328" s="209"/>
      <c r="J328" s="210">
        <f>ROUND(I328*H328,2)</f>
        <v>0</v>
      </c>
      <c r="K328" s="206" t="s">
        <v>1</v>
      </c>
      <c r="L328" s="40"/>
      <c r="M328" s="211" t="s">
        <v>1</v>
      </c>
      <c r="N328" s="212" t="s">
        <v>38</v>
      </c>
      <c r="O328" s="72"/>
      <c r="P328" s="213">
        <f>O328*H328</f>
        <v>0</v>
      </c>
      <c r="Q328" s="213">
        <v>0</v>
      </c>
      <c r="R328" s="213">
        <f>Q328*H328</f>
        <v>0</v>
      </c>
      <c r="S328" s="213">
        <v>0</v>
      </c>
      <c r="T328" s="21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5" t="s">
        <v>159</v>
      </c>
      <c r="AT328" s="215" t="s">
        <v>155</v>
      </c>
      <c r="AU328" s="215" t="s">
        <v>80</v>
      </c>
      <c r="AY328" s="18" t="s">
        <v>153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8" t="s">
        <v>80</v>
      </c>
      <c r="BK328" s="216">
        <f>ROUND(I328*H328,2)</f>
        <v>0</v>
      </c>
      <c r="BL328" s="18" t="s">
        <v>159</v>
      </c>
      <c r="BM328" s="215" t="s">
        <v>665</v>
      </c>
    </row>
    <row r="329" spans="1:65" s="2" customFormat="1" ht="11.25">
      <c r="A329" s="35"/>
      <c r="B329" s="36"/>
      <c r="C329" s="37"/>
      <c r="D329" s="217" t="s">
        <v>160</v>
      </c>
      <c r="E329" s="37"/>
      <c r="F329" s="218" t="s">
        <v>1835</v>
      </c>
      <c r="G329" s="37"/>
      <c r="H329" s="37"/>
      <c r="I329" s="116"/>
      <c r="J329" s="37"/>
      <c r="K329" s="37"/>
      <c r="L329" s="40"/>
      <c r="M329" s="219"/>
      <c r="N329" s="220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160</v>
      </c>
      <c r="AU329" s="18" t="s">
        <v>80</v>
      </c>
    </row>
    <row r="330" spans="1:65" s="2" customFormat="1" ht="16.5" customHeight="1">
      <c r="A330" s="35"/>
      <c r="B330" s="36"/>
      <c r="C330" s="204" t="s">
        <v>407</v>
      </c>
      <c r="D330" s="204" t="s">
        <v>155</v>
      </c>
      <c r="E330" s="205" t="s">
        <v>1836</v>
      </c>
      <c r="F330" s="206" t="s">
        <v>1837</v>
      </c>
      <c r="G330" s="207" t="s">
        <v>1564</v>
      </c>
      <c r="H330" s="208">
        <v>1</v>
      </c>
      <c r="I330" s="209"/>
      <c r="J330" s="210">
        <f>ROUND(I330*H330,2)</f>
        <v>0</v>
      </c>
      <c r="K330" s="206" t="s">
        <v>1</v>
      </c>
      <c r="L330" s="40"/>
      <c r="M330" s="211" t="s">
        <v>1</v>
      </c>
      <c r="N330" s="212" t="s">
        <v>38</v>
      </c>
      <c r="O330" s="72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5" t="s">
        <v>159</v>
      </c>
      <c r="AT330" s="215" t="s">
        <v>155</v>
      </c>
      <c r="AU330" s="215" t="s">
        <v>80</v>
      </c>
      <c r="AY330" s="18" t="s">
        <v>153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8" t="s">
        <v>80</v>
      </c>
      <c r="BK330" s="216">
        <f>ROUND(I330*H330,2)</f>
        <v>0</v>
      </c>
      <c r="BL330" s="18" t="s">
        <v>159</v>
      </c>
      <c r="BM330" s="215" t="s">
        <v>670</v>
      </c>
    </row>
    <row r="331" spans="1:65" s="2" customFormat="1" ht="11.25">
      <c r="A331" s="35"/>
      <c r="B331" s="36"/>
      <c r="C331" s="37"/>
      <c r="D331" s="217" t="s">
        <v>160</v>
      </c>
      <c r="E331" s="37"/>
      <c r="F331" s="218" t="s">
        <v>1837</v>
      </c>
      <c r="G331" s="37"/>
      <c r="H331" s="37"/>
      <c r="I331" s="116"/>
      <c r="J331" s="37"/>
      <c r="K331" s="37"/>
      <c r="L331" s="40"/>
      <c r="M331" s="219"/>
      <c r="N331" s="220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160</v>
      </c>
      <c r="AU331" s="18" t="s">
        <v>80</v>
      </c>
    </row>
    <row r="332" spans="1:65" s="2" customFormat="1" ht="16.5" customHeight="1">
      <c r="A332" s="35"/>
      <c r="B332" s="36"/>
      <c r="C332" s="204" t="s">
        <v>671</v>
      </c>
      <c r="D332" s="204" t="s">
        <v>155</v>
      </c>
      <c r="E332" s="205" t="s">
        <v>1838</v>
      </c>
      <c r="F332" s="206" t="s">
        <v>1839</v>
      </c>
      <c r="G332" s="207" t="s">
        <v>1564</v>
      </c>
      <c r="H332" s="208">
        <v>3</v>
      </c>
      <c r="I332" s="209"/>
      <c r="J332" s="210">
        <f>ROUND(I332*H332,2)</f>
        <v>0</v>
      </c>
      <c r="K332" s="206" t="s">
        <v>1</v>
      </c>
      <c r="L332" s="40"/>
      <c r="M332" s="211" t="s">
        <v>1</v>
      </c>
      <c r="N332" s="212" t="s">
        <v>38</v>
      </c>
      <c r="O332" s="72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5" t="s">
        <v>159</v>
      </c>
      <c r="AT332" s="215" t="s">
        <v>155</v>
      </c>
      <c r="AU332" s="215" t="s">
        <v>80</v>
      </c>
      <c r="AY332" s="18" t="s">
        <v>153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8" t="s">
        <v>80</v>
      </c>
      <c r="BK332" s="216">
        <f>ROUND(I332*H332,2)</f>
        <v>0</v>
      </c>
      <c r="BL332" s="18" t="s">
        <v>159</v>
      </c>
      <c r="BM332" s="215" t="s">
        <v>674</v>
      </c>
    </row>
    <row r="333" spans="1:65" s="2" customFormat="1" ht="11.25">
      <c r="A333" s="35"/>
      <c r="B333" s="36"/>
      <c r="C333" s="37"/>
      <c r="D333" s="217" t="s">
        <v>160</v>
      </c>
      <c r="E333" s="37"/>
      <c r="F333" s="218" t="s">
        <v>1839</v>
      </c>
      <c r="G333" s="37"/>
      <c r="H333" s="37"/>
      <c r="I333" s="116"/>
      <c r="J333" s="37"/>
      <c r="K333" s="37"/>
      <c r="L333" s="40"/>
      <c r="M333" s="219"/>
      <c r="N333" s="220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160</v>
      </c>
      <c r="AU333" s="18" t="s">
        <v>80</v>
      </c>
    </row>
    <row r="334" spans="1:65" s="2" customFormat="1" ht="16.5" customHeight="1">
      <c r="A334" s="35"/>
      <c r="B334" s="36"/>
      <c r="C334" s="204" t="s">
        <v>410</v>
      </c>
      <c r="D334" s="204" t="s">
        <v>155</v>
      </c>
      <c r="E334" s="205" t="s">
        <v>1840</v>
      </c>
      <c r="F334" s="206" t="s">
        <v>1841</v>
      </c>
      <c r="G334" s="207" t="s">
        <v>1564</v>
      </c>
      <c r="H334" s="208">
        <v>1</v>
      </c>
      <c r="I334" s="209"/>
      <c r="J334" s="210">
        <f>ROUND(I334*H334,2)</f>
        <v>0</v>
      </c>
      <c r="K334" s="206" t="s">
        <v>1</v>
      </c>
      <c r="L334" s="40"/>
      <c r="M334" s="211" t="s">
        <v>1</v>
      </c>
      <c r="N334" s="212" t="s">
        <v>38</v>
      </c>
      <c r="O334" s="72"/>
      <c r="P334" s="213">
        <f>O334*H334</f>
        <v>0</v>
      </c>
      <c r="Q334" s="213">
        <v>0</v>
      </c>
      <c r="R334" s="213">
        <f>Q334*H334</f>
        <v>0</v>
      </c>
      <c r="S334" s="213">
        <v>0</v>
      </c>
      <c r="T334" s="21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15" t="s">
        <v>159</v>
      </c>
      <c r="AT334" s="215" t="s">
        <v>155</v>
      </c>
      <c r="AU334" s="215" t="s">
        <v>80</v>
      </c>
      <c r="AY334" s="18" t="s">
        <v>153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18" t="s">
        <v>80</v>
      </c>
      <c r="BK334" s="216">
        <f>ROUND(I334*H334,2)</f>
        <v>0</v>
      </c>
      <c r="BL334" s="18" t="s">
        <v>159</v>
      </c>
      <c r="BM334" s="215" t="s">
        <v>677</v>
      </c>
    </row>
    <row r="335" spans="1:65" s="2" customFormat="1" ht="11.25">
      <c r="A335" s="35"/>
      <c r="B335" s="36"/>
      <c r="C335" s="37"/>
      <c r="D335" s="217" t="s">
        <v>160</v>
      </c>
      <c r="E335" s="37"/>
      <c r="F335" s="218" t="s">
        <v>1841</v>
      </c>
      <c r="G335" s="37"/>
      <c r="H335" s="37"/>
      <c r="I335" s="116"/>
      <c r="J335" s="37"/>
      <c r="K335" s="37"/>
      <c r="L335" s="40"/>
      <c r="M335" s="219"/>
      <c r="N335" s="220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160</v>
      </c>
      <c r="AU335" s="18" t="s">
        <v>80</v>
      </c>
    </row>
    <row r="336" spans="1:65" s="2" customFormat="1" ht="16.5" customHeight="1">
      <c r="A336" s="35"/>
      <c r="B336" s="36"/>
      <c r="C336" s="204" t="s">
        <v>678</v>
      </c>
      <c r="D336" s="204" t="s">
        <v>155</v>
      </c>
      <c r="E336" s="205" t="s">
        <v>1842</v>
      </c>
      <c r="F336" s="206" t="s">
        <v>1843</v>
      </c>
      <c r="G336" s="207" t="s">
        <v>1564</v>
      </c>
      <c r="H336" s="208">
        <v>1</v>
      </c>
      <c r="I336" s="209"/>
      <c r="J336" s="210">
        <f>ROUND(I336*H336,2)</f>
        <v>0</v>
      </c>
      <c r="K336" s="206" t="s">
        <v>1</v>
      </c>
      <c r="L336" s="40"/>
      <c r="M336" s="211" t="s">
        <v>1</v>
      </c>
      <c r="N336" s="212" t="s">
        <v>38</v>
      </c>
      <c r="O336" s="72"/>
      <c r="P336" s="213">
        <f>O336*H336</f>
        <v>0</v>
      </c>
      <c r="Q336" s="213">
        <v>0</v>
      </c>
      <c r="R336" s="213">
        <f>Q336*H336</f>
        <v>0</v>
      </c>
      <c r="S336" s="213">
        <v>0</v>
      </c>
      <c r="T336" s="21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5" t="s">
        <v>159</v>
      </c>
      <c r="AT336" s="215" t="s">
        <v>155</v>
      </c>
      <c r="AU336" s="215" t="s">
        <v>80</v>
      </c>
      <c r="AY336" s="18" t="s">
        <v>153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8" t="s">
        <v>80</v>
      </c>
      <c r="BK336" s="216">
        <f>ROUND(I336*H336,2)</f>
        <v>0</v>
      </c>
      <c r="BL336" s="18" t="s">
        <v>159</v>
      </c>
      <c r="BM336" s="215" t="s">
        <v>681</v>
      </c>
    </row>
    <row r="337" spans="1:65" s="2" customFormat="1" ht="11.25">
      <c r="A337" s="35"/>
      <c r="B337" s="36"/>
      <c r="C337" s="37"/>
      <c r="D337" s="217" t="s">
        <v>160</v>
      </c>
      <c r="E337" s="37"/>
      <c r="F337" s="218" t="s">
        <v>1843</v>
      </c>
      <c r="G337" s="37"/>
      <c r="H337" s="37"/>
      <c r="I337" s="116"/>
      <c r="J337" s="37"/>
      <c r="K337" s="37"/>
      <c r="L337" s="40"/>
      <c r="M337" s="219"/>
      <c r="N337" s="220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160</v>
      </c>
      <c r="AU337" s="18" t="s">
        <v>80</v>
      </c>
    </row>
    <row r="338" spans="1:65" s="2" customFormat="1" ht="16.5" customHeight="1">
      <c r="A338" s="35"/>
      <c r="B338" s="36"/>
      <c r="C338" s="204" t="s">
        <v>414</v>
      </c>
      <c r="D338" s="204" t="s">
        <v>155</v>
      </c>
      <c r="E338" s="205" t="s">
        <v>1844</v>
      </c>
      <c r="F338" s="206" t="s">
        <v>1845</v>
      </c>
      <c r="G338" s="207" t="s">
        <v>1564</v>
      </c>
      <c r="H338" s="208">
        <v>1</v>
      </c>
      <c r="I338" s="209"/>
      <c r="J338" s="210">
        <f>ROUND(I338*H338,2)</f>
        <v>0</v>
      </c>
      <c r="K338" s="206" t="s">
        <v>1</v>
      </c>
      <c r="L338" s="40"/>
      <c r="M338" s="211" t="s">
        <v>1</v>
      </c>
      <c r="N338" s="212" t="s">
        <v>38</v>
      </c>
      <c r="O338" s="72"/>
      <c r="P338" s="213">
        <f>O338*H338</f>
        <v>0</v>
      </c>
      <c r="Q338" s="213">
        <v>0</v>
      </c>
      <c r="R338" s="213">
        <f>Q338*H338</f>
        <v>0</v>
      </c>
      <c r="S338" s="213">
        <v>0</v>
      </c>
      <c r="T338" s="21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15" t="s">
        <v>159</v>
      </c>
      <c r="AT338" s="215" t="s">
        <v>155</v>
      </c>
      <c r="AU338" s="215" t="s">
        <v>80</v>
      </c>
      <c r="AY338" s="18" t="s">
        <v>153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8" t="s">
        <v>80</v>
      </c>
      <c r="BK338" s="216">
        <f>ROUND(I338*H338,2)</f>
        <v>0</v>
      </c>
      <c r="BL338" s="18" t="s">
        <v>159</v>
      </c>
      <c r="BM338" s="215" t="s">
        <v>684</v>
      </c>
    </row>
    <row r="339" spans="1:65" s="2" customFormat="1" ht="11.25">
      <c r="A339" s="35"/>
      <c r="B339" s="36"/>
      <c r="C339" s="37"/>
      <c r="D339" s="217" t="s">
        <v>160</v>
      </c>
      <c r="E339" s="37"/>
      <c r="F339" s="218" t="s">
        <v>1845</v>
      </c>
      <c r="G339" s="37"/>
      <c r="H339" s="37"/>
      <c r="I339" s="116"/>
      <c r="J339" s="37"/>
      <c r="K339" s="37"/>
      <c r="L339" s="40"/>
      <c r="M339" s="219"/>
      <c r="N339" s="220"/>
      <c r="O339" s="72"/>
      <c r="P339" s="72"/>
      <c r="Q339" s="72"/>
      <c r="R339" s="72"/>
      <c r="S339" s="72"/>
      <c r="T339" s="73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160</v>
      </c>
      <c r="AU339" s="18" t="s">
        <v>80</v>
      </c>
    </row>
    <row r="340" spans="1:65" s="2" customFormat="1" ht="16.5" customHeight="1">
      <c r="A340" s="35"/>
      <c r="B340" s="36"/>
      <c r="C340" s="204" t="s">
        <v>687</v>
      </c>
      <c r="D340" s="204" t="s">
        <v>155</v>
      </c>
      <c r="E340" s="205" t="s">
        <v>1846</v>
      </c>
      <c r="F340" s="206" t="s">
        <v>1811</v>
      </c>
      <c r="G340" s="207" t="s">
        <v>1564</v>
      </c>
      <c r="H340" s="208">
        <v>1</v>
      </c>
      <c r="I340" s="209"/>
      <c r="J340" s="210">
        <f>ROUND(I340*H340,2)</f>
        <v>0</v>
      </c>
      <c r="K340" s="206" t="s">
        <v>1</v>
      </c>
      <c r="L340" s="40"/>
      <c r="M340" s="211" t="s">
        <v>1</v>
      </c>
      <c r="N340" s="212" t="s">
        <v>38</v>
      </c>
      <c r="O340" s="72"/>
      <c r="P340" s="213">
        <f>O340*H340</f>
        <v>0</v>
      </c>
      <c r="Q340" s="213">
        <v>0</v>
      </c>
      <c r="R340" s="213">
        <f>Q340*H340</f>
        <v>0</v>
      </c>
      <c r="S340" s="213">
        <v>0</v>
      </c>
      <c r="T340" s="21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15" t="s">
        <v>159</v>
      </c>
      <c r="AT340" s="215" t="s">
        <v>155</v>
      </c>
      <c r="AU340" s="215" t="s">
        <v>80</v>
      </c>
      <c r="AY340" s="18" t="s">
        <v>153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8" t="s">
        <v>80</v>
      </c>
      <c r="BK340" s="216">
        <f>ROUND(I340*H340,2)</f>
        <v>0</v>
      </c>
      <c r="BL340" s="18" t="s">
        <v>159</v>
      </c>
      <c r="BM340" s="215" t="s">
        <v>690</v>
      </c>
    </row>
    <row r="341" spans="1:65" s="2" customFormat="1" ht="11.25">
      <c r="A341" s="35"/>
      <c r="B341" s="36"/>
      <c r="C341" s="37"/>
      <c r="D341" s="217" t="s">
        <v>160</v>
      </c>
      <c r="E341" s="37"/>
      <c r="F341" s="218" t="s">
        <v>1811</v>
      </c>
      <c r="G341" s="37"/>
      <c r="H341" s="37"/>
      <c r="I341" s="116"/>
      <c r="J341" s="37"/>
      <c r="K341" s="37"/>
      <c r="L341" s="40"/>
      <c r="M341" s="219"/>
      <c r="N341" s="220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160</v>
      </c>
      <c r="AU341" s="18" t="s">
        <v>80</v>
      </c>
    </row>
    <row r="342" spans="1:65" s="2" customFormat="1" ht="16.5" customHeight="1">
      <c r="A342" s="35"/>
      <c r="B342" s="36"/>
      <c r="C342" s="204" t="s">
        <v>428</v>
      </c>
      <c r="D342" s="204" t="s">
        <v>155</v>
      </c>
      <c r="E342" s="205" t="s">
        <v>1847</v>
      </c>
      <c r="F342" s="206" t="s">
        <v>1813</v>
      </c>
      <c r="G342" s="207" t="s">
        <v>1564</v>
      </c>
      <c r="H342" s="208">
        <v>1</v>
      </c>
      <c r="I342" s="209"/>
      <c r="J342" s="210">
        <f>ROUND(I342*H342,2)</f>
        <v>0</v>
      </c>
      <c r="K342" s="206" t="s">
        <v>1</v>
      </c>
      <c r="L342" s="40"/>
      <c r="M342" s="211" t="s">
        <v>1</v>
      </c>
      <c r="N342" s="212" t="s">
        <v>38</v>
      </c>
      <c r="O342" s="72"/>
      <c r="P342" s="213">
        <f>O342*H342</f>
        <v>0</v>
      </c>
      <c r="Q342" s="213">
        <v>0</v>
      </c>
      <c r="R342" s="213">
        <f>Q342*H342</f>
        <v>0</v>
      </c>
      <c r="S342" s="213">
        <v>0</v>
      </c>
      <c r="T342" s="21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5" t="s">
        <v>159</v>
      </c>
      <c r="AT342" s="215" t="s">
        <v>155</v>
      </c>
      <c r="AU342" s="215" t="s">
        <v>80</v>
      </c>
      <c r="AY342" s="18" t="s">
        <v>153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8" t="s">
        <v>80</v>
      </c>
      <c r="BK342" s="216">
        <f>ROUND(I342*H342,2)</f>
        <v>0</v>
      </c>
      <c r="BL342" s="18" t="s">
        <v>159</v>
      </c>
      <c r="BM342" s="215" t="s">
        <v>697</v>
      </c>
    </row>
    <row r="343" spans="1:65" s="2" customFormat="1" ht="11.25">
      <c r="A343" s="35"/>
      <c r="B343" s="36"/>
      <c r="C343" s="37"/>
      <c r="D343" s="217" t="s">
        <v>160</v>
      </c>
      <c r="E343" s="37"/>
      <c r="F343" s="218" t="s">
        <v>1813</v>
      </c>
      <c r="G343" s="37"/>
      <c r="H343" s="37"/>
      <c r="I343" s="116"/>
      <c r="J343" s="37"/>
      <c r="K343" s="37"/>
      <c r="L343" s="40"/>
      <c r="M343" s="219"/>
      <c r="N343" s="220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160</v>
      </c>
      <c r="AU343" s="18" t="s">
        <v>80</v>
      </c>
    </row>
    <row r="344" spans="1:65" s="2" customFormat="1" ht="16.5" customHeight="1">
      <c r="A344" s="35"/>
      <c r="B344" s="36"/>
      <c r="C344" s="204" t="s">
        <v>705</v>
      </c>
      <c r="D344" s="204" t="s">
        <v>155</v>
      </c>
      <c r="E344" s="205" t="s">
        <v>159</v>
      </c>
      <c r="F344" s="206" t="s">
        <v>1815</v>
      </c>
      <c r="G344" s="207" t="s">
        <v>1564</v>
      </c>
      <c r="H344" s="208">
        <v>1</v>
      </c>
      <c r="I344" s="209"/>
      <c r="J344" s="210">
        <f>ROUND(I344*H344,2)</f>
        <v>0</v>
      </c>
      <c r="K344" s="206" t="s">
        <v>1</v>
      </c>
      <c r="L344" s="40"/>
      <c r="M344" s="211" t="s">
        <v>1</v>
      </c>
      <c r="N344" s="212" t="s">
        <v>38</v>
      </c>
      <c r="O344" s="72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5" t="s">
        <v>159</v>
      </c>
      <c r="AT344" s="215" t="s">
        <v>155</v>
      </c>
      <c r="AU344" s="215" t="s">
        <v>80</v>
      </c>
      <c r="AY344" s="18" t="s">
        <v>153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8" t="s">
        <v>80</v>
      </c>
      <c r="BK344" s="216">
        <f>ROUND(I344*H344,2)</f>
        <v>0</v>
      </c>
      <c r="BL344" s="18" t="s">
        <v>159</v>
      </c>
      <c r="BM344" s="215" t="s">
        <v>708</v>
      </c>
    </row>
    <row r="345" spans="1:65" s="2" customFormat="1" ht="11.25">
      <c r="A345" s="35"/>
      <c r="B345" s="36"/>
      <c r="C345" s="37"/>
      <c r="D345" s="217" t="s">
        <v>160</v>
      </c>
      <c r="E345" s="37"/>
      <c r="F345" s="218" t="s">
        <v>1815</v>
      </c>
      <c r="G345" s="37"/>
      <c r="H345" s="37"/>
      <c r="I345" s="116"/>
      <c r="J345" s="37"/>
      <c r="K345" s="37"/>
      <c r="L345" s="40"/>
      <c r="M345" s="219"/>
      <c r="N345" s="220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160</v>
      </c>
      <c r="AU345" s="18" t="s">
        <v>80</v>
      </c>
    </row>
    <row r="346" spans="1:65" s="12" customFormat="1" ht="25.9" customHeight="1">
      <c r="B346" s="188"/>
      <c r="C346" s="189"/>
      <c r="D346" s="190" t="s">
        <v>72</v>
      </c>
      <c r="E346" s="191" t="s">
        <v>1848</v>
      </c>
      <c r="F346" s="191" t="s">
        <v>1403</v>
      </c>
      <c r="G346" s="189"/>
      <c r="H346" s="189"/>
      <c r="I346" s="192"/>
      <c r="J346" s="193">
        <f>BK346</f>
        <v>0</v>
      </c>
      <c r="K346" s="189"/>
      <c r="L346" s="194"/>
      <c r="M346" s="195"/>
      <c r="N346" s="196"/>
      <c r="O346" s="196"/>
      <c r="P346" s="197">
        <f>SUM(P347:P362)</f>
        <v>0</v>
      </c>
      <c r="Q346" s="196"/>
      <c r="R346" s="197">
        <f>SUM(R347:R362)</f>
        <v>0</v>
      </c>
      <c r="S346" s="196"/>
      <c r="T346" s="198">
        <f>SUM(T347:T362)</f>
        <v>0</v>
      </c>
      <c r="AR346" s="199" t="s">
        <v>80</v>
      </c>
      <c r="AT346" s="200" t="s">
        <v>72</v>
      </c>
      <c r="AU346" s="200" t="s">
        <v>73</v>
      </c>
      <c r="AY346" s="199" t="s">
        <v>153</v>
      </c>
      <c r="BK346" s="201">
        <f>SUM(BK347:BK362)</f>
        <v>0</v>
      </c>
    </row>
    <row r="347" spans="1:65" s="2" customFormat="1" ht="16.5" customHeight="1">
      <c r="A347" s="35"/>
      <c r="B347" s="36"/>
      <c r="C347" s="204" t="s">
        <v>441</v>
      </c>
      <c r="D347" s="204" t="s">
        <v>155</v>
      </c>
      <c r="E347" s="205" t="s">
        <v>1849</v>
      </c>
      <c r="F347" s="206" t="s">
        <v>1850</v>
      </c>
      <c r="G347" s="207" t="s">
        <v>711</v>
      </c>
      <c r="H347" s="275"/>
      <c r="I347" s="209"/>
      <c r="J347" s="210">
        <f>ROUND(I347*H347,2)</f>
        <v>0</v>
      </c>
      <c r="K347" s="206" t="s">
        <v>1</v>
      </c>
      <c r="L347" s="40"/>
      <c r="M347" s="211" t="s">
        <v>1</v>
      </c>
      <c r="N347" s="212" t="s">
        <v>38</v>
      </c>
      <c r="O347" s="72"/>
      <c r="P347" s="213">
        <f>O347*H347</f>
        <v>0</v>
      </c>
      <c r="Q347" s="213">
        <v>0</v>
      </c>
      <c r="R347" s="213">
        <f>Q347*H347</f>
        <v>0</v>
      </c>
      <c r="S347" s="213">
        <v>0</v>
      </c>
      <c r="T347" s="21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5" t="s">
        <v>159</v>
      </c>
      <c r="AT347" s="215" t="s">
        <v>155</v>
      </c>
      <c r="AU347" s="215" t="s">
        <v>80</v>
      </c>
      <c r="AY347" s="18" t="s">
        <v>153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8" t="s">
        <v>80</v>
      </c>
      <c r="BK347" s="216">
        <f>ROUND(I347*H347,2)</f>
        <v>0</v>
      </c>
      <c r="BL347" s="18" t="s">
        <v>159</v>
      </c>
      <c r="BM347" s="215" t="s">
        <v>712</v>
      </c>
    </row>
    <row r="348" spans="1:65" s="2" customFormat="1" ht="11.25">
      <c r="A348" s="35"/>
      <c r="B348" s="36"/>
      <c r="C348" s="37"/>
      <c r="D348" s="217" t="s">
        <v>160</v>
      </c>
      <c r="E348" s="37"/>
      <c r="F348" s="218" t="s">
        <v>1850</v>
      </c>
      <c r="G348" s="37"/>
      <c r="H348" s="37"/>
      <c r="I348" s="116"/>
      <c r="J348" s="37"/>
      <c r="K348" s="37"/>
      <c r="L348" s="40"/>
      <c r="M348" s="219"/>
      <c r="N348" s="220"/>
      <c r="O348" s="72"/>
      <c r="P348" s="72"/>
      <c r="Q348" s="72"/>
      <c r="R348" s="72"/>
      <c r="S348" s="72"/>
      <c r="T348" s="73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160</v>
      </c>
      <c r="AU348" s="18" t="s">
        <v>80</v>
      </c>
    </row>
    <row r="349" spans="1:65" s="2" customFormat="1" ht="16.5" customHeight="1">
      <c r="A349" s="35"/>
      <c r="B349" s="36"/>
      <c r="C349" s="204" t="s">
        <v>715</v>
      </c>
      <c r="D349" s="204" t="s">
        <v>155</v>
      </c>
      <c r="E349" s="205" t="s">
        <v>1851</v>
      </c>
      <c r="F349" s="206" t="s">
        <v>1852</v>
      </c>
      <c r="G349" s="207" t="s">
        <v>711</v>
      </c>
      <c r="H349" s="275"/>
      <c r="I349" s="209"/>
      <c r="J349" s="210">
        <f>ROUND(I349*H349,2)</f>
        <v>0</v>
      </c>
      <c r="K349" s="206" t="s">
        <v>1</v>
      </c>
      <c r="L349" s="40"/>
      <c r="M349" s="211" t="s">
        <v>1</v>
      </c>
      <c r="N349" s="212" t="s">
        <v>38</v>
      </c>
      <c r="O349" s="72"/>
      <c r="P349" s="213">
        <f>O349*H349</f>
        <v>0</v>
      </c>
      <c r="Q349" s="213">
        <v>0</v>
      </c>
      <c r="R349" s="213">
        <f>Q349*H349</f>
        <v>0</v>
      </c>
      <c r="S349" s="213">
        <v>0</v>
      </c>
      <c r="T349" s="21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5" t="s">
        <v>159</v>
      </c>
      <c r="AT349" s="215" t="s">
        <v>155</v>
      </c>
      <c r="AU349" s="215" t="s">
        <v>80</v>
      </c>
      <c r="AY349" s="18" t="s">
        <v>153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8" t="s">
        <v>80</v>
      </c>
      <c r="BK349" s="216">
        <f>ROUND(I349*H349,2)</f>
        <v>0</v>
      </c>
      <c r="BL349" s="18" t="s">
        <v>159</v>
      </c>
      <c r="BM349" s="215" t="s">
        <v>718</v>
      </c>
    </row>
    <row r="350" spans="1:65" s="2" customFormat="1" ht="11.25">
      <c r="A350" s="35"/>
      <c r="B350" s="36"/>
      <c r="C350" s="37"/>
      <c r="D350" s="217" t="s">
        <v>160</v>
      </c>
      <c r="E350" s="37"/>
      <c r="F350" s="218" t="s">
        <v>1852</v>
      </c>
      <c r="G350" s="37"/>
      <c r="H350" s="37"/>
      <c r="I350" s="116"/>
      <c r="J350" s="37"/>
      <c r="K350" s="37"/>
      <c r="L350" s="40"/>
      <c r="M350" s="219"/>
      <c r="N350" s="220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160</v>
      </c>
      <c r="AU350" s="18" t="s">
        <v>80</v>
      </c>
    </row>
    <row r="351" spans="1:65" s="2" customFormat="1" ht="16.5" customHeight="1">
      <c r="A351" s="35"/>
      <c r="B351" s="36"/>
      <c r="C351" s="204" t="s">
        <v>445</v>
      </c>
      <c r="D351" s="204" t="s">
        <v>155</v>
      </c>
      <c r="E351" s="205" t="s">
        <v>1853</v>
      </c>
      <c r="F351" s="206" t="s">
        <v>1854</v>
      </c>
      <c r="G351" s="207" t="s">
        <v>711</v>
      </c>
      <c r="H351" s="275"/>
      <c r="I351" s="209"/>
      <c r="J351" s="210">
        <f>ROUND(I351*H351,2)</f>
        <v>0</v>
      </c>
      <c r="K351" s="206" t="s">
        <v>1</v>
      </c>
      <c r="L351" s="40"/>
      <c r="M351" s="211" t="s">
        <v>1</v>
      </c>
      <c r="N351" s="212" t="s">
        <v>38</v>
      </c>
      <c r="O351" s="72"/>
      <c r="P351" s="213">
        <f>O351*H351</f>
        <v>0</v>
      </c>
      <c r="Q351" s="213">
        <v>0</v>
      </c>
      <c r="R351" s="213">
        <f>Q351*H351</f>
        <v>0</v>
      </c>
      <c r="S351" s="213">
        <v>0</v>
      </c>
      <c r="T351" s="21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5" t="s">
        <v>159</v>
      </c>
      <c r="AT351" s="215" t="s">
        <v>155</v>
      </c>
      <c r="AU351" s="215" t="s">
        <v>80</v>
      </c>
      <c r="AY351" s="18" t="s">
        <v>153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8" t="s">
        <v>80</v>
      </c>
      <c r="BK351" s="216">
        <f>ROUND(I351*H351,2)</f>
        <v>0</v>
      </c>
      <c r="BL351" s="18" t="s">
        <v>159</v>
      </c>
      <c r="BM351" s="215" t="s">
        <v>724</v>
      </c>
    </row>
    <row r="352" spans="1:65" s="2" customFormat="1" ht="11.25">
      <c r="A352" s="35"/>
      <c r="B352" s="36"/>
      <c r="C352" s="37"/>
      <c r="D352" s="217" t="s">
        <v>160</v>
      </c>
      <c r="E352" s="37"/>
      <c r="F352" s="218" t="s">
        <v>1854</v>
      </c>
      <c r="G352" s="37"/>
      <c r="H352" s="37"/>
      <c r="I352" s="116"/>
      <c r="J352" s="37"/>
      <c r="K352" s="37"/>
      <c r="L352" s="40"/>
      <c r="M352" s="219"/>
      <c r="N352" s="220"/>
      <c r="O352" s="72"/>
      <c r="P352" s="72"/>
      <c r="Q352" s="72"/>
      <c r="R352" s="72"/>
      <c r="S352" s="72"/>
      <c r="T352" s="73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160</v>
      </c>
      <c r="AU352" s="18" t="s">
        <v>80</v>
      </c>
    </row>
    <row r="353" spans="1:65" s="2" customFormat="1" ht="16.5" customHeight="1">
      <c r="A353" s="35"/>
      <c r="B353" s="36"/>
      <c r="C353" s="204" t="s">
        <v>725</v>
      </c>
      <c r="D353" s="204" t="s">
        <v>155</v>
      </c>
      <c r="E353" s="205" t="s">
        <v>1855</v>
      </c>
      <c r="F353" s="206" t="s">
        <v>1856</v>
      </c>
      <c r="G353" s="207" t="s">
        <v>711</v>
      </c>
      <c r="H353" s="275"/>
      <c r="I353" s="209"/>
      <c r="J353" s="210">
        <f>ROUND(I353*H353,2)</f>
        <v>0</v>
      </c>
      <c r="K353" s="206" t="s">
        <v>1</v>
      </c>
      <c r="L353" s="40"/>
      <c r="M353" s="211" t="s">
        <v>1</v>
      </c>
      <c r="N353" s="212" t="s">
        <v>38</v>
      </c>
      <c r="O353" s="72"/>
      <c r="P353" s="213">
        <f>O353*H353</f>
        <v>0</v>
      </c>
      <c r="Q353" s="213">
        <v>0</v>
      </c>
      <c r="R353" s="213">
        <f>Q353*H353</f>
        <v>0</v>
      </c>
      <c r="S353" s="213">
        <v>0</v>
      </c>
      <c r="T353" s="21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5" t="s">
        <v>159</v>
      </c>
      <c r="AT353" s="215" t="s">
        <v>155</v>
      </c>
      <c r="AU353" s="215" t="s">
        <v>80</v>
      </c>
      <c r="AY353" s="18" t="s">
        <v>153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8" t="s">
        <v>80</v>
      </c>
      <c r="BK353" s="216">
        <f>ROUND(I353*H353,2)</f>
        <v>0</v>
      </c>
      <c r="BL353" s="18" t="s">
        <v>159</v>
      </c>
      <c r="BM353" s="215" t="s">
        <v>728</v>
      </c>
    </row>
    <row r="354" spans="1:65" s="2" customFormat="1" ht="11.25">
      <c r="A354" s="35"/>
      <c r="B354" s="36"/>
      <c r="C354" s="37"/>
      <c r="D354" s="217" t="s">
        <v>160</v>
      </c>
      <c r="E354" s="37"/>
      <c r="F354" s="218" t="s">
        <v>1856</v>
      </c>
      <c r="G354" s="37"/>
      <c r="H354" s="37"/>
      <c r="I354" s="116"/>
      <c r="J354" s="37"/>
      <c r="K354" s="37"/>
      <c r="L354" s="40"/>
      <c r="M354" s="219"/>
      <c r="N354" s="220"/>
      <c r="O354" s="72"/>
      <c r="P354" s="72"/>
      <c r="Q354" s="72"/>
      <c r="R354" s="72"/>
      <c r="S354" s="72"/>
      <c r="T354" s="73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160</v>
      </c>
      <c r="AU354" s="18" t="s">
        <v>80</v>
      </c>
    </row>
    <row r="355" spans="1:65" s="2" customFormat="1" ht="16.5" customHeight="1">
      <c r="A355" s="35"/>
      <c r="B355" s="36"/>
      <c r="C355" s="204" t="s">
        <v>457</v>
      </c>
      <c r="D355" s="204" t="s">
        <v>155</v>
      </c>
      <c r="E355" s="205" t="s">
        <v>1857</v>
      </c>
      <c r="F355" s="206" t="s">
        <v>1858</v>
      </c>
      <c r="G355" s="207" t="s">
        <v>227</v>
      </c>
      <c r="H355" s="208">
        <v>1</v>
      </c>
      <c r="I355" s="209"/>
      <c r="J355" s="210">
        <f>ROUND(I355*H355,2)</f>
        <v>0</v>
      </c>
      <c r="K355" s="206" t="s">
        <v>1</v>
      </c>
      <c r="L355" s="40"/>
      <c r="M355" s="211" t="s">
        <v>1</v>
      </c>
      <c r="N355" s="212" t="s">
        <v>38</v>
      </c>
      <c r="O355" s="72"/>
      <c r="P355" s="213">
        <f>O355*H355</f>
        <v>0</v>
      </c>
      <c r="Q355" s="213">
        <v>0</v>
      </c>
      <c r="R355" s="213">
        <f>Q355*H355</f>
        <v>0</v>
      </c>
      <c r="S355" s="213">
        <v>0</v>
      </c>
      <c r="T355" s="21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5" t="s">
        <v>159</v>
      </c>
      <c r="AT355" s="215" t="s">
        <v>155</v>
      </c>
      <c r="AU355" s="215" t="s">
        <v>80</v>
      </c>
      <c r="AY355" s="18" t="s">
        <v>153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8" t="s">
        <v>80</v>
      </c>
      <c r="BK355" s="216">
        <f>ROUND(I355*H355,2)</f>
        <v>0</v>
      </c>
      <c r="BL355" s="18" t="s">
        <v>159</v>
      </c>
      <c r="BM355" s="215" t="s">
        <v>735</v>
      </c>
    </row>
    <row r="356" spans="1:65" s="2" customFormat="1" ht="11.25">
      <c r="A356" s="35"/>
      <c r="B356" s="36"/>
      <c r="C356" s="37"/>
      <c r="D356" s="217" t="s">
        <v>160</v>
      </c>
      <c r="E356" s="37"/>
      <c r="F356" s="218" t="s">
        <v>1858</v>
      </c>
      <c r="G356" s="37"/>
      <c r="H356" s="37"/>
      <c r="I356" s="116"/>
      <c r="J356" s="37"/>
      <c r="K356" s="37"/>
      <c r="L356" s="40"/>
      <c r="M356" s="219"/>
      <c r="N356" s="220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160</v>
      </c>
      <c r="AU356" s="18" t="s">
        <v>80</v>
      </c>
    </row>
    <row r="357" spans="1:65" s="2" customFormat="1" ht="16.5" customHeight="1">
      <c r="A357" s="35"/>
      <c r="B357" s="36"/>
      <c r="C357" s="204" t="s">
        <v>737</v>
      </c>
      <c r="D357" s="204" t="s">
        <v>155</v>
      </c>
      <c r="E357" s="205" t="s">
        <v>1859</v>
      </c>
      <c r="F357" s="206" t="s">
        <v>1860</v>
      </c>
      <c r="G357" s="207" t="s">
        <v>227</v>
      </c>
      <c r="H357" s="208">
        <v>1</v>
      </c>
      <c r="I357" s="209"/>
      <c r="J357" s="210">
        <f>ROUND(I357*H357,2)</f>
        <v>0</v>
      </c>
      <c r="K357" s="206" t="s">
        <v>1</v>
      </c>
      <c r="L357" s="40"/>
      <c r="M357" s="211" t="s">
        <v>1</v>
      </c>
      <c r="N357" s="212" t="s">
        <v>38</v>
      </c>
      <c r="O357" s="72"/>
      <c r="P357" s="213">
        <f>O357*H357</f>
        <v>0</v>
      </c>
      <c r="Q357" s="213">
        <v>0</v>
      </c>
      <c r="R357" s="213">
        <f>Q357*H357</f>
        <v>0</v>
      </c>
      <c r="S357" s="213">
        <v>0</v>
      </c>
      <c r="T357" s="21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5" t="s">
        <v>159</v>
      </c>
      <c r="AT357" s="215" t="s">
        <v>155</v>
      </c>
      <c r="AU357" s="215" t="s">
        <v>80</v>
      </c>
      <c r="AY357" s="18" t="s">
        <v>153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18" t="s">
        <v>80</v>
      </c>
      <c r="BK357" s="216">
        <f>ROUND(I357*H357,2)</f>
        <v>0</v>
      </c>
      <c r="BL357" s="18" t="s">
        <v>159</v>
      </c>
      <c r="BM357" s="215" t="s">
        <v>740</v>
      </c>
    </row>
    <row r="358" spans="1:65" s="2" customFormat="1" ht="11.25">
      <c r="A358" s="35"/>
      <c r="B358" s="36"/>
      <c r="C358" s="37"/>
      <c r="D358" s="217" t="s">
        <v>160</v>
      </c>
      <c r="E358" s="37"/>
      <c r="F358" s="218" t="s">
        <v>1860</v>
      </c>
      <c r="G358" s="37"/>
      <c r="H358" s="37"/>
      <c r="I358" s="116"/>
      <c r="J358" s="37"/>
      <c r="K358" s="37"/>
      <c r="L358" s="40"/>
      <c r="M358" s="219"/>
      <c r="N358" s="220"/>
      <c r="O358" s="72"/>
      <c r="P358" s="72"/>
      <c r="Q358" s="72"/>
      <c r="R358" s="72"/>
      <c r="S358" s="72"/>
      <c r="T358" s="73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160</v>
      </c>
      <c r="AU358" s="18" t="s">
        <v>80</v>
      </c>
    </row>
    <row r="359" spans="1:65" s="2" customFormat="1" ht="16.5" customHeight="1">
      <c r="A359" s="35"/>
      <c r="B359" s="36"/>
      <c r="C359" s="204" t="s">
        <v>463</v>
      </c>
      <c r="D359" s="204" t="s">
        <v>155</v>
      </c>
      <c r="E359" s="205" t="s">
        <v>1861</v>
      </c>
      <c r="F359" s="206" t="s">
        <v>1862</v>
      </c>
      <c r="G359" s="207" t="s">
        <v>711</v>
      </c>
      <c r="H359" s="275"/>
      <c r="I359" s="209"/>
      <c r="J359" s="210">
        <f>ROUND(I359*H359,2)</f>
        <v>0</v>
      </c>
      <c r="K359" s="206" t="s">
        <v>1</v>
      </c>
      <c r="L359" s="40"/>
      <c r="M359" s="211" t="s">
        <v>1</v>
      </c>
      <c r="N359" s="212" t="s">
        <v>38</v>
      </c>
      <c r="O359" s="72"/>
      <c r="P359" s="213">
        <f>O359*H359</f>
        <v>0</v>
      </c>
      <c r="Q359" s="213">
        <v>0</v>
      </c>
      <c r="R359" s="213">
        <f>Q359*H359</f>
        <v>0</v>
      </c>
      <c r="S359" s="213">
        <v>0</v>
      </c>
      <c r="T359" s="21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5" t="s">
        <v>159</v>
      </c>
      <c r="AT359" s="215" t="s">
        <v>155</v>
      </c>
      <c r="AU359" s="215" t="s">
        <v>80</v>
      </c>
      <c r="AY359" s="18" t="s">
        <v>153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8" t="s">
        <v>80</v>
      </c>
      <c r="BK359" s="216">
        <f>ROUND(I359*H359,2)</f>
        <v>0</v>
      </c>
      <c r="BL359" s="18" t="s">
        <v>159</v>
      </c>
      <c r="BM359" s="215" t="s">
        <v>743</v>
      </c>
    </row>
    <row r="360" spans="1:65" s="2" customFormat="1" ht="11.25">
      <c r="A360" s="35"/>
      <c r="B360" s="36"/>
      <c r="C360" s="37"/>
      <c r="D360" s="217" t="s">
        <v>160</v>
      </c>
      <c r="E360" s="37"/>
      <c r="F360" s="218" t="s">
        <v>1862</v>
      </c>
      <c r="G360" s="37"/>
      <c r="H360" s="37"/>
      <c r="I360" s="116"/>
      <c r="J360" s="37"/>
      <c r="K360" s="37"/>
      <c r="L360" s="40"/>
      <c r="M360" s="219"/>
      <c r="N360" s="220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160</v>
      </c>
      <c r="AU360" s="18" t="s">
        <v>80</v>
      </c>
    </row>
    <row r="361" spans="1:65" s="2" customFormat="1" ht="16.5" customHeight="1">
      <c r="A361" s="35"/>
      <c r="B361" s="36"/>
      <c r="C361" s="204" t="s">
        <v>744</v>
      </c>
      <c r="D361" s="204" t="s">
        <v>155</v>
      </c>
      <c r="E361" s="205" t="s">
        <v>1863</v>
      </c>
      <c r="F361" s="206" t="s">
        <v>1864</v>
      </c>
      <c r="G361" s="207" t="s">
        <v>711</v>
      </c>
      <c r="H361" s="275"/>
      <c r="I361" s="209"/>
      <c r="J361" s="210">
        <f>ROUND(I361*H361,2)</f>
        <v>0</v>
      </c>
      <c r="K361" s="206" t="s">
        <v>1</v>
      </c>
      <c r="L361" s="40"/>
      <c r="M361" s="211" t="s">
        <v>1</v>
      </c>
      <c r="N361" s="212" t="s">
        <v>38</v>
      </c>
      <c r="O361" s="72"/>
      <c r="P361" s="213">
        <f>O361*H361</f>
        <v>0</v>
      </c>
      <c r="Q361" s="213">
        <v>0</v>
      </c>
      <c r="R361" s="213">
        <f>Q361*H361</f>
        <v>0</v>
      </c>
      <c r="S361" s="213">
        <v>0</v>
      </c>
      <c r="T361" s="214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5" t="s">
        <v>159</v>
      </c>
      <c r="AT361" s="215" t="s">
        <v>155</v>
      </c>
      <c r="AU361" s="215" t="s">
        <v>80</v>
      </c>
      <c r="AY361" s="18" t="s">
        <v>153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8" t="s">
        <v>80</v>
      </c>
      <c r="BK361" s="216">
        <f>ROUND(I361*H361,2)</f>
        <v>0</v>
      </c>
      <c r="BL361" s="18" t="s">
        <v>159</v>
      </c>
      <c r="BM361" s="215" t="s">
        <v>747</v>
      </c>
    </row>
    <row r="362" spans="1:65" s="2" customFormat="1" ht="11.25">
      <c r="A362" s="35"/>
      <c r="B362" s="36"/>
      <c r="C362" s="37"/>
      <c r="D362" s="217" t="s">
        <v>160</v>
      </c>
      <c r="E362" s="37"/>
      <c r="F362" s="218" t="s">
        <v>1864</v>
      </c>
      <c r="G362" s="37"/>
      <c r="H362" s="37"/>
      <c r="I362" s="116"/>
      <c r="J362" s="37"/>
      <c r="K362" s="37"/>
      <c r="L362" s="40"/>
      <c r="M362" s="276"/>
      <c r="N362" s="277"/>
      <c r="O362" s="278"/>
      <c r="P362" s="278"/>
      <c r="Q362" s="278"/>
      <c r="R362" s="278"/>
      <c r="S362" s="278"/>
      <c r="T362" s="27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160</v>
      </c>
      <c r="AU362" s="18" t="s">
        <v>80</v>
      </c>
    </row>
    <row r="363" spans="1:65" s="2" customFormat="1" ht="6.95" customHeight="1">
      <c r="A363" s="35"/>
      <c r="B363" s="55"/>
      <c r="C363" s="56"/>
      <c r="D363" s="56"/>
      <c r="E363" s="56"/>
      <c r="F363" s="56"/>
      <c r="G363" s="56"/>
      <c r="H363" s="56"/>
      <c r="I363" s="153"/>
      <c r="J363" s="56"/>
      <c r="K363" s="56"/>
      <c r="L363" s="40"/>
      <c r="M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</row>
  </sheetData>
  <sheetProtection algorithmName="SHA-512" hashValue="L6v65Pi2aEhN76Y+JGZpBDtCcoaO+w/i5Wxke/qsl+silvZL1jCRUdnW/Tln5GUXFD+LhzGO+fTn1DNdaaT3DQ==" saltValue="BEVtvQbgCJFvXf3OsPdnTKjHbG8Q8puQI5fAGRq6kzcRwA2r4SE7b6zQdKjJUQ00gV8j0ycVGuXjVSZ5iDymPg==" spinCount="100000" sheet="1" objects="1" scenarios="1" formatColumns="0" formatRows="0" autoFilter="0"/>
  <autoFilter ref="C125:K362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tabSelected="1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1" t="str">
        <f>'Rekapitulace stavby'!K6</f>
        <v>20-01 - Kadaň město PD - Opravy VPP vč. wc a fasády (zadání)</v>
      </c>
      <c r="F7" s="322"/>
      <c r="G7" s="322"/>
      <c r="H7" s="322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3" t="s">
        <v>1865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13. 5. 2020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26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37</v>
      </c>
      <c r="E33" s="115" t="s">
        <v>38</v>
      </c>
      <c r="F33" s="131">
        <f>ROUND((SUM(BE121:BE134)),  2)</f>
        <v>0</v>
      </c>
      <c r="G33" s="35"/>
      <c r="H33" s="35"/>
      <c r="I33" s="132">
        <v>0.21</v>
      </c>
      <c r="J33" s="131">
        <f>ROUND(((SUM(BE121:BE134))*I33),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39</v>
      </c>
      <c r="F34" s="131">
        <f>ROUND((SUM(BF121:BF134)),  2)</f>
        <v>0</v>
      </c>
      <c r="G34" s="35"/>
      <c r="H34" s="35"/>
      <c r="I34" s="132">
        <v>0.15</v>
      </c>
      <c r="J34" s="131">
        <f>ROUND(((SUM(BF121:BF134))*I34),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40</v>
      </c>
      <c r="F35" s="131">
        <f>ROUND((SUM(BG121:BG134)),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41</v>
      </c>
      <c r="F36" s="131">
        <f>ROUND((SUM(BH121:BH134)),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42</v>
      </c>
      <c r="F37" s="131">
        <f>ROUND((SUM(BI121:BI134)),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20-01 - Kadaň město PD - Opravy VPP vč. wc a fasády (zadání)</v>
      </c>
      <c r="F85" s="329"/>
      <c r="G85" s="329"/>
      <c r="H85" s="32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0" t="str">
        <f>E9</f>
        <v>05 - Vedlejší rozpočtové ...</v>
      </c>
      <c r="F87" s="330"/>
      <c r="G87" s="330"/>
      <c r="H87" s="33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13. 5. 2020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5" customHeight="1">
      <c r="B97" s="162"/>
      <c r="C97" s="163"/>
      <c r="D97" s="164" t="s">
        <v>1866</v>
      </c>
      <c r="E97" s="165"/>
      <c r="F97" s="165"/>
      <c r="G97" s="165"/>
      <c r="H97" s="165"/>
      <c r="I97" s="166"/>
      <c r="J97" s="167">
        <f>J122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1867</v>
      </c>
      <c r="E98" s="172"/>
      <c r="F98" s="172"/>
      <c r="G98" s="172"/>
      <c r="H98" s="172"/>
      <c r="I98" s="173"/>
      <c r="J98" s="174">
        <f>J123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1868</v>
      </c>
      <c r="E99" s="172"/>
      <c r="F99" s="172"/>
      <c r="G99" s="172"/>
      <c r="H99" s="172"/>
      <c r="I99" s="173"/>
      <c r="J99" s="174">
        <f>J126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1869</v>
      </c>
      <c r="E100" s="172"/>
      <c r="F100" s="172"/>
      <c r="G100" s="172"/>
      <c r="H100" s="172"/>
      <c r="I100" s="173"/>
      <c r="J100" s="174">
        <f>J129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1870</v>
      </c>
      <c r="E101" s="172"/>
      <c r="F101" s="172"/>
      <c r="G101" s="172"/>
      <c r="H101" s="172"/>
      <c r="I101" s="173"/>
      <c r="J101" s="174">
        <f>J132</f>
        <v>0</v>
      </c>
      <c r="K101" s="170"/>
      <c r="L101" s="175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116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153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156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138</v>
      </c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28" t="str">
        <f>E7</f>
        <v>20-01 - Kadaň město PD - Opravy VPP vč. wc a fasády (zadání)</v>
      </c>
      <c r="F111" s="329"/>
      <c r="G111" s="329"/>
      <c r="H111" s="329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96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80" t="str">
        <f>E9</f>
        <v>05 - Vedlejší rozpočtové ...</v>
      </c>
      <c r="F113" s="330"/>
      <c r="G113" s="330"/>
      <c r="H113" s="330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 xml:space="preserve"> </v>
      </c>
      <c r="G115" s="37"/>
      <c r="H115" s="37"/>
      <c r="I115" s="118" t="s">
        <v>22</v>
      </c>
      <c r="J115" s="67" t="str">
        <f>IF(J12="","",J12)</f>
        <v>13. 5. 2020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 xml:space="preserve"> </v>
      </c>
      <c r="G117" s="37"/>
      <c r="H117" s="37"/>
      <c r="I117" s="118" t="s">
        <v>29</v>
      </c>
      <c r="J117" s="33" t="str">
        <f>E21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27</v>
      </c>
      <c r="D118" s="37"/>
      <c r="E118" s="37"/>
      <c r="F118" s="28" t="str">
        <f>IF(E18="","",E18)</f>
        <v>Vyplň údaj</v>
      </c>
      <c r="G118" s="37"/>
      <c r="H118" s="37"/>
      <c r="I118" s="118" t="s">
        <v>31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76"/>
      <c r="B120" s="177"/>
      <c r="C120" s="178" t="s">
        <v>139</v>
      </c>
      <c r="D120" s="179" t="s">
        <v>58</v>
      </c>
      <c r="E120" s="179" t="s">
        <v>54</v>
      </c>
      <c r="F120" s="179" t="s">
        <v>55</v>
      </c>
      <c r="G120" s="179" t="s">
        <v>140</v>
      </c>
      <c r="H120" s="179" t="s">
        <v>141</v>
      </c>
      <c r="I120" s="180" t="s">
        <v>142</v>
      </c>
      <c r="J120" s="179" t="s">
        <v>100</v>
      </c>
      <c r="K120" s="181" t="s">
        <v>143</v>
      </c>
      <c r="L120" s="182"/>
      <c r="M120" s="76" t="s">
        <v>1</v>
      </c>
      <c r="N120" s="77" t="s">
        <v>37</v>
      </c>
      <c r="O120" s="77" t="s">
        <v>144</v>
      </c>
      <c r="P120" s="77" t="s">
        <v>145</v>
      </c>
      <c r="Q120" s="77" t="s">
        <v>146</v>
      </c>
      <c r="R120" s="77" t="s">
        <v>147</v>
      </c>
      <c r="S120" s="77" t="s">
        <v>148</v>
      </c>
      <c r="T120" s="78" t="s">
        <v>149</v>
      </c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</row>
    <row r="121" spans="1:65" s="2" customFormat="1" ht="22.9" customHeight="1">
      <c r="A121" s="35"/>
      <c r="B121" s="36"/>
      <c r="C121" s="83" t="s">
        <v>150</v>
      </c>
      <c r="D121" s="37"/>
      <c r="E121" s="37"/>
      <c r="F121" s="37"/>
      <c r="G121" s="37"/>
      <c r="H121" s="37"/>
      <c r="I121" s="116"/>
      <c r="J121" s="183">
        <f>BK121</f>
        <v>0</v>
      </c>
      <c r="K121" s="37"/>
      <c r="L121" s="40"/>
      <c r="M121" s="79"/>
      <c r="N121" s="184"/>
      <c r="O121" s="80"/>
      <c r="P121" s="185">
        <f>P122</f>
        <v>0</v>
      </c>
      <c r="Q121" s="80"/>
      <c r="R121" s="185">
        <f>R122</f>
        <v>0</v>
      </c>
      <c r="S121" s="80"/>
      <c r="T121" s="186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72</v>
      </c>
      <c r="AU121" s="18" t="s">
        <v>102</v>
      </c>
      <c r="BK121" s="187">
        <f>BK122</f>
        <v>0</v>
      </c>
    </row>
    <row r="122" spans="1:65" s="12" customFormat="1" ht="25.9" customHeight="1">
      <c r="B122" s="188"/>
      <c r="C122" s="189"/>
      <c r="D122" s="190" t="s">
        <v>72</v>
      </c>
      <c r="E122" s="191" t="s">
        <v>1871</v>
      </c>
      <c r="F122" s="191" t="s">
        <v>1872</v>
      </c>
      <c r="G122" s="189"/>
      <c r="H122" s="189"/>
      <c r="I122" s="192"/>
      <c r="J122" s="193">
        <f>BK122</f>
        <v>0</v>
      </c>
      <c r="K122" s="189"/>
      <c r="L122" s="194"/>
      <c r="M122" s="195"/>
      <c r="N122" s="196"/>
      <c r="O122" s="196"/>
      <c r="P122" s="197">
        <f>P123+P126+P129+P132</f>
        <v>0</v>
      </c>
      <c r="Q122" s="196"/>
      <c r="R122" s="197">
        <f>R123+R126+R129+R132</f>
        <v>0</v>
      </c>
      <c r="S122" s="196"/>
      <c r="T122" s="198">
        <f>T123+T126+T129+T132</f>
        <v>0</v>
      </c>
      <c r="AR122" s="199" t="s">
        <v>178</v>
      </c>
      <c r="AT122" s="200" t="s">
        <v>72</v>
      </c>
      <c r="AU122" s="200" t="s">
        <v>73</v>
      </c>
      <c r="AY122" s="199" t="s">
        <v>153</v>
      </c>
      <c r="BK122" s="201">
        <f>BK123+BK126+BK129+BK132</f>
        <v>0</v>
      </c>
    </row>
    <row r="123" spans="1:65" s="12" customFormat="1" ht="22.9" customHeight="1">
      <c r="B123" s="188"/>
      <c r="C123" s="189"/>
      <c r="D123" s="190" t="s">
        <v>72</v>
      </c>
      <c r="E123" s="202" t="s">
        <v>1873</v>
      </c>
      <c r="F123" s="202" t="s">
        <v>1874</v>
      </c>
      <c r="G123" s="189"/>
      <c r="H123" s="189"/>
      <c r="I123" s="192"/>
      <c r="J123" s="203">
        <f>BK123</f>
        <v>0</v>
      </c>
      <c r="K123" s="189"/>
      <c r="L123" s="194"/>
      <c r="M123" s="195"/>
      <c r="N123" s="196"/>
      <c r="O123" s="196"/>
      <c r="P123" s="197">
        <f>SUM(P124:P125)</f>
        <v>0</v>
      </c>
      <c r="Q123" s="196"/>
      <c r="R123" s="197">
        <f>SUM(R124:R125)</f>
        <v>0</v>
      </c>
      <c r="S123" s="196"/>
      <c r="T123" s="198">
        <f>SUM(T124:T125)</f>
        <v>0</v>
      </c>
      <c r="AR123" s="199" t="s">
        <v>178</v>
      </c>
      <c r="AT123" s="200" t="s">
        <v>72</v>
      </c>
      <c r="AU123" s="200" t="s">
        <v>80</v>
      </c>
      <c r="AY123" s="199" t="s">
        <v>153</v>
      </c>
      <c r="BK123" s="201">
        <f>SUM(BK124:BK125)</f>
        <v>0</v>
      </c>
    </row>
    <row r="124" spans="1:65" s="2" customFormat="1" ht="16.5" customHeight="1">
      <c r="A124" s="35"/>
      <c r="B124" s="36"/>
      <c r="C124" s="204" t="s">
        <v>80</v>
      </c>
      <c r="D124" s="204" t="s">
        <v>155</v>
      </c>
      <c r="E124" s="205" t="s">
        <v>1875</v>
      </c>
      <c r="F124" s="206" t="s">
        <v>1874</v>
      </c>
      <c r="G124" s="207" t="s">
        <v>1876</v>
      </c>
      <c r="H124" s="208">
        <v>1</v>
      </c>
      <c r="I124" s="209"/>
      <c r="J124" s="210">
        <f>ROUND(I124*H124,2)</f>
        <v>0</v>
      </c>
      <c r="K124" s="206" t="s">
        <v>1</v>
      </c>
      <c r="L124" s="40"/>
      <c r="M124" s="211" t="s">
        <v>1</v>
      </c>
      <c r="N124" s="212" t="s">
        <v>38</v>
      </c>
      <c r="O124" s="72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5" t="s">
        <v>159</v>
      </c>
      <c r="AT124" s="215" t="s">
        <v>155</v>
      </c>
      <c r="AU124" s="215" t="s">
        <v>82</v>
      </c>
      <c r="AY124" s="18" t="s">
        <v>153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8" t="s">
        <v>80</v>
      </c>
      <c r="BK124" s="216">
        <f>ROUND(I124*H124,2)</f>
        <v>0</v>
      </c>
      <c r="BL124" s="18" t="s">
        <v>159</v>
      </c>
      <c r="BM124" s="215" t="s">
        <v>82</v>
      </c>
    </row>
    <row r="125" spans="1:65" s="2" customFormat="1" ht="11.25">
      <c r="A125" s="35"/>
      <c r="B125" s="36"/>
      <c r="C125" s="37"/>
      <c r="D125" s="217" t="s">
        <v>160</v>
      </c>
      <c r="E125" s="37"/>
      <c r="F125" s="218" t="s">
        <v>1874</v>
      </c>
      <c r="G125" s="37"/>
      <c r="H125" s="37"/>
      <c r="I125" s="116"/>
      <c r="J125" s="37"/>
      <c r="K125" s="37"/>
      <c r="L125" s="40"/>
      <c r="M125" s="219"/>
      <c r="N125" s="220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160</v>
      </c>
      <c r="AU125" s="18" t="s">
        <v>82</v>
      </c>
    </row>
    <row r="126" spans="1:65" s="12" customFormat="1" ht="22.9" customHeight="1">
      <c r="B126" s="188"/>
      <c r="C126" s="189"/>
      <c r="D126" s="190" t="s">
        <v>72</v>
      </c>
      <c r="E126" s="202" t="s">
        <v>1877</v>
      </c>
      <c r="F126" s="202" t="s">
        <v>1878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SUM(P127:P128)</f>
        <v>0</v>
      </c>
      <c r="Q126" s="196"/>
      <c r="R126" s="197">
        <f>SUM(R127:R128)</f>
        <v>0</v>
      </c>
      <c r="S126" s="196"/>
      <c r="T126" s="198">
        <f>SUM(T127:T128)</f>
        <v>0</v>
      </c>
      <c r="AR126" s="199" t="s">
        <v>178</v>
      </c>
      <c r="AT126" s="200" t="s">
        <v>72</v>
      </c>
      <c r="AU126" s="200" t="s">
        <v>80</v>
      </c>
      <c r="AY126" s="199" t="s">
        <v>153</v>
      </c>
      <c r="BK126" s="201">
        <f>SUM(BK127:BK128)</f>
        <v>0</v>
      </c>
    </row>
    <row r="127" spans="1:65" s="2" customFormat="1" ht="16.5" customHeight="1">
      <c r="A127" s="35"/>
      <c r="B127" s="36"/>
      <c r="C127" s="204" t="s">
        <v>82</v>
      </c>
      <c r="D127" s="204" t="s">
        <v>155</v>
      </c>
      <c r="E127" s="205" t="s">
        <v>1879</v>
      </c>
      <c r="F127" s="206" t="s">
        <v>1878</v>
      </c>
      <c r="G127" s="207" t="s">
        <v>1876</v>
      </c>
      <c r="H127" s="208">
        <v>1</v>
      </c>
      <c r="I127" s="209"/>
      <c r="J127" s="210">
        <f>ROUND(I127*H127,2)</f>
        <v>0</v>
      </c>
      <c r="K127" s="206" t="s">
        <v>1</v>
      </c>
      <c r="L127" s="40"/>
      <c r="M127" s="211" t="s">
        <v>1</v>
      </c>
      <c r="N127" s="212" t="s">
        <v>38</v>
      </c>
      <c r="O127" s="7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5" t="s">
        <v>159</v>
      </c>
      <c r="AT127" s="215" t="s">
        <v>155</v>
      </c>
      <c r="AU127" s="215" t="s">
        <v>82</v>
      </c>
      <c r="AY127" s="18" t="s">
        <v>153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80</v>
      </c>
      <c r="BK127" s="216">
        <f>ROUND(I127*H127,2)</f>
        <v>0</v>
      </c>
      <c r="BL127" s="18" t="s">
        <v>159</v>
      </c>
      <c r="BM127" s="215" t="s">
        <v>159</v>
      </c>
    </row>
    <row r="128" spans="1:65" s="2" customFormat="1" ht="11.25">
      <c r="A128" s="35"/>
      <c r="B128" s="36"/>
      <c r="C128" s="37"/>
      <c r="D128" s="217" t="s">
        <v>160</v>
      </c>
      <c r="E128" s="37"/>
      <c r="F128" s="218" t="s">
        <v>1878</v>
      </c>
      <c r="G128" s="37"/>
      <c r="H128" s="37"/>
      <c r="I128" s="116"/>
      <c r="J128" s="37"/>
      <c r="K128" s="37"/>
      <c r="L128" s="40"/>
      <c r="M128" s="219"/>
      <c r="N128" s="220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160</v>
      </c>
      <c r="AU128" s="18" t="s">
        <v>82</v>
      </c>
    </row>
    <row r="129" spans="1:65" s="12" customFormat="1" ht="22.9" customHeight="1">
      <c r="B129" s="188"/>
      <c r="C129" s="189"/>
      <c r="D129" s="190" t="s">
        <v>72</v>
      </c>
      <c r="E129" s="202" t="s">
        <v>1880</v>
      </c>
      <c r="F129" s="202" t="s">
        <v>1881</v>
      </c>
      <c r="G129" s="189"/>
      <c r="H129" s="189"/>
      <c r="I129" s="192"/>
      <c r="J129" s="203">
        <f>BK129</f>
        <v>0</v>
      </c>
      <c r="K129" s="189"/>
      <c r="L129" s="194"/>
      <c r="M129" s="195"/>
      <c r="N129" s="196"/>
      <c r="O129" s="196"/>
      <c r="P129" s="197">
        <f>SUM(P130:P131)</f>
        <v>0</v>
      </c>
      <c r="Q129" s="196"/>
      <c r="R129" s="197">
        <f>SUM(R130:R131)</f>
        <v>0</v>
      </c>
      <c r="S129" s="196"/>
      <c r="T129" s="198">
        <f>SUM(T130:T131)</f>
        <v>0</v>
      </c>
      <c r="AR129" s="199" t="s">
        <v>178</v>
      </c>
      <c r="AT129" s="200" t="s">
        <v>72</v>
      </c>
      <c r="AU129" s="200" t="s">
        <v>80</v>
      </c>
      <c r="AY129" s="199" t="s">
        <v>153</v>
      </c>
      <c r="BK129" s="201">
        <f>SUM(BK130:BK131)</f>
        <v>0</v>
      </c>
    </row>
    <row r="130" spans="1:65" s="2" customFormat="1" ht="16.5" customHeight="1">
      <c r="A130" s="35"/>
      <c r="B130" s="36"/>
      <c r="C130" s="204" t="s">
        <v>166</v>
      </c>
      <c r="D130" s="204" t="s">
        <v>155</v>
      </c>
      <c r="E130" s="205" t="s">
        <v>1882</v>
      </c>
      <c r="F130" s="206" t="s">
        <v>1881</v>
      </c>
      <c r="G130" s="207" t="s">
        <v>1876</v>
      </c>
      <c r="H130" s="208">
        <v>1</v>
      </c>
      <c r="I130" s="209"/>
      <c r="J130" s="210">
        <f>ROUND(I130*H130,2)</f>
        <v>0</v>
      </c>
      <c r="K130" s="206" t="s">
        <v>1</v>
      </c>
      <c r="L130" s="40"/>
      <c r="M130" s="211" t="s">
        <v>1</v>
      </c>
      <c r="N130" s="212" t="s">
        <v>38</v>
      </c>
      <c r="O130" s="72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5" t="s">
        <v>159</v>
      </c>
      <c r="AT130" s="215" t="s">
        <v>155</v>
      </c>
      <c r="AU130" s="215" t="s">
        <v>82</v>
      </c>
      <c r="AY130" s="18" t="s">
        <v>153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80</v>
      </c>
      <c r="BK130" s="216">
        <f>ROUND(I130*H130,2)</f>
        <v>0</v>
      </c>
      <c r="BL130" s="18" t="s">
        <v>159</v>
      </c>
      <c r="BM130" s="215" t="s">
        <v>170</v>
      </c>
    </row>
    <row r="131" spans="1:65" s="2" customFormat="1" ht="11.25">
      <c r="A131" s="35"/>
      <c r="B131" s="36"/>
      <c r="C131" s="37"/>
      <c r="D131" s="217" t="s">
        <v>160</v>
      </c>
      <c r="E131" s="37"/>
      <c r="F131" s="218" t="s">
        <v>1881</v>
      </c>
      <c r="G131" s="37"/>
      <c r="H131" s="37"/>
      <c r="I131" s="116"/>
      <c r="J131" s="37"/>
      <c r="K131" s="37"/>
      <c r="L131" s="40"/>
      <c r="M131" s="219"/>
      <c r="N131" s="220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160</v>
      </c>
      <c r="AU131" s="18" t="s">
        <v>82</v>
      </c>
    </row>
    <row r="132" spans="1:65" s="12" customFormat="1" ht="22.9" customHeight="1">
      <c r="B132" s="188"/>
      <c r="C132" s="189"/>
      <c r="D132" s="190" t="s">
        <v>72</v>
      </c>
      <c r="E132" s="202" t="s">
        <v>1883</v>
      </c>
      <c r="F132" s="202" t="s">
        <v>1797</v>
      </c>
      <c r="G132" s="189"/>
      <c r="H132" s="189"/>
      <c r="I132" s="192"/>
      <c r="J132" s="203">
        <f>BK132</f>
        <v>0</v>
      </c>
      <c r="K132" s="189"/>
      <c r="L132" s="194"/>
      <c r="M132" s="195"/>
      <c r="N132" s="196"/>
      <c r="O132" s="196"/>
      <c r="P132" s="197">
        <f>SUM(P133:P134)</f>
        <v>0</v>
      </c>
      <c r="Q132" s="196"/>
      <c r="R132" s="197">
        <f>SUM(R133:R134)</f>
        <v>0</v>
      </c>
      <c r="S132" s="196"/>
      <c r="T132" s="198">
        <f>SUM(T133:T134)</f>
        <v>0</v>
      </c>
      <c r="AR132" s="199" t="s">
        <v>178</v>
      </c>
      <c r="AT132" s="200" t="s">
        <v>72</v>
      </c>
      <c r="AU132" s="200" t="s">
        <v>80</v>
      </c>
      <c r="AY132" s="199" t="s">
        <v>153</v>
      </c>
      <c r="BK132" s="201">
        <f>SUM(BK133:BK134)</f>
        <v>0</v>
      </c>
    </row>
    <row r="133" spans="1:65" s="2" customFormat="1" ht="16.5" customHeight="1">
      <c r="A133" s="35"/>
      <c r="B133" s="36"/>
      <c r="C133" s="204" t="s">
        <v>159</v>
      </c>
      <c r="D133" s="204" t="s">
        <v>155</v>
      </c>
      <c r="E133" s="205" t="s">
        <v>1884</v>
      </c>
      <c r="F133" s="206" t="s">
        <v>1885</v>
      </c>
      <c r="G133" s="207" t="s">
        <v>1876</v>
      </c>
      <c r="H133" s="208">
        <v>1</v>
      </c>
      <c r="I133" s="209"/>
      <c r="J133" s="210">
        <f>ROUND(I133*H133,2)</f>
        <v>0</v>
      </c>
      <c r="K133" s="206" t="s">
        <v>1</v>
      </c>
      <c r="L133" s="40"/>
      <c r="M133" s="211" t="s">
        <v>1</v>
      </c>
      <c r="N133" s="212" t="s">
        <v>38</v>
      </c>
      <c r="O133" s="7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159</v>
      </c>
      <c r="AT133" s="215" t="s">
        <v>155</v>
      </c>
      <c r="AU133" s="215" t="s">
        <v>82</v>
      </c>
      <c r="AY133" s="18" t="s">
        <v>153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80</v>
      </c>
      <c r="BK133" s="216">
        <f>ROUND(I133*H133,2)</f>
        <v>0</v>
      </c>
      <c r="BL133" s="18" t="s">
        <v>159</v>
      </c>
      <c r="BM133" s="215" t="s">
        <v>175</v>
      </c>
    </row>
    <row r="134" spans="1:65" s="2" customFormat="1" ht="11.25">
      <c r="A134" s="35"/>
      <c r="B134" s="36"/>
      <c r="C134" s="37"/>
      <c r="D134" s="217" t="s">
        <v>160</v>
      </c>
      <c r="E134" s="37"/>
      <c r="F134" s="218" t="s">
        <v>1885</v>
      </c>
      <c r="G134" s="37"/>
      <c r="H134" s="37"/>
      <c r="I134" s="116"/>
      <c r="J134" s="37"/>
      <c r="K134" s="37"/>
      <c r="L134" s="40"/>
      <c r="M134" s="276"/>
      <c r="N134" s="277"/>
      <c r="O134" s="278"/>
      <c r="P134" s="278"/>
      <c r="Q134" s="278"/>
      <c r="R134" s="278"/>
      <c r="S134" s="278"/>
      <c r="T134" s="27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160</v>
      </c>
      <c r="AU134" s="18" t="s">
        <v>82</v>
      </c>
    </row>
    <row r="135" spans="1:65" s="2" customFormat="1" ht="6.95" customHeight="1">
      <c r="A135" s="35"/>
      <c r="B135" s="55"/>
      <c r="C135" s="56"/>
      <c r="D135" s="56"/>
      <c r="E135" s="56"/>
      <c r="F135" s="56"/>
      <c r="G135" s="56"/>
      <c r="H135" s="56"/>
      <c r="I135" s="153"/>
      <c r="J135" s="56"/>
      <c r="K135" s="56"/>
      <c r="L135" s="40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sheetProtection algorithmName="SHA-512" hashValue="DwIfG6cAYffSevIXIITRhWtLEnKk6Yg0JXbeMo2Eu5mDCP1a16JEOUk/NIzCjb6bENAlxyGce8+XDHj9Kf/DaA==" saltValue="g4ixAeZIFKrsf+FKvqpteFSDciR3LsAQuvkOzFuK/5U05Do+sgQyV8TlY6LJWUtiI78QW8GpQDYY8PBlPswOzQ==" spinCount="100000" sheet="1" objects="1" scenarios="1" formatColumns="0" formatRows="0" autoFilter="0"/>
  <autoFilter ref="C120:K13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Stavební část</vt:lpstr>
      <vt:lpstr>02 - Zdravotechnika</vt:lpstr>
      <vt:lpstr>03 - Vytápění</vt:lpstr>
      <vt:lpstr>04 - Elektroinstalace NN</vt:lpstr>
      <vt:lpstr>05 - Vedlejší rozpočtové ...</vt:lpstr>
      <vt:lpstr>'01 - Stavební část'!Názvy_tisku</vt:lpstr>
      <vt:lpstr>'02 - Zdravotechnika'!Názvy_tisku</vt:lpstr>
      <vt:lpstr>'03 - Vytápění'!Názvy_tisku</vt:lpstr>
      <vt:lpstr>'04 - Elektroinstalace NN'!Názvy_tisku</vt:lpstr>
      <vt:lpstr>'05 - Vedlejší rozpočtové ...'!Názvy_tisku</vt:lpstr>
      <vt:lpstr>'Rekapitulace stavby'!Názvy_tisku</vt:lpstr>
      <vt:lpstr>'01 - Stavební část'!Oblast_tisku</vt:lpstr>
      <vt:lpstr>'02 - Zdravotechnika'!Oblast_tisku</vt:lpstr>
      <vt:lpstr>'03 - Vytápění'!Oblast_tisku</vt:lpstr>
      <vt:lpstr>'04 - Elektroinstalace NN'!Oblast_tisku</vt:lpstr>
      <vt:lpstr>'05 -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Vyšín Radim</dc:creator>
  <cp:lastModifiedBy>Harvanová Radka, DiS.</cp:lastModifiedBy>
  <dcterms:created xsi:type="dcterms:W3CDTF">2020-05-14T05:58:38Z</dcterms:created>
  <dcterms:modified xsi:type="dcterms:W3CDTF">2020-05-14T06:09:16Z</dcterms:modified>
</cp:coreProperties>
</file>