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Soutěže_dokumentace_2020\65420151\01_VÝZVA\na E_ZAK\Díl 4\"/>
    </mc:Choice>
  </mc:AlternateContent>
  <bookViews>
    <workbookView xWindow="0" yWindow="0" windowWidth="28800" windowHeight="12300"/>
  </bookViews>
  <sheets>
    <sheet name="Rekapitulace stavby" sheetId="1" r:id="rId1"/>
    <sheet name="001 - propustek" sheetId="2" r:id="rId2"/>
    <sheet name="002 - propustek-svršek" sheetId="3" r:id="rId3"/>
    <sheet name="003 - propustek-VRN" sheetId="4" r:id="rId4"/>
    <sheet name="01 - most" sheetId="5" r:id="rId5"/>
    <sheet name="02 - most-svršek " sheetId="6" r:id="rId6"/>
    <sheet name="03 - most-VRN" sheetId="7" r:id="rId7"/>
  </sheets>
  <definedNames>
    <definedName name="_xlnm._FilterDatabase" localSheetId="1" hidden="1">'001 - propustek'!$C$124:$K$345</definedName>
    <definedName name="_xlnm._FilterDatabase" localSheetId="2" hidden="1">'002 - propustek-svršek'!$C$118:$K$176</definedName>
    <definedName name="_xlnm._FilterDatabase" localSheetId="3" hidden="1">'003 - propustek-VRN'!$C$120:$K$131</definedName>
    <definedName name="_xlnm._FilterDatabase" localSheetId="4" hidden="1">'01 - most'!$C$126:$K$627</definedName>
    <definedName name="_xlnm._FilterDatabase" localSheetId="5" hidden="1">'02 - most-svršek '!$C$118:$K$178</definedName>
    <definedName name="_xlnm._FilterDatabase" localSheetId="6" hidden="1">'03 - most-VRN'!$C$120:$K$131</definedName>
    <definedName name="_xlnm.Print_Titles" localSheetId="1">'001 - propustek'!$124:$124</definedName>
    <definedName name="_xlnm.Print_Titles" localSheetId="2">'002 - propustek-svršek'!$118:$118</definedName>
    <definedName name="_xlnm.Print_Titles" localSheetId="3">'003 - propustek-VRN'!$120:$120</definedName>
    <definedName name="_xlnm.Print_Titles" localSheetId="4">'01 - most'!$126:$126</definedName>
    <definedName name="_xlnm.Print_Titles" localSheetId="5">'02 - most-svršek '!$118:$118</definedName>
    <definedName name="_xlnm.Print_Titles" localSheetId="6">'03 - most-VRN'!$120:$120</definedName>
    <definedName name="_xlnm.Print_Titles" localSheetId="0">'Rekapitulace stavby'!$92:$92</definedName>
    <definedName name="_xlnm.Print_Area" localSheetId="1">'001 - propustek'!$C$4:$J$76,'001 - propustek'!$C$82:$J$106,'001 - propustek'!$C$112:$K$345</definedName>
    <definedName name="_xlnm.Print_Area" localSheetId="2">'002 - propustek-svršek'!$C$4:$J$76,'002 - propustek-svršek'!$C$82:$J$100,'002 - propustek-svršek'!$C$106:$K$176</definedName>
    <definedName name="_xlnm.Print_Area" localSheetId="3">'003 - propustek-VRN'!$C$4:$J$76,'003 - propustek-VRN'!$C$82:$J$102,'003 - propustek-VRN'!$C$108:$K$131</definedName>
    <definedName name="_xlnm.Print_Area" localSheetId="4">'01 - most'!$C$4:$J$76,'01 - most'!$C$82:$J$108,'01 - most'!$C$114:$K$627</definedName>
    <definedName name="_xlnm.Print_Area" localSheetId="5">'02 - most-svršek '!$C$4:$J$76,'02 - most-svršek '!$C$82:$J$100,'02 - most-svršek '!$C$106:$K$178</definedName>
    <definedName name="_xlnm.Print_Area" localSheetId="6">'03 - most-VRN'!$C$4:$J$76,'03 - most-VRN'!$C$82:$J$102,'03 - most-VRN'!$C$108:$K$131</definedName>
    <definedName name="_xlnm.Print_Area" localSheetId="0">'Rekapitulace stavby'!$D$4:$AO$76,'Rekapitulace stavby'!$C$82:$AQ$101</definedName>
  </definedNames>
  <calcPr calcId="162913"/>
</workbook>
</file>

<file path=xl/calcChain.xml><?xml version="1.0" encoding="utf-8"?>
<calcChain xmlns="http://schemas.openxmlformats.org/spreadsheetml/2006/main">
  <c r="J37" i="7" l="1"/>
  <c r="J36" i="7"/>
  <c r="AY100" i="1"/>
  <c r="J35" i="7"/>
  <c r="AX100" i="1"/>
  <c r="BI131" i="7"/>
  <c r="BH131" i="7"/>
  <c r="BG131" i="7"/>
  <c r="BF131" i="7"/>
  <c r="T131" i="7"/>
  <c r="T130" i="7" s="1"/>
  <c r="R131" i="7"/>
  <c r="R130" i="7" s="1"/>
  <c r="P131" i="7"/>
  <c r="P130" i="7" s="1"/>
  <c r="BI129" i="7"/>
  <c r="BH129" i="7"/>
  <c r="BG129" i="7"/>
  <c r="BF129" i="7"/>
  <c r="T129" i="7"/>
  <c r="T128" i="7" s="1"/>
  <c r="R129" i="7"/>
  <c r="R128" i="7" s="1"/>
  <c r="P129" i="7"/>
  <c r="P128" i="7" s="1"/>
  <c r="BI127" i="7"/>
  <c r="BH127" i="7"/>
  <c r="BG127" i="7"/>
  <c r="BF127" i="7"/>
  <c r="T127" i="7"/>
  <c r="T126" i="7" s="1"/>
  <c r="R127" i="7"/>
  <c r="R126" i="7" s="1"/>
  <c r="P127" i="7"/>
  <c r="P126" i="7" s="1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F115" i="7"/>
  <c r="E113" i="7"/>
  <c r="F89" i="7"/>
  <c r="E87" i="7"/>
  <c r="J24" i="7"/>
  <c r="E24" i="7"/>
  <c r="J118" i="7"/>
  <c r="J23" i="7"/>
  <c r="J21" i="7"/>
  <c r="E21" i="7"/>
  <c r="J117" i="7"/>
  <c r="J20" i="7"/>
  <c r="J18" i="7"/>
  <c r="E18" i="7"/>
  <c r="F118" i="7"/>
  <c r="J17" i="7"/>
  <c r="J15" i="7"/>
  <c r="E15" i="7"/>
  <c r="F117" i="7"/>
  <c r="J14" i="7"/>
  <c r="J12" i="7"/>
  <c r="J115" i="7"/>
  <c r="E7" i="7"/>
  <c r="E111" i="7" s="1"/>
  <c r="J37" i="6"/>
  <c r="J36" i="6"/>
  <c r="AY99" i="1"/>
  <c r="J35" i="6"/>
  <c r="AX99" i="1"/>
  <c r="BI178" i="6"/>
  <c r="BH178" i="6"/>
  <c r="BG178" i="6"/>
  <c r="BF178" i="6"/>
  <c r="T178" i="6"/>
  <c r="R178" i="6"/>
  <c r="P178" i="6"/>
  <c r="BI174" i="6"/>
  <c r="BH174" i="6"/>
  <c r="BG174" i="6"/>
  <c r="BF174" i="6"/>
  <c r="T174" i="6"/>
  <c r="R174" i="6"/>
  <c r="P174" i="6"/>
  <c r="BI169" i="6"/>
  <c r="BH169" i="6"/>
  <c r="BG169" i="6"/>
  <c r="BF169" i="6"/>
  <c r="T169" i="6"/>
  <c r="R169" i="6"/>
  <c r="P169" i="6"/>
  <c r="BI165" i="6"/>
  <c r="BH165" i="6"/>
  <c r="BG165" i="6"/>
  <c r="BF165" i="6"/>
  <c r="T165" i="6"/>
  <c r="R165" i="6"/>
  <c r="P165" i="6"/>
  <c r="BI162" i="6"/>
  <c r="BH162" i="6"/>
  <c r="BG162" i="6"/>
  <c r="BF162" i="6"/>
  <c r="T162" i="6"/>
  <c r="R162" i="6"/>
  <c r="P162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5" i="6"/>
  <c r="BH155" i="6"/>
  <c r="BG155" i="6"/>
  <c r="BF155" i="6"/>
  <c r="T155" i="6"/>
  <c r="R155" i="6"/>
  <c r="P155" i="6"/>
  <c r="BI152" i="6"/>
  <c r="BH152" i="6"/>
  <c r="BG152" i="6"/>
  <c r="BF152" i="6"/>
  <c r="T152" i="6"/>
  <c r="R152" i="6"/>
  <c r="P152" i="6"/>
  <c r="BI149" i="6"/>
  <c r="BH149" i="6"/>
  <c r="BG149" i="6"/>
  <c r="BF149" i="6"/>
  <c r="T149" i="6"/>
  <c r="R149" i="6"/>
  <c r="P149" i="6"/>
  <c r="BI145" i="6"/>
  <c r="BH145" i="6"/>
  <c r="BG145" i="6"/>
  <c r="BF145" i="6"/>
  <c r="T145" i="6"/>
  <c r="R145" i="6"/>
  <c r="P145" i="6"/>
  <c r="BI140" i="6"/>
  <c r="BH140" i="6"/>
  <c r="BG140" i="6"/>
  <c r="BF140" i="6"/>
  <c r="T140" i="6"/>
  <c r="R140" i="6"/>
  <c r="P140" i="6"/>
  <c r="BI137" i="6"/>
  <c r="BH137" i="6"/>
  <c r="BG137" i="6"/>
  <c r="BF137" i="6"/>
  <c r="T137" i="6"/>
  <c r="R137" i="6"/>
  <c r="P137" i="6"/>
  <c r="BI134" i="6"/>
  <c r="BH134" i="6"/>
  <c r="BG134" i="6"/>
  <c r="BF134" i="6"/>
  <c r="T134" i="6"/>
  <c r="R134" i="6"/>
  <c r="P134" i="6"/>
  <c r="BI131" i="6"/>
  <c r="BH131" i="6"/>
  <c r="BG131" i="6"/>
  <c r="BF131" i="6"/>
  <c r="T131" i="6"/>
  <c r="R131" i="6"/>
  <c r="P131" i="6"/>
  <c r="BI128" i="6"/>
  <c r="BH128" i="6"/>
  <c r="BG128" i="6"/>
  <c r="BF128" i="6"/>
  <c r="T128" i="6"/>
  <c r="R128" i="6"/>
  <c r="P128" i="6"/>
  <c r="BI122" i="6"/>
  <c r="BH122" i="6"/>
  <c r="BG122" i="6"/>
  <c r="BF122" i="6"/>
  <c r="T122" i="6"/>
  <c r="R122" i="6"/>
  <c r="P122" i="6"/>
  <c r="F113" i="6"/>
  <c r="E111" i="6"/>
  <c r="F89" i="6"/>
  <c r="E87" i="6"/>
  <c r="J24" i="6"/>
  <c r="E24" i="6"/>
  <c r="J116" i="6"/>
  <c r="J23" i="6"/>
  <c r="J21" i="6"/>
  <c r="E21" i="6"/>
  <c r="J91" i="6"/>
  <c r="J20" i="6"/>
  <c r="J18" i="6"/>
  <c r="E18" i="6"/>
  <c r="F92" i="6"/>
  <c r="J17" i="6"/>
  <c r="J15" i="6"/>
  <c r="E15" i="6"/>
  <c r="F115" i="6"/>
  <c r="J14" i="6"/>
  <c r="J12" i="6"/>
  <c r="J113" i="6" s="1"/>
  <c r="E7" i="6"/>
  <c r="E85" i="6" s="1"/>
  <c r="J37" i="5"/>
  <c r="J36" i="5"/>
  <c r="AY98" i="1"/>
  <c r="J35" i="5"/>
  <c r="AX98" i="1"/>
  <c r="BI627" i="5"/>
  <c r="BH627" i="5"/>
  <c r="BG627" i="5"/>
  <c r="BF627" i="5"/>
  <c r="T627" i="5"/>
  <c r="R627" i="5"/>
  <c r="P627" i="5"/>
  <c r="BI623" i="5"/>
  <c r="BH623" i="5"/>
  <c r="BG623" i="5"/>
  <c r="BF623" i="5"/>
  <c r="T623" i="5"/>
  <c r="R623" i="5"/>
  <c r="P623" i="5"/>
  <c r="BI617" i="5"/>
  <c r="BH617" i="5"/>
  <c r="BG617" i="5"/>
  <c r="BF617" i="5"/>
  <c r="T617" i="5"/>
  <c r="R617" i="5"/>
  <c r="P617" i="5"/>
  <c r="BI614" i="5"/>
  <c r="BH614" i="5"/>
  <c r="BG614" i="5"/>
  <c r="BF614" i="5"/>
  <c r="T614" i="5"/>
  <c r="R614" i="5"/>
  <c r="P614" i="5"/>
  <c r="BI611" i="5"/>
  <c r="BH611" i="5"/>
  <c r="BG611" i="5"/>
  <c r="BF611" i="5"/>
  <c r="T611" i="5"/>
  <c r="R611" i="5"/>
  <c r="P611" i="5"/>
  <c r="BI608" i="5"/>
  <c r="BH608" i="5"/>
  <c r="BG608" i="5"/>
  <c r="BF608" i="5"/>
  <c r="T608" i="5"/>
  <c r="R608" i="5"/>
  <c r="P608" i="5"/>
  <c r="BI597" i="5"/>
  <c r="BH597" i="5"/>
  <c r="BG597" i="5"/>
  <c r="BF597" i="5"/>
  <c r="T597" i="5"/>
  <c r="R597" i="5"/>
  <c r="P597" i="5"/>
  <c r="BI594" i="5"/>
  <c r="BH594" i="5"/>
  <c r="BG594" i="5"/>
  <c r="BF594" i="5"/>
  <c r="T594" i="5"/>
  <c r="R594" i="5"/>
  <c r="P594" i="5"/>
  <c r="BI593" i="5"/>
  <c r="BH593" i="5"/>
  <c r="BG593" i="5"/>
  <c r="BF593" i="5"/>
  <c r="T593" i="5"/>
  <c r="R593" i="5"/>
  <c r="P593" i="5"/>
  <c r="BI588" i="5"/>
  <c r="BH588" i="5"/>
  <c r="BG588" i="5"/>
  <c r="BF588" i="5"/>
  <c r="T588" i="5"/>
  <c r="R588" i="5"/>
  <c r="P588" i="5"/>
  <c r="BI587" i="5"/>
  <c r="BH587" i="5"/>
  <c r="BG587" i="5"/>
  <c r="BF587" i="5"/>
  <c r="T587" i="5"/>
  <c r="R587" i="5"/>
  <c r="P587" i="5"/>
  <c r="BI586" i="5"/>
  <c r="BH586" i="5"/>
  <c r="BG586" i="5"/>
  <c r="BF586" i="5"/>
  <c r="T586" i="5"/>
  <c r="R586" i="5"/>
  <c r="P586" i="5"/>
  <c r="BI583" i="5"/>
  <c r="BH583" i="5"/>
  <c r="BG583" i="5"/>
  <c r="BF583" i="5"/>
  <c r="T583" i="5"/>
  <c r="R583" i="5"/>
  <c r="P583" i="5"/>
  <c r="BI582" i="5"/>
  <c r="BH582" i="5"/>
  <c r="BG582" i="5"/>
  <c r="BF582" i="5"/>
  <c r="T582" i="5"/>
  <c r="R582" i="5"/>
  <c r="P582" i="5"/>
  <c r="BI581" i="5"/>
  <c r="BH581" i="5"/>
  <c r="BG581" i="5"/>
  <c r="BF581" i="5"/>
  <c r="T581" i="5"/>
  <c r="R581" i="5"/>
  <c r="P581" i="5"/>
  <c r="BI573" i="5"/>
  <c r="BH573" i="5"/>
  <c r="BG573" i="5"/>
  <c r="BF573" i="5"/>
  <c r="T573" i="5"/>
  <c r="R573" i="5"/>
  <c r="P573" i="5"/>
  <c r="BI570" i="5"/>
  <c r="BH570" i="5"/>
  <c r="BG570" i="5"/>
  <c r="BF570" i="5"/>
  <c r="T570" i="5"/>
  <c r="R570" i="5"/>
  <c r="P570" i="5"/>
  <c r="BI566" i="5"/>
  <c r="BH566" i="5"/>
  <c r="BG566" i="5"/>
  <c r="BF566" i="5"/>
  <c r="T566" i="5"/>
  <c r="R566" i="5"/>
  <c r="P566" i="5"/>
  <c r="BI553" i="5"/>
  <c r="BH553" i="5"/>
  <c r="BG553" i="5"/>
  <c r="BF553" i="5"/>
  <c r="T553" i="5"/>
  <c r="R553" i="5"/>
  <c r="P553" i="5"/>
  <c r="BI540" i="5"/>
  <c r="BH540" i="5"/>
  <c r="BG540" i="5"/>
  <c r="BF540" i="5"/>
  <c r="T540" i="5"/>
  <c r="R540" i="5"/>
  <c r="P540" i="5"/>
  <c r="BI537" i="5"/>
  <c r="BH537" i="5"/>
  <c r="BG537" i="5"/>
  <c r="BF537" i="5"/>
  <c r="T537" i="5"/>
  <c r="R537" i="5"/>
  <c r="P537" i="5"/>
  <c r="BI531" i="5"/>
  <c r="BH531" i="5"/>
  <c r="BG531" i="5"/>
  <c r="BF531" i="5"/>
  <c r="T531" i="5"/>
  <c r="R531" i="5"/>
  <c r="P531" i="5"/>
  <c r="BI518" i="5"/>
  <c r="BH518" i="5"/>
  <c r="BG518" i="5"/>
  <c r="BF518" i="5"/>
  <c r="T518" i="5"/>
  <c r="R518" i="5"/>
  <c r="P518" i="5"/>
  <c r="BI515" i="5"/>
  <c r="BH515" i="5"/>
  <c r="BG515" i="5"/>
  <c r="BF515" i="5"/>
  <c r="T515" i="5"/>
  <c r="R515" i="5"/>
  <c r="P515" i="5"/>
  <c r="BI511" i="5"/>
  <c r="BH511" i="5"/>
  <c r="BG511" i="5"/>
  <c r="BF511" i="5"/>
  <c r="T511" i="5"/>
  <c r="R511" i="5"/>
  <c r="P511" i="5"/>
  <c r="BI500" i="5"/>
  <c r="BH500" i="5"/>
  <c r="BG500" i="5"/>
  <c r="BF500" i="5"/>
  <c r="T500" i="5"/>
  <c r="R500" i="5"/>
  <c r="P500" i="5"/>
  <c r="BI496" i="5"/>
  <c r="BH496" i="5"/>
  <c r="BG496" i="5"/>
  <c r="BF496" i="5"/>
  <c r="T496" i="5"/>
  <c r="R496" i="5"/>
  <c r="P496" i="5"/>
  <c r="BI492" i="5"/>
  <c r="BH492" i="5"/>
  <c r="BG492" i="5"/>
  <c r="BF492" i="5"/>
  <c r="T492" i="5"/>
  <c r="R492" i="5"/>
  <c r="P492" i="5"/>
  <c r="BI489" i="5"/>
  <c r="BH489" i="5"/>
  <c r="BG489" i="5"/>
  <c r="BF489" i="5"/>
  <c r="T489" i="5"/>
  <c r="R489" i="5"/>
  <c r="P489" i="5"/>
  <c r="BI484" i="5"/>
  <c r="BH484" i="5"/>
  <c r="BG484" i="5"/>
  <c r="BF484" i="5"/>
  <c r="T484" i="5"/>
  <c r="R484" i="5"/>
  <c r="P484" i="5"/>
  <c r="BI478" i="5"/>
  <c r="BH478" i="5"/>
  <c r="BG478" i="5"/>
  <c r="BF478" i="5"/>
  <c r="T478" i="5"/>
  <c r="R478" i="5"/>
  <c r="P478" i="5"/>
  <c r="BI474" i="5"/>
  <c r="BH474" i="5"/>
  <c r="BG474" i="5"/>
  <c r="BF474" i="5"/>
  <c r="T474" i="5"/>
  <c r="R474" i="5"/>
  <c r="P474" i="5"/>
  <c r="BI473" i="5"/>
  <c r="BH473" i="5"/>
  <c r="BG473" i="5"/>
  <c r="BF473" i="5"/>
  <c r="T473" i="5"/>
  <c r="R473" i="5"/>
  <c r="P473" i="5"/>
  <c r="BI470" i="5"/>
  <c r="BH470" i="5"/>
  <c r="BG470" i="5"/>
  <c r="BF470" i="5"/>
  <c r="T470" i="5"/>
  <c r="R470" i="5"/>
  <c r="P470" i="5"/>
  <c r="BI466" i="5"/>
  <c r="BH466" i="5"/>
  <c r="BG466" i="5"/>
  <c r="BF466" i="5"/>
  <c r="T466" i="5"/>
  <c r="R466" i="5"/>
  <c r="P466" i="5"/>
  <c r="BI463" i="5"/>
  <c r="BH463" i="5"/>
  <c r="BG463" i="5"/>
  <c r="BF463" i="5"/>
  <c r="T463" i="5"/>
  <c r="R463" i="5"/>
  <c r="P463" i="5"/>
  <c r="BI460" i="5"/>
  <c r="BH460" i="5"/>
  <c r="BG460" i="5"/>
  <c r="BF460" i="5"/>
  <c r="T460" i="5"/>
  <c r="R460" i="5"/>
  <c r="P460" i="5"/>
  <c r="BI453" i="5"/>
  <c r="BH453" i="5"/>
  <c r="BG453" i="5"/>
  <c r="BF453" i="5"/>
  <c r="T453" i="5"/>
  <c r="R453" i="5"/>
  <c r="P453" i="5"/>
  <c r="BI449" i="5"/>
  <c r="BH449" i="5"/>
  <c r="BG449" i="5"/>
  <c r="BF449" i="5"/>
  <c r="T449" i="5"/>
  <c r="R449" i="5"/>
  <c r="P449" i="5"/>
  <c r="BI445" i="5"/>
  <c r="BH445" i="5"/>
  <c r="BG445" i="5"/>
  <c r="BF445" i="5"/>
  <c r="T445" i="5"/>
  <c r="R445" i="5"/>
  <c r="P445" i="5"/>
  <c r="BI441" i="5"/>
  <c r="BH441" i="5"/>
  <c r="BG441" i="5"/>
  <c r="BF441" i="5"/>
  <c r="T441" i="5"/>
  <c r="R441" i="5"/>
  <c r="P441" i="5"/>
  <c r="BI436" i="5"/>
  <c r="BH436" i="5"/>
  <c r="BG436" i="5"/>
  <c r="BF436" i="5"/>
  <c r="T436" i="5"/>
  <c r="R436" i="5"/>
  <c r="P436" i="5"/>
  <c r="BI435" i="5"/>
  <c r="BH435" i="5"/>
  <c r="BG435" i="5"/>
  <c r="BF435" i="5"/>
  <c r="T435" i="5"/>
  <c r="R435" i="5"/>
  <c r="P435" i="5"/>
  <c r="BI430" i="5"/>
  <c r="BH430" i="5"/>
  <c r="BG430" i="5"/>
  <c r="BF430" i="5"/>
  <c r="T430" i="5"/>
  <c r="R430" i="5"/>
  <c r="P430" i="5"/>
  <c r="BI424" i="5"/>
  <c r="BH424" i="5"/>
  <c r="BG424" i="5"/>
  <c r="BF424" i="5"/>
  <c r="T424" i="5"/>
  <c r="R424" i="5"/>
  <c r="P424" i="5"/>
  <c r="BI418" i="5"/>
  <c r="BH418" i="5"/>
  <c r="BG418" i="5"/>
  <c r="BF418" i="5"/>
  <c r="T418" i="5"/>
  <c r="R418" i="5"/>
  <c r="P418" i="5"/>
  <c r="BI412" i="5"/>
  <c r="BH412" i="5"/>
  <c r="BG412" i="5"/>
  <c r="BF412" i="5"/>
  <c r="T412" i="5"/>
  <c r="R412" i="5"/>
  <c r="P412" i="5"/>
  <c r="BI406" i="5"/>
  <c r="BH406" i="5"/>
  <c r="BG406" i="5"/>
  <c r="BF406" i="5"/>
  <c r="T406" i="5"/>
  <c r="R406" i="5"/>
  <c r="P406" i="5"/>
  <c r="BI400" i="5"/>
  <c r="BH400" i="5"/>
  <c r="BG400" i="5"/>
  <c r="BF400" i="5"/>
  <c r="T400" i="5"/>
  <c r="R400" i="5"/>
  <c r="P400" i="5"/>
  <c r="BI397" i="5"/>
  <c r="BH397" i="5"/>
  <c r="BG397" i="5"/>
  <c r="BF397" i="5"/>
  <c r="T397" i="5"/>
  <c r="R397" i="5"/>
  <c r="P397" i="5"/>
  <c r="BI393" i="5"/>
  <c r="BH393" i="5"/>
  <c r="BG393" i="5"/>
  <c r="BF393" i="5"/>
  <c r="T393" i="5"/>
  <c r="R393" i="5"/>
  <c r="P393" i="5"/>
  <c r="BI374" i="5"/>
  <c r="BH374" i="5"/>
  <c r="BG374" i="5"/>
  <c r="BF374" i="5"/>
  <c r="T374" i="5"/>
  <c r="R374" i="5"/>
  <c r="P374" i="5"/>
  <c r="BI367" i="5"/>
  <c r="BH367" i="5"/>
  <c r="BG367" i="5"/>
  <c r="BF367" i="5"/>
  <c r="T367" i="5"/>
  <c r="R367" i="5"/>
  <c r="P367" i="5"/>
  <c r="BI352" i="5"/>
  <c r="BH352" i="5"/>
  <c r="BG352" i="5"/>
  <c r="BF352" i="5"/>
  <c r="T352" i="5"/>
  <c r="R352" i="5"/>
  <c r="P352" i="5"/>
  <c r="BI349" i="5"/>
  <c r="BH349" i="5"/>
  <c r="BG349" i="5"/>
  <c r="BF349" i="5"/>
  <c r="T349" i="5"/>
  <c r="R349" i="5"/>
  <c r="P349" i="5"/>
  <c r="BI341" i="5"/>
  <c r="BH341" i="5"/>
  <c r="BG341" i="5"/>
  <c r="BF341" i="5"/>
  <c r="T341" i="5"/>
  <c r="R341" i="5"/>
  <c r="P341" i="5"/>
  <c r="BI326" i="5"/>
  <c r="BH326" i="5"/>
  <c r="BG326" i="5"/>
  <c r="BF326" i="5"/>
  <c r="T326" i="5"/>
  <c r="R326" i="5"/>
  <c r="P326" i="5"/>
  <c r="BI316" i="5"/>
  <c r="BH316" i="5"/>
  <c r="BG316" i="5"/>
  <c r="BF316" i="5"/>
  <c r="T316" i="5"/>
  <c r="R316" i="5"/>
  <c r="P316" i="5"/>
  <c r="BI313" i="5"/>
  <c r="BH313" i="5"/>
  <c r="BG313" i="5"/>
  <c r="BF313" i="5"/>
  <c r="T313" i="5"/>
  <c r="R313" i="5"/>
  <c r="P313" i="5"/>
  <c r="BI310" i="5"/>
  <c r="BH310" i="5"/>
  <c r="BG310" i="5"/>
  <c r="BF310" i="5"/>
  <c r="T310" i="5"/>
  <c r="R310" i="5"/>
  <c r="P310" i="5"/>
  <c r="BI306" i="5"/>
  <c r="BH306" i="5"/>
  <c r="BG306" i="5"/>
  <c r="BF306" i="5"/>
  <c r="T306" i="5"/>
  <c r="R306" i="5"/>
  <c r="P306" i="5"/>
  <c r="BI302" i="5"/>
  <c r="BH302" i="5"/>
  <c r="BG302" i="5"/>
  <c r="BF302" i="5"/>
  <c r="T302" i="5"/>
  <c r="R302" i="5"/>
  <c r="P302" i="5"/>
  <c r="BI297" i="5"/>
  <c r="BH297" i="5"/>
  <c r="BG297" i="5"/>
  <c r="BF297" i="5"/>
  <c r="T297" i="5"/>
  <c r="R297" i="5"/>
  <c r="P297" i="5"/>
  <c r="BI296" i="5"/>
  <c r="BH296" i="5"/>
  <c r="BG296" i="5"/>
  <c r="BF296" i="5"/>
  <c r="T296" i="5"/>
  <c r="R296" i="5"/>
  <c r="P296" i="5"/>
  <c r="BI288" i="5"/>
  <c r="BH288" i="5"/>
  <c r="BG288" i="5"/>
  <c r="BF288" i="5"/>
  <c r="T288" i="5"/>
  <c r="R288" i="5"/>
  <c r="P288" i="5"/>
  <c r="BI285" i="5"/>
  <c r="BH285" i="5"/>
  <c r="BG285" i="5"/>
  <c r="BF285" i="5"/>
  <c r="T285" i="5"/>
  <c r="R285" i="5"/>
  <c r="P285" i="5"/>
  <c r="BI277" i="5"/>
  <c r="BH277" i="5"/>
  <c r="BG277" i="5"/>
  <c r="BF277" i="5"/>
  <c r="T277" i="5"/>
  <c r="R277" i="5"/>
  <c r="P277" i="5"/>
  <c r="BI274" i="5"/>
  <c r="BH274" i="5"/>
  <c r="BG274" i="5"/>
  <c r="BF274" i="5"/>
  <c r="T274" i="5"/>
  <c r="R274" i="5"/>
  <c r="P274" i="5"/>
  <c r="BI270" i="5"/>
  <c r="BH270" i="5"/>
  <c r="BG270" i="5"/>
  <c r="BF270" i="5"/>
  <c r="T270" i="5"/>
  <c r="R270" i="5"/>
  <c r="P270" i="5"/>
  <c r="BI266" i="5"/>
  <c r="BH266" i="5"/>
  <c r="BG266" i="5"/>
  <c r="BF266" i="5"/>
  <c r="T266" i="5"/>
  <c r="R266" i="5"/>
  <c r="P266" i="5"/>
  <c r="BI262" i="5"/>
  <c r="BH262" i="5"/>
  <c r="BG262" i="5"/>
  <c r="BF262" i="5"/>
  <c r="T262" i="5"/>
  <c r="R262" i="5"/>
  <c r="P262" i="5"/>
  <c r="BI261" i="5"/>
  <c r="BH261" i="5"/>
  <c r="BG261" i="5"/>
  <c r="BF261" i="5"/>
  <c r="T261" i="5"/>
  <c r="R261" i="5"/>
  <c r="P261" i="5"/>
  <c r="BI256" i="5"/>
  <c r="BH256" i="5"/>
  <c r="BG256" i="5"/>
  <c r="BF256" i="5"/>
  <c r="T256" i="5"/>
  <c r="R256" i="5"/>
  <c r="P256" i="5"/>
  <c r="BI250" i="5"/>
  <c r="BH250" i="5"/>
  <c r="BG250" i="5"/>
  <c r="BF250" i="5"/>
  <c r="T250" i="5"/>
  <c r="R250" i="5"/>
  <c r="P250" i="5"/>
  <c r="BI249" i="5"/>
  <c r="BH249" i="5"/>
  <c r="BG249" i="5"/>
  <c r="BF249" i="5"/>
  <c r="T249" i="5"/>
  <c r="R249" i="5"/>
  <c r="P249" i="5"/>
  <c r="BI244" i="5"/>
  <c r="BH244" i="5"/>
  <c r="BG244" i="5"/>
  <c r="BF244" i="5"/>
  <c r="T244" i="5"/>
  <c r="R244" i="5"/>
  <c r="P244" i="5"/>
  <c r="BI236" i="5"/>
  <c r="BH236" i="5"/>
  <c r="BG236" i="5"/>
  <c r="BF236" i="5"/>
  <c r="T236" i="5"/>
  <c r="R236" i="5"/>
  <c r="P236" i="5"/>
  <c r="BI235" i="5"/>
  <c r="BH235" i="5"/>
  <c r="BG235" i="5"/>
  <c r="BF235" i="5"/>
  <c r="T235" i="5"/>
  <c r="R235" i="5"/>
  <c r="P235" i="5"/>
  <c r="BI223" i="5"/>
  <c r="BH223" i="5"/>
  <c r="BG223" i="5"/>
  <c r="BF223" i="5"/>
  <c r="T223" i="5"/>
  <c r="R223" i="5"/>
  <c r="P223" i="5"/>
  <c r="BI215" i="5"/>
  <c r="BH215" i="5"/>
  <c r="BG215" i="5"/>
  <c r="BF215" i="5"/>
  <c r="T215" i="5"/>
  <c r="R215" i="5"/>
  <c r="P215" i="5"/>
  <c r="BI205" i="5"/>
  <c r="BH205" i="5"/>
  <c r="BG205" i="5"/>
  <c r="BF205" i="5"/>
  <c r="T205" i="5"/>
  <c r="R205" i="5"/>
  <c r="P205" i="5"/>
  <c r="BI202" i="5"/>
  <c r="BH202" i="5"/>
  <c r="BG202" i="5"/>
  <c r="BF202" i="5"/>
  <c r="T202" i="5"/>
  <c r="R202" i="5"/>
  <c r="P202" i="5"/>
  <c r="BI196" i="5"/>
  <c r="BH196" i="5"/>
  <c r="BG196" i="5"/>
  <c r="BF196" i="5"/>
  <c r="T196" i="5"/>
  <c r="R196" i="5"/>
  <c r="P196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87" i="5"/>
  <c r="BH187" i="5"/>
  <c r="BG187" i="5"/>
  <c r="BF187" i="5"/>
  <c r="T187" i="5"/>
  <c r="R187" i="5"/>
  <c r="P187" i="5"/>
  <c r="BI185" i="5"/>
  <c r="BH185" i="5"/>
  <c r="BG185" i="5"/>
  <c r="BF185" i="5"/>
  <c r="T185" i="5"/>
  <c r="R185" i="5"/>
  <c r="P185" i="5"/>
  <c r="BI182" i="5"/>
  <c r="BH182" i="5"/>
  <c r="BG182" i="5"/>
  <c r="BF182" i="5"/>
  <c r="T182" i="5"/>
  <c r="R182" i="5"/>
  <c r="P182" i="5"/>
  <c r="BI167" i="5"/>
  <c r="BH167" i="5"/>
  <c r="BG167" i="5"/>
  <c r="BF167" i="5"/>
  <c r="T167" i="5"/>
  <c r="R167" i="5"/>
  <c r="P167" i="5"/>
  <c r="BI164" i="5"/>
  <c r="BH164" i="5"/>
  <c r="BG164" i="5"/>
  <c r="BF164" i="5"/>
  <c r="T164" i="5"/>
  <c r="R164" i="5"/>
  <c r="P164" i="5"/>
  <c r="BI154" i="5"/>
  <c r="BH154" i="5"/>
  <c r="BG154" i="5"/>
  <c r="BF154" i="5"/>
  <c r="T154" i="5"/>
  <c r="R154" i="5"/>
  <c r="P154" i="5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5" i="5"/>
  <c r="BH135" i="5"/>
  <c r="BG135" i="5"/>
  <c r="BF135" i="5"/>
  <c r="T135" i="5"/>
  <c r="R135" i="5"/>
  <c r="P135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F121" i="5"/>
  <c r="E119" i="5"/>
  <c r="F89" i="5"/>
  <c r="E87" i="5"/>
  <c r="J24" i="5"/>
  <c r="E24" i="5"/>
  <c r="J124" i="5" s="1"/>
  <c r="J23" i="5"/>
  <c r="J21" i="5"/>
  <c r="E21" i="5"/>
  <c r="J123" i="5" s="1"/>
  <c r="J20" i="5"/>
  <c r="J18" i="5"/>
  <c r="E18" i="5"/>
  <c r="F92" i="5" s="1"/>
  <c r="J17" i="5"/>
  <c r="J15" i="5"/>
  <c r="E15" i="5"/>
  <c r="F123" i="5" s="1"/>
  <c r="J14" i="5"/>
  <c r="J12" i="5"/>
  <c r="J89" i="5"/>
  <c r="E7" i="5"/>
  <c r="E117" i="5"/>
  <c r="J37" i="4"/>
  <c r="J36" i="4"/>
  <c r="AY97" i="1" s="1"/>
  <c r="J35" i="4"/>
  <c r="AX97" i="1" s="1"/>
  <c r="BI131" i="4"/>
  <c r="BH131" i="4"/>
  <c r="BG131" i="4"/>
  <c r="BF131" i="4"/>
  <c r="T131" i="4"/>
  <c r="T130" i="4" s="1"/>
  <c r="R131" i="4"/>
  <c r="R130" i="4" s="1"/>
  <c r="P131" i="4"/>
  <c r="P130" i="4" s="1"/>
  <c r="BI129" i="4"/>
  <c r="BH129" i="4"/>
  <c r="BG129" i="4"/>
  <c r="BF129" i="4"/>
  <c r="T129" i="4"/>
  <c r="T128" i="4" s="1"/>
  <c r="R129" i="4"/>
  <c r="R128" i="4" s="1"/>
  <c r="P129" i="4"/>
  <c r="P128" i="4" s="1"/>
  <c r="BI127" i="4"/>
  <c r="BH127" i="4"/>
  <c r="BG127" i="4"/>
  <c r="BF127" i="4"/>
  <c r="T127" i="4"/>
  <c r="T126" i="4" s="1"/>
  <c r="R127" i="4"/>
  <c r="R126" i="4" s="1"/>
  <c r="P127" i="4"/>
  <c r="P126" i="4" s="1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F115" i="4"/>
  <c r="E113" i="4"/>
  <c r="F89" i="4"/>
  <c r="E87" i="4"/>
  <c r="J24" i="4"/>
  <c r="E24" i="4"/>
  <c r="J118" i="4" s="1"/>
  <c r="J23" i="4"/>
  <c r="J21" i="4"/>
  <c r="E21" i="4"/>
  <c r="J91" i="4" s="1"/>
  <c r="J20" i="4"/>
  <c r="J18" i="4"/>
  <c r="E18" i="4"/>
  <c r="F118" i="4" s="1"/>
  <c r="J17" i="4"/>
  <c r="J15" i="4"/>
  <c r="E15" i="4"/>
  <c r="F117" i="4" s="1"/>
  <c r="J14" i="4"/>
  <c r="J12" i="4"/>
  <c r="J115" i="4" s="1"/>
  <c r="E7" i="4"/>
  <c r="E111" i="4"/>
  <c r="J37" i="3"/>
  <c r="J36" i="3"/>
  <c r="AY96" i="1" s="1"/>
  <c r="J35" i="3"/>
  <c r="AX96" i="1"/>
  <c r="BI176" i="3"/>
  <c r="BH176" i="3"/>
  <c r="BG176" i="3"/>
  <c r="BF176" i="3"/>
  <c r="T176" i="3"/>
  <c r="R176" i="3"/>
  <c r="P176" i="3"/>
  <c r="BI172" i="3"/>
  <c r="BH172" i="3"/>
  <c r="BG172" i="3"/>
  <c r="BF172" i="3"/>
  <c r="T172" i="3"/>
  <c r="R172" i="3"/>
  <c r="P172" i="3"/>
  <c r="BI167" i="3"/>
  <c r="BH167" i="3"/>
  <c r="BG167" i="3"/>
  <c r="BF167" i="3"/>
  <c r="T167" i="3"/>
  <c r="R167" i="3"/>
  <c r="P167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3" i="3"/>
  <c r="BH143" i="3"/>
  <c r="BG143" i="3"/>
  <c r="BF143" i="3"/>
  <c r="T143" i="3"/>
  <c r="R143" i="3"/>
  <c r="P143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BI122" i="3"/>
  <c r="BH122" i="3"/>
  <c r="BG122" i="3"/>
  <c r="BF122" i="3"/>
  <c r="T122" i="3"/>
  <c r="R122" i="3"/>
  <c r="P122" i="3"/>
  <c r="F113" i="3"/>
  <c r="E111" i="3"/>
  <c r="F89" i="3"/>
  <c r="E87" i="3"/>
  <c r="J24" i="3"/>
  <c r="E24" i="3"/>
  <c r="J92" i="3" s="1"/>
  <c r="J23" i="3"/>
  <c r="J21" i="3"/>
  <c r="E21" i="3"/>
  <c r="J115" i="3" s="1"/>
  <c r="J20" i="3"/>
  <c r="J18" i="3"/>
  <c r="E18" i="3"/>
  <c r="F116" i="3" s="1"/>
  <c r="J17" i="3"/>
  <c r="J15" i="3"/>
  <c r="E15" i="3"/>
  <c r="F91" i="3" s="1"/>
  <c r="J14" i="3"/>
  <c r="J12" i="3"/>
  <c r="J113" i="3" s="1"/>
  <c r="E7" i="3"/>
  <c r="E85" i="3"/>
  <c r="J37" i="2"/>
  <c r="J36" i="2"/>
  <c r="AY95" i="1"/>
  <c r="J35" i="2"/>
  <c r="AX95" i="1"/>
  <c r="BI345" i="2"/>
  <c r="BH345" i="2"/>
  <c r="BG345" i="2"/>
  <c r="BF345" i="2"/>
  <c r="T345" i="2"/>
  <c r="R345" i="2"/>
  <c r="P345" i="2"/>
  <c r="BI342" i="2"/>
  <c r="BH342" i="2"/>
  <c r="BG342" i="2"/>
  <c r="BF342" i="2"/>
  <c r="T342" i="2"/>
  <c r="R342" i="2"/>
  <c r="P342" i="2"/>
  <c r="BI339" i="2"/>
  <c r="BH339" i="2"/>
  <c r="BG339" i="2"/>
  <c r="BF339" i="2"/>
  <c r="T339" i="2"/>
  <c r="R339" i="2"/>
  <c r="P339" i="2"/>
  <c r="BI336" i="2"/>
  <c r="BH336" i="2"/>
  <c r="BG336" i="2"/>
  <c r="BF336" i="2"/>
  <c r="T336" i="2"/>
  <c r="R336" i="2"/>
  <c r="P336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02" i="2"/>
  <c r="BH302" i="2"/>
  <c r="BG302" i="2"/>
  <c r="BF302" i="2"/>
  <c r="T302" i="2"/>
  <c r="R302" i="2"/>
  <c r="P302" i="2"/>
  <c r="BI298" i="2"/>
  <c r="BH298" i="2"/>
  <c r="BG298" i="2"/>
  <c r="BF298" i="2"/>
  <c r="T298" i="2"/>
  <c r="R298" i="2"/>
  <c r="P298" i="2"/>
  <c r="BI294" i="2"/>
  <c r="BH294" i="2"/>
  <c r="BG294" i="2"/>
  <c r="BF294" i="2"/>
  <c r="T294" i="2"/>
  <c r="R294" i="2"/>
  <c r="P294" i="2"/>
  <c r="BI290" i="2"/>
  <c r="BH290" i="2"/>
  <c r="BG290" i="2"/>
  <c r="BF290" i="2"/>
  <c r="T290" i="2"/>
  <c r="R290" i="2"/>
  <c r="P290" i="2"/>
  <c r="BI285" i="2"/>
  <c r="BH285" i="2"/>
  <c r="BG285" i="2"/>
  <c r="BF285" i="2"/>
  <c r="T285" i="2"/>
  <c r="R285" i="2"/>
  <c r="P285" i="2"/>
  <c r="BI281" i="2"/>
  <c r="BH281" i="2"/>
  <c r="BG281" i="2"/>
  <c r="BF281" i="2"/>
  <c r="T281" i="2"/>
  <c r="R281" i="2"/>
  <c r="P281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69" i="2"/>
  <c r="BH269" i="2"/>
  <c r="BG269" i="2"/>
  <c r="BF269" i="2"/>
  <c r="T269" i="2"/>
  <c r="R269" i="2"/>
  <c r="P269" i="2"/>
  <c r="BI263" i="2"/>
  <c r="BH263" i="2"/>
  <c r="BG263" i="2"/>
  <c r="BF263" i="2"/>
  <c r="T263" i="2"/>
  <c r="R263" i="2"/>
  <c r="P263" i="2"/>
  <c r="BI259" i="2"/>
  <c r="BH259" i="2"/>
  <c r="BG259" i="2"/>
  <c r="BF259" i="2"/>
  <c r="T259" i="2"/>
  <c r="R259" i="2"/>
  <c r="P259" i="2"/>
  <c r="BI252" i="2"/>
  <c r="BH252" i="2"/>
  <c r="BG252" i="2"/>
  <c r="BF252" i="2"/>
  <c r="T252" i="2"/>
  <c r="R252" i="2"/>
  <c r="P252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4" i="2"/>
  <c r="BH234" i="2"/>
  <c r="BG234" i="2"/>
  <c r="BF234" i="2"/>
  <c r="T234" i="2"/>
  <c r="R234" i="2"/>
  <c r="P234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14" i="2"/>
  <c r="BH214" i="2"/>
  <c r="BG214" i="2"/>
  <c r="BF214" i="2"/>
  <c r="T214" i="2"/>
  <c r="R214" i="2"/>
  <c r="P214" i="2"/>
  <c r="BI208" i="2"/>
  <c r="BH208" i="2"/>
  <c r="BG208" i="2"/>
  <c r="BF208" i="2"/>
  <c r="T208" i="2"/>
  <c r="R208" i="2"/>
  <c r="P208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1" i="2"/>
  <c r="BH171" i="2"/>
  <c r="BG171" i="2"/>
  <c r="BF171" i="2"/>
  <c r="T171" i="2"/>
  <c r="R171" i="2"/>
  <c r="P171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F119" i="2"/>
  <c r="E117" i="2"/>
  <c r="F89" i="2"/>
  <c r="E87" i="2"/>
  <c r="J24" i="2"/>
  <c r="E24" i="2"/>
  <c r="J92" i="2"/>
  <c r="J23" i="2"/>
  <c r="J21" i="2"/>
  <c r="E21" i="2"/>
  <c r="J121" i="2"/>
  <c r="J20" i="2"/>
  <c r="J18" i="2"/>
  <c r="E18" i="2"/>
  <c r="F122" i="2"/>
  <c r="J17" i="2"/>
  <c r="J15" i="2"/>
  <c r="E15" i="2"/>
  <c r="F91" i="2"/>
  <c r="J14" i="2"/>
  <c r="J12" i="2"/>
  <c r="J119" i="2"/>
  <c r="E7" i="2"/>
  <c r="E115" i="2" s="1"/>
  <c r="L90" i="1"/>
  <c r="AM90" i="1"/>
  <c r="AM89" i="1"/>
  <c r="L89" i="1"/>
  <c r="AM87" i="1"/>
  <c r="L87" i="1"/>
  <c r="L85" i="1"/>
  <c r="L84" i="1"/>
  <c r="BK131" i="7"/>
  <c r="J131" i="7"/>
  <c r="BK129" i="7"/>
  <c r="J129" i="7"/>
  <c r="BK127" i="7"/>
  <c r="J127" i="7"/>
  <c r="BK125" i="7"/>
  <c r="J125" i="7"/>
  <c r="BK124" i="7"/>
  <c r="J124" i="7"/>
  <c r="J178" i="6"/>
  <c r="BK169" i="6"/>
  <c r="BK155" i="6"/>
  <c r="BK152" i="6"/>
  <c r="BK140" i="6"/>
  <c r="J137" i="6"/>
  <c r="J608" i="5"/>
  <c r="BK597" i="5"/>
  <c r="BK593" i="5"/>
  <c r="J586" i="5"/>
  <c r="BK582" i="5"/>
  <c r="BK581" i="5"/>
  <c r="BK566" i="5"/>
  <c r="J540" i="5"/>
  <c r="BK537" i="5"/>
  <c r="J515" i="5"/>
  <c r="BK500" i="5"/>
  <c r="BK496" i="5"/>
  <c r="J478" i="5"/>
  <c r="BK473" i="5"/>
  <c r="J470" i="5"/>
  <c r="J453" i="5"/>
  <c r="J449" i="5"/>
  <c r="J445" i="5"/>
  <c r="J441" i="5"/>
  <c r="BK436" i="5"/>
  <c r="J435" i="5"/>
  <c r="BK418" i="5"/>
  <c r="J397" i="5"/>
  <c r="BK326" i="5"/>
  <c r="J288" i="5"/>
  <c r="J262" i="5"/>
  <c r="J249" i="5"/>
  <c r="J244" i="5"/>
  <c r="J223" i="5"/>
  <c r="J215" i="5"/>
  <c r="BK205" i="5"/>
  <c r="BK193" i="5"/>
  <c r="J192" i="5"/>
  <c r="BK187" i="5"/>
  <c r="BK185" i="5"/>
  <c r="BK182" i="5"/>
  <c r="BK164" i="5"/>
  <c r="BK154" i="5"/>
  <c r="BK147" i="5"/>
  <c r="J140" i="5"/>
  <c r="BK139" i="5"/>
  <c r="BK135" i="5"/>
  <c r="J129" i="4"/>
  <c r="J127" i="4"/>
  <c r="BK124" i="4"/>
  <c r="BK176" i="3"/>
  <c r="J176" i="3"/>
  <c r="J167" i="3"/>
  <c r="J160" i="3"/>
  <c r="BK157" i="3"/>
  <c r="J153" i="3"/>
  <c r="BK150" i="3"/>
  <c r="J143" i="3"/>
  <c r="J135" i="3"/>
  <c r="BK132" i="3"/>
  <c r="J174" i="6"/>
  <c r="J169" i="6"/>
  <c r="BK165" i="6"/>
  <c r="J162" i="6"/>
  <c r="J159" i="6"/>
  <c r="BK158" i="6"/>
  <c r="J155" i="6"/>
  <c r="J152" i="6"/>
  <c r="BK149" i="6"/>
  <c r="BK137" i="6"/>
  <c r="BK134" i="6"/>
  <c r="BK131" i="6"/>
  <c r="BK122" i="6"/>
  <c r="J611" i="5"/>
  <c r="BK608" i="5"/>
  <c r="J594" i="5"/>
  <c r="J588" i="5"/>
  <c r="J587" i="5"/>
  <c r="BK586" i="5"/>
  <c r="BK583" i="5"/>
  <c r="J582" i="5"/>
  <c r="J581" i="5"/>
  <c r="J570" i="5"/>
  <c r="BK553" i="5"/>
  <c r="BK518" i="5"/>
  <c r="BK515" i="5"/>
  <c r="BK511" i="5"/>
  <c r="J492" i="5"/>
  <c r="BK489" i="5"/>
  <c r="BK484" i="5"/>
  <c r="J484" i="5"/>
  <c r="BK474" i="5"/>
  <c r="BK470" i="5"/>
  <c r="J466" i="5"/>
  <c r="J463" i="5"/>
  <c r="BK445" i="5"/>
  <c r="BK430" i="5"/>
  <c r="J406" i="5"/>
  <c r="BK400" i="5"/>
  <c r="BK397" i="5"/>
  <c r="J393" i="5"/>
  <c r="BK367" i="5"/>
  <c r="BK352" i="5"/>
  <c r="J326" i="5"/>
  <c r="J316" i="5"/>
  <c r="BK313" i="5"/>
  <c r="J310" i="5"/>
  <c r="BK306" i="5"/>
  <c r="J302" i="5"/>
  <c r="J297" i="5"/>
  <c r="J296" i="5"/>
  <c r="BK288" i="5"/>
  <c r="BK285" i="5"/>
  <c r="J277" i="5"/>
  <c r="J274" i="5"/>
  <c r="BK266" i="5"/>
  <c r="J261" i="5"/>
  <c r="J256" i="5"/>
  <c r="BK250" i="5"/>
  <c r="BK236" i="5"/>
  <c r="J235" i="5"/>
  <c r="BK223" i="5"/>
  <c r="BK192" i="5"/>
  <c r="J187" i="5"/>
  <c r="J185" i="5"/>
  <c r="BK167" i="5"/>
  <c r="J146" i="5"/>
  <c r="J141" i="5"/>
  <c r="BK131" i="4"/>
  <c r="BK127" i="4"/>
  <c r="J125" i="4"/>
  <c r="BK160" i="3"/>
  <c r="BK153" i="3"/>
  <c r="BK129" i="3"/>
  <c r="BK126" i="3"/>
  <c r="BK345" i="2"/>
  <c r="BK342" i="2"/>
  <c r="J339" i="2"/>
  <c r="BK336" i="2"/>
  <c r="J327" i="2"/>
  <c r="J325" i="2"/>
  <c r="BK324" i="2"/>
  <c r="BK319" i="2"/>
  <c r="BK318" i="2"/>
  <c r="J315" i="2"/>
  <c r="BK314" i="2"/>
  <c r="BK294" i="2"/>
  <c r="J290" i="2"/>
  <c r="BK281" i="2"/>
  <c r="BK277" i="2"/>
  <c r="J274" i="2"/>
  <c r="BK269" i="2"/>
  <c r="J263" i="2"/>
  <c r="BK259" i="2"/>
  <c r="J252" i="2"/>
  <c r="BK246" i="2"/>
  <c r="BK242" i="2"/>
  <c r="J240" i="2"/>
  <c r="J234" i="2"/>
  <c r="J228" i="2"/>
  <c r="BK225" i="2"/>
  <c r="J214" i="2"/>
  <c r="BK208" i="2"/>
  <c r="J202" i="2"/>
  <c r="J201" i="2"/>
  <c r="BK197" i="2"/>
  <c r="BK193" i="2"/>
  <c r="BK190" i="2"/>
  <c r="BK187" i="2"/>
  <c r="BK181" i="2"/>
  <c r="J178" i="2"/>
  <c r="BK171" i="2"/>
  <c r="BK165" i="2"/>
  <c r="J164" i="2"/>
  <c r="J160" i="2"/>
  <c r="BK146" i="2"/>
  <c r="BK145" i="2"/>
  <c r="BK138" i="2"/>
  <c r="J134" i="2"/>
  <c r="BK178" i="6"/>
  <c r="BK174" i="6"/>
  <c r="J165" i="6"/>
  <c r="BK162" i="6"/>
  <c r="BK159" i="6"/>
  <c r="J158" i="6"/>
  <c r="J149" i="6"/>
  <c r="BK145" i="6"/>
  <c r="J140" i="6"/>
  <c r="J134" i="6"/>
  <c r="BK128" i="6"/>
  <c r="J122" i="6"/>
  <c r="BK588" i="5"/>
  <c r="BK587" i="5"/>
  <c r="J573" i="5"/>
  <c r="BK570" i="5"/>
  <c r="BK531" i="5"/>
  <c r="J511" i="5"/>
  <c r="J500" i="5"/>
  <c r="BK466" i="5"/>
  <c r="J460" i="5"/>
  <c r="BK453" i="5"/>
  <c r="BK441" i="5"/>
  <c r="J436" i="5"/>
  <c r="BK435" i="5"/>
  <c r="J430" i="5"/>
  <c r="BK424" i="5"/>
  <c r="J418" i="5"/>
  <c r="BK412" i="5"/>
  <c r="J400" i="5"/>
  <c r="J374" i="5"/>
  <c r="J367" i="5"/>
  <c r="BK349" i="5"/>
  <c r="J341" i="5"/>
  <c r="J313" i="5"/>
  <c r="BK310" i="5"/>
  <c r="J306" i="5"/>
  <c r="BK302" i="5"/>
  <c r="BK297" i="5"/>
  <c r="BK296" i="5"/>
  <c r="BK277" i="5"/>
  <c r="BK274" i="5"/>
  <c r="BK270" i="5"/>
  <c r="J266" i="5"/>
  <c r="BK262" i="5"/>
  <c r="BK261" i="5"/>
  <c r="BK256" i="5"/>
  <c r="J250" i="5"/>
  <c r="BK249" i="5"/>
  <c r="J236" i="5"/>
  <c r="BK215" i="5"/>
  <c r="J205" i="5"/>
  <c r="J202" i="5"/>
  <c r="J196" i="5"/>
  <c r="J167" i="5"/>
  <c r="J164" i="5"/>
  <c r="J154" i="5"/>
  <c r="J150" i="5"/>
  <c r="J139" i="5"/>
  <c r="BK132" i="5"/>
  <c r="J130" i="5"/>
  <c r="J131" i="4"/>
  <c r="BK129" i="4"/>
  <c r="BK125" i="4"/>
  <c r="J124" i="4"/>
  <c r="BK172" i="3"/>
  <c r="J163" i="3"/>
  <c r="BK156" i="3"/>
  <c r="J147" i="3"/>
  <c r="BK143" i="3"/>
  <c r="BK138" i="3"/>
  <c r="J126" i="3"/>
  <c r="BK122" i="3"/>
  <c r="J336" i="2"/>
  <c r="BK325" i="2"/>
  <c r="J324" i="2"/>
  <c r="J318" i="2"/>
  <c r="BK315" i="2"/>
  <c r="J302" i="2"/>
  <c r="J298" i="2"/>
  <c r="J294" i="2"/>
  <c r="BK285" i="2"/>
  <c r="J281" i="2"/>
  <c r="J269" i="2"/>
  <c r="BK263" i="2"/>
  <c r="BK252" i="2"/>
  <c r="BK240" i="2"/>
  <c r="BK228" i="2"/>
  <c r="J225" i="2"/>
  <c r="J222" i="2"/>
  <c r="J221" i="2"/>
  <c r="BK214" i="2"/>
  <c r="J208" i="2"/>
  <c r="BK202" i="2"/>
  <c r="J197" i="2"/>
  <c r="J190" i="2"/>
  <c r="BK161" i="2"/>
  <c r="BK160" i="2"/>
  <c r="J153" i="2"/>
  <c r="J149" i="2"/>
  <c r="J146" i="2"/>
  <c r="J142" i="2"/>
  <c r="BK134" i="2"/>
  <c r="BK131" i="2"/>
  <c r="BK128" i="2"/>
  <c r="AS94" i="1"/>
  <c r="J145" i="6"/>
  <c r="J131" i="6"/>
  <c r="J128" i="6"/>
  <c r="BK627" i="5"/>
  <c r="J627" i="5"/>
  <c r="BK623" i="5"/>
  <c r="J623" i="5"/>
  <c r="BK617" i="5"/>
  <c r="J617" i="5"/>
  <c r="BK614" i="5"/>
  <c r="J614" i="5"/>
  <c r="BK611" i="5"/>
  <c r="J597" i="5"/>
  <c r="BK594" i="5"/>
  <c r="J593" i="5"/>
  <c r="J583" i="5"/>
  <c r="BK573" i="5"/>
  <c r="J566" i="5"/>
  <c r="J553" i="5"/>
  <c r="BK540" i="5"/>
  <c r="J537" i="5"/>
  <c r="J531" i="5"/>
  <c r="J518" i="5"/>
  <c r="J496" i="5"/>
  <c r="BK492" i="5"/>
  <c r="J489" i="5"/>
  <c r="BK478" i="5"/>
  <c r="J474" i="5"/>
  <c r="J473" i="5"/>
  <c r="BK463" i="5"/>
  <c r="BK460" i="5"/>
  <c r="BK449" i="5"/>
  <c r="J424" i="5"/>
  <c r="J412" i="5"/>
  <c r="BK406" i="5"/>
  <c r="BK393" i="5"/>
  <c r="BK374" i="5"/>
  <c r="J352" i="5"/>
  <c r="J349" i="5"/>
  <c r="BK341" i="5"/>
  <c r="BK316" i="5"/>
  <c r="J285" i="5"/>
  <c r="J270" i="5"/>
  <c r="BK244" i="5"/>
  <c r="BK235" i="5"/>
  <c r="BK202" i="5"/>
  <c r="BK196" i="5"/>
  <c r="J193" i="5"/>
  <c r="J182" i="5"/>
  <c r="BK150" i="5"/>
  <c r="J147" i="5"/>
  <c r="BK146" i="5"/>
  <c r="BK141" i="5"/>
  <c r="BK140" i="5"/>
  <c r="J135" i="5"/>
  <c r="J132" i="5"/>
  <c r="BK130" i="5"/>
  <c r="J172" i="3"/>
  <c r="BK167" i="3"/>
  <c r="BK163" i="3"/>
  <c r="J157" i="3"/>
  <c r="J156" i="3"/>
  <c r="J150" i="3"/>
  <c r="BK147" i="3"/>
  <c r="J138" i="3"/>
  <c r="BK135" i="3"/>
  <c r="J132" i="3"/>
  <c r="J129" i="3"/>
  <c r="J122" i="3"/>
  <c r="J345" i="2"/>
  <c r="J342" i="2"/>
  <c r="BK339" i="2"/>
  <c r="BK327" i="2"/>
  <c r="J319" i="2"/>
  <c r="J314" i="2"/>
  <c r="BK302" i="2"/>
  <c r="BK298" i="2"/>
  <c r="BK290" i="2"/>
  <c r="J285" i="2"/>
  <c r="J277" i="2"/>
  <c r="BK274" i="2"/>
  <c r="J259" i="2"/>
  <c r="J246" i="2"/>
  <c r="J242" i="2"/>
  <c r="BK234" i="2"/>
  <c r="BK222" i="2"/>
  <c r="BK221" i="2"/>
  <c r="BK201" i="2"/>
  <c r="J193" i="2"/>
  <c r="J187" i="2"/>
  <c r="J181" i="2"/>
  <c r="BK178" i="2"/>
  <c r="J171" i="2"/>
  <c r="J165" i="2"/>
  <c r="BK164" i="2"/>
  <c r="J161" i="2"/>
  <c r="BK153" i="2"/>
  <c r="BK149" i="2"/>
  <c r="J145" i="2"/>
  <c r="BK142" i="2"/>
  <c r="J138" i="2"/>
  <c r="J131" i="2"/>
  <c r="J128" i="2"/>
  <c r="T127" i="2" l="1"/>
  <c r="T196" i="2"/>
  <c r="P241" i="2"/>
  <c r="BK273" i="2"/>
  <c r="J273" i="2" s="1"/>
  <c r="J101" i="2" s="1"/>
  <c r="T273" i="2"/>
  <c r="BK313" i="2"/>
  <c r="J313" i="2" s="1"/>
  <c r="J103" i="2" s="1"/>
  <c r="BK326" i="2"/>
  <c r="J326" i="2"/>
  <c r="J105" i="2" s="1"/>
  <c r="R123" i="4"/>
  <c r="R122" i="4"/>
  <c r="R121" i="4" s="1"/>
  <c r="T129" i="5"/>
  <c r="T186" i="5"/>
  <c r="BK214" i="5"/>
  <c r="J214" i="5" s="1"/>
  <c r="J100" i="5" s="1"/>
  <c r="R265" i="5"/>
  <c r="R373" i="5"/>
  <c r="R396" i="5"/>
  <c r="P580" i="5"/>
  <c r="P592" i="5"/>
  <c r="BK596" i="5"/>
  <c r="BK595" i="5"/>
  <c r="J595" i="5" s="1"/>
  <c r="J106" i="5" s="1"/>
  <c r="P127" i="2"/>
  <c r="BK196" i="2"/>
  <c r="J196" i="2" s="1"/>
  <c r="J99" i="2" s="1"/>
  <c r="R196" i="2"/>
  <c r="T241" i="2"/>
  <c r="P273" i="2"/>
  <c r="BK289" i="2"/>
  <c r="J289" i="2"/>
  <c r="J102" i="2"/>
  <c r="P289" i="2"/>
  <c r="R313" i="2"/>
  <c r="T323" i="2"/>
  <c r="P326" i="2"/>
  <c r="BK121" i="3"/>
  <c r="BK120" i="3" s="1"/>
  <c r="J120" i="3" s="1"/>
  <c r="J97" i="3" s="1"/>
  <c r="R121" i="3"/>
  <c r="R120" i="3" s="1"/>
  <c r="R166" i="3"/>
  <c r="T123" i="4"/>
  <c r="T122" i="4" s="1"/>
  <c r="T121" i="4" s="1"/>
  <c r="BK129" i="5"/>
  <c r="J129" i="5"/>
  <c r="J98" i="5" s="1"/>
  <c r="BK186" i="5"/>
  <c r="J186" i="5"/>
  <c r="J99" i="5"/>
  <c r="P214" i="5"/>
  <c r="T265" i="5"/>
  <c r="T373" i="5"/>
  <c r="BK396" i="5"/>
  <c r="J396" i="5" s="1"/>
  <c r="J103" i="5" s="1"/>
  <c r="BK580" i="5"/>
  <c r="J580" i="5"/>
  <c r="J104" i="5" s="1"/>
  <c r="BK592" i="5"/>
  <c r="J592" i="5"/>
  <c r="J105" i="5"/>
  <c r="R596" i="5"/>
  <c r="R595" i="5" s="1"/>
  <c r="BK168" i="6"/>
  <c r="J168" i="6"/>
  <c r="J99" i="6" s="1"/>
  <c r="BK127" i="2"/>
  <c r="J127" i="2"/>
  <c r="J98" i="2"/>
  <c r="R127" i="2"/>
  <c r="P196" i="2"/>
  <c r="BK241" i="2"/>
  <c r="J241" i="2"/>
  <c r="J100" i="2" s="1"/>
  <c r="R241" i="2"/>
  <c r="R273" i="2"/>
  <c r="T289" i="2"/>
  <c r="P313" i="2"/>
  <c r="BK323" i="2"/>
  <c r="J323" i="2"/>
  <c r="J104" i="2"/>
  <c r="P323" i="2"/>
  <c r="T326" i="2"/>
  <c r="P121" i="3"/>
  <c r="P120" i="3"/>
  <c r="BK166" i="3"/>
  <c r="J166" i="3" s="1"/>
  <c r="J99" i="3" s="1"/>
  <c r="T166" i="3"/>
  <c r="P123" i="4"/>
  <c r="P122" i="4" s="1"/>
  <c r="P121" i="4" s="1"/>
  <c r="AU97" i="1" s="1"/>
  <c r="R129" i="5"/>
  <c r="P186" i="5"/>
  <c r="T214" i="5"/>
  <c r="P265" i="5"/>
  <c r="P373" i="5"/>
  <c r="P396" i="5"/>
  <c r="T580" i="5"/>
  <c r="T592" i="5"/>
  <c r="T596" i="5"/>
  <c r="T595" i="5"/>
  <c r="R289" i="2"/>
  <c r="T313" i="2"/>
  <c r="R323" i="2"/>
  <c r="R326" i="2"/>
  <c r="T121" i="3"/>
  <c r="T120" i="3"/>
  <c r="T119" i="3" s="1"/>
  <c r="P166" i="3"/>
  <c r="BK123" i="4"/>
  <c r="J123" i="4"/>
  <c r="J98" i="4" s="1"/>
  <c r="P129" i="5"/>
  <c r="P128" i="5" s="1"/>
  <c r="R186" i="5"/>
  <c r="R214" i="5"/>
  <c r="BK265" i="5"/>
  <c r="J265" i="5" s="1"/>
  <c r="J101" i="5" s="1"/>
  <c r="BK373" i="5"/>
  <c r="J373" i="5"/>
  <c r="J102" i="5" s="1"/>
  <c r="T396" i="5"/>
  <c r="R580" i="5"/>
  <c r="R592" i="5"/>
  <c r="P596" i="5"/>
  <c r="P595" i="5"/>
  <c r="BK121" i="6"/>
  <c r="J121" i="6"/>
  <c r="J98" i="6" s="1"/>
  <c r="P121" i="6"/>
  <c r="P120" i="6" s="1"/>
  <c r="R121" i="6"/>
  <c r="R120" i="6" s="1"/>
  <c r="T121" i="6"/>
  <c r="T120" i="6" s="1"/>
  <c r="P168" i="6"/>
  <c r="R168" i="6"/>
  <c r="T168" i="6"/>
  <c r="BK123" i="7"/>
  <c r="J123" i="7"/>
  <c r="J98" i="7" s="1"/>
  <c r="P123" i="7"/>
  <c r="P122" i="7" s="1"/>
  <c r="P121" i="7" s="1"/>
  <c r="AU100" i="1" s="1"/>
  <c r="R123" i="7"/>
  <c r="R122" i="7" s="1"/>
  <c r="R121" i="7" s="1"/>
  <c r="T123" i="7"/>
  <c r="T122" i="7"/>
  <c r="T121" i="7" s="1"/>
  <c r="E85" i="2"/>
  <c r="J91" i="2"/>
  <c r="F121" i="2"/>
  <c r="J122" i="2"/>
  <c r="BE134" i="2"/>
  <c r="BE146" i="2"/>
  <c r="BE149" i="2"/>
  <c r="BE153" i="2"/>
  <c r="BE160" i="2"/>
  <c r="BE171" i="2"/>
  <c r="BE187" i="2"/>
  <c r="BE197" i="2"/>
  <c r="BE214" i="2"/>
  <c r="BE228" i="2"/>
  <c r="BE240" i="2"/>
  <c r="BE269" i="2"/>
  <c r="BE294" i="2"/>
  <c r="BE302" i="2"/>
  <c r="BE327" i="2"/>
  <c r="BE339" i="2"/>
  <c r="BE342" i="2"/>
  <c r="J89" i="3"/>
  <c r="J91" i="3"/>
  <c r="E109" i="3"/>
  <c r="F115" i="3"/>
  <c r="J116" i="3"/>
  <c r="BE172" i="3"/>
  <c r="BK128" i="4"/>
  <c r="J128" i="4"/>
  <c r="J100" i="4" s="1"/>
  <c r="E85" i="5"/>
  <c r="J92" i="5"/>
  <c r="J121" i="5"/>
  <c r="BE132" i="5"/>
  <c r="BE135" i="5"/>
  <c r="BE164" i="5"/>
  <c r="BE182" i="5"/>
  <c r="BE185" i="5"/>
  <c r="BE249" i="5"/>
  <c r="BE256" i="5"/>
  <c r="BE262" i="5"/>
  <c r="BE270" i="5"/>
  <c r="BE297" i="5"/>
  <c r="BE302" i="5"/>
  <c r="BE310" i="5"/>
  <c r="BE316" i="5"/>
  <c r="BE349" i="5"/>
  <c r="BE367" i="5"/>
  <c r="BE406" i="5"/>
  <c r="BE466" i="5"/>
  <c r="BE500" i="5"/>
  <c r="BE515" i="5"/>
  <c r="BE553" i="5"/>
  <c r="BE583" i="5"/>
  <c r="BE611" i="5"/>
  <c r="BE614" i="5"/>
  <c r="BE617" i="5"/>
  <c r="BE623" i="5"/>
  <c r="BE627" i="5"/>
  <c r="F91" i="6"/>
  <c r="E109" i="6"/>
  <c r="J115" i="6"/>
  <c r="BE128" i="6"/>
  <c r="BE134" i="6"/>
  <c r="BE140" i="6"/>
  <c r="BE165" i="2"/>
  <c r="BE178" i="2"/>
  <c r="BE193" i="2"/>
  <c r="BE201" i="2"/>
  <c r="BE208" i="2"/>
  <c r="BE225" i="2"/>
  <c r="BE246" i="2"/>
  <c r="BE259" i="2"/>
  <c r="BE274" i="2"/>
  <c r="BE281" i="2"/>
  <c r="BE290" i="2"/>
  <c r="BE298" i="2"/>
  <c r="BE314" i="2"/>
  <c r="BE324" i="2"/>
  <c r="BE336" i="2"/>
  <c r="BE132" i="3"/>
  <c r="BE150" i="3"/>
  <c r="BE160" i="3"/>
  <c r="J89" i="4"/>
  <c r="F92" i="4"/>
  <c r="J117" i="4"/>
  <c r="BE131" i="4"/>
  <c r="J91" i="5"/>
  <c r="F124" i="5"/>
  <c r="BE141" i="5"/>
  <c r="BE146" i="5"/>
  <c r="BE187" i="5"/>
  <c r="BE192" i="5"/>
  <c r="BE223" i="5"/>
  <c r="BE236" i="5"/>
  <c r="BE288" i="5"/>
  <c r="BE326" i="5"/>
  <c r="BE352" i="5"/>
  <c r="BE445" i="5"/>
  <c r="BE463" i="5"/>
  <c r="BE474" i="5"/>
  <c r="BE489" i="5"/>
  <c r="BE492" i="5"/>
  <c r="BE537" i="5"/>
  <c r="BE581" i="5"/>
  <c r="BE582" i="5"/>
  <c r="BE593" i="5"/>
  <c r="BE608" i="5"/>
  <c r="J92" i="6"/>
  <c r="F116" i="6"/>
  <c r="BE155" i="6"/>
  <c r="BE158" i="6"/>
  <c r="BE169" i="6"/>
  <c r="J89" i="2"/>
  <c r="F92" i="2"/>
  <c r="BE128" i="2"/>
  <c r="BE131" i="2"/>
  <c r="BE138" i="2"/>
  <c r="BE142" i="2"/>
  <c r="BE145" i="2"/>
  <c r="BE161" i="2"/>
  <c r="BE164" i="2"/>
  <c r="BE181" i="2"/>
  <c r="BE190" i="2"/>
  <c r="BE202" i="2"/>
  <c r="BE221" i="2"/>
  <c r="BE222" i="2"/>
  <c r="BE234" i="2"/>
  <c r="BE242" i="2"/>
  <c r="BE252" i="2"/>
  <c r="BE263" i="2"/>
  <c r="BE277" i="2"/>
  <c r="BE285" i="2"/>
  <c r="BE315" i="2"/>
  <c r="BE318" i="2"/>
  <c r="BE319" i="2"/>
  <c r="BE325" i="2"/>
  <c r="BE345" i="2"/>
  <c r="F92" i="3"/>
  <c r="BE129" i="3"/>
  <c r="BE135" i="3"/>
  <c r="BE138" i="3"/>
  <c r="BE153" i="3"/>
  <c r="BE156" i="3"/>
  <c r="BE157" i="3"/>
  <c r="BE167" i="3"/>
  <c r="E85" i="4"/>
  <c r="J92" i="4"/>
  <c r="BE124" i="4"/>
  <c r="BE127" i="4"/>
  <c r="F91" i="5"/>
  <c r="BE139" i="5"/>
  <c r="BE147" i="5"/>
  <c r="BE150" i="5"/>
  <c r="BE154" i="5"/>
  <c r="BE193" i="5"/>
  <c r="BE196" i="5"/>
  <c r="BE202" i="5"/>
  <c r="BE205" i="5"/>
  <c r="BE215" i="5"/>
  <c r="BE435" i="5"/>
  <c r="BE436" i="5"/>
  <c r="BE449" i="5"/>
  <c r="BE453" i="5"/>
  <c r="BE478" i="5"/>
  <c r="BE496" i="5"/>
  <c r="BE531" i="5"/>
  <c r="BE566" i="5"/>
  <c r="BE573" i="5"/>
  <c r="BE597" i="5"/>
  <c r="J89" i="6"/>
  <c r="BE152" i="6"/>
  <c r="BE159" i="6"/>
  <c r="BE165" i="6"/>
  <c r="BE122" i="3"/>
  <c r="BE126" i="3"/>
  <c r="BE143" i="3"/>
  <c r="BE147" i="3"/>
  <c r="BE163" i="3"/>
  <c r="BE176" i="3"/>
  <c r="F91" i="4"/>
  <c r="BE125" i="4"/>
  <c r="BE129" i="4"/>
  <c r="BK126" i="4"/>
  <c r="J126" i="4"/>
  <c r="J99" i="4" s="1"/>
  <c r="BK130" i="4"/>
  <c r="J130" i="4" s="1"/>
  <c r="J101" i="4" s="1"/>
  <c r="BE130" i="5"/>
  <c r="BE140" i="5"/>
  <c r="BE167" i="5"/>
  <c r="BE235" i="5"/>
  <c r="BE244" i="5"/>
  <c r="BE250" i="5"/>
  <c r="BE261" i="5"/>
  <c r="BE266" i="5"/>
  <c r="BE274" i="5"/>
  <c r="BE277" i="5"/>
  <c r="BE285" i="5"/>
  <c r="BE296" i="5"/>
  <c r="BE306" i="5"/>
  <c r="BE313" i="5"/>
  <c r="BE341" i="5"/>
  <c r="BE374" i="5"/>
  <c r="BE393" i="5"/>
  <c r="BE397" i="5"/>
  <c r="BE400" i="5"/>
  <c r="BE412" i="5"/>
  <c r="BE418" i="5"/>
  <c r="BE424" i="5"/>
  <c r="BE430" i="5"/>
  <c r="BE441" i="5"/>
  <c r="BE460" i="5"/>
  <c r="BE470" i="5"/>
  <c r="BE473" i="5"/>
  <c r="BE484" i="5"/>
  <c r="BE511" i="5"/>
  <c r="BE518" i="5"/>
  <c r="BE540" i="5"/>
  <c r="BE570" i="5"/>
  <c r="BE586" i="5"/>
  <c r="BE587" i="5"/>
  <c r="BE588" i="5"/>
  <c r="BE594" i="5"/>
  <c r="BE122" i="6"/>
  <c r="BE131" i="6"/>
  <c r="BE137" i="6"/>
  <c r="BE145" i="6"/>
  <c r="BE149" i="6"/>
  <c r="BE162" i="6"/>
  <c r="BE174" i="6"/>
  <c r="BE178" i="6"/>
  <c r="E85" i="7"/>
  <c r="J89" i="7"/>
  <c r="F91" i="7"/>
  <c r="J91" i="7"/>
  <c r="F92" i="7"/>
  <c r="J92" i="7"/>
  <c r="BE124" i="7"/>
  <c r="BE125" i="7"/>
  <c r="BE127" i="7"/>
  <c r="BE129" i="7"/>
  <c r="BE131" i="7"/>
  <c r="BK126" i="7"/>
  <c r="J126" i="7" s="1"/>
  <c r="J99" i="7" s="1"/>
  <c r="BK128" i="7"/>
  <c r="J128" i="7"/>
  <c r="J100" i="7" s="1"/>
  <c r="BK130" i="7"/>
  <c r="J130" i="7" s="1"/>
  <c r="J101" i="7" s="1"/>
  <c r="F35" i="2"/>
  <c r="BB95" i="1"/>
  <c r="F36" i="5"/>
  <c r="BC98" i="1" s="1"/>
  <c r="J34" i="3"/>
  <c r="AW96" i="1"/>
  <c r="F34" i="5"/>
  <c r="BA98" i="1" s="1"/>
  <c r="J34" i="7"/>
  <c r="AW100" i="1"/>
  <c r="F37" i="6"/>
  <c r="BD99" i="1" s="1"/>
  <c r="J34" i="2"/>
  <c r="AW95" i="1" s="1"/>
  <c r="F37" i="3"/>
  <c r="BD96" i="1" s="1"/>
  <c r="F36" i="4"/>
  <c r="BC97" i="1" s="1"/>
  <c r="F34" i="2"/>
  <c r="BA95" i="1" s="1"/>
  <c r="F34" i="4"/>
  <c r="BA97" i="1" s="1"/>
  <c r="J34" i="5"/>
  <c r="AW98" i="1" s="1"/>
  <c r="F34" i="6"/>
  <c r="BA99" i="1" s="1"/>
  <c r="F35" i="6"/>
  <c r="BB99" i="1" s="1"/>
  <c r="F36" i="7"/>
  <c r="BC100" i="1" s="1"/>
  <c r="J34" i="4"/>
  <c r="AW97" i="1" s="1"/>
  <c r="F36" i="2"/>
  <c r="BC95" i="1" s="1"/>
  <c r="F37" i="2"/>
  <c r="BD95" i="1" s="1"/>
  <c r="F36" i="3"/>
  <c r="BC96" i="1" s="1"/>
  <c r="F35" i="5"/>
  <c r="BB98" i="1" s="1"/>
  <c r="F35" i="7"/>
  <c r="BB100" i="1" s="1"/>
  <c r="F37" i="7"/>
  <c r="BD100" i="1" s="1"/>
  <c r="F37" i="5"/>
  <c r="BD98" i="1" s="1"/>
  <c r="F34" i="3"/>
  <c r="BA96" i="1" s="1"/>
  <c r="F37" i="4"/>
  <c r="BD97" i="1" s="1"/>
  <c r="F35" i="3"/>
  <c r="BB96" i="1" s="1"/>
  <c r="F35" i="4"/>
  <c r="BB97" i="1" s="1"/>
  <c r="J34" i="6"/>
  <c r="AW99" i="1" s="1"/>
  <c r="F36" i="6"/>
  <c r="BC99" i="1" s="1"/>
  <c r="F34" i="7"/>
  <c r="BA100" i="1" s="1"/>
  <c r="R119" i="6" l="1"/>
  <c r="P127" i="5"/>
  <c r="AU98" i="1"/>
  <c r="R128" i="5"/>
  <c r="R127" i="5" s="1"/>
  <c r="R119" i="3"/>
  <c r="P119" i="6"/>
  <c r="AU99" i="1"/>
  <c r="T128" i="5"/>
  <c r="T127" i="5" s="1"/>
  <c r="T126" i="2"/>
  <c r="T125" i="2"/>
  <c r="T119" i="6"/>
  <c r="P119" i="3"/>
  <c r="AU96" i="1"/>
  <c r="R126" i="2"/>
  <c r="R125" i="2" s="1"/>
  <c r="P126" i="2"/>
  <c r="P125" i="2"/>
  <c r="AU95" i="1"/>
  <c r="BK126" i="2"/>
  <c r="J126" i="2" s="1"/>
  <c r="J97" i="2" s="1"/>
  <c r="J596" i="5"/>
  <c r="J107" i="5" s="1"/>
  <c r="J121" i="3"/>
  <c r="J98" i="3"/>
  <c r="BK128" i="5"/>
  <c r="J128" i="5" s="1"/>
  <c r="J97" i="5" s="1"/>
  <c r="BK122" i="4"/>
  <c r="J122" i="4"/>
  <c r="J97" i="4" s="1"/>
  <c r="BK119" i="3"/>
  <c r="J119" i="3"/>
  <c r="J96" i="3"/>
  <c r="BK120" i="6"/>
  <c r="BK119" i="6" s="1"/>
  <c r="J119" i="6" s="1"/>
  <c r="J96" i="6" s="1"/>
  <c r="BK122" i="7"/>
  <c r="J122" i="7" s="1"/>
  <c r="J97" i="7" s="1"/>
  <c r="BD94" i="1"/>
  <c r="W33" i="1" s="1"/>
  <c r="J33" i="4"/>
  <c r="AV97" i="1"/>
  <c r="AT97" i="1"/>
  <c r="J33" i="5"/>
  <c r="AV98" i="1" s="1"/>
  <c r="AT98" i="1" s="1"/>
  <c r="J33" i="7"/>
  <c r="AV100" i="1"/>
  <c r="AT100" i="1" s="1"/>
  <c r="J33" i="2"/>
  <c r="AV95" i="1"/>
  <c r="AT95" i="1"/>
  <c r="BC94" i="1"/>
  <c r="W32" i="1"/>
  <c r="F33" i="6"/>
  <c r="AZ99" i="1"/>
  <c r="F33" i="4"/>
  <c r="AZ97" i="1"/>
  <c r="J33" i="6"/>
  <c r="AV99" i="1"/>
  <c r="AT99" i="1" s="1"/>
  <c r="F33" i="7"/>
  <c r="AZ100" i="1"/>
  <c r="BB94" i="1"/>
  <c r="W31" i="1" s="1"/>
  <c r="F33" i="2"/>
  <c r="AZ95" i="1"/>
  <c r="BA94" i="1"/>
  <c r="W30" i="1" s="1"/>
  <c r="F33" i="3"/>
  <c r="AZ96" i="1"/>
  <c r="J33" i="3"/>
  <c r="AV96" i="1" s="1"/>
  <c r="AT96" i="1" s="1"/>
  <c r="F33" i="5"/>
  <c r="AZ98" i="1" s="1"/>
  <c r="BK121" i="4" l="1"/>
  <c r="J121" i="4"/>
  <c r="J120" i="6"/>
  <c r="J97" i="6"/>
  <c r="BK125" i="2"/>
  <c r="J125" i="2"/>
  <c r="J96" i="2"/>
  <c r="BK127" i="5"/>
  <c r="J127" i="5" s="1"/>
  <c r="J96" i="5" s="1"/>
  <c r="BK121" i="7"/>
  <c r="J121" i="7"/>
  <c r="J96" i="7" s="1"/>
  <c r="AZ94" i="1"/>
  <c r="W29" i="1"/>
  <c r="AU94" i="1"/>
  <c r="J30" i="6"/>
  <c r="AG99" i="1"/>
  <c r="AN99" i="1"/>
  <c r="AW94" i="1"/>
  <c r="AK30" i="1" s="1"/>
  <c r="AX94" i="1"/>
  <c r="AY94" i="1"/>
  <c r="J30" i="4"/>
  <c r="AG97" i="1" s="1"/>
  <c r="AN97" i="1" s="1"/>
  <c r="J30" i="3"/>
  <c r="AG96" i="1" s="1"/>
  <c r="AN96" i="1" s="1"/>
  <c r="J39" i="4" l="1"/>
  <c r="J39" i="3"/>
  <c r="J96" i="4"/>
  <c r="J39" i="6"/>
  <c r="J30" i="2"/>
  <c r="AG95" i="1" s="1"/>
  <c r="AN95" i="1" s="1"/>
  <c r="AV94" i="1"/>
  <c r="AK29" i="1" s="1"/>
  <c r="J30" i="5"/>
  <c r="AG98" i="1"/>
  <c r="AN98" i="1"/>
  <c r="J30" i="7"/>
  <c r="AG100" i="1" s="1"/>
  <c r="AN100" i="1" s="1"/>
  <c r="J39" i="2" l="1"/>
  <c r="J39" i="5"/>
  <c r="J39" i="7"/>
  <c r="AG94" i="1"/>
  <c r="AT94" i="1"/>
  <c r="AN94" i="1" l="1"/>
  <c r="AK26" i="1"/>
  <c r="AK35" i="1"/>
</calcChain>
</file>

<file path=xl/sharedStrings.xml><?xml version="1.0" encoding="utf-8"?>
<sst xmlns="http://schemas.openxmlformats.org/spreadsheetml/2006/main" count="9806" uniqueCount="993">
  <si>
    <t>Export Komplet</t>
  </si>
  <si>
    <t/>
  </si>
  <si>
    <t>2.0</t>
  </si>
  <si>
    <t>ZAMOK</t>
  </si>
  <si>
    <t>False</t>
  </si>
  <si>
    <t>{a547e603-c663-48a4-b69d-7c1233c3d8d4}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</si>
  <si>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</si>
  <si>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</si>
  <si>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</si>
  <si>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</si>
  <si>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</si>
  <si>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</si>
  <si>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</si>
  <si>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</si>
  <si>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65420151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</si>
  <si>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</si>
  <si>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</si>
  <si>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mostu v km 12,829 na trati Tábor – Ražice</t>
  </si>
  <si>
    <t>KSO:</t>
  </si>
  <si>
    <t>CC-CZ:</t>
  </si>
  <si>
    <t>Místo:</t>
  </si>
  <si>
    <t xml:space="preserve"> </t>
  </si>
  <si>
    <t>Datum:</t>
  </si>
  <si>
    <t>4. 5. 2020</t>
  </si>
  <si>
    <t>Zadavatel:</t>
  </si>
  <si>
    <t>IČ:</t>
  </si>
  <si>
    <t>70994234</t>
  </si>
  <si>
    <t>Správa železnic s.o.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</si>
  <si>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</si>
  <si>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</si>
  <si>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</si>
  <si>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</si>
  <si>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</si>
  <si>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</si>
  <si>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</si>
  <si>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</si>
  <si>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</si>
  <si>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</si>
  <si>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</si>
  <si>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</si>
  <si>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</si>
  <si>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</si>
  <si>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</si>
  <si>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</si>
  <si>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</si>
  <si>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</si>
  <si>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</si>
  <si>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</si>
  <si>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</si>
  <si>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</si>
  <si>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</si>
  <si>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</si>
  <si>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</si>
  <si>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</si>
  <si>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</si>
  <si>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</si>
  <si>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</si>
  <si>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</si>
  <si>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</si>
  <si>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</si>
  <si>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</si>
  <si>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</si>
  <si>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</si>
  <si>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</si>
  <si>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</si>
  <si>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</si>
  <si>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</si>
  <si>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</si>
  <si>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</si>
  <si>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</si>
  <si>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</si>
  <si>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</si>
  <si>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</si>
  <si>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</si>
  <si>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</si>
  <si>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</si>
  <si>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</si>
  <si>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</si>
  <si>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</si>
  <si>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</si>
  <si>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</si>
  <si>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</si>
  <si>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propustek</t>
  </si>
  <si>
    <t>STA</t>
  </si>
  <si>
    <t>1</t>
  </si>
  <si>
    <t>{183552d9-aa45-4231-910c-ce8babf692da}</t>
  </si>
  <si>
    <t>2</t>
  </si>
  <si>
    <t>002</t>
  </si>
  <si>
    <t>propustek-svršek</t>
  </si>
  <si>
    <t>{35aae6ca-68ed-48f3-ae33-1dab41617cb4}</t>
  </si>
  <si>
    <t>003</t>
  </si>
  <si>
    <t>propustek-VRN</t>
  </si>
  <si>
    <t>{8fbb81ac-da1e-4b39-8e1c-1afdd1feae54}</t>
  </si>
  <si>
    <t>01</t>
  </si>
  <si>
    <t>most</t>
  </si>
  <si>
    <t>{8f62fb36-3f0f-490f-ae90-689acde31ed6}</t>
  </si>
  <si>
    <t>02</t>
  </si>
  <si>
    <t xml:space="preserve">most-svršek </t>
  </si>
  <si>
    <t>{5095a5e3-3865-46d5-b0ea-d5ea287b73e0}</t>
  </si>
  <si>
    <t>03</t>
  </si>
  <si>
    <t>most-VRN</t>
  </si>
  <si>
    <t>{7f3eb6b4-2c86-4064-a5f8-72aa62694fa1}</t>
  </si>
  <si>
    <t>KRYCÍ LIST SOUPISU PRACÍ</t>
  </si>
  <si>
    <t>Objekt:</t>
  </si>
  <si>
    <t>001 - propustek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</si>
  <si>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</si>
  <si>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</si>
  <si>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</si>
  <si>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</si>
  <si>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</si>
  <si>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</si>
  <si>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</si>
  <si>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</si>
  <si>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</si>
  <si>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</si>
  <si>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</si>
  <si>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</si>
  <si>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</si>
  <si>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</si>
  <si>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</si>
  <si>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</si>
  <si>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</si>
  <si>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</si>
  <si>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</si>
  <si>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</si>
  <si>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</si>
  <si>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</si>
  <si>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</si>
  <si>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</si>
  <si>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</si>
  <si>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</si>
  <si>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</si>
  <si>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</si>
  <si>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</si>
  <si>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</si>
  <si>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</si>
  <si>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</si>
  <si>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</si>
  <si>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</si>
  <si>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</si>
  <si>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CS ÚRS 2020 01</t>
  </si>
  <si>
    <t>4</t>
  </si>
  <si>
    <t>782871334</t>
  </si>
  <si>
    <t>VV</t>
  </si>
  <si>
    <t>2*(12*5)"vlevo a vpravo</t>
  </si>
  <si>
    <t>Součet</t>
  </si>
  <si>
    <t>111251111</t>
  </si>
  <si>
    <t>Drcení ořezaných větví D do 100 mm s odvozem do 20 km</t>
  </si>
  <si>
    <t>m3</t>
  </si>
  <si>
    <t>120*0,02</t>
  </si>
  <si>
    <t>3</t>
  </si>
  <si>
    <t>115001104</t>
  </si>
  <si>
    <t>Převedení vody potrubím DN do 300</t>
  </si>
  <si>
    <t>m</t>
  </si>
  <si>
    <t>6</t>
  </si>
  <si>
    <t xml:space="preserve">včetně pripadného čerpání </t>
  </si>
  <si>
    <t>14</t>
  </si>
  <si>
    <t>119001422</t>
  </si>
  <si>
    <t>Dočasné zajištění kabelů a kabelových tratí z 6 volně ložených kabelů</t>
  </si>
  <si>
    <t>8</t>
  </si>
  <si>
    <t xml:space="preserve">SSZT </t>
  </si>
  <si>
    <t>5</t>
  </si>
  <si>
    <t>121151103</t>
  </si>
  <si>
    <t>Sejmutí ornice plochy do 100 m2 tl vrstvy do 200 mm strojně</t>
  </si>
  <si>
    <t>-1876796299</t>
  </si>
  <si>
    <t>(3,315*3,380*1,15)+(3,720*3,38*1,15)"vlevo a vpravo</t>
  </si>
  <si>
    <t>122152501</t>
  </si>
  <si>
    <t>Odkopávky a prokopávky nezapažené pro spodní stavbu železnic v hornině třídy těžitelnosti I, skupiny 1 a 2 objem do 100 m3 strojně</t>
  </si>
  <si>
    <t>594524086</t>
  </si>
  <si>
    <t>7</t>
  </si>
  <si>
    <t>122302508</t>
  </si>
  <si>
    <t>Příplatek k odkopávkám nezapaženým pro spodní stavbu železnic v hornině třídy těžitelnosti II, skupiny 4 za ztížení při rekonstrukci</t>
  </si>
  <si>
    <t>94,186</t>
  </si>
  <si>
    <t>130001101</t>
  </si>
  <si>
    <t>Příplatek za ztížení vykopávky v blízkosti podzemního vedení</t>
  </si>
  <si>
    <t>18</t>
  </si>
  <si>
    <t>6*1*1</t>
  </si>
  <si>
    <t>9</t>
  </si>
  <si>
    <t>162432511</t>
  </si>
  <si>
    <t>Vodorovné přemístění výkopku do 2000 m pracovním vlakem</t>
  </si>
  <si>
    <t>t</t>
  </si>
  <si>
    <t>20</t>
  </si>
  <si>
    <t>doprava k přejezdu P 6244 km 13,713</t>
  </si>
  <si>
    <t xml:space="preserve">zemina </t>
  </si>
  <si>
    <t>188,372</t>
  </si>
  <si>
    <t>suť</t>
  </si>
  <si>
    <t>69,939</t>
  </si>
  <si>
    <t>10</t>
  </si>
  <si>
    <t>162751117</t>
  </si>
  <si>
    <t>Vodorovné přemístění do 10000 m výkopku/sypaniny z horniny třídy těžitelnosti I, skupiny 1 až 3</t>
  </si>
  <si>
    <t>-133652007</t>
  </si>
  <si>
    <t>11</t>
  </si>
  <si>
    <t>162751119</t>
  </si>
  <si>
    <t>Příplatek k vodorovnému přemístění výkopku/sypaniny z horniny třídy těžitelnosti I, skupiny 1 až 3 ZKD 1000 m přes 10000 m</t>
  </si>
  <si>
    <t>-970379613</t>
  </si>
  <si>
    <t>94,186*40</t>
  </si>
  <si>
    <t>12</t>
  </si>
  <si>
    <t>167151101</t>
  </si>
  <si>
    <t>Nakládání výkopku z hornin třídy těžitelnosti I, skupiny 1 až 3 do 100 m3</t>
  </si>
  <si>
    <t>-1177020951</t>
  </si>
  <si>
    <t>13</t>
  </si>
  <si>
    <t>171151101</t>
  </si>
  <si>
    <t>Hutnění boků násypů pro jakýkoliv sklon a míru zhutnění svahu</t>
  </si>
  <si>
    <t>28</t>
  </si>
  <si>
    <t>vtok</t>
  </si>
  <si>
    <t>2,8*3,380</t>
  </si>
  <si>
    <t>výtok</t>
  </si>
  <si>
    <t>3*3,380</t>
  </si>
  <si>
    <t>174111311</t>
  </si>
  <si>
    <t>Zásyp sypaninou se zhutněním přes 3 m3 pro spodní stavbu železnic</t>
  </si>
  <si>
    <t>32</t>
  </si>
  <si>
    <t xml:space="preserve">pro troubu </t>
  </si>
  <si>
    <t>8,55*10,2</t>
  </si>
  <si>
    <t>pod dlažby</t>
  </si>
  <si>
    <t>1,06*3,380</t>
  </si>
  <si>
    <t>0,71*3,380</t>
  </si>
  <si>
    <t>M</t>
  </si>
  <si>
    <t>58344171</t>
  </si>
  <si>
    <t>štěrkodrť frakce 0/32</t>
  </si>
  <si>
    <t>34</t>
  </si>
  <si>
    <t>93,193*1,6</t>
  </si>
  <si>
    <t>16</t>
  </si>
  <si>
    <t>181411123</t>
  </si>
  <si>
    <t>Založení lučního trávníku výsevem plochy do 1000 m2 ve svahu do 1:1</t>
  </si>
  <si>
    <t>36</t>
  </si>
  <si>
    <t>vpravo</t>
  </si>
  <si>
    <t>3,315*3,380*1,15</t>
  </si>
  <si>
    <t xml:space="preserve">vlevo </t>
  </si>
  <si>
    <t>3,720*3,380*1,15</t>
  </si>
  <si>
    <t>17</t>
  </si>
  <si>
    <t>005724740</t>
  </si>
  <si>
    <t>osivo směs travní krajinná-svahová</t>
  </si>
  <si>
    <t>kg</t>
  </si>
  <si>
    <t>38</t>
  </si>
  <si>
    <t>27,345*0,06</t>
  </si>
  <si>
    <t>182201101</t>
  </si>
  <si>
    <t>Svahování násypů</t>
  </si>
  <si>
    <t>40</t>
  </si>
  <si>
    <t>27,345</t>
  </si>
  <si>
    <t>19</t>
  </si>
  <si>
    <t>182351023</t>
  </si>
  <si>
    <t>Rozprostření ornice pl do 100 m2 ve svahu přes 1:5 tl vrstvy do 200 mm strojně</t>
  </si>
  <si>
    <t>423755329</t>
  </si>
  <si>
    <t>23,778*1,15</t>
  </si>
  <si>
    <t>Zakládání</t>
  </si>
  <si>
    <t>211971110</t>
  </si>
  <si>
    <t>Zřízení opláštění žeber nebo trativodů geotextilií v rýze nebo zářezu sklonu do 1:2</t>
  </si>
  <si>
    <t>44</t>
  </si>
  <si>
    <t xml:space="preserve">deska + trouba </t>
  </si>
  <si>
    <t>5,3*10,2</t>
  </si>
  <si>
    <t>69311089</t>
  </si>
  <si>
    <t>geotextilie netkaná separační, ochranná, filtrační, drenážní PES 600g/m2</t>
  </si>
  <si>
    <t>46</t>
  </si>
  <si>
    <t>22</t>
  </si>
  <si>
    <t>271532212</t>
  </si>
  <si>
    <t>Podsyp pod základové konstrukce se zhutněním z hrubého kameniva frakce 16 až 32 mm</t>
  </si>
  <si>
    <t>48</t>
  </si>
  <si>
    <t xml:space="preserve">vyrovnávající podsyp pod desku </t>
  </si>
  <si>
    <t>2,85*9,4*0,2</t>
  </si>
  <si>
    <t>pod prahy</t>
  </si>
  <si>
    <t>0,05*1,9*2</t>
  </si>
  <si>
    <t>23</t>
  </si>
  <si>
    <t>273321117</t>
  </si>
  <si>
    <t>Základové desky mostních konstrukcí ze ŽB C 25/30</t>
  </si>
  <si>
    <t>50</t>
  </si>
  <si>
    <t xml:space="preserve">základová deska </t>
  </si>
  <si>
    <t>7,6</t>
  </si>
  <si>
    <t xml:space="preserve">opočet prahy </t>
  </si>
  <si>
    <t>0,7*0,4*1,9*2*-1</t>
  </si>
  <si>
    <t>24</t>
  </si>
  <si>
    <t>273354111</t>
  </si>
  <si>
    <t>Bednění základových desek - zřízení</t>
  </si>
  <si>
    <t>52</t>
  </si>
  <si>
    <t>základová deska pod troubami:</t>
  </si>
  <si>
    <t>0,25*10,2*2</t>
  </si>
  <si>
    <t>1,9*0,25*2</t>
  </si>
  <si>
    <t xml:space="preserve">zesílený základ </t>
  </si>
  <si>
    <t>(0,305+0,46)*2,10*2*2</t>
  </si>
  <si>
    <t>25</t>
  </si>
  <si>
    <t>273354211</t>
  </si>
  <si>
    <t>Bednění základových desek - odstranění</t>
  </si>
  <si>
    <t>54</t>
  </si>
  <si>
    <t>26</t>
  </si>
  <si>
    <t>273361116</t>
  </si>
  <si>
    <t>Výztuž základových desek z betonářské oceli 10 505</t>
  </si>
  <si>
    <t>56</t>
  </si>
  <si>
    <t>507,636/1000</t>
  </si>
  <si>
    <t>27</t>
  </si>
  <si>
    <t>273361412</t>
  </si>
  <si>
    <t>Výztuž základových desek ze svařovaných sítí do 6 kg/m2</t>
  </si>
  <si>
    <t>58</t>
  </si>
  <si>
    <t>237/1000</t>
  </si>
  <si>
    <t>274311127</t>
  </si>
  <si>
    <t>Základové pasy, prahy, věnce a ostruhy z betonu prostého C 25/30</t>
  </si>
  <si>
    <t>60</t>
  </si>
  <si>
    <t xml:space="preserve">prahy </t>
  </si>
  <si>
    <t>0,7*0,4*1,9*2</t>
  </si>
  <si>
    <t xml:space="preserve">prahy dlažby </t>
  </si>
  <si>
    <t>0,8*0,5*3,380*2</t>
  </si>
  <si>
    <t>29</t>
  </si>
  <si>
    <t>275354111</t>
  </si>
  <si>
    <t>Bednění základových patek - zřízení</t>
  </si>
  <si>
    <t>62</t>
  </si>
  <si>
    <t>0,7*1,9*2*2</t>
  </si>
  <si>
    <t>0,7*0,4*2*2</t>
  </si>
  <si>
    <t>0,8*3,380*2*2</t>
  </si>
  <si>
    <t>0,5*0,8*2*2</t>
  </si>
  <si>
    <t>30</t>
  </si>
  <si>
    <t>275354211</t>
  </si>
  <si>
    <t>Bednění základových patek - odstranění</t>
  </si>
  <si>
    <t>64</t>
  </si>
  <si>
    <t>Vodorovné konstrukce</t>
  </si>
  <si>
    <t>31</t>
  </si>
  <si>
    <t>451315114</t>
  </si>
  <si>
    <t>Podkladní nebo výplňová vrstva z betonu C 12/15 tl do 100 mm</t>
  </si>
  <si>
    <t>66</t>
  </si>
  <si>
    <t xml:space="preserve">pod desku </t>
  </si>
  <si>
    <t>2,2*9,4</t>
  </si>
  <si>
    <t>451571111</t>
  </si>
  <si>
    <t>Lože pod dlažby ze štěrkopísku vrstva tl do 100 mm</t>
  </si>
  <si>
    <t>68</t>
  </si>
  <si>
    <t xml:space="preserve">vpravo </t>
  </si>
  <si>
    <t>2,915*3,380*1,15</t>
  </si>
  <si>
    <t>33</t>
  </si>
  <si>
    <t>457311117</t>
  </si>
  <si>
    <t>Vyrovnávací nebo spádový beton C 25/30 včetně úpravy povrchu</t>
  </si>
  <si>
    <t>70</t>
  </si>
  <si>
    <t>pod dlažbu dalších 60 mm</t>
  </si>
  <si>
    <t>2,915*3,380*1,15*0,06</t>
  </si>
  <si>
    <t>3,720*3,380*1,15*0,06</t>
  </si>
  <si>
    <t>464511122</t>
  </si>
  <si>
    <t>Pohoz z kamene záhozového hmotnosti do 200 kg z terénu</t>
  </si>
  <si>
    <t>72</t>
  </si>
  <si>
    <t>0,4*3,380</t>
  </si>
  <si>
    <t>35</t>
  </si>
  <si>
    <t>465513257</t>
  </si>
  <si>
    <t>Dlažba svahu u opěr z upraveného lomového žulového kamene tl 250 mm do lože C 25/30 pl přes 10 m2</t>
  </si>
  <si>
    <t>74</t>
  </si>
  <si>
    <t xml:space="preserve">vpravo tl. 250-400 </t>
  </si>
  <si>
    <t xml:space="preserve">vlevo  tl. 250-400 </t>
  </si>
  <si>
    <t>76</t>
  </si>
  <si>
    <t xml:space="preserve">do dlažby </t>
  </si>
  <si>
    <t>25,791*1,15*3,033/1000</t>
  </si>
  <si>
    <t>Trubní vedení</t>
  </si>
  <si>
    <t>37</t>
  </si>
  <si>
    <t>812472121</t>
  </si>
  <si>
    <t>Montáž potrubí z trub TBP těsněných pryžovými kroužky otevřený výkop sklon do 20 % DN 800</t>
  </si>
  <si>
    <t>78</t>
  </si>
  <si>
    <t>10,2</t>
  </si>
  <si>
    <t>592211R021</t>
  </si>
  <si>
    <t>ŽB. trouba patková DN 1000</t>
  </si>
  <si>
    <t>kus</t>
  </si>
  <si>
    <t>80</t>
  </si>
  <si>
    <t xml:space="preserve">ŽB Patková </t>
  </si>
  <si>
    <t>39</t>
  </si>
  <si>
    <t>592211R022</t>
  </si>
  <si>
    <t>Vtoková ŽB. trouba patková DN 1000</t>
  </si>
  <si>
    <t>82</t>
  </si>
  <si>
    <t>vtoková trouba patková DN 800:</t>
  </si>
  <si>
    <t>592211R023</t>
  </si>
  <si>
    <t>Výtoková ŽB. trouba patková DN 1000</t>
  </si>
  <si>
    <t>84</t>
  </si>
  <si>
    <t>šikmá výtoková trouba patková DN 800:</t>
  </si>
  <si>
    <t>Ostatní konstrukce a práce-bourání</t>
  </si>
  <si>
    <t>41</t>
  </si>
  <si>
    <t>931992121</t>
  </si>
  <si>
    <t>Výplň dilatačních spár z extrudovaného polystyrénu tl 20 mm</t>
  </si>
  <si>
    <t>86</t>
  </si>
  <si>
    <t>mezi odlážděním a spodní stavbou</t>
  </si>
  <si>
    <t>3,14*1,0*0,27*2</t>
  </si>
  <si>
    <t>42</t>
  </si>
  <si>
    <t>931994142</t>
  </si>
  <si>
    <t>Těsnění dilatační spáry betonové konstrukce polyuretanovým tmelem do pl 4,0 cm2</t>
  </si>
  <si>
    <t>88</t>
  </si>
  <si>
    <t>3,14*1,0*2</t>
  </si>
  <si>
    <t>43</t>
  </si>
  <si>
    <t>936942211</t>
  </si>
  <si>
    <t>Zhotovení tabulky s letopočtem opravy mostu vložením šablony do bednění</t>
  </si>
  <si>
    <t>90</t>
  </si>
  <si>
    <t xml:space="preserve">bločkem do dlažby </t>
  </si>
  <si>
    <t>962021112</t>
  </si>
  <si>
    <t>Bourání mostních zdí a pilířů z kamene</t>
  </si>
  <si>
    <t>92</t>
  </si>
  <si>
    <t>opěry</t>
  </si>
  <si>
    <t>0,99*7,3*2</t>
  </si>
  <si>
    <t>NK</t>
  </si>
  <si>
    <t>1,25*0,25*7,495</t>
  </si>
  <si>
    <t xml:space="preserve">část základu </t>
  </si>
  <si>
    <t>0,6*7,3</t>
  </si>
  <si>
    <t xml:space="preserve">čela </t>
  </si>
  <si>
    <t>2,760*1,8*0,8</t>
  </si>
  <si>
    <t>2,04*1,8*0,8</t>
  </si>
  <si>
    <t>997</t>
  </si>
  <si>
    <t>Přesun sutě</t>
  </si>
  <si>
    <t>45</t>
  </si>
  <si>
    <t>997211511</t>
  </si>
  <si>
    <t>Vodorovná doprava suti po suchu na vzdálenost do 1 km</t>
  </si>
  <si>
    <t>94</t>
  </si>
  <si>
    <t>997211519</t>
  </si>
  <si>
    <t>Příplatek ZKD 1 km u vodorovné dopravy suti</t>
  </si>
  <si>
    <t>96</t>
  </si>
  <si>
    <t>69,939*49</t>
  </si>
  <si>
    <t>47</t>
  </si>
  <si>
    <t>997211611</t>
  </si>
  <si>
    <t>Nakládání suti na dopravní prostředky pro vodorovnou dopravu</t>
  </si>
  <si>
    <t>98</t>
  </si>
  <si>
    <t>997221655</t>
  </si>
  <si>
    <t>Poplatek za uložení na skládce (skládkovné) zeminy a kamení kód odpadu 17 05 04</t>
  </si>
  <si>
    <t>169296097</t>
  </si>
  <si>
    <t>94,186*2</t>
  </si>
  <si>
    <t>998</t>
  </si>
  <si>
    <t>Přesun hmot</t>
  </si>
  <si>
    <t>49</t>
  </si>
  <si>
    <t>998214111</t>
  </si>
  <si>
    <t>Přesun hmot pro mosty montované z dílců ŽB nebo předpjatých v do 20 m</t>
  </si>
  <si>
    <t>102</t>
  </si>
  <si>
    <t>998214192</t>
  </si>
  <si>
    <t>Příplatek k přesunu hmot pro mosty montované z dílců ŽB a předpjatých za zvětšený přesun do 2000 m</t>
  </si>
  <si>
    <t>104</t>
  </si>
  <si>
    <t>711</t>
  </si>
  <si>
    <t>Izolace proti vodě, vlhkosti a plynům</t>
  </si>
  <si>
    <t>51</t>
  </si>
  <si>
    <t>711511101</t>
  </si>
  <si>
    <t>Provedení hydroizolace potrubí za studena penetračním nátěrem</t>
  </si>
  <si>
    <t>106</t>
  </si>
  <si>
    <t>0,4*0,7*2*2</t>
  </si>
  <si>
    <t>0,8*0,5*2*2</t>
  </si>
  <si>
    <t>111631500</t>
  </si>
  <si>
    <t>lak penetrační asfaltový</t>
  </si>
  <si>
    <t>108</t>
  </si>
  <si>
    <t>72,916*0,35/1000</t>
  </si>
  <si>
    <t>53</t>
  </si>
  <si>
    <t>711511102</t>
  </si>
  <si>
    <t>Provedení hydroizolace potrubí za studena asfaltovým lakem</t>
  </si>
  <si>
    <t>110</t>
  </si>
  <si>
    <t>72,916*2</t>
  </si>
  <si>
    <t>111631780</t>
  </si>
  <si>
    <t>lak hydroizolační asfaltový pro izolaci trub</t>
  </si>
  <si>
    <t>112</t>
  </si>
  <si>
    <t>145,832*0,4/1000</t>
  </si>
  <si>
    <t>55</t>
  </si>
  <si>
    <t>998711101</t>
  </si>
  <si>
    <t>Přesun hmot tonážní pro izolace proti vodě, vlhkosti a plynům v objektech výšky do 6 m</t>
  </si>
  <si>
    <t>114</t>
  </si>
  <si>
    <t>002 - propustek-svršek</t>
  </si>
  <si>
    <t xml:space="preserve">    5 - Komunikace</t>
  </si>
  <si>
    <t>OST - Ostatní</t>
  </si>
  <si>
    <t>Komunikace</t>
  </si>
  <si>
    <t>5905023030</t>
  </si>
  <si>
    <t>Úprava povrchu stezky rozprostřením štěrkodrtě přes 5 do 10 cm</t>
  </si>
  <si>
    <t>Sborník UOŽI 01 2020</t>
  </si>
  <si>
    <t>0,660*20</t>
  </si>
  <si>
    <t>5905025010</t>
  </si>
  <si>
    <t>Doplnění stezky štěrkodrtí ojediněle ručně</t>
  </si>
  <si>
    <t>13,2*0,1</t>
  </si>
  <si>
    <t>5955101025</t>
  </si>
  <si>
    <t>Kamenivo drcené drť frakce 4/8</t>
  </si>
  <si>
    <t>1,320*1,6</t>
  </si>
  <si>
    <t>5905055010</t>
  </si>
  <si>
    <t>Odstranění stávajícího kolejového lože odtěžením v koleji</t>
  </si>
  <si>
    <t>1,17*20</t>
  </si>
  <si>
    <t>5905060010</t>
  </si>
  <si>
    <t>Zřízení nového kolejového lože v koleji</t>
  </si>
  <si>
    <t>2,06*20</t>
  </si>
  <si>
    <t>5955101005</t>
  </si>
  <si>
    <t>Kamenivo drcené štěrk frakce 31,5/63 třídy min. BII</t>
  </si>
  <si>
    <t>41,2*1,6</t>
  </si>
  <si>
    <t>pro doplnění při ASP 1/2 vozu SA</t>
  </si>
  <si>
    <t>35*1,6/2</t>
  </si>
  <si>
    <t>5905105030</t>
  </si>
  <si>
    <t>Doplnění KL kamenivem souvisle strojně v koleji</t>
  </si>
  <si>
    <t>doplnění KL při ASP pro 2 objekty</t>
  </si>
  <si>
    <t>35/2</t>
  </si>
  <si>
    <t>5906130390</t>
  </si>
  <si>
    <t>Montáž kolejového roštu v ose koleje pražce betonové vystrojené tv. S49 rozdělení "d"</t>
  </si>
  <si>
    <t>km</t>
  </si>
  <si>
    <t>20/1000</t>
  </si>
  <si>
    <t>5906140200</t>
  </si>
  <si>
    <t>Demontáž kolejového roštu koleje v ose koleje pražce betonové tv. S49 rozdělení "d"</t>
  </si>
  <si>
    <t>5907050020</t>
  </si>
  <si>
    <t>Dělení kolejnic řezáním nebo rozbroušením tv. S49</t>
  </si>
  <si>
    <t>5909032020</t>
  </si>
  <si>
    <t>Přesná úprava GPK koleje směrové a výškové uspořádání pražce betonové</t>
  </si>
  <si>
    <t>ouborkm</t>
  </si>
  <si>
    <t>5910020130</t>
  </si>
  <si>
    <t>Svařování kolejnic termitem plný předehřev standardní spára svar jednotlivý tv. S49</t>
  </si>
  <si>
    <t>svar</t>
  </si>
  <si>
    <t>5910035030</t>
  </si>
  <si>
    <t>Dosažení dovolené upínací teploty v BK prodloužením kolejnicového pásu v koleji tv. S49</t>
  </si>
  <si>
    <t>5910040230</t>
  </si>
  <si>
    <t>Umožnění volné dilatace kolejnice bez demontáže nebo montáže upevňovadel s osazením a odstraněním kluzných podložek rozdělení pražců "u"</t>
  </si>
  <si>
    <t>4*100</t>
  </si>
  <si>
    <t>OST</t>
  </si>
  <si>
    <t>Ostatní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</si>
  <si>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</si>
  <si>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</si>
  <si>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262144</t>
  </si>
  <si>
    <t xml:space="preserve">dovoz </t>
  </si>
  <si>
    <t>2,112</t>
  </si>
  <si>
    <t>93,920</t>
  </si>
  <si>
    <t>9902100500</t>
  </si>
  <si>
    <t>Doprava obousměrná (např. dodávek z vlastních zásob zhotovitele nebo objednatele nebo výzisku) mechanizací o nosnosti přes 3,5 t sypanin (kameniva, písku, suti, dlažebních kostek, atd.) do 60 km</t>
  </si>
  <si>
    <t xml:space="preserve">odvoz starého střerku </t>
  </si>
  <si>
    <t>1,17*20*1,8</t>
  </si>
  <si>
    <t>9903200100</t>
  </si>
  <si>
    <t>Přeprava mechanizace na místo prováděných prací o hmotnosti přes 12 t přes 50 do 100 km (nájezd ASP)</t>
  </si>
  <si>
    <t>003 - propustek-VRN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</si>
  <si>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</si>
  <si>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</si>
  <si>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</si>
  <si>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</si>
  <si>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</si>
  <si>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</si>
  <si>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</si>
  <si>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</si>
  <si>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</si>
  <si>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</si>
  <si>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</si>
  <si>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…</t>
  </si>
  <si>
    <t>013002000</t>
  </si>
  <si>
    <t>Projektové práce+DSPS</t>
  </si>
  <si>
    <t>VRN3</t>
  </si>
  <si>
    <t>Zařízení staveniště</t>
  </si>
  <si>
    <t>030001000</t>
  </si>
  <si>
    <t>VRN4</t>
  </si>
  <si>
    <t>Inženýrská činnost</t>
  </si>
  <si>
    <t>043134000</t>
  </si>
  <si>
    <t>Zkoušky zatěžovací</t>
  </si>
  <si>
    <t>VRN6</t>
  </si>
  <si>
    <t>Územní vlivy</t>
  </si>
  <si>
    <t>060001000</t>
  </si>
  <si>
    <t>724633975</t>
  </si>
  <si>
    <t>01 - most</t>
  </si>
  <si>
    <t xml:space="preserve">    2 -  Zakládání</t>
  </si>
  <si>
    <t xml:space="preserve">    3 - Svislé a kompletní konstrukce</t>
  </si>
  <si>
    <t xml:space="preserve">    6 - Úpravy povrchů, podlahy a osazování výplní</t>
  </si>
  <si>
    <t>PSV - Práce a dodávky PSV</t>
  </si>
  <si>
    <t xml:space="preserve">    711 - Izolace proti vodě, vlhkosti a plynům</t>
  </si>
  <si>
    <t>571977978</t>
  </si>
  <si>
    <t xml:space="preserve">9*6*2*2/2"za křídlama 50% ve výškách </t>
  </si>
  <si>
    <t>108*2*0,03</t>
  </si>
  <si>
    <t>-2111587288</t>
  </si>
  <si>
    <t>(7,5*1,15+6,89*1,15)+(1*1,15*2)"vyústění odvodnění vlevo a vpravo</t>
  </si>
  <si>
    <t>(5,4*1,15+5,78*1,15)+(6,58*1,15+6,9*1,15)"vyústění za křídly vpravo a vlevo</t>
  </si>
  <si>
    <t>-1484625403</t>
  </si>
  <si>
    <t>1251199873</t>
  </si>
  <si>
    <t xml:space="preserve">dovoz k přejezdu P6244, km 13,713 </t>
  </si>
  <si>
    <t>338,646</t>
  </si>
  <si>
    <t>63,710</t>
  </si>
  <si>
    <t>-664409831</t>
  </si>
  <si>
    <t>444004215</t>
  </si>
  <si>
    <t>169,323*40</t>
  </si>
  <si>
    <t>171111111</t>
  </si>
  <si>
    <t>Hutnění zeminy pro spodní stavbu železnic tl do 20 cm</t>
  </si>
  <si>
    <t xml:space="preserve">pod desku a ve výbězích </t>
  </si>
  <si>
    <t>20,6*((8,6+5,4)/2)</t>
  </si>
  <si>
    <t xml:space="preserve">nad NK </t>
  </si>
  <si>
    <t>2,5*5,4</t>
  </si>
  <si>
    <t xml:space="preserve">pod NK </t>
  </si>
  <si>
    <t>0,17*7,9*2</t>
  </si>
  <si>
    <t>0,45*7,9</t>
  </si>
  <si>
    <t xml:space="preserve">ve výbězích </t>
  </si>
  <si>
    <t>3,73*8,6</t>
  </si>
  <si>
    <t>2,99*8,6</t>
  </si>
  <si>
    <t>77,533*1,6</t>
  </si>
  <si>
    <t>181411122</t>
  </si>
  <si>
    <t>Založení lučního trávníku výsevem plochy do 1000 m2 ve svahu do 1:2</t>
  </si>
  <si>
    <t xml:space="preserve">vyustění odvodnění </t>
  </si>
  <si>
    <t>7,5*1,15</t>
  </si>
  <si>
    <t>6,89*1,15</t>
  </si>
  <si>
    <t>1*1*1,15</t>
  </si>
  <si>
    <t xml:space="preserve">za křídly </t>
  </si>
  <si>
    <t>5,4*1,15</t>
  </si>
  <si>
    <t>5,78*1,15</t>
  </si>
  <si>
    <t>6,58*1,15</t>
  </si>
  <si>
    <t>6,9*1,15</t>
  </si>
  <si>
    <t>46,058*0,015</t>
  </si>
  <si>
    <t>-1208391184</t>
  </si>
  <si>
    <t xml:space="preserve"> Zakládání</t>
  </si>
  <si>
    <t xml:space="preserve">dobetonované čela </t>
  </si>
  <si>
    <t>1*7,895</t>
  </si>
  <si>
    <t>1,1*7,895</t>
  </si>
  <si>
    <t>212795111</t>
  </si>
  <si>
    <t>Příčné odvodnění mostní opěry z plastových trub DN 160 včetně podkladního betonu, štěrkového obsypu</t>
  </si>
  <si>
    <t>8,7*2</t>
  </si>
  <si>
    <t>224111114</t>
  </si>
  <si>
    <t>Vrty maloprofilové D do 56 mm úklon do 45° hl do 25 m hor. III a IV</t>
  </si>
  <si>
    <t xml:space="preserve">opěry </t>
  </si>
  <si>
    <t>66,05</t>
  </si>
  <si>
    <t xml:space="preserve">křídla </t>
  </si>
  <si>
    <t>143,6</t>
  </si>
  <si>
    <t>281601111</t>
  </si>
  <si>
    <t>Injektování vrtů nízkotlaké vzestupné s jednoduchým obturátorem tlakem do 0,6 MPa</t>
  </si>
  <si>
    <t>hod</t>
  </si>
  <si>
    <t>33,504*4,0</t>
  </si>
  <si>
    <t>58521133R</t>
  </si>
  <si>
    <t>Injektážní směs</t>
  </si>
  <si>
    <t>ZÁKLADY OPĚRY  15%</t>
  </si>
  <si>
    <t>6,17*6,3*0,15</t>
  </si>
  <si>
    <t>OPĚRY  10%</t>
  </si>
  <si>
    <t>6,6*6,3*2*0,1</t>
  </si>
  <si>
    <t>KŘÍDLA 20 %</t>
  </si>
  <si>
    <t>7,6*6,7/2*2*0,2</t>
  </si>
  <si>
    <t>7,6*6,035/2*2*0,2</t>
  </si>
  <si>
    <t>Svislé a kompletní konstrukce</t>
  </si>
  <si>
    <t>317321118</t>
  </si>
  <si>
    <t>Mostní římsy ze ŽB C 30/37</t>
  </si>
  <si>
    <t xml:space="preserve">NK </t>
  </si>
  <si>
    <t>2,1</t>
  </si>
  <si>
    <t xml:space="preserve">nasazené římsy přechody </t>
  </si>
  <si>
    <t>0,3*0,44*2,960*4</t>
  </si>
  <si>
    <t xml:space="preserve">římsy křídel </t>
  </si>
  <si>
    <t>2,5+2,0</t>
  </si>
  <si>
    <t>317353121</t>
  </si>
  <si>
    <t>Bednění mostních říms všech tvarů - zřízení</t>
  </si>
  <si>
    <t xml:space="preserve">římsy na desce </t>
  </si>
  <si>
    <t>(0,1+0,275+0,3+0,08)*7,895*2</t>
  </si>
  <si>
    <t>0,13*2*2</t>
  </si>
  <si>
    <t xml:space="preserve">římsy přechododvých zídek </t>
  </si>
  <si>
    <t>(0,08+0,3+0,28+0,149+0,04)*2,96*4</t>
  </si>
  <si>
    <t>0,3*0,44*2*4</t>
  </si>
  <si>
    <t>(0,1+0,1+0,3+0,385)*6,625*2</t>
  </si>
  <si>
    <t>(0,1+0,1+0,3+0,385)*7,5*2</t>
  </si>
  <si>
    <t>0,15*4</t>
  </si>
  <si>
    <t>317353221</t>
  </si>
  <si>
    <t>Bednění mostních říms všech tvarů - odstranění</t>
  </si>
  <si>
    <t>317361116</t>
  </si>
  <si>
    <t>Výztuž mostních říms z betonářské oceli 10 505</t>
  </si>
  <si>
    <t xml:space="preserve">na desce </t>
  </si>
  <si>
    <t>(163,88+201,6)*0,617/1000</t>
  </si>
  <si>
    <t xml:space="preserve">na přechodových zídkách </t>
  </si>
  <si>
    <t>151,893/1000</t>
  </si>
  <si>
    <t xml:space="preserve">římsy na křídlech </t>
  </si>
  <si>
    <t>800,296/1000</t>
  </si>
  <si>
    <t>334124111</t>
  </si>
  <si>
    <t>Osazování prefabrikovaných opěr nebo pilířů z ŽB železničním kolejovým jeřábem hmotnosti do 5 t</t>
  </si>
  <si>
    <t>dle přílohy č.6:</t>
  </si>
  <si>
    <t>římsová zídka 1</t>
  </si>
  <si>
    <t>5938455R01</t>
  </si>
  <si>
    <t>PRVEK ŘÍMSOVÉ ZÍDKY 1</t>
  </si>
  <si>
    <t>334323118</t>
  </si>
  <si>
    <t>Mostní opěry a úložné prahy ze ŽB C 30/37</t>
  </si>
  <si>
    <t>ČELO VLEVO</t>
  </si>
  <si>
    <t>5,3</t>
  </si>
  <si>
    <t>ČELO VPRAVO</t>
  </si>
  <si>
    <t>3,9</t>
  </si>
  <si>
    <t>334351112</t>
  </si>
  <si>
    <t>Bednění systémové mostních opěr a úložných prahů z překližek pro ŽB - zřízení</t>
  </si>
  <si>
    <t>(0,430+0,605+0,3)*7,895</t>
  </si>
  <si>
    <t>(0,375+0,605+0,565)*7,895</t>
  </si>
  <si>
    <t>334351211</t>
  </si>
  <si>
    <t>Bednění systémové mostních opěr a úložných prahů z překližek - odstranění</t>
  </si>
  <si>
    <t>334361216</t>
  </si>
  <si>
    <t>Výztuž dříků opěr z betonářské oceli 10 505</t>
  </si>
  <si>
    <t>1288,966/1000</t>
  </si>
  <si>
    <t>421321128</t>
  </si>
  <si>
    <t>Mostní nosné konstrukce deskové ze ŽB C 30/37</t>
  </si>
  <si>
    <t>16,00</t>
  </si>
  <si>
    <t>421351R001</t>
  </si>
  <si>
    <t>Bednění ŽB desky  včetně podpěrné konstrukce - zřízení</t>
  </si>
  <si>
    <t>0,12*7,895</t>
  </si>
  <si>
    <t>421351R002</t>
  </si>
  <si>
    <t>Bednění ŽB desky  včetně podpěrné konstrukce -odstranění</t>
  </si>
  <si>
    <t>1,894</t>
  </si>
  <si>
    <t>421351112</t>
  </si>
  <si>
    <t>Bednění boků přechodové desky konstrukcí mostů - zřízení</t>
  </si>
  <si>
    <t xml:space="preserve">VPRAVO </t>
  </si>
  <si>
    <t>0,495*7,895</t>
  </si>
  <si>
    <t>(0,140+0,1)*7,895</t>
  </si>
  <si>
    <t xml:space="preserve">VLEVO </t>
  </si>
  <si>
    <t>0,5*7,895</t>
  </si>
  <si>
    <t>421351141</t>
  </si>
  <si>
    <t>Bednění čela pracovní spáry konstrukcí mostů - zřízení</t>
  </si>
  <si>
    <t>1,92*2</t>
  </si>
  <si>
    <t>421351212</t>
  </si>
  <si>
    <t>Bednění boků přechodové desky konstrukcí mostů - odstranění</t>
  </si>
  <si>
    <t>421351241</t>
  </si>
  <si>
    <t>Bednění čela pracovní spáry konstrukcí mostů - odstranění</t>
  </si>
  <si>
    <t>421361226</t>
  </si>
  <si>
    <t>Výztuž ŽB deskového mostu z betonářské oceli 10 505</t>
  </si>
  <si>
    <t>2543,707/1000</t>
  </si>
  <si>
    <t xml:space="preserve">odpočet římsy </t>
  </si>
  <si>
    <t>(163,88+201,6)*0,617/1000*-1</t>
  </si>
  <si>
    <t xml:space="preserve">pod zídky </t>
  </si>
  <si>
    <t>(2,96+0,3)*(1,49+0,3)*4</t>
  </si>
  <si>
    <t>451315134</t>
  </si>
  <si>
    <t>Podkladní nebo výplňová vrstva z betonu C 12/15 tl do 200 mm</t>
  </si>
  <si>
    <t>451475121</t>
  </si>
  <si>
    <t>Podkladní vrstva plastbetonová samonivelační první vrstva tl 10 mm</t>
  </si>
  <si>
    <t>0,2*0,24*12*2</t>
  </si>
  <si>
    <t>451475122</t>
  </si>
  <si>
    <t>Podkladní vrstva plastbetonová samonivelační každá další vrstva tl 10 mm</t>
  </si>
  <si>
    <t>1,152</t>
  </si>
  <si>
    <t>451541111</t>
  </si>
  <si>
    <t>Lože pod potrubí otevřený výkop ze štěrkodrtě</t>
  </si>
  <si>
    <t>0,8*5,4</t>
  </si>
  <si>
    <t xml:space="preserve">pod desky ve výbězích  </t>
  </si>
  <si>
    <t>0,64*8,6</t>
  </si>
  <si>
    <t xml:space="preserve">pod dlažbu za křídly </t>
  </si>
  <si>
    <t>0,3*6,5*2</t>
  </si>
  <si>
    <t>0,3*7,5*2</t>
  </si>
  <si>
    <t>451577877</t>
  </si>
  <si>
    <t>Podklad nebo lože pod dlažbu vodorovný nebo do sklonu 1:5 ze štěrkopísku tl do 100 mm</t>
  </si>
  <si>
    <t>457311118</t>
  </si>
  <si>
    <t>Vyrovnávací nebo spádový beton C 30/37 včetně úpravy povrchu</t>
  </si>
  <si>
    <t>TÁBORSKÁ DESKA</t>
  </si>
  <si>
    <t>6,0</t>
  </si>
  <si>
    <t xml:space="preserve">RAŽICKÁ DESKA </t>
  </si>
  <si>
    <t xml:space="preserve">obetonování táhel </t>
  </si>
  <si>
    <t>0,15*0,150*5,4*4</t>
  </si>
  <si>
    <t>457451133</t>
  </si>
  <si>
    <t>Ochranná betonová vrstva na izolaci přesýpaných objektů tl 60 mm s výztuží sítí beton C 25/30</t>
  </si>
  <si>
    <t>5,54*7,9</t>
  </si>
  <si>
    <t>465513157</t>
  </si>
  <si>
    <t>Dlažba svahu u opěr z upraveného lomového žulového kamene tl 200 mm do lože C 25/30 pl přes 10 m2</t>
  </si>
  <si>
    <t>100</t>
  </si>
  <si>
    <t xml:space="preserve">pod dlažbu </t>
  </si>
  <si>
    <t>46,058*1,33*4,44/1000</t>
  </si>
  <si>
    <t xml:space="preserve">do desek ve výbězích </t>
  </si>
  <si>
    <t>686,4/1000</t>
  </si>
  <si>
    <t>Úpravy povrchů, podlahy a osazování výplní</t>
  </si>
  <si>
    <t>628613233</t>
  </si>
  <si>
    <t>Protikorozní ochrana OK mostu III. tř.- základní a podkladní epoxidový, vrchní PU nátěr s metalizací</t>
  </si>
  <si>
    <t>"Zábradlí</t>
  </si>
  <si>
    <t>PANEL A</t>
  </si>
  <si>
    <t>70x70x6</t>
  </si>
  <si>
    <t>8,85*4*0,274</t>
  </si>
  <si>
    <t>PANEL B</t>
  </si>
  <si>
    <t>11,805*4*0,274</t>
  </si>
  <si>
    <t>"80x80x8</t>
  </si>
  <si>
    <t>3,165*4*0,314</t>
  </si>
  <si>
    <t>patní desky</t>
  </si>
  <si>
    <t>0,2*0,24*2*12*2</t>
  </si>
  <si>
    <t xml:space="preserve">táhla </t>
  </si>
  <si>
    <t>(2*PI*0,014*0,014+2*PI*0,014*6,3)*4</t>
  </si>
  <si>
    <t xml:space="preserve">desky kotevní </t>
  </si>
  <si>
    <t>0,2*0,2*4*2</t>
  </si>
  <si>
    <t>15625101</t>
  </si>
  <si>
    <t>drát metalizační Zn D 3mm</t>
  </si>
  <si>
    <t>1,517*35,434</t>
  </si>
  <si>
    <t>317661142</t>
  </si>
  <si>
    <t>Výplň spár monolitické římsy tmelem polyuretanovým šířky spáry do 40 mm</t>
  </si>
  <si>
    <t>2,1*4</t>
  </si>
  <si>
    <t>911121211</t>
  </si>
  <si>
    <t>Výroba ocelového zábradli při opravách mostů</t>
  </si>
  <si>
    <t xml:space="preserve">zprava </t>
  </si>
  <si>
    <t>(2,950+3,935+3,935+2,950)</t>
  </si>
  <si>
    <t xml:space="preserve">zleva </t>
  </si>
  <si>
    <t>(2,950+4,235+4,235+2,950)</t>
  </si>
  <si>
    <t>911121311</t>
  </si>
  <si>
    <t>Montáž ocelového zábradli při opravách mostů</t>
  </si>
  <si>
    <t>130104280</t>
  </si>
  <si>
    <t>úhelník ocelový rovnostranný jakost 11 375 70x70x6mm</t>
  </si>
  <si>
    <t>74,34*4/1000</t>
  </si>
  <si>
    <t>99,16*4/1000</t>
  </si>
  <si>
    <t>13010434</t>
  </si>
  <si>
    <t>úhelník ocelový rovnostranný jakost 11 375 80x80x8mm</t>
  </si>
  <si>
    <t>30,57*4/1000</t>
  </si>
  <si>
    <t>136112380R</t>
  </si>
  <si>
    <t>plech tlustý hladký jakost S 235 JR, 16x2000x3000 mm</t>
  </si>
  <si>
    <t>116</t>
  </si>
  <si>
    <t>18,09*4/1000</t>
  </si>
  <si>
    <t>57</t>
  </si>
  <si>
    <t>916231213</t>
  </si>
  <si>
    <t>Osazení chodníkového obrubníku betonového stojatého s boční opěrou do lože z betonu prostého</t>
  </si>
  <si>
    <t>118</t>
  </si>
  <si>
    <t xml:space="preserve">za křídly pro dlažby </t>
  </si>
  <si>
    <t>6,5*2</t>
  </si>
  <si>
    <t>7,5*2</t>
  </si>
  <si>
    <t>59217017</t>
  </si>
  <si>
    <t>obrubník betonový chodníkový 1000x100x250mm</t>
  </si>
  <si>
    <t>120</t>
  </si>
  <si>
    <t>59</t>
  </si>
  <si>
    <t>916991121</t>
  </si>
  <si>
    <t>Lože pod obrubníky, krajníky nebo obruby z dlažebních kostek z betonu prostého</t>
  </si>
  <si>
    <t>122</t>
  </si>
  <si>
    <t>lože C 20/25 XF3</t>
  </si>
  <si>
    <t>0,1*6,5*2</t>
  </si>
  <si>
    <t>0,1*7,5*2</t>
  </si>
  <si>
    <t>124</t>
  </si>
  <si>
    <t xml:space="preserve">mezi NK a přechodem </t>
  </si>
  <si>
    <t>0,87*4</t>
  </si>
  <si>
    <t>61</t>
  </si>
  <si>
    <t>126</t>
  </si>
  <si>
    <t xml:space="preserve">do říms desky </t>
  </si>
  <si>
    <t>938121111</t>
  </si>
  <si>
    <t>Odstranění náletových křovin, dřevin a travnatého porostu ve výškách v okolí říms a křídel</t>
  </si>
  <si>
    <t>128</t>
  </si>
  <si>
    <t>za křídlama 50%</t>
  </si>
  <si>
    <t>9*6*2*2/2</t>
  </si>
  <si>
    <t>63</t>
  </si>
  <si>
    <t>941111121</t>
  </si>
  <si>
    <t>Montáž lešení řadového trubkového lehkého s podlahami zatížení do 200 kg/m2 š do 1,2 m v do 10 m</t>
  </si>
  <si>
    <t>130</t>
  </si>
  <si>
    <t xml:space="preserve">pručelí </t>
  </si>
  <si>
    <t>7,5*5*2</t>
  </si>
  <si>
    <t>15*2</t>
  </si>
  <si>
    <t>16,13*2</t>
  </si>
  <si>
    <t>941111221</t>
  </si>
  <si>
    <t>Příplatek k lešení řadovému trubkovému lehkému s podlahami š 1,2 m v 10 m za první a ZKD den použití</t>
  </si>
  <si>
    <t>132</t>
  </si>
  <si>
    <t>75*30</t>
  </si>
  <si>
    <t>65</t>
  </si>
  <si>
    <t>941111821</t>
  </si>
  <si>
    <t>Demontáž lešení řadového trubkového lehkého s podlahami zatížení do 200 kg/m2 š do 1,2 m v do 10 m</t>
  </si>
  <si>
    <t>134</t>
  </si>
  <si>
    <t>75</t>
  </si>
  <si>
    <t>943221111</t>
  </si>
  <si>
    <t>Montáž lešení prostorového rámového těžkého s podlahami zatížení tř. 4 do 300 kg/m2 v do 10 m</t>
  </si>
  <si>
    <t>136</t>
  </si>
  <si>
    <t xml:space="preserve">v otvoru </t>
  </si>
  <si>
    <t>4*(3,3-1,8)*5,9</t>
  </si>
  <si>
    <t>67</t>
  </si>
  <si>
    <t>943221211</t>
  </si>
  <si>
    <t>Příplatek k lešení prostorovému rámovému těžkému s podlahami tř.4 v 10 m za první a ZKD den použití</t>
  </si>
  <si>
    <t>138</t>
  </si>
  <si>
    <t>35,4*30</t>
  </si>
  <si>
    <t>943221811</t>
  </si>
  <si>
    <t>Demontáž lešení prostorového rámového těžkého s podlahami zatížení tř. 4 do 300 kg/m2 v do 10 m</t>
  </si>
  <si>
    <t>140</t>
  </si>
  <si>
    <t>69</t>
  </si>
  <si>
    <t>953965R001</t>
  </si>
  <si>
    <t>Kotevní šroub a matice pro chemické kotvy M 16 NEREZ - A4</t>
  </si>
  <si>
    <t>142</t>
  </si>
  <si>
    <t xml:space="preserve">šrouby do patních desek zábradlí </t>
  </si>
  <si>
    <t>12*4*2</t>
  </si>
  <si>
    <t>963021112</t>
  </si>
  <si>
    <t>Bourání mostní nosné konstrukce z kamene</t>
  </si>
  <si>
    <t>144</t>
  </si>
  <si>
    <t xml:space="preserve">pručelí vpravo </t>
  </si>
  <si>
    <t>0,78*7,915</t>
  </si>
  <si>
    <t xml:space="preserve">pručelí vlevo </t>
  </si>
  <si>
    <t>0,82*8,010</t>
  </si>
  <si>
    <t>71</t>
  </si>
  <si>
    <t>963051111</t>
  </si>
  <si>
    <t>Bourání mostní nosné konstrukce z ŽB</t>
  </si>
  <si>
    <t>146</t>
  </si>
  <si>
    <t>římsy</t>
  </si>
  <si>
    <t>0,13*7,915</t>
  </si>
  <si>
    <t>0,13*8,010</t>
  </si>
  <si>
    <t>966075141</t>
  </si>
  <si>
    <t>Odstranění kovového zábradlí vcelku</t>
  </si>
  <si>
    <t>148</t>
  </si>
  <si>
    <t>7,915+8,010</t>
  </si>
  <si>
    <t>73</t>
  </si>
  <si>
    <t>973049321</t>
  </si>
  <si>
    <t>Vysekání kapes ve zdivu z betonu pro osazování konstrukcí 150/150 mm hl do 150 mm</t>
  </si>
  <si>
    <t>150</t>
  </si>
  <si>
    <t xml:space="preserve">pro navázání výztuže v přechodech </t>
  </si>
  <si>
    <t>4*4</t>
  </si>
  <si>
    <t>977151111</t>
  </si>
  <si>
    <t>Jádrové vrty diamantovými korunkami do D 35 mm do stavebních materiálů</t>
  </si>
  <si>
    <t>152</t>
  </si>
  <si>
    <t xml:space="preserve">pro stažení přechodů </t>
  </si>
  <si>
    <t>0,19*2*4</t>
  </si>
  <si>
    <t>985121122</t>
  </si>
  <si>
    <t>Tryskání degradovaného betonu stěn a rubu kleneb vodou pod tlakem do 1250 barů</t>
  </si>
  <si>
    <t>154</t>
  </si>
  <si>
    <t>1,910*6,3*2</t>
  </si>
  <si>
    <t xml:space="preserve">pohled zleva </t>
  </si>
  <si>
    <t>13,52</t>
  </si>
  <si>
    <t xml:space="preserve">pohled zprava </t>
  </si>
  <si>
    <t>12,01</t>
  </si>
  <si>
    <t>16,15*2</t>
  </si>
  <si>
    <t>985121222</t>
  </si>
  <si>
    <t>Tryskání degradovaného betonu líce kleneb vodou pod tlakem do 1250 barů</t>
  </si>
  <si>
    <t>156</t>
  </si>
  <si>
    <t xml:space="preserve">klenba </t>
  </si>
  <si>
    <t>5,240*5,9</t>
  </si>
  <si>
    <t>77</t>
  </si>
  <si>
    <t>985131211</t>
  </si>
  <si>
    <t>Očištění ploch stěn, rubu kleneb a podlah sušeným křemičitým pískem</t>
  </si>
  <si>
    <t>840900520</t>
  </si>
  <si>
    <t>111,896+30,916</t>
  </si>
  <si>
    <t>985142212</t>
  </si>
  <si>
    <t>Vysekání spojovací hmoty ze spár zdiva hl přes 40 mm dl do 12 m/m2</t>
  </si>
  <si>
    <t>158</t>
  </si>
  <si>
    <t>79</t>
  </si>
  <si>
    <t>985223212</t>
  </si>
  <si>
    <t>Přezdívání kamenného zdiva do aktivované malty přes 3 m3</t>
  </si>
  <si>
    <t>160</t>
  </si>
  <si>
    <t xml:space="preserve">odhad 5% z celkové plochy </t>
  </si>
  <si>
    <t>142,812*0,5*0,05</t>
  </si>
  <si>
    <t xml:space="preserve">křídla ve vrcholu </t>
  </si>
  <si>
    <t>0,99*0,8*4</t>
  </si>
  <si>
    <t>583807570</t>
  </si>
  <si>
    <t>kámen lomový soklový (10 t = 6,2 m3)</t>
  </si>
  <si>
    <t>162</t>
  </si>
  <si>
    <t>6,738*2,7</t>
  </si>
  <si>
    <t>81</t>
  </si>
  <si>
    <t>985232112</t>
  </si>
  <si>
    <t>Hloubkové spárování zdiva aktivovanou maltou spára hl do 80 mm dl do 12 m/m2</t>
  </si>
  <si>
    <t>164</t>
  </si>
  <si>
    <t>985233121</t>
  </si>
  <si>
    <t>Úprava spár po spárování zdiva uhlazením spára dl do 12 m/m2</t>
  </si>
  <si>
    <t>166</t>
  </si>
  <si>
    <t>83</t>
  </si>
  <si>
    <t>985331215</t>
  </si>
  <si>
    <t>Dodatečné vlepování betonářské výztuže D 16 mm do chemické malty včetně vyvrtání otvoru</t>
  </si>
  <si>
    <t>168</t>
  </si>
  <si>
    <t>kotvení výztuže říms křídel</t>
  </si>
  <si>
    <t>196*0,5</t>
  </si>
  <si>
    <t>985331217</t>
  </si>
  <si>
    <t>Dodatečné vlepování betonářské výztuže D 20 mm do chemické malty včetně vyvrtání otvoru</t>
  </si>
  <si>
    <t>170</t>
  </si>
  <si>
    <t>106*0,8</t>
  </si>
  <si>
    <t>85</t>
  </si>
  <si>
    <t>985622212</t>
  </si>
  <si>
    <t>Spínání objektů - vložení a dodání táhla z betonářské oceli D do 28 mm se svařovaným spojem</t>
  </si>
  <si>
    <t>172</t>
  </si>
  <si>
    <t>Táhla v přechodech včetně kotevních desek</t>
  </si>
  <si>
    <t xml:space="preserve">O 01 </t>
  </si>
  <si>
    <t>6,3*2</t>
  </si>
  <si>
    <t xml:space="preserve">O 02 </t>
  </si>
  <si>
    <t>997211111</t>
  </si>
  <si>
    <t>Svislá doprava suti na v 3,5 m</t>
  </si>
  <si>
    <t>174</t>
  </si>
  <si>
    <t>87</t>
  </si>
  <si>
    <t>176</t>
  </si>
  <si>
    <t>178</t>
  </si>
  <si>
    <t>77,978*49</t>
  </si>
  <si>
    <t>89</t>
  </si>
  <si>
    <t>180</t>
  </si>
  <si>
    <t>997221625</t>
  </si>
  <si>
    <t>Poplatek za uložení na skládce (skládkovné) stavebního odpadu železobetonového kód odpadu 17 01 01</t>
  </si>
  <si>
    <t>1155074595</t>
  </si>
  <si>
    <t>91</t>
  </si>
  <si>
    <t>592508520</t>
  </si>
  <si>
    <t>77,978-4,968</t>
  </si>
  <si>
    <t>169,323*2</t>
  </si>
  <si>
    <t>998212111</t>
  </si>
  <si>
    <t>Přesun hmot pro mosty zděné, monolitické betonové nebo ocelové v do 20 m</t>
  </si>
  <si>
    <t>186</t>
  </si>
  <si>
    <t>93</t>
  </si>
  <si>
    <t>998212192</t>
  </si>
  <si>
    <t>Příplatek k přesunu hmot pro mosty zděné nebo monolitické za zvětšený přesun do 2000 m</t>
  </si>
  <si>
    <t>188</t>
  </si>
  <si>
    <t>PSV</t>
  </si>
  <si>
    <t>Práce a dodávky PSV</t>
  </si>
  <si>
    <t>711112001</t>
  </si>
  <si>
    <t>Provedení izolace proti zemní vlhkosti svislé za studena nátěrem penetračním</t>
  </si>
  <si>
    <t>190</t>
  </si>
  <si>
    <t>"přechody</t>
  </si>
  <si>
    <t>2,96*0,830*4*2</t>
  </si>
  <si>
    <t>2,960*1,49*4*2</t>
  </si>
  <si>
    <t>za křídly  včetně zálivky</t>
  </si>
  <si>
    <t>0,99*6,5*2</t>
  </si>
  <si>
    <t>0,99*7,5*2</t>
  </si>
  <si>
    <t>95</t>
  </si>
  <si>
    <t>192</t>
  </si>
  <si>
    <t>(0,4*99,237)/1000</t>
  </si>
  <si>
    <t>711112011</t>
  </si>
  <si>
    <t>Provedení izolace proti zemní vlhkosti svislé za studena suspenzí asfaltovou</t>
  </si>
  <si>
    <t>194</t>
  </si>
  <si>
    <t>99,237*2</t>
  </si>
  <si>
    <t>97</t>
  </si>
  <si>
    <t>196</t>
  </si>
  <si>
    <t>198,474*0,5/1000</t>
  </si>
  <si>
    <t>711-R00</t>
  </si>
  <si>
    <t>Dodávka + montáž vodotěsné izolace schváleného typu - SVI (přípravná, vodotěsná a ochranná vrstva)</t>
  </si>
  <si>
    <t>198</t>
  </si>
  <si>
    <t xml:space="preserve">deska </t>
  </si>
  <si>
    <t>5,55*7,895</t>
  </si>
  <si>
    <t xml:space="preserve">předpolí </t>
  </si>
  <si>
    <t>6,54*8*2</t>
  </si>
  <si>
    <t>99</t>
  </si>
  <si>
    <t>711-R01</t>
  </si>
  <si>
    <t>Dodávka + montáž přichycení SVI nerezovou lištou včetně navrtání, osazení hmoždinek a zatmelení</t>
  </si>
  <si>
    <t>200</t>
  </si>
  <si>
    <t>7,895*2</t>
  </si>
  <si>
    <t>3*4</t>
  </si>
  <si>
    <t>998711201</t>
  </si>
  <si>
    <t>Přesun hmot procentní pro izolace proti vodě, vlhkosti a plynům v objektech v do 6 m</t>
  </si>
  <si>
    <t>%</t>
  </si>
  <si>
    <t>202</t>
  </si>
  <si>
    <t xml:space="preserve">02 - most-svršek </t>
  </si>
  <si>
    <t>0,620*30</t>
  </si>
  <si>
    <t>0,715*30</t>
  </si>
  <si>
    <t>40,050*0,1</t>
  </si>
  <si>
    <t>4,005*1,6</t>
  </si>
  <si>
    <t>2,75*30</t>
  </si>
  <si>
    <t>2,875*30</t>
  </si>
  <si>
    <t>86,250*1,6</t>
  </si>
  <si>
    <t>30/1000</t>
  </si>
  <si>
    <t>Přesná úprava GPK koleje směrové a výškové uspořádání pražce betonové (výkon ASP)</t>
  </si>
  <si>
    <t>soubor</t>
  </si>
  <si>
    <t>6,408</t>
  </si>
  <si>
    <t>166,000</t>
  </si>
  <si>
    <t>82,5*1,8</t>
  </si>
  <si>
    <t>03 - most-VRN</t>
  </si>
  <si>
    <t>012002000</t>
  </si>
  <si>
    <t>Geodetické práce</t>
  </si>
  <si>
    <t>-626805344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</si>
</sst>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89" t="s">
        <v>14</v>
      </c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  <c r="AA5" s="290"/>
      <c r="AB5" s="290"/>
      <c r="AC5" s="290"/>
      <c r="AD5" s="290"/>
      <c r="AE5" s="290"/>
      <c r="AF5" s="290"/>
      <c r="AG5" s="290"/>
      <c r="AH5" s="290"/>
      <c r="AI5" s="290"/>
      <c r="AJ5" s="290"/>
      <c r="AK5" s="290"/>
      <c r="AL5" s="290"/>
      <c r="AM5" s="290"/>
      <c r="AN5" s="290"/>
      <c r="AO5" s="290"/>
      <c r="AP5" s="22"/>
      <c r="AQ5" s="22"/>
      <c r="AR5" s="20"/>
      <c r="BE5" s="28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91" t="s">
        <v>17</v>
      </c>
      <c r="L6" s="290"/>
      <c r="M6" s="290"/>
      <c r="N6" s="290"/>
      <c r="O6" s="290"/>
      <c r="P6" s="290"/>
      <c r="Q6" s="290"/>
      <c r="R6" s="290"/>
      <c r="S6" s="290"/>
      <c r="T6" s="290"/>
      <c r="U6" s="290"/>
      <c r="V6" s="290"/>
      <c r="W6" s="290"/>
      <c r="X6" s="290"/>
      <c r="Y6" s="290"/>
      <c r="Z6" s="290"/>
      <c r="AA6" s="290"/>
      <c r="AB6" s="290"/>
      <c r="AC6" s="290"/>
      <c r="AD6" s="290"/>
      <c r="AE6" s="290"/>
      <c r="AF6" s="290"/>
      <c r="AG6" s="290"/>
      <c r="AH6" s="290"/>
      <c r="AI6" s="290"/>
      <c r="AJ6" s="290"/>
      <c r="AK6" s="290"/>
      <c r="AL6" s="290"/>
      <c r="AM6" s="290"/>
      <c r="AN6" s="290"/>
      <c r="AO6" s="290"/>
      <c r="AP6" s="22"/>
      <c r="AQ6" s="22"/>
      <c r="AR6" s="20"/>
      <c r="BE6" s="28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87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8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7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8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28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7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31</v>
      </c>
      <c r="AO13" s="22"/>
      <c r="AP13" s="22"/>
      <c r="AQ13" s="22"/>
      <c r="AR13" s="20"/>
      <c r="BE13" s="287"/>
      <c r="BS13" s="17" t="s">
        <v>6</v>
      </c>
    </row>
    <row r="14" spans="1:74" ht="12.75">
      <c r="B14" s="21"/>
      <c r="C14" s="22"/>
      <c r="D14" s="22"/>
      <c r="E14" s="292" t="s">
        <v>31</v>
      </c>
      <c r="F14" s="293"/>
      <c r="G14" s="293"/>
      <c r="H14" s="293"/>
      <c r="I14" s="293"/>
      <c r="J14" s="293"/>
      <c r="K14" s="293"/>
      <c r="L14" s="293"/>
      <c r="M14" s="293"/>
      <c r="N14" s="293"/>
      <c r="O14" s="293"/>
      <c r="P14" s="293"/>
      <c r="Q14" s="293"/>
      <c r="R14" s="293"/>
      <c r="S14" s="293"/>
      <c r="T14" s="293"/>
      <c r="U14" s="293"/>
      <c r="V14" s="293"/>
      <c r="W14" s="293"/>
      <c r="X14" s="293"/>
      <c r="Y14" s="293"/>
      <c r="Z14" s="293"/>
      <c r="AA14" s="293"/>
      <c r="AB14" s="293"/>
      <c r="AC14" s="293"/>
      <c r="AD14" s="293"/>
      <c r="AE14" s="293"/>
      <c r="AF14" s="293"/>
      <c r="AG14" s="293"/>
      <c r="AH14" s="293"/>
      <c r="AI14" s="293"/>
      <c r="AJ14" s="293"/>
      <c r="AK14" s="29" t="s">
        <v>28</v>
      </c>
      <c r="AL14" s="22"/>
      <c r="AM14" s="22"/>
      <c r="AN14" s="31" t="s">
        <v>31</v>
      </c>
      <c r="AO14" s="22"/>
      <c r="AP14" s="22"/>
      <c r="AQ14" s="22"/>
      <c r="AR14" s="20"/>
      <c r="BE14" s="28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7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8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287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7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8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87"/>
      <c r="BS20" s="17" t="s">
        <v>33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7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7"/>
    </row>
    <row r="23" spans="1:71" s="1" customFormat="1" ht="16.5" customHeight="1">
      <c r="B23" s="21"/>
      <c r="C23" s="22"/>
      <c r="D23" s="22"/>
      <c r="E23" s="294" t="s">
        <v>1</v>
      </c>
      <c r="F23" s="294"/>
      <c r="G23" s="294"/>
      <c r="H23" s="294"/>
      <c r="I23" s="294"/>
      <c r="J23" s="294"/>
      <c r="K23" s="294"/>
      <c r="L23" s="294"/>
      <c r="M23" s="294"/>
      <c r="N23" s="294"/>
      <c r="O23" s="294"/>
      <c r="P23" s="294"/>
      <c r="Q23" s="294"/>
      <c r="R23" s="294"/>
      <c r="S23" s="294"/>
      <c r="T23" s="294"/>
      <c r="U23" s="294"/>
      <c r="V23" s="294"/>
      <c r="W23" s="294"/>
      <c r="X23" s="294"/>
      <c r="Y23" s="294"/>
      <c r="Z23" s="294"/>
      <c r="AA23" s="294"/>
      <c r="AB23" s="294"/>
      <c r="AC23" s="294"/>
      <c r="AD23" s="294"/>
      <c r="AE23" s="294"/>
      <c r="AF23" s="294"/>
      <c r="AG23" s="294"/>
      <c r="AH23" s="294"/>
      <c r="AI23" s="294"/>
      <c r="AJ23" s="294"/>
      <c r="AK23" s="294"/>
      <c r="AL23" s="294"/>
      <c r="AM23" s="294"/>
      <c r="AN23" s="294"/>
      <c r="AO23" s="22"/>
      <c r="AP23" s="22"/>
      <c r="AQ23" s="22"/>
      <c r="AR23" s="20"/>
      <c r="BE23" s="28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7"/>
    </row>
    <row r="26" spans="1:71" s="2" customFormat="1" ht="25.9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95">
        <f>ROUND(AG94,2)</f>
        <v>0</v>
      </c>
      <c r="AL26" s="296"/>
      <c r="AM26" s="296"/>
      <c r="AN26" s="296"/>
      <c r="AO26" s="296"/>
      <c r="AP26" s="36"/>
      <c r="AQ26" s="36"/>
      <c r="AR26" s="39"/>
      <c r="BE26" s="28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87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97" t="s">
        <v>37</v>
      </c>
      <c r="M28" s="297"/>
      <c r="N28" s="297"/>
      <c r="O28" s="297"/>
      <c r="P28" s="297"/>
      <c r="Q28" s="36"/>
      <c r="R28" s="36"/>
      <c r="S28" s="36"/>
      <c r="T28" s="36"/>
      <c r="U28" s="36"/>
      <c r="V28" s="36"/>
      <c r="W28" s="297" t="s">
        <v>38</v>
      </c>
      <c r="X28" s="297"/>
      <c r="Y28" s="297"/>
      <c r="Z28" s="297"/>
      <c r="AA28" s="297"/>
      <c r="AB28" s="297"/>
      <c r="AC28" s="297"/>
      <c r="AD28" s="297"/>
      <c r="AE28" s="297"/>
      <c r="AF28" s="36"/>
      <c r="AG28" s="36"/>
      <c r="AH28" s="36"/>
      <c r="AI28" s="36"/>
      <c r="AJ28" s="36"/>
      <c r="AK28" s="297" t="s">
        <v>39</v>
      </c>
      <c r="AL28" s="297"/>
      <c r="AM28" s="297"/>
      <c r="AN28" s="297"/>
      <c r="AO28" s="297"/>
      <c r="AP28" s="36"/>
      <c r="AQ28" s="36"/>
      <c r="AR28" s="39"/>
      <c r="BE28" s="287"/>
    </row>
    <row r="29" spans="1:71" s="3" customFormat="1" ht="14.45" customHeight="1">
      <c r="B29" s="40"/>
      <c r="C29" s="41"/>
      <c r="D29" s="29" t="s">
        <v>40</v>
      </c>
      <c r="E29" s="41"/>
      <c r="F29" s="29" t="s">
        <v>41</v>
      </c>
      <c r="G29" s="41"/>
      <c r="H29" s="41"/>
      <c r="I29" s="41"/>
      <c r="J29" s="41"/>
      <c r="K29" s="41"/>
      <c r="L29" s="300">
        <v>0.21</v>
      </c>
      <c r="M29" s="299"/>
      <c r="N29" s="299"/>
      <c r="O29" s="299"/>
      <c r="P29" s="299"/>
      <c r="Q29" s="41"/>
      <c r="R29" s="41"/>
      <c r="S29" s="41"/>
      <c r="T29" s="41"/>
      <c r="U29" s="41"/>
      <c r="V29" s="41"/>
      <c r="W29" s="298">
        <f>ROUND(AZ94, 2)</f>
        <v>0</v>
      </c>
      <c r="X29" s="299"/>
      <c r="Y29" s="299"/>
      <c r="Z29" s="299"/>
      <c r="AA29" s="299"/>
      <c r="AB29" s="299"/>
      <c r="AC29" s="299"/>
      <c r="AD29" s="299"/>
      <c r="AE29" s="299"/>
      <c r="AF29" s="41"/>
      <c r="AG29" s="41"/>
      <c r="AH29" s="41"/>
      <c r="AI29" s="41"/>
      <c r="AJ29" s="41"/>
      <c r="AK29" s="298">
        <f>ROUND(AV94, 2)</f>
        <v>0</v>
      </c>
      <c r="AL29" s="299"/>
      <c r="AM29" s="299"/>
      <c r="AN29" s="299"/>
      <c r="AO29" s="299"/>
      <c r="AP29" s="41"/>
      <c r="AQ29" s="41"/>
      <c r="AR29" s="42"/>
      <c r="BE29" s="288"/>
    </row>
    <row r="30" spans="1:71" s="3" customFormat="1" ht="14.45" customHeight="1">
      <c r="B30" s="40"/>
      <c r="C30" s="41"/>
      <c r="D30" s="41"/>
      <c r="E30" s="41"/>
      <c r="F30" s="29" t="s">
        <v>42</v>
      </c>
      <c r="G30" s="41"/>
      <c r="H30" s="41"/>
      <c r="I30" s="41"/>
      <c r="J30" s="41"/>
      <c r="K30" s="41"/>
      <c r="L30" s="300">
        <v>0.15</v>
      </c>
      <c r="M30" s="299"/>
      <c r="N30" s="299"/>
      <c r="O30" s="299"/>
      <c r="P30" s="299"/>
      <c r="Q30" s="41"/>
      <c r="R30" s="41"/>
      <c r="S30" s="41"/>
      <c r="T30" s="41"/>
      <c r="U30" s="41"/>
      <c r="V30" s="41"/>
      <c r="W30" s="298">
        <f>ROUND(BA94, 2)</f>
        <v>0</v>
      </c>
      <c r="X30" s="299"/>
      <c r="Y30" s="299"/>
      <c r="Z30" s="299"/>
      <c r="AA30" s="299"/>
      <c r="AB30" s="299"/>
      <c r="AC30" s="299"/>
      <c r="AD30" s="299"/>
      <c r="AE30" s="299"/>
      <c r="AF30" s="41"/>
      <c r="AG30" s="41"/>
      <c r="AH30" s="41"/>
      <c r="AI30" s="41"/>
      <c r="AJ30" s="41"/>
      <c r="AK30" s="298">
        <f>ROUND(AW94, 2)</f>
        <v>0</v>
      </c>
      <c r="AL30" s="299"/>
      <c r="AM30" s="299"/>
      <c r="AN30" s="299"/>
      <c r="AO30" s="299"/>
      <c r="AP30" s="41"/>
      <c r="AQ30" s="41"/>
      <c r="AR30" s="42"/>
      <c r="BE30" s="288"/>
    </row>
    <row r="31" spans="1:71" s="3" customFormat="1" ht="14.45" hidden="1" customHeight="1">
      <c r="B31" s="40"/>
      <c r="C31" s="41"/>
      <c r="D31" s="41"/>
      <c r="E31" s="41"/>
      <c r="F31" s="29" t="s">
        <v>43</v>
      </c>
      <c r="G31" s="41"/>
      <c r="H31" s="41"/>
      <c r="I31" s="41"/>
      <c r="J31" s="41"/>
      <c r="K31" s="41"/>
      <c r="L31" s="300">
        <v>0.21</v>
      </c>
      <c r="M31" s="299"/>
      <c r="N31" s="299"/>
      <c r="O31" s="299"/>
      <c r="P31" s="299"/>
      <c r="Q31" s="41"/>
      <c r="R31" s="41"/>
      <c r="S31" s="41"/>
      <c r="T31" s="41"/>
      <c r="U31" s="41"/>
      <c r="V31" s="41"/>
      <c r="W31" s="298">
        <f>ROUND(BB94, 2)</f>
        <v>0</v>
      </c>
      <c r="X31" s="299"/>
      <c r="Y31" s="299"/>
      <c r="Z31" s="299"/>
      <c r="AA31" s="299"/>
      <c r="AB31" s="299"/>
      <c r="AC31" s="299"/>
      <c r="AD31" s="299"/>
      <c r="AE31" s="299"/>
      <c r="AF31" s="41"/>
      <c r="AG31" s="41"/>
      <c r="AH31" s="41"/>
      <c r="AI31" s="41"/>
      <c r="AJ31" s="41"/>
      <c r="AK31" s="298">
        <v>0</v>
      </c>
      <c r="AL31" s="299"/>
      <c r="AM31" s="299"/>
      <c r="AN31" s="299"/>
      <c r="AO31" s="299"/>
      <c r="AP31" s="41"/>
      <c r="AQ31" s="41"/>
      <c r="AR31" s="42"/>
      <c r="BE31" s="288"/>
    </row>
    <row r="32" spans="1:71" s="3" customFormat="1" ht="14.45" hidden="1" customHeight="1">
      <c r="B32" s="40"/>
      <c r="C32" s="41"/>
      <c r="D32" s="41"/>
      <c r="E32" s="41"/>
      <c r="F32" s="29" t="s">
        <v>44</v>
      </c>
      <c r="G32" s="41"/>
      <c r="H32" s="41"/>
      <c r="I32" s="41"/>
      <c r="J32" s="41"/>
      <c r="K32" s="41"/>
      <c r="L32" s="300">
        <v>0.15</v>
      </c>
      <c r="M32" s="299"/>
      <c r="N32" s="299"/>
      <c r="O32" s="299"/>
      <c r="P32" s="299"/>
      <c r="Q32" s="41"/>
      <c r="R32" s="41"/>
      <c r="S32" s="41"/>
      <c r="T32" s="41"/>
      <c r="U32" s="41"/>
      <c r="V32" s="41"/>
      <c r="W32" s="298">
        <f>ROUND(BC94, 2)</f>
        <v>0</v>
      </c>
      <c r="X32" s="299"/>
      <c r="Y32" s="299"/>
      <c r="Z32" s="299"/>
      <c r="AA32" s="299"/>
      <c r="AB32" s="299"/>
      <c r="AC32" s="299"/>
      <c r="AD32" s="299"/>
      <c r="AE32" s="299"/>
      <c r="AF32" s="41"/>
      <c r="AG32" s="41"/>
      <c r="AH32" s="41"/>
      <c r="AI32" s="41"/>
      <c r="AJ32" s="41"/>
      <c r="AK32" s="298">
        <v>0</v>
      </c>
      <c r="AL32" s="299"/>
      <c r="AM32" s="299"/>
      <c r="AN32" s="299"/>
      <c r="AO32" s="299"/>
      <c r="AP32" s="41"/>
      <c r="AQ32" s="41"/>
      <c r="AR32" s="42"/>
      <c r="BE32" s="288"/>
    </row>
    <row r="33" spans="1:57" s="3" customFormat="1" ht="14.45" hidden="1" customHeight="1">
      <c r="B33" s="40"/>
      <c r="C33" s="41"/>
      <c r="D33" s="41"/>
      <c r="E33" s="41"/>
      <c r="F33" s="29" t="s">
        <v>45</v>
      </c>
      <c r="G33" s="41"/>
      <c r="H33" s="41"/>
      <c r="I33" s="41"/>
      <c r="J33" s="41"/>
      <c r="K33" s="41"/>
      <c r="L33" s="300">
        <v>0</v>
      </c>
      <c r="M33" s="299"/>
      <c r="N33" s="299"/>
      <c r="O33" s="299"/>
      <c r="P33" s="299"/>
      <c r="Q33" s="41"/>
      <c r="R33" s="41"/>
      <c r="S33" s="41"/>
      <c r="T33" s="41"/>
      <c r="U33" s="41"/>
      <c r="V33" s="41"/>
      <c r="W33" s="298">
        <f>ROUND(BD94, 2)</f>
        <v>0</v>
      </c>
      <c r="X33" s="299"/>
      <c r="Y33" s="299"/>
      <c r="Z33" s="299"/>
      <c r="AA33" s="299"/>
      <c r="AB33" s="299"/>
      <c r="AC33" s="299"/>
      <c r="AD33" s="299"/>
      <c r="AE33" s="299"/>
      <c r="AF33" s="41"/>
      <c r="AG33" s="41"/>
      <c r="AH33" s="41"/>
      <c r="AI33" s="41"/>
      <c r="AJ33" s="41"/>
      <c r="AK33" s="298">
        <v>0</v>
      </c>
      <c r="AL33" s="299"/>
      <c r="AM33" s="299"/>
      <c r="AN33" s="299"/>
      <c r="AO33" s="299"/>
      <c r="AP33" s="41"/>
      <c r="AQ33" s="41"/>
      <c r="AR33" s="42"/>
      <c r="BE33" s="288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87"/>
    </row>
    <row r="35" spans="1:57" s="2" customFormat="1" ht="25.9" customHeight="1">
      <c r="A35" s="34"/>
      <c r="B35" s="35"/>
      <c r="C35" s="43"/>
      <c r="D35" s="44" t="s">
        <v>46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47</v>
      </c>
      <c r="U35" s="45"/>
      <c r="V35" s="45"/>
      <c r="W35" s="45"/>
      <c r="X35" s="304" t="s">
        <v>48</v>
      </c>
      <c r="Y35" s="302"/>
      <c r="Z35" s="302"/>
      <c r="AA35" s="302"/>
      <c r="AB35" s="302"/>
      <c r="AC35" s="45"/>
      <c r="AD35" s="45"/>
      <c r="AE35" s="45"/>
      <c r="AF35" s="45"/>
      <c r="AG35" s="45"/>
      <c r="AH35" s="45"/>
      <c r="AI35" s="45"/>
      <c r="AJ35" s="45"/>
      <c r="AK35" s="301">
        <f>SUM(AK26:AK33)</f>
        <v>0</v>
      </c>
      <c r="AL35" s="302"/>
      <c r="AM35" s="302"/>
      <c r="AN35" s="302"/>
      <c r="AO35" s="303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49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50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51</v>
      </c>
      <c r="AI60" s="38"/>
      <c r="AJ60" s="38"/>
      <c r="AK60" s="38"/>
      <c r="AL60" s="38"/>
      <c r="AM60" s="52" t="s">
        <v>52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53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54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51</v>
      </c>
      <c r="AI75" s="38"/>
      <c r="AJ75" s="38"/>
      <c r="AK75" s="38"/>
      <c r="AL75" s="38"/>
      <c r="AM75" s="52" t="s">
        <v>52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65420151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5" t="str">
        <f>K6</f>
        <v>Oprava mostu v km 12,829 na trati Tábor – Ražice</v>
      </c>
      <c r="M85" s="266"/>
      <c r="N85" s="266"/>
      <c r="O85" s="266"/>
      <c r="P85" s="266"/>
      <c r="Q85" s="266"/>
      <c r="R85" s="266"/>
      <c r="S85" s="266"/>
      <c r="T85" s="266"/>
      <c r="U85" s="266"/>
      <c r="V85" s="266"/>
      <c r="W85" s="266"/>
      <c r="X85" s="266"/>
      <c r="Y85" s="266"/>
      <c r="Z85" s="266"/>
      <c r="AA85" s="266"/>
      <c r="AB85" s="266"/>
      <c r="AC85" s="266"/>
      <c r="AD85" s="266"/>
      <c r="AE85" s="266"/>
      <c r="AF85" s="266"/>
      <c r="AG85" s="266"/>
      <c r="AH85" s="266"/>
      <c r="AI85" s="266"/>
      <c r="AJ85" s="266"/>
      <c r="AK85" s="266"/>
      <c r="AL85" s="266"/>
      <c r="AM85" s="266"/>
      <c r="AN85" s="266"/>
      <c r="AO85" s="266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67" t="str">
        <f>IF(AN8= "","",AN8)</f>
        <v>4. 5. 2020</v>
      </c>
      <c r="AN87" s="267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 s.o.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32</v>
      </c>
      <c r="AJ89" s="36"/>
      <c r="AK89" s="36"/>
      <c r="AL89" s="36"/>
      <c r="AM89" s="268" t="str">
        <f>IF(E17="","",E17)</f>
        <v xml:space="preserve"> </v>
      </c>
      <c r="AN89" s="269"/>
      <c r="AO89" s="269"/>
      <c r="AP89" s="269"/>
      <c r="AQ89" s="36"/>
      <c r="AR89" s="39"/>
      <c r="AS89" s="270" t="s">
        <v>56</v>
      </c>
      <c r="AT89" s="271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30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34</v>
      </c>
      <c r="AJ90" s="36"/>
      <c r="AK90" s="36"/>
      <c r="AL90" s="36"/>
      <c r="AM90" s="268" t="str">
        <f>IF(E20="","",E20)</f>
        <v xml:space="preserve"> </v>
      </c>
      <c r="AN90" s="269"/>
      <c r="AO90" s="269"/>
      <c r="AP90" s="269"/>
      <c r="AQ90" s="36"/>
      <c r="AR90" s="39"/>
      <c r="AS90" s="272"/>
      <c r="AT90" s="273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4"/>
      <c r="AT91" s="275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76" t="s">
        <v>57</v>
      </c>
      <c r="D92" s="277"/>
      <c r="E92" s="277"/>
      <c r="F92" s="277"/>
      <c r="G92" s="277"/>
      <c r="H92" s="73"/>
      <c r="I92" s="279" t="s">
        <v>58</v>
      </c>
      <c r="J92" s="277"/>
      <c r="K92" s="277"/>
      <c r="L92" s="277"/>
      <c r="M92" s="277"/>
      <c r="N92" s="277"/>
      <c r="O92" s="277"/>
      <c r="P92" s="277"/>
      <c r="Q92" s="277"/>
      <c r="R92" s="277"/>
      <c r="S92" s="277"/>
      <c r="T92" s="277"/>
      <c r="U92" s="277"/>
      <c r="V92" s="277"/>
      <c r="W92" s="277"/>
      <c r="X92" s="277"/>
      <c r="Y92" s="277"/>
      <c r="Z92" s="277"/>
      <c r="AA92" s="277"/>
      <c r="AB92" s="277"/>
      <c r="AC92" s="277"/>
      <c r="AD92" s="277"/>
      <c r="AE92" s="277"/>
      <c r="AF92" s="277"/>
      <c r="AG92" s="278" t="s">
        <v>59</v>
      </c>
      <c r="AH92" s="277"/>
      <c r="AI92" s="277"/>
      <c r="AJ92" s="277"/>
      <c r="AK92" s="277"/>
      <c r="AL92" s="277"/>
      <c r="AM92" s="277"/>
      <c r="AN92" s="279" t="s">
        <v>60</v>
      </c>
      <c r="AO92" s="277"/>
      <c r="AP92" s="280"/>
      <c r="AQ92" s="74" t="s">
        <v>61</v>
      </c>
      <c r="AR92" s="39"/>
      <c r="AS92" s="75" t="s">
        <v>62</v>
      </c>
      <c r="AT92" s="76" t="s">
        <v>63</v>
      </c>
      <c r="AU92" s="76" t="s">
        <v>64</v>
      </c>
      <c r="AV92" s="76" t="s">
        <v>65</v>
      </c>
      <c r="AW92" s="76" t="s">
        <v>66</v>
      </c>
      <c r="AX92" s="76" t="s">
        <v>67</v>
      </c>
      <c r="AY92" s="76" t="s">
        <v>68</v>
      </c>
      <c r="AZ92" s="76" t="s">
        <v>69</v>
      </c>
      <c r="BA92" s="76" t="s">
        <v>70</v>
      </c>
      <c r="BB92" s="76" t="s">
        <v>71</v>
      </c>
      <c r="BC92" s="76" t="s">
        <v>72</v>
      </c>
      <c r="BD92" s="77" t="s">
        <v>73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74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4">
        <f>ROUND(SUM(AG95:AG100),2)</f>
        <v>0</v>
      </c>
      <c r="AH94" s="284"/>
      <c r="AI94" s="284"/>
      <c r="AJ94" s="284"/>
      <c r="AK94" s="284"/>
      <c r="AL94" s="284"/>
      <c r="AM94" s="284"/>
      <c r="AN94" s="285">
        <f t="shared" ref="AN94:AN100" si="0">SUM(AG94,AT94)</f>
        <v>0</v>
      </c>
      <c r="AO94" s="285"/>
      <c r="AP94" s="285"/>
      <c r="AQ94" s="85" t="s">
        <v>1</v>
      </c>
      <c r="AR94" s="86"/>
      <c r="AS94" s="87">
        <f>ROUND(SUM(AS95:AS100),2)</f>
        <v>0</v>
      </c>
      <c r="AT94" s="88">
        <f t="shared" ref="AT94:AT100" si="1">ROUND(SUM(AV94:AW94),2)</f>
        <v>0</v>
      </c>
      <c r="AU94" s="89">
        <f>ROUND(SUM(AU95:AU100),5)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ROUND(SUM(AZ95:AZ100),2)</f>
        <v>0</v>
      </c>
      <c r="BA94" s="88">
        <f>ROUND(SUM(BA95:BA100),2)</f>
        <v>0</v>
      </c>
      <c r="BB94" s="88">
        <f>ROUND(SUM(BB95:BB100),2)</f>
        <v>0</v>
      </c>
      <c r="BC94" s="88">
        <f>ROUND(SUM(BC95:BC100),2)</f>
        <v>0</v>
      </c>
      <c r="BD94" s="90">
        <f>ROUND(SUM(BD95:BD100),2)</f>
        <v>0</v>
      </c>
      <c r="BS94" s="91" t="s">
        <v>75</v>
      </c>
      <c r="BT94" s="91" t="s">
        <v>76</v>
      </c>
      <c r="BU94" s="92" t="s">
        <v>77</v>
      </c>
      <c r="BV94" s="91" t="s">
        <v>78</v>
      </c>
      <c r="BW94" s="91" t="s">
        <v>5</v>
      </c>
      <c r="BX94" s="91" t="s">
        <v>79</v>
      </c>
      <c r="CL94" s="91" t="s">
        <v>1</v>
      </c>
    </row>
    <row r="95" spans="1:91" s="7" customFormat="1" ht="16.5" customHeight="1">
      <c r="A95" s="93" t="s">
        <v>80</v>
      </c>
      <c r="B95" s="94"/>
      <c r="C95" s="95"/>
      <c r="D95" s="281" t="s">
        <v>81</v>
      </c>
      <c r="E95" s="281"/>
      <c r="F95" s="281"/>
      <c r="G95" s="281"/>
      <c r="H95" s="281"/>
      <c r="I95" s="96"/>
      <c r="J95" s="281" t="s">
        <v>82</v>
      </c>
      <c r="K95" s="281"/>
      <c r="L95" s="281"/>
      <c r="M95" s="281"/>
      <c r="N95" s="281"/>
      <c r="O95" s="281"/>
      <c r="P95" s="281"/>
      <c r="Q95" s="281"/>
      <c r="R95" s="281"/>
      <c r="S95" s="281"/>
      <c r="T95" s="281"/>
      <c r="U95" s="281"/>
      <c r="V95" s="281"/>
      <c r="W95" s="281"/>
      <c r="X95" s="281"/>
      <c r="Y95" s="281"/>
      <c r="Z95" s="281"/>
      <c r="AA95" s="281"/>
      <c r="AB95" s="281"/>
      <c r="AC95" s="281"/>
      <c r="AD95" s="281"/>
      <c r="AE95" s="281"/>
      <c r="AF95" s="281"/>
      <c r="AG95" s="282">
        <f>'001 - propustek'!J30</f>
        <v>0</v>
      </c>
      <c r="AH95" s="283"/>
      <c r="AI95" s="283"/>
      <c r="AJ95" s="283"/>
      <c r="AK95" s="283"/>
      <c r="AL95" s="283"/>
      <c r="AM95" s="283"/>
      <c r="AN95" s="282">
        <f t="shared" si="0"/>
        <v>0</v>
      </c>
      <c r="AO95" s="283"/>
      <c r="AP95" s="283"/>
      <c r="AQ95" s="97" t="s">
        <v>83</v>
      </c>
      <c r="AR95" s="98"/>
      <c r="AS95" s="99">
        <v>0</v>
      </c>
      <c r="AT95" s="100">
        <f t="shared" si="1"/>
        <v>0</v>
      </c>
      <c r="AU95" s="101">
        <f>'001 - propustek'!P125</f>
        <v>0</v>
      </c>
      <c r="AV95" s="100">
        <f>'001 - propustek'!J33</f>
        <v>0</v>
      </c>
      <c r="AW95" s="100">
        <f>'001 - propustek'!J34</f>
        <v>0</v>
      </c>
      <c r="AX95" s="100">
        <f>'001 - propustek'!J35</f>
        <v>0</v>
      </c>
      <c r="AY95" s="100">
        <f>'001 - propustek'!J36</f>
        <v>0</v>
      </c>
      <c r="AZ95" s="100">
        <f>'001 - propustek'!F33</f>
        <v>0</v>
      </c>
      <c r="BA95" s="100">
        <f>'001 - propustek'!F34</f>
        <v>0</v>
      </c>
      <c r="BB95" s="100">
        <f>'001 - propustek'!F35</f>
        <v>0</v>
      </c>
      <c r="BC95" s="100">
        <f>'001 - propustek'!F36</f>
        <v>0</v>
      </c>
      <c r="BD95" s="102">
        <f>'001 - propustek'!F37</f>
        <v>0</v>
      </c>
      <c r="BT95" s="103" t="s">
        <v>84</v>
      </c>
      <c r="BV95" s="103" t="s">
        <v>78</v>
      </c>
      <c r="BW95" s="103" t="s">
        <v>85</v>
      </c>
      <c r="BX95" s="103" t="s">
        <v>5</v>
      </c>
      <c r="CL95" s="103" t="s">
        <v>1</v>
      </c>
      <c r="CM95" s="103" t="s">
        <v>86</v>
      </c>
    </row>
    <row r="96" spans="1:91" s="7" customFormat="1" ht="16.5" customHeight="1">
      <c r="A96" s="93" t="s">
        <v>80</v>
      </c>
      <c r="B96" s="94"/>
      <c r="C96" s="95"/>
      <c r="D96" s="281" t="s">
        <v>87</v>
      </c>
      <c r="E96" s="281"/>
      <c r="F96" s="281"/>
      <c r="G96" s="281"/>
      <c r="H96" s="281"/>
      <c r="I96" s="96"/>
      <c r="J96" s="281" t="s">
        <v>88</v>
      </c>
      <c r="K96" s="281"/>
      <c r="L96" s="281"/>
      <c r="M96" s="281"/>
      <c r="N96" s="281"/>
      <c r="O96" s="281"/>
      <c r="P96" s="281"/>
      <c r="Q96" s="281"/>
      <c r="R96" s="281"/>
      <c r="S96" s="281"/>
      <c r="T96" s="281"/>
      <c r="U96" s="281"/>
      <c r="V96" s="281"/>
      <c r="W96" s="281"/>
      <c r="X96" s="281"/>
      <c r="Y96" s="281"/>
      <c r="Z96" s="281"/>
      <c r="AA96" s="281"/>
      <c r="AB96" s="281"/>
      <c r="AC96" s="281"/>
      <c r="AD96" s="281"/>
      <c r="AE96" s="281"/>
      <c r="AF96" s="281"/>
      <c r="AG96" s="282">
        <f>'002 - propustek-svršek'!J30</f>
        <v>0</v>
      </c>
      <c r="AH96" s="283"/>
      <c r="AI96" s="283"/>
      <c r="AJ96" s="283"/>
      <c r="AK96" s="283"/>
      <c r="AL96" s="283"/>
      <c r="AM96" s="283"/>
      <c r="AN96" s="282">
        <f t="shared" si="0"/>
        <v>0</v>
      </c>
      <c r="AO96" s="283"/>
      <c r="AP96" s="283"/>
      <c r="AQ96" s="97" t="s">
        <v>83</v>
      </c>
      <c r="AR96" s="98"/>
      <c r="AS96" s="99">
        <v>0</v>
      </c>
      <c r="AT96" s="100">
        <f t="shared" si="1"/>
        <v>0</v>
      </c>
      <c r="AU96" s="101">
        <f>'002 - propustek-svršek'!P119</f>
        <v>0</v>
      </c>
      <c r="AV96" s="100">
        <f>'002 - propustek-svršek'!J33</f>
        <v>0</v>
      </c>
      <c r="AW96" s="100">
        <f>'002 - propustek-svršek'!J34</f>
        <v>0</v>
      </c>
      <c r="AX96" s="100">
        <f>'002 - propustek-svršek'!J35</f>
        <v>0</v>
      </c>
      <c r="AY96" s="100">
        <f>'002 - propustek-svršek'!J36</f>
        <v>0</v>
      </c>
      <c r="AZ96" s="100">
        <f>'002 - propustek-svršek'!F33</f>
        <v>0</v>
      </c>
      <c r="BA96" s="100">
        <f>'002 - propustek-svršek'!F34</f>
        <v>0</v>
      </c>
      <c r="BB96" s="100">
        <f>'002 - propustek-svršek'!F35</f>
        <v>0</v>
      </c>
      <c r="BC96" s="100">
        <f>'002 - propustek-svršek'!F36</f>
        <v>0</v>
      </c>
      <c r="BD96" s="102">
        <f>'002 - propustek-svršek'!F37</f>
        <v>0</v>
      </c>
      <c r="BT96" s="103" t="s">
        <v>84</v>
      </c>
      <c r="BV96" s="103" t="s">
        <v>78</v>
      </c>
      <c r="BW96" s="103" t="s">
        <v>89</v>
      </c>
      <c r="BX96" s="103" t="s">
        <v>5</v>
      </c>
      <c r="CL96" s="103" t="s">
        <v>1</v>
      </c>
      <c r="CM96" s="103" t="s">
        <v>86</v>
      </c>
    </row>
    <row r="97" spans="1:91" s="7" customFormat="1" ht="16.5" customHeight="1">
      <c r="A97" s="93" t="s">
        <v>80</v>
      </c>
      <c r="B97" s="94"/>
      <c r="C97" s="95"/>
      <c r="D97" s="281" t="s">
        <v>90</v>
      </c>
      <c r="E97" s="281"/>
      <c r="F97" s="281"/>
      <c r="G97" s="281"/>
      <c r="H97" s="281"/>
      <c r="I97" s="96"/>
      <c r="J97" s="281" t="s">
        <v>91</v>
      </c>
      <c r="K97" s="281"/>
      <c r="L97" s="281"/>
      <c r="M97" s="281"/>
      <c r="N97" s="281"/>
      <c r="O97" s="281"/>
      <c r="P97" s="281"/>
      <c r="Q97" s="281"/>
      <c r="R97" s="281"/>
      <c r="S97" s="281"/>
      <c r="T97" s="281"/>
      <c r="U97" s="281"/>
      <c r="V97" s="281"/>
      <c r="W97" s="281"/>
      <c r="X97" s="281"/>
      <c r="Y97" s="281"/>
      <c r="Z97" s="281"/>
      <c r="AA97" s="281"/>
      <c r="AB97" s="281"/>
      <c r="AC97" s="281"/>
      <c r="AD97" s="281"/>
      <c r="AE97" s="281"/>
      <c r="AF97" s="281"/>
      <c r="AG97" s="282">
        <f>'003 - propustek-VRN'!J30</f>
        <v>0</v>
      </c>
      <c r="AH97" s="283"/>
      <c r="AI97" s="283"/>
      <c r="AJ97" s="283"/>
      <c r="AK97" s="283"/>
      <c r="AL97" s="283"/>
      <c r="AM97" s="283"/>
      <c r="AN97" s="282">
        <f t="shared" si="0"/>
        <v>0</v>
      </c>
      <c r="AO97" s="283"/>
      <c r="AP97" s="283"/>
      <c r="AQ97" s="97" t="s">
        <v>83</v>
      </c>
      <c r="AR97" s="98"/>
      <c r="AS97" s="99">
        <v>0</v>
      </c>
      <c r="AT97" s="100">
        <f t="shared" si="1"/>
        <v>0</v>
      </c>
      <c r="AU97" s="101">
        <f>'003 - propustek-VRN'!P121</f>
        <v>0</v>
      </c>
      <c r="AV97" s="100">
        <f>'003 - propustek-VRN'!J33</f>
        <v>0</v>
      </c>
      <c r="AW97" s="100">
        <f>'003 - propustek-VRN'!J34</f>
        <v>0</v>
      </c>
      <c r="AX97" s="100">
        <f>'003 - propustek-VRN'!J35</f>
        <v>0</v>
      </c>
      <c r="AY97" s="100">
        <f>'003 - propustek-VRN'!J36</f>
        <v>0</v>
      </c>
      <c r="AZ97" s="100">
        <f>'003 - propustek-VRN'!F33</f>
        <v>0</v>
      </c>
      <c r="BA97" s="100">
        <f>'003 - propustek-VRN'!F34</f>
        <v>0</v>
      </c>
      <c r="BB97" s="100">
        <f>'003 - propustek-VRN'!F35</f>
        <v>0</v>
      </c>
      <c r="BC97" s="100">
        <f>'003 - propustek-VRN'!F36</f>
        <v>0</v>
      </c>
      <c r="BD97" s="102">
        <f>'003 - propustek-VRN'!F37</f>
        <v>0</v>
      </c>
      <c r="BT97" s="103" t="s">
        <v>84</v>
      </c>
      <c r="BV97" s="103" t="s">
        <v>78</v>
      </c>
      <c r="BW97" s="103" t="s">
        <v>92</v>
      </c>
      <c r="BX97" s="103" t="s">
        <v>5</v>
      </c>
      <c r="CL97" s="103" t="s">
        <v>1</v>
      </c>
      <c r="CM97" s="103" t="s">
        <v>86</v>
      </c>
    </row>
    <row r="98" spans="1:91" s="7" customFormat="1" ht="16.5" customHeight="1">
      <c r="A98" s="93" t="s">
        <v>80</v>
      </c>
      <c r="B98" s="94"/>
      <c r="C98" s="95"/>
      <c r="D98" s="281" t="s">
        <v>93</v>
      </c>
      <c r="E98" s="281"/>
      <c r="F98" s="281"/>
      <c r="G98" s="281"/>
      <c r="H98" s="281"/>
      <c r="I98" s="96"/>
      <c r="J98" s="281" t="s">
        <v>94</v>
      </c>
      <c r="K98" s="281"/>
      <c r="L98" s="281"/>
      <c r="M98" s="281"/>
      <c r="N98" s="281"/>
      <c r="O98" s="281"/>
      <c r="P98" s="281"/>
      <c r="Q98" s="281"/>
      <c r="R98" s="281"/>
      <c r="S98" s="281"/>
      <c r="T98" s="281"/>
      <c r="U98" s="281"/>
      <c r="V98" s="281"/>
      <c r="W98" s="281"/>
      <c r="X98" s="281"/>
      <c r="Y98" s="281"/>
      <c r="Z98" s="281"/>
      <c r="AA98" s="281"/>
      <c r="AB98" s="281"/>
      <c r="AC98" s="281"/>
      <c r="AD98" s="281"/>
      <c r="AE98" s="281"/>
      <c r="AF98" s="281"/>
      <c r="AG98" s="282">
        <f>'01 - most'!J30</f>
        <v>0</v>
      </c>
      <c r="AH98" s="283"/>
      <c r="AI98" s="283"/>
      <c r="AJ98" s="283"/>
      <c r="AK98" s="283"/>
      <c r="AL98" s="283"/>
      <c r="AM98" s="283"/>
      <c r="AN98" s="282">
        <f t="shared" si="0"/>
        <v>0</v>
      </c>
      <c r="AO98" s="283"/>
      <c r="AP98" s="283"/>
      <c r="AQ98" s="97" t="s">
        <v>83</v>
      </c>
      <c r="AR98" s="98"/>
      <c r="AS98" s="99">
        <v>0</v>
      </c>
      <c r="AT98" s="100">
        <f t="shared" si="1"/>
        <v>0</v>
      </c>
      <c r="AU98" s="101">
        <f>'01 - most'!P127</f>
        <v>0</v>
      </c>
      <c r="AV98" s="100">
        <f>'01 - most'!J33</f>
        <v>0</v>
      </c>
      <c r="AW98" s="100">
        <f>'01 - most'!J34</f>
        <v>0</v>
      </c>
      <c r="AX98" s="100">
        <f>'01 - most'!J35</f>
        <v>0</v>
      </c>
      <c r="AY98" s="100">
        <f>'01 - most'!J36</f>
        <v>0</v>
      </c>
      <c r="AZ98" s="100">
        <f>'01 - most'!F33</f>
        <v>0</v>
      </c>
      <c r="BA98" s="100">
        <f>'01 - most'!F34</f>
        <v>0</v>
      </c>
      <c r="BB98" s="100">
        <f>'01 - most'!F35</f>
        <v>0</v>
      </c>
      <c r="BC98" s="100">
        <f>'01 - most'!F36</f>
        <v>0</v>
      </c>
      <c r="BD98" s="102">
        <f>'01 - most'!F37</f>
        <v>0</v>
      </c>
      <c r="BT98" s="103" t="s">
        <v>84</v>
      </c>
      <c r="BV98" s="103" t="s">
        <v>78</v>
      </c>
      <c r="BW98" s="103" t="s">
        <v>95</v>
      </c>
      <c r="BX98" s="103" t="s">
        <v>5</v>
      </c>
      <c r="CL98" s="103" t="s">
        <v>1</v>
      </c>
      <c r="CM98" s="103" t="s">
        <v>86</v>
      </c>
    </row>
    <row r="99" spans="1:91" s="7" customFormat="1" ht="16.5" customHeight="1">
      <c r="A99" s="93" t="s">
        <v>80</v>
      </c>
      <c r="B99" s="94"/>
      <c r="C99" s="95"/>
      <c r="D99" s="281" t="s">
        <v>96</v>
      </c>
      <c r="E99" s="281"/>
      <c r="F99" s="281"/>
      <c r="G99" s="281"/>
      <c r="H99" s="281"/>
      <c r="I99" s="96"/>
      <c r="J99" s="281" t="s">
        <v>97</v>
      </c>
      <c r="K99" s="281"/>
      <c r="L99" s="281"/>
      <c r="M99" s="281"/>
      <c r="N99" s="281"/>
      <c r="O99" s="281"/>
      <c r="P99" s="281"/>
      <c r="Q99" s="281"/>
      <c r="R99" s="281"/>
      <c r="S99" s="281"/>
      <c r="T99" s="281"/>
      <c r="U99" s="281"/>
      <c r="V99" s="281"/>
      <c r="W99" s="281"/>
      <c r="X99" s="281"/>
      <c r="Y99" s="281"/>
      <c r="Z99" s="281"/>
      <c r="AA99" s="281"/>
      <c r="AB99" s="281"/>
      <c r="AC99" s="281"/>
      <c r="AD99" s="281"/>
      <c r="AE99" s="281"/>
      <c r="AF99" s="281"/>
      <c r="AG99" s="282">
        <f>'02 - most-svršek '!J30</f>
        <v>0</v>
      </c>
      <c r="AH99" s="283"/>
      <c r="AI99" s="283"/>
      <c r="AJ99" s="283"/>
      <c r="AK99" s="283"/>
      <c r="AL99" s="283"/>
      <c r="AM99" s="283"/>
      <c r="AN99" s="282">
        <f t="shared" si="0"/>
        <v>0</v>
      </c>
      <c r="AO99" s="283"/>
      <c r="AP99" s="283"/>
      <c r="AQ99" s="97" t="s">
        <v>83</v>
      </c>
      <c r="AR99" s="98"/>
      <c r="AS99" s="99">
        <v>0</v>
      </c>
      <c r="AT99" s="100">
        <f t="shared" si="1"/>
        <v>0</v>
      </c>
      <c r="AU99" s="101">
        <f>'02 - most-svršek '!P119</f>
        <v>0</v>
      </c>
      <c r="AV99" s="100">
        <f>'02 - most-svršek '!J33</f>
        <v>0</v>
      </c>
      <c r="AW99" s="100">
        <f>'02 - most-svršek '!J34</f>
        <v>0</v>
      </c>
      <c r="AX99" s="100">
        <f>'02 - most-svršek '!J35</f>
        <v>0</v>
      </c>
      <c r="AY99" s="100">
        <f>'02 - most-svršek '!J36</f>
        <v>0</v>
      </c>
      <c r="AZ99" s="100">
        <f>'02 - most-svršek '!F33</f>
        <v>0</v>
      </c>
      <c r="BA99" s="100">
        <f>'02 - most-svršek '!F34</f>
        <v>0</v>
      </c>
      <c r="BB99" s="100">
        <f>'02 - most-svršek '!F35</f>
        <v>0</v>
      </c>
      <c r="BC99" s="100">
        <f>'02 - most-svršek '!F36</f>
        <v>0</v>
      </c>
      <c r="BD99" s="102">
        <f>'02 - most-svršek '!F37</f>
        <v>0</v>
      </c>
      <c r="BT99" s="103" t="s">
        <v>84</v>
      </c>
      <c r="BV99" s="103" t="s">
        <v>78</v>
      </c>
      <c r="BW99" s="103" t="s">
        <v>98</v>
      </c>
      <c r="BX99" s="103" t="s">
        <v>5</v>
      </c>
      <c r="CL99" s="103" t="s">
        <v>1</v>
      </c>
      <c r="CM99" s="103" t="s">
        <v>86</v>
      </c>
    </row>
    <row r="100" spans="1:91" s="7" customFormat="1" ht="16.5" customHeight="1">
      <c r="A100" s="93" t="s">
        <v>80</v>
      </c>
      <c r="B100" s="94"/>
      <c r="C100" s="95"/>
      <c r="D100" s="281" t="s">
        <v>99</v>
      </c>
      <c r="E100" s="281"/>
      <c r="F100" s="281"/>
      <c r="G100" s="281"/>
      <c r="H100" s="281"/>
      <c r="I100" s="96"/>
      <c r="J100" s="281" t="s">
        <v>100</v>
      </c>
      <c r="K100" s="281"/>
      <c r="L100" s="281"/>
      <c r="M100" s="281"/>
      <c r="N100" s="281"/>
      <c r="O100" s="281"/>
      <c r="P100" s="281"/>
      <c r="Q100" s="281"/>
      <c r="R100" s="281"/>
      <c r="S100" s="281"/>
      <c r="T100" s="281"/>
      <c r="U100" s="281"/>
      <c r="V100" s="281"/>
      <c r="W100" s="281"/>
      <c r="X100" s="281"/>
      <c r="Y100" s="281"/>
      <c r="Z100" s="281"/>
      <c r="AA100" s="281"/>
      <c r="AB100" s="281"/>
      <c r="AC100" s="281"/>
      <c r="AD100" s="281"/>
      <c r="AE100" s="281"/>
      <c r="AF100" s="281"/>
      <c r="AG100" s="282">
        <f>'03 - most-VRN'!J30</f>
        <v>0</v>
      </c>
      <c r="AH100" s="283"/>
      <c r="AI100" s="283"/>
      <c r="AJ100" s="283"/>
      <c r="AK100" s="283"/>
      <c r="AL100" s="283"/>
      <c r="AM100" s="283"/>
      <c r="AN100" s="282">
        <f t="shared" si="0"/>
        <v>0</v>
      </c>
      <c r="AO100" s="283"/>
      <c r="AP100" s="283"/>
      <c r="AQ100" s="97" t="s">
        <v>83</v>
      </c>
      <c r="AR100" s="98"/>
      <c r="AS100" s="104">
        <v>0</v>
      </c>
      <c r="AT100" s="105">
        <f t="shared" si="1"/>
        <v>0</v>
      </c>
      <c r="AU100" s="106">
        <f>'03 - most-VRN'!P121</f>
        <v>0</v>
      </c>
      <c r="AV100" s="105">
        <f>'03 - most-VRN'!J33</f>
        <v>0</v>
      </c>
      <c r="AW100" s="105">
        <f>'03 - most-VRN'!J34</f>
        <v>0</v>
      </c>
      <c r="AX100" s="105">
        <f>'03 - most-VRN'!J35</f>
        <v>0</v>
      </c>
      <c r="AY100" s="105">
        <f>'03 - most-VRN'!J36</f>
        <v>0</v>
      </c>
      <c r="AZ100" s="105">
        <f>'03 - most-VRN'!F33</f>
        <v>0</v>
      </c>
      <c r="BA100" s="105">
        <f>'03 - most-VRN'!F34</f>
        <v>0</v>
      </c>
      <c r="BB100" s="105">
        <f>'03 - most-VRN'!F35</f>
        <v>0</v>
      </c>
      <c r="BC100" s="105">
        <f>'03 - most-VRN'!F36</f>
        <v>0</v>
      </c>
      <c r="BD100" s="107">
        <f>'03 - most-VRN'!F37</f>
        <v>0</v>
      </c>
      <c r="BT100" s="103" t="s">
        <v>84</v>
      </c>
      <c r="BV100" s="103" t="s">
        <v>78</v>
      </c>
      <c r="BW100" s="103" t="s">
        <v>101</v>
      </c>
      <c r="BX100" s="103" t="s">
        <v>5</v>
      </c>
      <c r="CL100" s="103" t="s">
        <v>1</v>
      </c>
      <c r="CM100" s="103" t="s">
        <v>86</v>
      </c>
    </row>
    <row r="101" spans="1:91" s="2" customFormat="1" ht="30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9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  <row r="102" spans="1:9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55"/>
      <c r="AL102" s="55"/>
      <c r="AM102" s="55"/>
      <c r="AN102" s="55"/>
      <c r="AO102" s="55"/>
      <c r="AP102" s="55"/>
      <c r="AQ102" s="55"/>
      <c r="AR102" s="39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</row>
  </sheetData>
  <sheetProtection algorithmName="SHA-512" hashValue="V3xEBnntdGyo9kQnkG8eb39Pn84L/wwG4DdZfyDZxYB0+/OVU6mp26ACgjwhcJgUXMgxjPV8APQ6NuN6a+fVFQ==" saltValue="azeWCgH3XRMx5u55qeVVuREoSoG0aV32zPu114hVUdYJ+fgFEnkqcMoDUA90B+6I3dm+iU4k25DWlFOTeNbirA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001 - propustek'!C2" display="/"/>
    <hyperlink ref="A96" location="'002 - propustek-svršek'!C2" display="/"/>
    <hyperlink ref="A97" location="'003 - propustek-VRN'!C2" display="/"/>
    <hyperlink ref="A98" location="'01 - most'!C2" display="/"/>
    <hyperlink ref="A99" location="'02 - most-svršek '!C2" display="/"/>
    <hyperlink ref="A100" location="'03 - most-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85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86</v>
      </c>
    </row>
    <row r="4" spans="1:46" s="1" customFormat="1" ht="24.95" customHeight="1">
      <c r="B4" s="20"/>
      <c r="D4" s="112" t="s">
        <v>102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06" t="str">
        <f>'Rekapitulace stavby'!K6</f>
        <v>Oprava mostu v km 12,829 na trati Tábor – Ražice</v>
      </c>
      <c r="F7" s="307"/>
      <c r="G7" s="307"/>
      <c r="H7" s="307"/>
      <c r="I7" s="108"/>
      <c r="L7" s="20"/>
    </row>
    <row r="8" spans="1:46" s="2" customFormat="1" ht="12" customHeight="1">
      <c r="A8" s="34"/>
      <c r="B8" s="39"/>
      <c r="C8" s="34"/>
      <c r="D8" s="114" t="s">
        <v>103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8" t="s">
        <v>104</v>
      </c>
      <c r="F9" s="309"/>
      <c r="G9" s="309"/>
      <c r="H9" s="309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4. 5. 2020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tr">
        <f>IF('Rekapitulace stavby'!AN10="","",'Rekapitulace stavby'!AN10)</f>
        <v>70994234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stavby'!E11="","",'Rekapitulace stavby'!E11)</f>
        <v>Správa železnic s.o.</v>
      </c>
      <c r="F15" s="34"/>
      <c r="G15" s="34"/>
      <c r="H15" s="34"/>
      <c r="I15" s="117" t="s">
        <v>28</v>
      </c>
      <c r="J15" s="116" t="str">
        <f>IF('Rekapitulace stavby'!AN11="","",'Rekapitulace stavby'!AN11)</f>
        <v>CZ70994234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30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0" t="str">
        <f>'Rekapitulace stavby'!E14</f>
        <v>Vyplň údaj</v>
      </c>
      <c r="F18" s="311"/>
      <c r="G18" s="311"/>
      <c r="H18" s="311"/>
      <c r="I18" s="117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32</v>
      </c>
      <c r="E20" s="34"/>
      <c r="F20" s="34"/>
      <c r="G20" s="34"/>
      <c r="H20" s="34"/>
      <c r="I20" s="117" t="s">
        <v>25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28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34</v>
      </c>
      <c r="E23" s="34"/>
      <c r="F23" s="34"/>
      <c r="G23" s="34"/>
      <c r="H23" s="34"/>
      <c r="I23" s="117" t="s">
        <v>25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28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35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12" t="s">
        <v>1</v>
      </c>
      <c r="F27" s="312"/>
      <c r="G27" s="312"/>
      <c r="H27" s="312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36</v>
      </c>
      <c r="E30" s="34"/>
      <c r="F30" s="34"/>
      <c r="G30" s="34"/>
      <c r="H30" s="34"/>
      <c r="I30" s="115"/>
      <c r="J30" s="126">
        <f>ROUND(J125,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38</v>
      </c>
      <c r="G32" s="34"/>
      <c r="H32" s="34"/>
      <c r="I32" s="128" t="s">
        <v>37</v>
      </c>
      <c r="J32" s="127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40</v>
      </c>
      <c r="E33" s="114" t="s">
        <v>41</v>
      </c>
      <c r="F33" s="130">
        <f>ROUND((SUM(BE125:BE345)),  2)</f>
        <v>0</v>
      </c>
      <c r="G33" s="34"/>
      <c r="H33" s="34"/>
      <c r="I33" s="131">
        <v>0.21</v>
      </c>
      <c r="J33" s="130">
        <f>ROUND(((SUM(BE125:BE345))*I33),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42</v>
      </c>
      <c r="F34" s="130">
        <f>ROUND((SUM(BF125:BF345)),  2)</f>
        <v>0</v>
      </c>
      <c r="G34" s="34"/>
      <c r="H34" s="34"/>
      <c r="I34" s="131">
        <v>0.15</v>
      </c>
      <c r="J34" s="130">
        <f>ROUND(((SUM(BF125:BF345))*I34),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43</v>
      </c>
      <c r="F35" s="130">
        <f>ROUND((SUM(BG125:BG345)),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44</v>
      </c>
      <c r="F36" s="130">
        <f>ROUND((SUM(BH125:BH345)),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45</v>
      </c>
      <c r="F37" s="130">
        <f>ROUND((SUM(BI125:BI345)),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46</v>
      </c>
      <c r="E39" s="134"/>
      <c r="F39" s="134"/>
      <c r="G39" s="135" t="s">
        <v>47</v>
      </c>
      <c r="H39" s="136" t="s">
        <v>48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49</v>
      </c>
      <c r="E50" s="141"/>
      <c r="F50" s="141"/>
      <c r="G50" s="140" t="s">
        <v>50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51</v>
      </c>
      <c r="E61" s="144"/>
      <c r="F61" s="145" t="s">
        <v>52</v>
      </c>
      <c r="G61" s="143" t="s">
        <v>51</v>
      </c>
      <c r="H61" s="144"/>
      <c r="I61" s="146"/>
      <c r="J61" s="147" t="s">
        <v>52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53</v>
      </c>
      <c r="E65" s="148"/>
      <c r="F65" s="148"/>
      <c r="G65" s="140" t="s">
        <v>54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51</v>
      </c>
      <c r="E76" s="144"/>
      <c r="F76" s="145" t="s">
        <v>52</v>
      </c>
      <c r="G76" s="143" t="s">
        <v>51</v>
      </c>
      <c r="H76" s="144"/>
      <c r="I76" s="146"/>
      <c r="J76" s="147" t="s">
        <v>52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105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3" t="str">
        <f>E7</f>
        <v>Oprava mostu v km 12,829 na trati Tábor – Ražice</v>
      </c>
      <c r="F85" s="314"/>
      <c r="G85" s="314"/>
      <c r="H85" s="314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103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5" t="str">
        <f>E9</f>
        <v>001 - propustek</v>
      </c>
      <c r="F87" s="315"/>
      <c r="G87" s="315"/>
      <c r="H87" s="315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17" t="s">
        <v>22</v>
      </c>
      <c r="J89" s="66" t="str">
        <f>IF(J12="","",J12)</f>
        <v>4. 5. 2020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 s.o.</v>
      </c>
      <c r="G91" s="36"/>
      <c r="H91" s="36"/>
      <c r="I91" s="117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17" t="s">
        <v>34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106</v>
      </c>
      <c r="D94" s="157"/>
      <c r="E94" s="157"/>
      <c r="F94" s="157"/>
      <c r="G94" s="157"/>
      <c r="H94" s="157"/>
      <c r="I94" s="158"/>
      <c r="J94" s="159" t="s">
        <v>107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108</v>
      </c>
      <c r="D96" s="36"/>
      <c r="E96" s="36"/>
      <c r="F96" s="36"/>
      <c r="G96" s="36"/>
      <c r="H96" s="36"/>
      <c r="I96" s="115"/>
      <c r="J96" s="84">
        <f>J125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109</v>
      </c>
    </row>
    <row r="97" spans="1:31" s="9" customFormat="1" ht="24.95" customHeight="1">
      <c r="B97" s="161"/>
      <c r="C97" s="162"/>
      <c r="D97" s="163" t="s">
        <v>110</v>
      </c>
      <c r="E97" s="164"/>
      <c r="F97" s="164"/>
      <c r="G97" s="164"/>
      <c r="H97" s="164"/>
      <c r="I97" s="165"/>
      <c r="J97" s="166">
        <f>J126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111</v>
      </c>
      <c r="E98" s="171"/>
      <c r="F98" s="171"/>
      <c r="G98" s="171"/>
      <c r="H98" s="171"/>
      <c r="I98" s="172"/>
      <c r="J98" s="173">
        <f>J127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112</v>
      </c>
      <c r="E99" s="171"/>
      <c r="F99" s="171"/>
      <c r="G99" s="171"/>
      <c r="H99" s="171"/>
      <c r="I99" s="172"/>
      <c r="J99" s="173">
        <f>J196</f>
        <v>0</v>
      </c>
      <c r="K99" s="169"/>
      <c r="L99" s="174"/>
    </row>
    <row r="100" spans="1:31" s="10" customFormat="1" ht="19.899999999999999" customHeight="1">
      <c r="B100" s="168"/>
      <c r="C100" s="169"/>
      <c r="D100" s="170" t="s">
        <v>113</v>
      </c>
      <c r="E100" s="171"/>
      <c r="F100" s="171"/>
      <c r="G100" s="171"/>
      <c r="H100" s="171"/>
      <c r="I100" s="172"/>
      <c r="J100" s="173">
        <f>J241</f>
        <v>0</v>
      </c>
      <c r="K100" s="169"/>
      <c r="L100" s="174"/>
    </row>
    <row r="101" spans="1:31" s="10" customFormat="1" ht="19.899999999999999" customHeight="1">
      <c r="B101" s="168"/>
      <c r="C101" s="169"/>
      <c r="D101" s="170" t="s">
        <v>114</v>
      </c>
      <c r="E101" s="171"/>
      <c r="F101" s="171"/>
      <c r="G101" s="171"/>
      <c r="H101" s="171"/>
      <c r="I101" s="172"/>
      <c r="J101" s="173">
        <f>J273</f>
        <v>0</v>
      </c>
      <c r="K101" s="169"/>
      <c r="L101" s="174"/>
    </row>
    <row r="102" spans="1:31" s="10" customFormat="1" ht="19.899999999999999" customHeight="1">
      <c r="B102" s="168"/>
      <c r="C102" s="169"/>
      <c r="D102" s="170" t="s">
        <v>115</v>
      </c>
      <c r="E102" s="171"/>
      <c r="F102" s="171"/>
      <c r="G102" s="171"/>
      <c r="H102" s="171"/>
      <c r="I102" s="172"/>
      <c r="J102" s="173">
        <f>J289</f>
        <v>0</v>
      </c>
      <c r="K102" s="169"/>
      <c r="L102" s="174"/>
    </row>
    <row r="103" spans="1:31" s="10" customFormat="1" ht="19.899999999999999" customHeight="1">
      <c r="B103" s="168"/>
      <c r="C103" s="169"/>
      <c r="D103" s="170" t="s">
        <v>116</v>
      </c>
      <c r="E103" s="171"/>
      <c r="F103" s="171"/>
      <c r="G103" s="171"/>
      <c r="H103" s="171"/>
      <c r="I103" s="172"/>
      <c r="J103" s="173">
        <f>J313</f>
        <v>0</v>
      </c>
      <c r="K103" s="169"/>
      <c r="L103" s="174"/>
    </row>
    <row r="104" spans="1:31" s="10" customFormat="1" ht="19.899999999999999" customHeight="1">
      <c r="B104" s="168"/>
      <c r="C104" s="169"/>
      <c r="D104" s="170" t="s">
        <v>117</v>
      </c>
      <c r="E104" s="171"/>
      <c r="F104" s="171"/>
      <c r="G104" s="171"/>
      <c r="H104" s="171"/>
      <c r="I104" s="172"/>
      <c r="J104" s="173">
        <f>J323</f>
        <v>0</v>
      </c>
      <c r="K104" s="169"/>
      <c r="L104" s="174"/>
    </row>
    <row r="105" spans="1:31" s="9" customFormat="1" ht="24.95" customHeight="1">
      <c r="B105" s="161"/>
      <c r="C105" s="162"/>
      <c r="D105" s="163" t="s">
        <v>118</v>
      </c>
      <c r="E105" s="164"/>
      <c r="F105" s="164"/>
      <c r="G105" s="164"/>
      <c r="H105" s="164"/>
      <c r="I105" s="165"/>
      <c r="J105" s="166">
        <f>J326</f>
        <v>0</v>
      </c>
      <c r="K105" s="162"/>
      <c r="L105" s="167"/>
    </row>
    <row r="106" spans="1:31" s="2" customFormat="1" ht="21.75" customHeight="1">
      <c r="A106" s="34"/>
      <c r="B106" s="35"/>
      <c r="C106" s="36"/>
      <c r="D106" s="36"/>
      <c r="E106" s="36"/>
      <c r="F106" s="36"/>
      <c r="G106" s="36"/>
      <c r="H106" s="36"/>
      <c r="I106" s="115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54"/>
      <c r="C107" s="55"/>
      <c r="D107" s="55"/>
      <c r="E107" s="55"/>
      <c r="F107" s="55"/>
      <c r="G107" s="55"/>
      <c r="H107" s="55"/>
      <c r="I107" s="152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31" s="2" customFormat="1" ht="6.95" customHeight="1">
      <c r="A111" s="34"/>
      <c r="B111" s="56"/>
      <c r="C111" s="57"/>
      <c r="D111" s="57"/>
      <c r="E111" s="57"/>
      <c r="F111" s="57"/>
      <c r="G111" s="57"/>
      <c r="H111" s="57"/>
      <c r="I111" s="155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24.95" customHeight="1">
      <c r="A112" s="34"/>
      <c r="B112" s="35"/>
      <c r="C112" s="23" t="s">
        <v>119</v>
      </c>
      <c r="D112" s="36"/>
      <c r="E112" s="36"/>
      <c r="F112" s="36"/>
      <c r="G112" s="36"/>
      <c r="H112" s="3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16</v>
      </c>
      <c r="D114" s="36"/>
      <c r="E114" s="36"/>
      <c r="F114" s="36"/>
      <c r="G114" s="36"/>
      <c r="H114" s="36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313" t="str">
        <f>E7</f>
        <v>Oprava mostu v km 12,829 na trati Tábor – Ražice</v>
      </c>
      <c r="F115" s="314"/>
      <c r="G115" s="314"/>
      <c r="H115" s="314"/>
      <c r="I115" s="115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103</v>
      </c>
      <c r="D116" s="36"/>
      <c r="E116" s="36"/>
      <c r="F116" s="36"/>
      <c r="G116" s="36"/>
      <c r="H116" s="36"/>
      <c r="I116" s="115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6.5" customHeight="1">
      <c r="A117" s="34"/>
      <c r="B117" s="35"/>
      <c r="C117" s="36"/>
      <c r="D117" s="36"/>
      <c r="E117" s="265" t="str">
        <f>E9</f>
        <v>001 - propustek</v>
      </c>
      <c r="F117" s="315"/>
      <c r="G117" s="315"/>
      <c r="H117" s="315"/>
      <c r="I117" s="115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115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>
      <c r="A119" s="34"/>
      <c r="B119" s="35"/>
      <c r="C119" s="29" t="s">
        <v>20</v>
      </c>
      <c r="D119" s="36"/>
      <c r="E119" s="36"/>
      <c r="F119" s="27" t="str">
        <f>F12</f>
        <v xml:space="preserve"> </v>
      </c>
      <c r="G119" s="36"/>
      <c r="H119" s="36"/>
      <c r="I119" s="117" t="s">
        <v>22</v>
      </c>
      <c r="J119" s="66" t="str">
        <f>IF(J12="","",J12)</f>
        <v>4. 5. 2020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115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24</v>
      </c>
      <c r="D121" s="36"/>
      <c r="E121" s="36"/>
      <c r="F121" s="27" t="str">
        <f>E15</f>
        <v>Správa železnic s.o.</v>
      </c>
      <c r="G121" s="36"/>
      <c r="H121" s="36"/>
      <c r="I121" s="117" t="s">
        <v>32</v>
      </c>
      <c r="J121" s="32" t="str">
        <f>E21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5.2" customHeight="1">
      <c r="A122" s="34"/>
      <c r="B122" s="35"/>
      <c r="C122" s="29" t="s">
        <v>30</v>
      </c>
      <c r="D122" s="36"/>
      <c r="E122" s="36"/>
      <c r="F122" s="27" t="str">
        <f>IF(E18="","",E18)</f>
        <v>Vyplň údaj</v>
      </c>
      <c r="G122" s="36"/>
      <c r="H122" s="36"/>
      <c r="I122" s="117" t="s">
        <v>34</v>
      </c>
      <c r="J122" s="32" t="str">
        <f>E24</f>
        <v xml:space="preserve"> 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>
      <c r="A123" s="34"/>
      <c r="B123" s="35"/>
      <c r="C123" s="36"/>
      <c r="D123" s="36"/>
      <c r="E123" s="36"/>
      <c r="F123" s="36"/>
      <c r="G123" s="36"/>
      <c r="H123" s="36"/>
      <c r="I123" s="115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1" customFormat="1" ht="29.25" customHeight="1">
      <c r="A124" s="175"/>
      <c r="B124" s="176"/>
      <c r="C124" s="177" t="s">
        <v>120</v>
      </c>
      <c r="D124" s="178" t="s">
        <v>61</v>
      </c>
      <c r="E124" s="178" t="s">
        <v>57</v>
      </c>
      <c r="F124" s="178" t="s">
        <v>58</v>
      </c>
      <c r="G124" s="178" t="s">
        <v>121</v>
      </c>
      <c r="H124" s="178" t="s">
        <v>122</v>
      </c>
      <c r="I124" s="179" t="s">
        <v>123</v>
      </c>
      <c r="J124" s="178" t="s">
        <v>107</v>
      </c>
      <c r="K124" s="180" t="s">
        <v>124</v>
      </c>
      <c r="L124" s="181"/>
      <c r="M124" s="75" t="s">
        <v>1</v>
      </c>
      <c r="N124" s="76" t="s">
        <v>40</v>
      </c>
      <c r="O124" s="76" t="s">
        <v>125</v>
      </c>
      <c r="P124" s="76" t="s">
        <v>126</v>
      </c>
      <c r="Q124" s="76" t="s">
        <v>127</v>
      </c>
      <c r="R124" s="76" t="s">
        <v>128</v>
      </c>
      <c r="S124" s="76" t="s">
        <v>129</v>
      </c>
      <c r="T124" s="77" t="s">
        <v>130</v>
      </c>
      <c r="U124" s="175"/>
      <c r="V124" s="175"/>
      <c r="W124" s="175"/>
      <c r="X124" s="175"/>
      <c r="Y124" s="175"/>
      <c r="Z124" s="175"/>
      <c r="AA124" s="175"/>
      <c r="AB124" s="175"/>
      <c r="AC124" s="175"/>
      <c r="AD124" s="175"/>
      <c r="AE124" s="175"/>
    </row>
    <row r="125" spans="1:65" s="2" customFormat="1" ht="22.9" customHeight="1">
      <c r="A125" s="34"/>
      <c r="B125" s="35"/>
      <c r="C125" s="82" t="s">
        <v>131</v>
      </c>
      <c r="D125" s="36"/>
      <c r="E125" s="36"/>
      <c r="F125" s="36"/>
      <c r="G125" s="36"/>
      <c r="H125" s="36"/>
      <c r="I125" s="115"/>
      <c r="J125" s="182">
        <f>BK125</f>
        <v>0</v>
      </c>
      <c r="K125" s="36"/>
      <c r="L125" s="39"/>
      <c r="M125" s="78"/>
      <c r="N125" s="183"/>
      <c r="O125" s="79"/>
      <c r="P125" s="184">
        <f>P126+P326</f>
        <v>0</v>
      </c>
      <c r="Q125" s="79"/>
      <c r="R125" s="184">
        <f>R126+R326</f>
        <v>245.00112793000002</v>
      </c>
      <c r="S125" s="79"/>
      <c r="T125" s="185">
        <f>T126+T326</f>
        <v>69.939120000000003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75</v>
      </c>
      <c r="AU125" s="17" t="s">
        <v>109</v>
      </c>
      <c r="BK125" s="186">
        <f>BK126+BK326</f>
        <v>0</v>
      </c>
    </row>
    <row r="126" spans="1:65" s="12" customFormat="1" ht="25.9" customHeight="1">
      <c r="B126" s="187"/>
      <c r="C126" s="188"/>
      <c r="D126" s="189" t="s">
        <v>75</v>
      </c>
      <c r="E126" s="190" t="s">
        <v>132</v>
      </c>
      <c r="F126" s="190" t="s">
        <v>133</v>
      </c>
      <c r="G126" s="188"/>
      <c r="H126" s="188"/>
      <c r="I126" s="191"/>
      <c r="J126" s="192">
        <f>BK126</f>
        <v>0</v>
      </c>
      <c r="K126" s="188"/>
      <c r="L126" s="193"/>
      <c r="M126" s="194"/>
      <c r="N126" s="195"/>
      <c r="O126" s="195"/>
      <c r="P126" s="196">
        <f>P127+P196+P241+P273+P289+P313+P323</f>
        <v>0</v>
      </c>
      <c r="Q126" s="195"/>
      <c r="R126" s="196">
        <f>R127+R196+R241+R273+R289+R313+R323</f>
        <v>244.91712793000002</v>
      </c>
      <c r="S126" s="195"/>
      <c r="T126" s="197">
        <f>T127+T196+T241+T273+T289+T313+T323</f>
        <v>69.939120000000003</v>
      </c>
      <c r="AR126" s="198" t="s">
        <v>84</v>
      </c>
      <c r="AT126" s="199" t="s">
        <v>75</v>
      </c>
      <c r="AU126" s="199" t="s">
        <v>76</v>
      </c>
      <c r="AY126" s="198" t="s">
        <v>134</v>
      </c>
      <c r="BK126" s="200">
        <f>BK127+BK196+BK241+BK273+BK289+BK313+BK323</f>
        <v>0</v>
      </c>
    </row>
    <row r="127" spans="1:65" s="12" customFormat="1" ht="22.9" customHeight="1">
      <c r="B127" s="187"/>
      <c r="C127" s="188"/>
      <c r="D127" s="189" t="s">
        <v>75</v>
      </c>
      <c r="E127" s="201" t="s">
        <v>84</v>
      </c>
      <c r="F127" s="201" t="s">
        <v>135</v>
      </c>
      <c r="G127" s="188"/>
      <c r="H127" s="188"/>
      <c r="I127" s="191"/>
      <c r="J127" s="202">
        <f>BK127</f>
        <v>0</v>
      </c>
      <c r="K127" s="188"/>
      <c r="L127" s="193"/>
      <c r="M127" s="194"/>
      <c r="N127" s="195"/>
      <c r="O127" s="195"/>
      <c r="P127" s="196">
        <f>SUM(P128:P195)</f>
        <v>0</v>
      </c>
      <c r="Q127" s="195"/>
      <c r="R127" s="196">
        <f>SUM(R128:R195)</f>
        <v>149.71882100000002</v>
      </c>
      <c r="S127" s="195"/>
      <c r="T127" s="197">
        <f>SUM(T128:T195)</f>
        <v>0</v>
      </c>
      <c r="AR127" s="198" t="s">
        <v>84</v>
      </c>
      <c r="AT127" s="199" t="s">
        <v>75</v>
      </c>
      <c r="AU127" s="199" t="s">
        <v>84</v>
      </c>
      <c r="AY127" s="198" t="s">
        <v>134</v>
      </c>
      <c r="BK127" s="200">
        <f>SUM(BK128:BK195)</f>
        <v>0</v>
      </c>
    </row>
    <row r="128" spans="1:65" s="2" customFormat="1" ht="21.75" customHeight="1">
      <c r="A128" s="34"/>
      <c r="B128" s="35"/>
      <c r="C128" s="203" t="s">
        <v>84</v>
      </c>
      <c r="D128" s="203" t="s">
        <v>136</v>
      </c>
      <c r="E128" s="204" t="s">
        <v>137</v>
      </c>
      <c r="F128" s="205" t="s">
        <v>138</v>
      </c>
      <c r="G128" s="206" t="s">
        <v>139</v>
      </c>
      <c r="H128" s="207">
        <v>120</v>
      </c>
      <c r="I128" s="208"/>
      <c r="J128" s="209">
        <f>ROUND(I128*H128,2)</f>
        <v>0</v>
      </c>
      <c r="K128" s="205" t="s">
        <v>140</v>
      </c>
      <c r="L128" s="39"/>
      <c r="M128" s="210" t="s">
        <v>1</v>
      </c>
      <c r="N128" s="211" t="s">
        <v>41</v>
      </c>
      <c r="O128" s="71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4" t="s">
        <v>141</v>
      </c>
      <c r="AT128" s="214" t="s">
        <v>136</v>
      </c>
      <c r="AU128" s="214" t="s">
        <v>86</v>
      </c>
      <c r="AY128" s="17" t="s">
        <v>134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7" t="s">
        <v>84</v>
      </c>
      <c r="BK128" s="215">
        <f>ROUND(I128*H128,2)</f>
        <v>0</v>
      </c>
      <c r="BL128" s="17" t="s">
        <v>141</v>
      </c>
      <c r="BM128" s="214" t="s">
        <v>142</v>
      </c>
    </row>
    <row r="129" spans="1:65" s="13" customFormat="1" ht="11.25">
      <c r="B129" s="216"/>
      <c r="C129" s="217"/>
      <c r="D129" s="218" t="s">
        <v>143</v>
      </c>
      <c r="E129" s="219" t="s">
        <v>1</v>
      </c>
      <c r="F129" s="220" t="s">
        <v>144</v>
      </c>
      <c r="G129" s="217"/>
      <c r="H129" s="221">
        <v>120</v>
      </c>
      <c r="I129" s="222"/>
      <c r="J129" s="217"/>
      <c r="K129" s="217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143</v>
      </c>
      <c r="AU129" s="227" t="s">
        <v>86</v>
      </c>
      <c r="AV129" s="13" t="s">
        <v>86</v>
      </c>
      <c r="AW129" s="13" t="s">
        <v>33</v>
      </c>
      <c r="AX129" s="13" t="s">
        <v>76</v>
      </c>
      <c r="AY129" s="227" t="s">
        <v>134</v>
      </c>
    </row>
    <row r="130" spans="1:65" s="14" customFormat="1" ht="11.25">
      <c r="B130" s="228"/>
      <c r="C130" s="229"/>
      <c r="D130" s="218" t="s">
        <v>143</v>
      </c>
      <c r="E130" s="230" t="s">
        <v>1</v>
      </c>
      <c r="F130" s="231" t="s">
        <v>145</v>
      </c>
      <c r="G130" s="229"/>
      <c r="H130" s="232">
        <v>120</v>
      </c>
      <c r="I130" s="233"/>
      <c r="J130" s="229"/>
      <c r="K130" s="229"/>
      <c r="L130" s="234"/>
      <c r="M130" s="235"/>
      <c r="N130" s="236"/>
      <c r="O130" s="236"/>
      <c r="P130" s="236"/>
      <c r="Q130" s="236"/>
      <c r="R130" s="236"/>
      <c r="S130" s="236"/>
      <c r="T130" s="237"/>
      <c r="AT130" s="238" t="s">
        <v>143</v>
      </c>
      <c r="AU130" s="238" t="s">
        <v>86</v>
      </c>
      <c r="AV130" s="14" t="s">
        <v>141</v>
      </c>
      <c r="AW130" s="14" t="s">
        <v>33</v>
      </c>
      <c r="AX130" s="14" t="s">
        <v>84</v>
      </c>
      <c r="AY130" s="238" t="s">
        <v>134</v>
      </c>
    </row>
    <row r="131" spans="1:65" s="2" customFormat="1" ht="21.75" customHeight="1">
      <c r="A131" s="34"/>
      <c r="B131" s="35"/>
      <c r="C131" s="203" t="s">
        <v>86</v>
      </c>
      <c r="D131" s="203" t="s">
        <v>136</v>
      </c>
      <c r="E131" s="204" t="s">
        <v>146</v>
      </c>
      <c r="F131" s="205" t="s">
        <v>147</v>
      </c>
      <c r="G131" s="206" t="s">
        <v>148</v>
      </c>
      <c r="H131" s="207">
        <v>2.4</v>
      </c>
      <c r="I131" s="208"/>
      <c r="J131" s="209">
        <f>ROUND(I131*H131,2)</f>
        <v>0</v>
      </c>
      <c r="K131" s="205" t="s">
        <v>140</v>
      </c>
      <c r="L131" s="39"/>
      <c r="M131" s="210" t="s">
        <v>1</v>
      </c>
      <c r="N131" s="211" t="s">
        <v>41</v>
      </c>
      <c r="O131" s="71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4" t="s">
        <v>141</v>
      </c>
      <c r="AT131" s="214" t="s">
        <v>136</v>
      </c>
      <c r="AU131" s="214" t="s">
        <v>86</v>
      </c>
      <c r="AY131" s="17" t="s">
        <v>134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7" t="s">
        <v>84</v>
      </c>
      <c r="BK131" s="215">
        <f>ROUND(I131*H131,2)</f>
        <v>0</v>
      </c>
      <c r="BL131" s="17" t="s">
        <v>141</v>
      </c>
      <c r="BM131" s="214" t="s">
        <v>141</v>
      </c>
    </row>
    <row r="132" spans="1:65" s="13" customFormat="1" ht="11.25">
      <c r="B132" s="216"/>
      <c r="C132" s="217"/>
      <c r="D132" s="218" t="s">
        <v>143</v>
      </c>
      <c r="E132" s="219" t="s">
        <v>1</v>
      </c>
      <c r="F132" s="220" t="s">
        <v>149</v>
      </c>
      <c r="G132" s="217"/>
      <c r="H132" s="221">
        <v>2.4</v>
      </c>
      <c r="I132" s="222"/>
      <c r="J132" s="217"/>
      <c r="K132" s="217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143</v>
      </c>
      <c r="AU132" s="227" t="s">
        <v>86</v>
      </c>
      <c r="AV132" s="13" t="s">
        <v>86</v>
      </c>
      <c r="AW132" s="13" t="s">
        <v>33</v>
      </c>
      <c r="AX132" s="13" t="s">
        <v>76</v>
      </c>
      <c r="AY132" s="227" t="s">
        <v>134</v>
      </c>
    </row>
    <row r="133" spans="1:65" s="14" customFormat="1" ht="11.25">
      <c r="B133" s="228"/>
      <c r="C133" s="229"/>
      <c r="D133" s="218" t="s">
        <v>143</v>
      </c>
      <c r="E133" s="230" t="s">
        <v>1</v>
      </c>
      <c r="F133" s="231" t="s">
        <v>145</v>
      </c>
      <c r="G133" s="229"/>
      <c r="H133" s="232">
        <v>2.4</v>
      </c>
      <c r="I133" s="233"/>
      <c r="J133" s="229"/>
      <c r="K133" s="229"/>
      <c r="L133" s="234"/>
      <c r="M133" s="235"/>
      <c r="N133" s="236"/>
      <c r="O133" s="236"/>
      <c r="P133" s="236"/>
      <c r="Q133" s="236"/>
      <c r="R133" s="236"/>
      <c r="S133" s="236"/>
      <c r="T133" s="237"/>
      <c r="AT133" s="238" t="s">
        <v>143</v>
      </c>
      <c r="AU133" s="238" t="s">
        <v>86</v>
      </c>
      <c r="AV133" s="14" t="s">
        <v>141</v>
      </c>
      <c r="AW133" s="14" t="s">
        <v>33</v>
      </c>
      <c r="AX133" s="14" t="s">
        <v>84</v>
      </c>
      <c r="AY133" s="238" t="s">
        <v>134</v>
      </c>
    </row>
    <row r="134" spans="1:65" s="2" customFormat="1" ht="16.5" customHeight="1">
      <c r="A134" s="34"/>
      <c r="B134" s="35"/>
      <c r="C134" s="203" t="s">
        <v>150</v>
      </c>
      <c r="D134" s="203" t="s">
        <v>136</v>
      </c>
      <c r="E134" s="204" t="s">
        <v>151</v>
      </c>
      <c r="F134" s="205" t="s">
        <v>152</v>
      </c>
      <c r="G134" s="206" t="s">
        <v>153</v>
      </c>
      <c r="H134" s="207">
        <v>14</v>
      </c>
      <c r="I134" s="208"/>
      <c r="J134" s="209">
        <f>ROUND(I134*H134,2)</f>
        <v>0</v>
      </c>
      <c r="K134" s="205" t="s">
        <v>140</v>
      </c>
      <c r="L134" s="39"/>
      <c r="M134" s="210" t="s">
        <v>1</v>
      </c>
      <c r="N134" s="211" t="s">
        <v>41</v>
      </c>
      <c r="O134" s="71"/>
      <c r="P134" s="212">
        <f>O134*H134</f>
        <v>0</v>
      </c>
      <c r="Q134" s="212">
        <v>1.7500000000000002E-2</v>
      </c>
      <c r="R134" s="212">
        <f>Q134*H134</f>
        <v>0.24500000000000002</v>
      </c>
      <c r="S134" s="212">
        <v>0</v>
      </c>
      <c r="T134" s="21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4" t="s">
        <v>141</v>
      </c>
      <c r="AT134" s="214" t="s">
        <v>136</v>
      </c>
      <c r="AU134" s="214" t="s">
        <v>86</v>
      </c>
      <c r="AY134" s="17" t="s">
        <v>134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7" t="s">
        <v>84</v>
      </c>
      <c r="BK134" s="215">
        <f>ROUND(I134*H134,2)</f>
        <v>0</v>
      </c>
      <c r="BL134" s="17" t="s">
        <v>141</v>
      </c>
      <c r="BM134" s="214" t="s">
        <v>154</v>
      </c>
    </row>
    <row r="135" spans="1:65" s="15" customFormat="1" ht="11.25">
      <c r="B135" s="239"/>
      <c r="C135" s="240"/>
      <c r="D135" s="218" t="s">
        <v>143</v>
      </c>
      <c r="E135" s="241" t="s">
        <v>1</v>
      </c>
      <c r="F135" s="242" t="s">
        <v>155</v>
      </c>
      <c r="G135" s="240"/>
      <c r="H135" s="241" t="s">
        <v>1</v>
      </c>
      <c r="I135" s="243"/>
      <c r="J135" s="240"/>
      <c r="K135" s="240"/>
      <c r="L135" s="244"/>
      <c r="M135" s="245"/>
      <c r="N135" s="246"/>
      <c r="O135" s="246"/>
      <c r="P135" s="246"/>
      <c r="Q135" s="246"/>
      <c r="R135" s="246"/>
      <c r="S135" s="246"/>
      <c r="T135" s="247"/>
      <c r="AT135" s="248" t="s">
        <v>143</v>
      </c>
      <c r="AU135" s="248" t="s">
        <v>86</v>
      </c>
      <c r="AV135" s="15" t="s">
        <v>84</v>
      </c>
      <c r="AW135" s="15" t="s">
        <v>33</v>
      </c>
      <c r="AX135" s="15" t="s">
        <v>76</v>
      </c>
      <c r="AY135" s="248" t="s">
        <v>134</v>
      </c>
    </row>
    <row r="136" spans="1:65" s="13" customFormat="1" ht="11.25">
      <c r="B136" s="216"/>
      <c r="C136" s="217"/>
      <c r="D136" s="218" t="s">
        <v>143</v>
      </c>
      <c r="E136" s="219" t="s">
        <v>1</v>
      </c>
      <c r="F136" s="220" t="s">
        <v>156</v>
      </c>
      <c r="G136" s="217"/>
      <c r="H136" s="221">
        <v>14</v>
      </c>
      <c r="I136" s="222"/>
      <c r="J136" s="217"/>
      <c r="K136" s="217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143</v>
      </c>
      <c r="AU136" s="227" t="s">
        <v>86</v>
      </c>
      <c r="AV136" s="13" t="s">
        <v>86</v>
      </c>
      <c r="AW136" s="13" t="s">
        <v>33</v>
      </c>
      <c r="AX136" s="13" t="s">
        <v>76</v>
      </c>
      <c r="AY136" s="227" t="s">
        <v>134</v>
      </c>
    </row>
    <row r="137" spans="1:65" s="14" customFormat="1" ht="11.25">
      <c r="B137" s="228"/>
      <c r="C137" s="229"/>
      <c r="D137" s="218" t="s">
        <v>143</v>
      </c>
      <c r="E137" s="230" t="s">
        <v>1</v>
      </c>
      <c r="F137" s="231" t="s">
        <v>145</v>
      </c>
      <c r="G137" s="229"/>
      <c r="H137" s="232">
        <v>14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AT137" s="238" t="s">
        <v>143</v>
      </c>
      <c r="AU137" s="238" t="s">
        <v>86</v>
      </c>
      <c r="AV137" s="14" t="s">
        <v>141</v>
      </c>
      <c r="AW137" s="14" t="s">
        <v>33</v>
      </c>
      <c r="AX137" s="14" t="s">
        <v>84</v>
      </c>
      <c r="AY137" s="238" t="s">
        <v>134</v>
      </c>
    </row>
    <row r="138" spans="1:65" s="2" customFormat="1" ht="21.75" customHeight="1">
      <c r="A138" s="34"/>
      <c r="B138" s="35"/>
      <c r="C138" s="203" t="s">
        <v>141</v>
      </c>
      <c r="D138" s="203" t="s">
        <v>136</v>
      </c>
      <c r="E138" s="204" t="s">
        <v>157</v>
      </c>
      <c r="F138" s="205" t="s">
        <v>158</v>
      </c>
      <c r="G138" s="206" t="s">
        <v>153</v>
      </c>
      <c r="H138" s="207">
        <v>6</v>
      </c>
      <c r="I138" s="208"/>
      <c r="J138" s="209">
        <f>ROUND(I138*H138,2)</f>
        <v>0</v>
      </c>
      <c r="K138" s="205" t="s">
        <v>140</v>
      </c>
      <c r="L138" s="39"/>
      <c r="M138" s="210" t="s">
        <v>1</v>
      </c>
      <c r="N138" s="211" t="s">
        <v>41</v>
      </c>
      <c r="O138" s="71"/>
      <c r="P138" s="212">
        <f>O138*H138</f>
        <v>0</v>
      </c>
      <c r="Q138" s="212">
        <v>6.053E-2</v>
      </c>
      <c r="R138" s="212">
        <f>Q138*H138</f>
        <v>0.36318</v>
      </c>
      <c r="S138" s="212">
        <v>0</v>
      </c>
      <c r="T138" s="21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4" t="s">
        <v>141</v>
      </c>
      <c r="AT138" s="214" t="s">
        <v>136</v>
      </c>
      <c r="AU138" s="214" t="s">
        <v>86</v>
      </c>
      <c r="AY138" s="17" t="s">
        <v>134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7" t="s">
        <v>84</v>
      </c>
      <c r="BK138" s="215">
        <f>ROUND(I138*H138,2)</f>
        <v>0</v>
      </c>
      <c r="BL138" s="17" t="s">
        <v>141</v>
      </c>
      <c r="BM138" s="214" t="s">
        <v>159</v>
      </c>
    </row>
    <row r="139" spans="1:65" s="15" customFormat="1" ht="11.25">
      <c r="B139" s="239"/>
      <c r="C139" s="240"/>
      <c r="D139" s="218" t="s">
        <v>143</v>
      </c>
      <c r="E139" s="241" t="s">
        <v>1</v>
      </c>
      <c r="F139" s="242" t="s">
        <v>160</v>
      </c>
      <c r="G139" s="240"/>
      <c r="H139" s="241" t="s">
        <v>1</v>
      </c>
      <c r="I139" s="243"/>
      <c r="J139" s="240"/>
      <c r="K139" s="240"/>
      <c r="L139" s="244"/>
      <c r="M139" s="245"/>
      <c r="N139" s="246"/>
      <c r="O139" s="246"/>
      <c r="P139" s="246"/>
      <c r="Q139" s="246"/>
      <c r="R139" s="246"/>
      <c r="S139" s="246"/>
      <c r="T139" s="247"/>
      <c r="AT139" s="248" t="s">
        <v>143</v>
      </c>
      <c r="AU139" s="248" t="s">
        <v>86</v>
      </c>
      <c r="AV139" s="15" t="s">
        <v>84</v>
      </c>
      <c r="AW139" s="15" t="s">
        <v>33</v>
      </c>
      <c r="AX139" s="15" t="s">
        <v>76</v>
      </c>
      <c r="AY139" s="248" t="s">
        <v>134</v>
      </c>
    </row>
    <row r="140" spans="1:65" s="13" customFormat="1" ht="11.25">
      <c r="B140" s="216"/>
      <c r="C140" s="217"/>
      <c r="D140" s="218" t="s">
        <v>143</v>
      </c>
      <c r="E140" s="219" t="s">
        <v>1</v>
      </c>
      <c r="F140" s="220" t="s">
        <v>154</v>
      </c>
      <c r="G140" s="217"/>
      <c r="H140" s="221">
        <v>6</v>
      </c>
      <c r="I140" s="222"/>
      <c r="J140" s="217"/>
      <c r="K140" s="217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143</v>
      </c>
      <c r="AU140" s="227" t="s">
        <v>86</v>
      </c>
      <c r="AV140" s="13" t="s">
        <v>86</v>
      </c>
      <c r="AW140" s="13" t="s">
        <v>33</v>
      </c>
      <c r="AX140" s="13" t="s">
        <v>76</v>
      </c>
      <c r="AY140" s="227" t="s">
        <v>134</v>
      </c>
    </row>
    <row r="141" spans="1:65" s="14" customFormat="1" ht="11.25">
      <c r="B141" s="228"/>
      <c r="C141" s="229"/>
      <c r="D141" s="218" t="s">
        <v>143</v>
      </c>
      <c r="E141" s="230" t="s">
        <v>1</v>
      </c>
      <c r="F141" s="231" t="s">
        <v>145</v>
      </c>
      <c r="G141" s="229"/>
      <c r="H141" s="232">
        <v>6</v>
      </c>
      <c r="I141" s="233"/>
      <c r="J141" s="229"/>
      <c r="K141" s="229"/>
      <c r="L141" s="234"/>
      <c r="M141" s="235"/>
      <c r="N141" s="236"/>
      <c r="O141" s="236"/>
      <c r="P141" s="236"/>
      <c r="Q141" s="236"/>
      <c r="R141" s="236"/>
      <c r="S141" s="236"/>
      <c r="T141" s="237"/>
      <c r="AT141" s="238" t="s">
        <v>143</v>
      </c>
      <c r="AU141" s="238" t="s">
        <v>86</v>
      </c>
      <c r="AV141" s="14" t="s">
        <v>141</v>
      </c>
      <c r="AW141" s="14" t="s">
        <v>33</v>
      </c>
      <c r="AX141" s="14" t="s">
        <v>84</v>
      </c>
      <c r="AY141" s="238" t="s">
        <v>134</v>
      </c>
    </row>
    <row r="142" spans="1:65" s="2" customFormat="1" ht="21.75" customHeight="1">
      <c r="A142" s="34"/>
      <c r="B142" s="35"/>
      <c r="C142" s="203" t="s">
        <v>161</v>
      </c>
      <c r="D142" s="203" t="s">
        <v>136</v>
      </c>
      <c r="E142" s="204" t="s">
        <v>162</v>
      </c>
      <c r="F142" s="205" t="s">
        <v>163</v>
      </c>
      <c r="G142" s="206" t="s">
        <v>139</v>
      </c>
      <c r="H142" s="207">
        <v>27.344999999999999</v>
      </c>
      <c r="I142" s="208"/>
      <c r="J142" s="209">
        <f>ROUND(I142*H142,2)</f>
        <v>0</v>
      </c>
      <c r="K142" s="205" t="s">
        <v>140</v>
      </c>
      <c r="L142" s="39"/>
      <c r="M142" s="210" t="s">
        <v>1</v>
      </c>
      <c r="N142" s="211" t="s">
        <v>41</v>
      </c>
      <c r="O142" s="71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4" t="s">
        <v>141</v>
      </c>
      <c r="AT142" s="214" t="s">
        <v>136</v>
      </c>
      <c r="AU142" s="214" t="s">
        <v>86</v>
      </c>
      <c r="AY142" s="17" t="s">
        <v>134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7" t="s">
        <v>84</v>
      </c>
      <c r="BK142" s="215">
        <f>ROUND(I142*H142,2)</f>
        <v>0</v>
      </c>
      <c r="BL142" s="17" t="s">
        <v>141</v>
      </c>
      <c r="BM142" s="214" t="s">
        <v>164</v>
      </c>
    </row>
    <row r="143" spans="1:65" s="13" customFormat="1" ht="11.25">
      <c r="B143" s="216"/>
      <c r="C143" s="217"/>
      <c r="D143" s="218" t="s">
        <v>143</v>
      </c>
      <c r="E143" s="219" t="s">
        <v>1</v>
      </c>
      <c r="F143" s="220" t="s">
        <v>165</v>
      </c>
      <c r="G143" s="217"/>
      <c r="H143" s="221">
        <v>27.344999999999999</v>
      </c>
      <c r="I143" s="222"/>
      <c r="J143" s="217"/>
      <c r="K143" s="217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143</v>
      </c>
      <c r="AU143" s="227" t="s">
        <v>86</v>
      </c>
      <c r="AV143" s="13" t="s">
        <v>86</v>
      </c>
      <c r="AW143" s="13" t="s">
        <v>33</v>
      </c>
      <c r="AX143" s="13" t="s">
        <v>76</v>
      </c>
      <c r="AY143" s="227" t="s">
        <v>134</v>
      </c>
    </row>
    <row r="144" spans="1:65" s="14" customFormat="1" ht="11.25">
      <c r="B144" s="228"/>
      <c r="C144" s="229"/>
      <c r="D144" s="218" t="s">
        <v>143</v>
      </c>
      <c r="E144" s="230" t="s">
        <v>1</v>
      </c>
      <c r="F144" s="231" t="s">
        <v>145</v>
      </c>
      <c r="G144" s="229"/>
      <c r="H144" s="232">
        <v>27.344999999999999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AT144" s="238" t="s">
        <v>143</v>
      </c>
      <c r="AU144" s="238" t="s">
        <v>86</v>
      </c>
      <c r="AV144" s="14" t="s">
        <v>141</v>
      </c>
      <c r="AW144" s="14" t="s">
        <v>33</v>
      </c>
      <c r="AX144" s="14" t="s">
        <v>84</v>
      </c>
      <c r="AY144" s="238" t="s">
        <v>134</v>
      </c>
    </row>
    <row r="145" spans="1:65" s="2" customFormat="1" ht="33" customHeight="1">
      <c r="A145" s="34"/>
      <c r="B145" s="35"/>
      <c r="C145" s="203" t="s">
        <v>154</v>
      </c>
      <c r="D145" s="203" t="s">
        <v>136</v>
      </c>
      <c r="E145" s="204" t="s">
        <v>166</v>
      </c>
      <c r="F145" s="205" t="s">
        <v>167</v>
      </c>
      <c r="G145" s="206" t="s">
        <v>148</v>
      </c>
      <c r="H145" s="207">
        <v>94.186000000000007</v>
      </c>
      <c r="I145" s="208"/>
      <c r="J145" s="209">
        <f>ROUND(I145*H145,2)</f>
        <v>0</v>
      </c>
      <c r="K145" s="205" t="s">
        <v>140</v>
      </c>
      <c r="L145" s="39"/>
      <c r="M145" s="210" t="s">
        <v>1</v>
      </c>
      <c r="N145" s="211" t="s">
        <v>41</v>
      </c>
      <c r="O145" s="71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4" t="s">
        <v>141</v>
      </c>
      <c r="AT145" s="214" t="s">
        <v>136</v>
      </c>
      <c r="AU145" s="214" t="s">
        <v>86</v>
      </c>
      <c r="AY145" s="17" t="s">
        <v>134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7" t="s">
        <v>84</v>
      </c>
      <c r="BK145" s="215">
        <f>ROUND(I145*H145,2)</f>
        <v>0</v>
      </c>
      <c r="BL145" s="17" t="s">
        <v>141</v>
      </c>
      <c r="BM145" s="214" t="s">
        <v>168</v>
      </c>
    </row>
    <row r="146" spans="1:65" s="2" customFormat="1" ht="33" customHeight="1">
      <c r="A146" s="34"/>
      <c r="B146" s="35"/>
      <c r="C146" s="203" t="s">
        <v>169</v>
      </c>
      <c r="D146" s="203" t="s">
        <v>136</v>
      </c>
      <c r="E146" s="204" t="s">
        <v>170</v>
      </c>
      <c r="F146" s="205" t="s">
        <v>171</v>
      </c>
      <c r="G146" s="206" t="s">
        <v>148</v>
      </c>
      <c r="H146" s="207">
        <v>94.186000000000007</v>
      </c>
      <c r="I146" s="208"/>
      <c r="J146" s="209">
        <f>ROUND(I146*H146,2)</f>
        <v>0</v>
      </c>
      <c r="K146" s="205" t="s">
        <v>140</v>
      </c>
      <c r="L146" s="39"/>
      <c r="M146" s="210" t="s">
        <v>1</v>
      </c>
      <c r="N146" s="211" t="s">
        <v>41</v>
      </c>
      <c r="O146" s="71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4" t="s">
        <v>141</v>
      </c>
      <c r="AT146" s="214" t="s">
        <v>136</v>
      </c>
      <c r="AU146" s="214" t="s">
        <v>86</v>
      </c>
      <c r="AY146" s="17" t="s">
        <v>134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7" t="s">
        <v>84</v>
      </c>
      <c r="BK146" s="215">
        <f>ROUND(I146*H146,2)</f>
        <v>0</v>
      </c>
      <c r="BL146" s="17" t="s">
        <v>141</v>
      </c>
      <c r="BM146" s="214" t="s">
        <v>156</v>
      </c>
    </row>
    <row r="147" spans="1:65" s="13" customFormat="1" ht="11.25">
      <c r="B147" s="216"/>
      <c r="C147" s="217"/>
      <c r="D147" s="218" t="s">
        <v>143</v>
      </c>
      <c r="E147" s="219" t="s">
        <v>1</v>
      </c>
      <c r="F147" s="220" t="s">
        <v>172</v>
      </c>
      <c r="G147" s="217"/>
      <c r="H147" s="221">
        <v>94.186000000000007</v>
      </c>
      <c r="I147" s="222"/>
      <c r="J147" s="217"/>
      <c r="K147" s="217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143</v>
      </c>
      <c r="AU147" s="227" t="s">
        <v>86</v>
      </c>
      <c r="AV147" s="13" t="s">
        <v>86</v>
      </c>
      <c r="AW147" s="13" t="s">
        <v>33</v>
      </c>
      <c r="AX147" s="13" t="s">
        <v>76</v>
      </c>
      <c r="AY147" s="227" t="s">
        <v>134</v>
      </c>
    </row>
    <row r="148" spans="1:65" s="14" customFormat="1" ht="11.25">
      <c r="B148" s="228"/>
      <c r="C148" s="229"/>
      <c r="D148" s="218" t="s">
        <v>143</v>
      </c>
      <c r="E148" s="230" t="s">
        <v>1</v>
      </c>
      <c r="F148" s="231" t="s">
        <v>145</v>
      </c>
      <c r="G148" s="229"/>
      <c r="H148" s="232">
        <v>94.186000000000007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AT148" s="238" t="s">
        <v>143</v>
      </c>
      <c r="AU148" s="238" t="s">
        <v>86</v>
      </c>
      <c r="AV148" s="14" t="s">
        <v>141</v>
      </c>
      <c r="AW148" s="14" t="s">
        <v>33</v>
      </c>
      <c r="AX148" s="14" t="s">
        <v>84</v>
      </c>
      <c r="AY148" s="238" t="s">
        <v>134</v>
      </c>
    </row>
    <row r="149" spans="1:65" s="2" customFormat="1" ht="21.75" customHeight="1">
      <c r="A149" s="34"/>
      <c r="B149" s="35"/>
      <c r="C149" s="203" t="s">
        <v>159</v>
      </c>
      <c r="D149" s="203" t="s">
        <v>136</v>
      </c>
      <c r="E149" s="204" t="s">
        <v>173</v>
      </c>
      <c r="F149" s="205" t="s">
        <v>174</v>
      </c>
      <c r="G149" s="206" t="s">
        <v>148</v>
      </c>
      <c r="H149" s="207">
        <v>6</v>
      </c>
      <c r="I149" s="208"/>
      <c r="J149" s="209">
        <f>ROUND(I149*H149,2)</f>
        <v>0</v>
      </c>
      <c r="K149" s="205" t="s">
        <v>140</v>
      </c>
      <c r="L149" s="39"/>
      <c r="M149" s="210" t="s">
        <v>1</v>
      </c>
      <c r="N149" s="211" t="s">
        <v>41</v>
      </c>
      <c r="O149" s="71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4" t="s">
        <v>141</v>
      </c>
      <c r="AT149" s="214" t="s">
        <v>136</v>
      </c>
      <c r="AU149" s="214" t="s">
        <v>86</v>
      </c>
      <c r="AY149" s="17" t="s">
        <v>134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7" t="s">
        <v>84</v>
      </c>
      <c r="BK149" s="215">
        <f>ROUND(I149*H149,2)</f>
        <v>0</v>
      </c>
      <c r="BL149" s="17" t="s">
        <v>141</v>
      </c>
      <c r="BM149" s="214" t="s">
        <v>175</v>
      </c>
    </row>
    <row r="150" spans="1:65" s="15" customFormat="1" ht="11.25">
      <c r="B150" s="239"/>
      <c r="C150" s="240"/>
      <c r="D150" s="218" t="s">
        <v>143</v>
      </c>
      <c r="E150" s="241" t="s">
        <v>1</v>
      </c>
      <c r="F150" s="242" t="s">
        <v>160</v>
      </c>
      <c r="G150" s="240"/>
      <c r="H150" s="241" t="s">
        <v>1</v>
      </c>
      <c r="I150" s="243"/>
      <c r="J150" s="240"/>
      <c r="K150" s="240"/>
      <c r="L150" s="244"/>
      <c r="M150" s="245"/>
      <c r="N150" s="246"/>
      <c r="O150" s="246"/>
      <c r="P150" s="246"/>
      <c r="Q150" s="246"/>
      <c r="R150" s="246"/>
      <c r="S150" s="246"/>
      <c r="T150" s="247"/>
      <c r="AT150" s="248" t="s">
        <v>143</v>
      </c>
      <c r="AU150" s="248" t="s">
        <v>86</v>
      </c>
      <c r="AV150" s="15" t="s">
        <v>84</v>
      </c>
      <c r="AW150" s="15" t="s">
        <v>33</v>
      </c>
      <c r="AX150" s="15" t="s">
        <v>76</v>
      </c>
      <c r="AY150" s="248" t="s">
        <v>134</v>
      </c>
    </row>
    <row r="151" spans="1:65" s="13" customFormat="1" ht="11.25">
      <c r="B151" s="216"/>
      <c r="C151" s="217"/>
      <c r="D151" s="218" t="s">
        <v>143</v>
      </c>
      <c r="E151" s="219" t="s">
        <v>1</v>
      </c>
      <c r="F151" s="220" t="s">
        <v>176</v>
      </c>
      <c r="G151" s="217"/>
      <c r="H151" s="221">
        <v>6</v>
      </c>
      <c r="I151" s="222"/>
      <c r="J151" s="217"/>
      <c r="K151" s="217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143</v>
      </c>
      <c r="AU151" s="227" t="s">
        <v>86</v>
      </c>
      <c r="AV151" s="13" t="s">
        <v>86</v>
      </c>
      <c r="AW151" s="13" t="s">
        <v>33</v>
      </c>
      <c r="AX151" s="13" t="s">
        <v>76</v>
      </c>
      <c r="AY151" s="227" t="s">
        <v>134</v>
      </c>
    </row>
    <row r="152" spans="1:65" s="14" customFormat="1" ht="11.25">
      <c r="B152" s="228"/>
      <c r="C152" s="229"/>
      <c r="D152" s="218" t="s">
        <v>143</v>
      </c>
      <c r="E152" s="230" t="s">
        <v>1</v>
      </c>
      <c r="F152" s="231" t="s">
        <v>145</v>
      </c>
      <c r="G152" s="229"/>
      <c r="H152" s="232">
        <v>6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AT152" s="238" t="s">
        <v>143</v>
      </c>
      <c r="AU152" s="238" t="s">
        <v>86</v>
      </c>
      <c r="AV152" s="14" t="s">
        <v>141</v>
      </c>
      <c r="AW152" s="14" t="s">
        <v>33</v>
      </c>
      <c r="AX152" s="14" t="s">
        <v>84</v>
      </c>
      <c r="AY152" s="238" t="s">
        <v>134</v>
      </c>
    </row>
    <row r="153" spans="1:65" s="2" customFormat="1" ht="21.75" customHeight="1">
      <c r="A153" s="34"/>
      <c r="B153" s="35"/>
      <c r="C153" s="203" t="s">
        <v>177</v>
      </c>
      <c r="D153" s="203" t="s">
        <v>136</v>
      </c>
      <c r="E153" s="204" t="s">
        <v>178</v>
      </c>
      <c r="F153" s="205" t="s">
        <v>179</v>
      </c>
      <c r="G153" s="206" t="s">
        <v>180</v>
      </c>
      <c r="H153" s="207">
        <v>258.31099999999998</v>
      </c>
      <c r="I153" s="208"/>
      <c r="J153" s="209">
        <f>ROUND(I153*H153,2)</f>
        <v>0</v>
      </c>
      <c r="K153" s="205" t="s">
        <v>140</v>
      </c>
      <c r="L153" s="39"/>
      <c r="M153" s="210" t="s">
        <v>1</v>
      </c>
      <c r="N153" s="211" t="s">
        <v>41</v>
      </c>
      <c r="O153" s="71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4" t="s">
        <v>141</v>
      </c>
      <c r="AT153" s="214" t="s">
        <v>136</v>
      </c>
      <c r="AU153" s="214" t="s">
        <v>86</v>
      </c>
      <c r="AY153" s="17" t="s">
        <v>134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7" t="s">
        <v>84</v>
      </c>
      <c r="BK153" s="215">
        <f>ROUND(I153*H153,2)</f>
        <v>0</v>
      </c>
      <c r="BL153" s="17" t="s">
        <v>141</v>
      </c>
      <c r="BM153" s="214" t="s">
        <v>181</v>
      </c>
    </row>
    <row r="154" spans="1:65" s="15" customFormat="1" ht="11.25">
      <c r="B154" s="239"/>
      <c r="C154" s="240"/>
      <c r="D154" s="218" t="s">
        <v>143</v>
      </c>
      <c r="E154" s="241" t="s">
        <v>1</v>
      </c>
      <c r="F154" s="242" t="s">
        <v>182</v>
      </c>
      <c r="G154" s="240"/>
      <c r="H154" s="241" t="s">
        <v>1</v>
      </c>
      <c r="I154" s="243"/>
      <c r="J154" s="240"/>
      <c r="K154" s="240"/>
      <c r="L154" s="244"/>
      <c r="M154" s="245"/>
      <c r="N154" s="246"/>
      <c r="O154" s="246"/>
      <c r="P154" s="246"/>
      <c r="Q154" s="246"/>
      <c r="R154" s="246"/>
      <c r="S154" s="246"/>
      <c r="T154" s="247"/>
      <c r="AT154" s="248" t="s">
        <v>143</v>
      </c>
      <c r="AU154" s="248" t="s">
        <v>86</v>
      </c>
      <c r="AV154" s="15" t="s">
        <v>84</v>
      </c>
      <c r="AW154" s="15" t="s">
        <v>33</v>
      </c>
      <c r="AX154" s="15" t="s">
        <v>76</v>
      </c>
      <c r="AY154" s="248" t="s">
        <v>134</v>
      </c>
    </row>
    <row r="155" spans="1:65" s="15" customFormat="1" ht="11.25">
      <c r="B155" s="239"/>
      <c r="C155" s="240"/>
      <c r="D155" s="218" t="s">
        <v>143</v>
      </c>
      <c r="E155" s="241" t="s">
        <v>1</v>
      </c>
      <c r="F155" s="242" t="s">
        <v>183</v>
      </c>
      <c r="G155" s="240"/>
      <c r="H155" s="241" t="s">
        <v>1</v>
      </c>
      <c r="I155" s="243"/>
      <c r="J155" s="240"/>
      <c r="K155" s="240"/>
      <c r="L155" s="244"/>
      <c r="M155" s="245"/>
      <c r="N155" s="246"/>
      <c r="O155" s="246"/>
      <c r="P155" s="246"/>
      <c r="Q155" s="246"/>
      <c r="R155" s="246"/>
      <c r="S155" s="246"/>
      <c r="T155" s="247"/>
      <c r="AT155" s="248" t="s">
        <v>143</v>
      </c>
      <c r="AU155" s="248" t="s">
        <v>86</v>
      </c>
      <c r="AV155" s="15" t="s">
        <v>84</v>
      </c>
      <c r="AW155" s="15" t="s">
        <v>33</v>
      </c>
      <c r="AX155" s="15" t="s">
        <v>76</v>
      </c>
      <c r="AY155" s="248" t="s">
        <v>134</v>
      </c>
    </row>
    <row r="156" spans="1:65" s="13" customFormat="1" ht="11.25">
      <c r="B156" s="216"/>
      <c r="C156" s="217"/>
      <c r="D156" s="218" t="s">
        <v>143</v>
      </c>
      <c r="E156" s="219" t="s">
        <v>1</v>
      </c>
      <c r="F156" s="220" t="s">
        <v>184</v>
      </c>
      <c r="G156" s="217"/>
      <c r="H156" s="221">
        <v>188.37200000000001</v>
      </c>
      <c r="I156" s="222"/>
      <c r="J156" s="217"/>
      <c r="K156" s="217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143</v>
      </c>
      <c r="AU156" s="227" t="s">
        <v>86</v>
      </c>
      <c r="AV156" s="13" t="s">
        <v>86</v>
      </c>
      <c r="AW156" s="13" t="s">
        <v>33</v>
      </c>
      <c r="AX156" s="13" t="s">
        <v>76</v>
      </c>
      <c r="AY156" s="227" t="s">
        <v>134</v>
      </c>
    </row>
    <row r="157" spans="1:65" s="15" customFormat="1" ht="11.25">
      <c r="B157" s="239"/>
      <c r="C157" s="240"/>
      <c r="D157" s="218" t="s">
        <v>143</v>
      </c>
      <c r="E157" s="241" t="s">
        <v>1</v>
      </c>
      <c r="F157" s="242" t="s">
        <v>185</v>
      </c>
      <c r="G157" s="240"/>
      <c r="H157" s="241" t="s">
        <v>1</v>
      </c>
      <c r="I157" s="243"/>
      <c r="J157" s="240"/>
      <c r="K157" s="240"/>
      <c r="L157" s="244"/>
      <c r="M157" s="245"/>
      <c r="N157" s="246"/>
      <c r="O157" s="246"/>
      <c r="P157" s="246"/>
      <c r="Q157" s="246"/>
      <c r="R157" s="246"/>
      <c r="S157" s="246"/>
      <c r="T157" s="247"/>
      <c r="AT157" s="248" t="s">
        <v>143</v>
      </c>
      <c r="AU157" s="248" t="s">
        <v>86</v>
      </c>
      <c r="AV157" s="15" t="s">
        <v>84</v>
      </c>
      <c r="AW157" s="15" t="s">
        <v>33</v>
      </c>
      <c r="AX157" s="15" t="s">
        <v>76</v>
      </c>
      <c r="AY157" s="248" t="s">
        <v>134</v>
      </c>
    </row>
    <row r="158" spans="1:65" s="13" customFormat="1" ht="11.25">
      <c r="B158" s="216"/>
      <c r="C158" s="217"/>
      <c r="D158" s="218" t="s">
        <v>143</v>
      </c>
      <c r="E158" s="219" t="s">
        <v>1</v>
      </c>
      <c r="F158" s="220" t="s">
        <v>186</v>
      </c>
      <c r="G158" s="217"/>
      <c r="H158" s="221">
        <v>69.938999999999993</v>
      </c>
      <c r="I158" s="222"/>
      <c r="J158" s="217"/>
      <c r="K158" s="217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143</v>
      </c>
      <c r="AU158" s="227" t="s">
        <v>86</v>
      </c>
      <c r="AV158" s="13" t="s">
        <v>86</v>
      </c>
      <c r="AW158" s="13" t="s">
        <v>33</v>
      </c>
      <c r="AX158" s="13" t="s">
        <v>76</v>
      </c>
      <c r="AY158" s="227" t="s">
        <v>134</v>
      </c>
    </row>
    <row r="159" spans="1:65" s="14" customFormat="1" ht="11.25">
      <c r="B159" s="228"/>
      <c r="C159" s="229"/>
      <c r="D159" s="218" t="s">
        <v>143</v>
      </c>
      <c r="E159" s="230" t="s">
        <v>1</v>
      </c>
      <c r="F159" s="231" t="s">
        <v>145</v>
      </c>
      <c r="G159" s="229"/>
      <c r="H159" s="232">
        <v>258.31100000000004</v>
      </c>
      <c r="I159" s="233"/>
      <c r="J159" s="229"/>
      <c r="K159" s="229"/>
      <c r="L159" s="234"/>
      <c r="M159" s="235"/>
      <c r="N159" s="236"/>
      <c r="O159" s="236"/>
      <c r="P159" s="236"/>
      <c r="Q159" s="236"/>
      <c r="R159" s="236"/>
      <c r="S159" s="236"/>
      <c r="T159" s="237"/>
      <c r="AT159" s="238" t="s">
        <v>143</v>
      </c>
      <c r="AU159" s="238" t="s">
        <v>86</v>
      </c>
      <c r="AV159" s="14" t="s">
        <v>141</v>
      </c>
      <c r="AW159" s="14" t="s">
        <v>33</v>
      </c>
      <c r="AX159" s="14" t="s">
        <v>84</v>
      </c>
      <c r="AY159" s="238" t="s">
        <v>134</v>
      </c>
    </row>
    <row r="160" spans="1:65" s="2" customFormat="1" ht="21.75" customHeight="1">
      <c r="A160" s="34"/>
      <c r="B160" s="35"/>
      <c r="C160" s="203" t="s">
        <v>187</v>
      </c>
      <c r="D160" s="203" t="s">
        <v>136</v>
      </c>
      <c r="E160" s="204" t="s">
        <v>188</v>
      </c>
      <c r="F160" s="205" t="s">
        <v>189</v>
      </c>
      <c r="G160" s="206" t="s">
        <v>148</v>
      </c>
      <c r="H160" s="207">
        <v>94.186000000000007</v>
      </c>
      <c r="I160" s="208"/>
      <c r="J160" s="209">
        <f>ROUND(I160*H160,2)</f>
        <v>0</v>
      </c>
      <c r="K160" s="205" t="s">
        <v>140</v>
      </c>
      <c r="L160" s="39"/>
      <c r="M160" s="210" t="s">
        <v>1</v>
      </c>
      <c r="N160" s="211" t="s">
        <v>41</v>
      </c>
      <c r="O160" s="71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4" t="s">
        <v>141</v>
      </c>
      <c r="AT160" s="214" t="s">
        <v>136</v>
      </c>
      <c r="AU160" s="214" t="s">
        <v>86</v>
      </c>
      <c r="AY160" s="17" t="s">
        <v>134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7" t="s">
        <v>84</v>
      </c>
      <c r="BK160" s="215">
        <f>ROUND(I160*H160,2)</f>
        <v>0</v>
      </c>
      <c r="BL160" s="17" t="s">
        <v>141</v>
      </c>
      <c r="BM160" s="214" t="s">
        <v>190</v>
      </c>
    </row>
    <row r="161" spans="1:65" s="2" customFormat="1" ht="33" customHeight="1">
      <c r="A161" s="34"/>
      <c r="B161" s="35"/>
      <c r="C161" s="203" t="s">
        <v>191</v>
      </c>
      <c r="D161" s="203" t="s">
        <v>136</v>
      </c>
      <c r="E161" s="204" t="s">
        <v>192</v>
      </c>
      <c r="F161" s="205" t="s">
        <v>193</v>
      </c>
      <c r="G161" s="206" t="s">
        <v>148</v>
      </c>
      <c r="H161" s="207">
        <v>3767.44</v>
      </c>
      <c r="I161" s="208"/>
      <c r="J161" s="209">
        <f>ROUND(I161*H161,2)</f>
        <v>0</v>
      </c>
      <c r="K161" s="205" t="s">
        <v>140</v>
      </c>
      <c r="L161" s="39"/>
      <c r="M161" s="210" t="s">
        <v>1</v>
      </c>
      <c r="N161" s="211" t="s">
        <v>41</v>
      </c>
      <c r="O161" s="71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4" t="s">
        <v>141</v>
      </c>
      <c r="AT161" s="214" t="s">
        <v>136</v>
      </c>
      <c r="AU161" s="214" t="s">
        <v>86</v>
      </c>
      <c r="AY161" s="17" t="s">
        <v>134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7" t="s">
        <v>84</v>
      </c>
      <c r="BK161" s="215">
        <f>ROUND(I161*H161,2)</f>
        <v>0</v>
      </c>
      <c r="BL161" s="17" t="s">
        <v>141</v>
      </c>
      <c r="BM161" s="214" t="s">
        <v>194</v>
      </c>
    </row>
    <row r="162" spans="1:65" s="13" customFormat="1" ht="11.25">
      <c r="B162" s="216"/>
      <c r="C162" s="217"/>
      <c r="D162" s="218" t="s">
        <v>143</v>
      </c>
      <c r="E162" s="219" t="s">
        <v>1</v>
      </c>
      <c r="F162" s="220" t="s">
        <v>195</v>
      </c>
      <c r="G162" s="217"/>
      <c r="H162" s="221">
        <v>3767.44</v>
      </c>
      <c r="I162" s="222"/>
      <c r="J162" s="217"/>
      <c r="K162" s="217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143</v>
      </c>
      <c r="AU162" s="227" t="s">
        <v>86</v>
      </c>
      <c r="AV162" s="13" t="s">
        <v>86</v>
      </c>
      <c r="AW162" s="13" t="s">
        <v>33</v>
      </c>
      <c r="AX162" s="13" t="s">
        <v>76</v>
      </c>
      <c r="AY162" s="227" t="s">
        <v>134</v>
      </c>
    </row>
    <row r="163" spans="1:65" s="14" customFormat="1" ht="11.25">
      <c r="B163" s="228"/>
      <c r="C163" s="229"/>
      <c r="D163" s="218" t="s">
        <v>143</v>
      </c>
      <c r="E163" s="230" t="s">
        <v>1</v>
      </c>
      <c r="F163" s="231" t="s">
        <v>145</v>
      </c>
      <c r="G163" s="229"/>
      <c r="H163" s="232">
        <v>3767.44</v>
      </c>
      <c r="I163" s="233"/>
      <c r="J163" s="229"/>
      <c r="K163" s="229"/>
      <c r="L163" s="234"/>
      <c r="M163" s="235"/>
      <c r="N163" s="236"/>
      <c r="O163" s="236"/>
      <c r="P163" s="236"/>
      <c r="Q163" s="236"/>
      <c r="R163" s="236"/>
      <c r="S163" s="236"/>
      <c r="T163" s="237"/>
      <c r="AT163" s="238" t="s">
        <v>143</v>
      </c>
      <c r="AU163" s="238" t="s">
        <v>86</v>
      </c>
      <c r="AV163" s="14" t="s">
        <v>141</v>
      </c>
      <c r="AW163" s="14" t="s">
        <v>33</v>
      </c>
      <c r="AX163" s="14" t="s">
        <v>84</v>
      </c>
      <c r="AY163" s="238" t="s">
        <v>134</v>
      </c>
    </row>
    <row r="164" spans="1:65" s="2" customFormat="1" ht="21.75" customHeight="1">
      <c r="A164" s="34"/>
      <c r="B164" s="35"/>
      <c r="C164" s="203" t="s">
        <v>196</v>
      </c>
      <c r="D164" s="203" t="s">
        <v>136</v>
      </c>
      <c r="E164" s="204" t="s">
        <v>197</v>
      </c>
      <c r="F164" s="205" t="s">
        <v>198</v>
      </c>
      <c r="G164" s="206" t="s">
        <v>148</v>
      </c>
      <c r="H164" s="207">
        <v>98.287999999999997</v>
      </c>
      <c r="I164" s="208"/>
      <c r="J164" s="209">
        <f>ROUND(I164*H164,2)</f>
        <v>0</v>
      </c>
      <c r="K164" s="205" t="s">
        <v>140</v>
      </c>
      <c r="L164" s="39"/>
      <c r="M164" s="210" t="s">
        <v>1</v>
      </c>
      <c r="N164" s="211" t="s">
        <v>41</v>
      </c>
      <c r="O164" s="71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4" t="s">
        <v>141</v>
      </c>
      <c r="AT164" s="214" t="s">
        <v>136</v>
      </c>
      <c r="AU164" s="214" t="s">
        <v>86</v>
      </c>
      <c r="AY164" s="17" t="s">
        <v>134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7" t="s">
        <v>84</v>
      </c>
      <c r="BK164" s="215">
        <f>ROUND(I164*H164,2)</f>
        <v>0</v>
      </c>
      <c r="BL164" s="17" t="s">
        <v>141</v>
      </c>
      <c r="BM164" s="214" t="s">
        <v>199</v>
      </c>
    </row>
    <row r="165" spans="1:65" s="2" customFormat="1" ht="21.75" customHeight="1">
      <c r="A165" s="34"/>
      <c r="B165" s="35"/>
      <c r="C165" s="203" t="s">
        <v>200</v>
      </c>
      <c r="D165" s="203" t="s">
        <v>136</v>
      </c>
      <c r="E165" s="204" t="s">
        <v>201</v>
      </c>
      <c r="F165" s="205" t="s">
        <v>202</v>
      </c>
      <c r="G165" s="206" t="s">
        <v>139</v>
      </c>
      <c r="H165" s="207">
        <v>19.603999999999999</v>
      </c>
      <c r="I165" s="208"/>
      <c r="J165" s="209">
        <f>ROUND(I165*H165,2)</f>
        <v>0</v>
      </c>
      <c r="K165" s="205" t="s">
        <v>140</v>
      </c>
      <c r="L165" s="39"/>
      <c r="M165" s="210" t="s">
        <v>1</v>
      </c>
      <c r="N165" s="211" t="s">
        <v>41</v>
      </c>
      <c r="O165" s="71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4" t="s">
        <v>141</v>
      </c>
      <c r="AT165" s="214" t="s">
        <v>136</v>
      </c>
      <c r="AU165" s="214" t="s">
        <v>86</v>
      </c>
      <c r="AY165" s="17" t="s">
        <v>134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7" t="s">
        <v>84</v>
      </c>
      <c r="BK165" s="215">
        <f>ROUND(I165*H165,2)</f>
        <v>0</v>
      </c>
      <c r="BL165" s="17" t="s">
        <v>141</v>
      </c>
      <c r="BM165" s="214" t="s">
        <v>203</v>
      </c>
    </row>
    <row r="166" spans="1:65" s="15" customFormat="1" ht="11.25">
      <c r="B166" s="239"/>
      <c r="C166" s="240"/>
      <c r="D166" s="218" t="s">
        <v>143</v>
      </c>
      <c r="E166" s="241" t="s">
        <v>1</v>
      </c>
      <c r="F166" s="242" t="s">
        <v>204</v>
      </c>
      <c r="G166" s="240"/>
      <c r="H166" s="241" t="s">
        <v>1</v>
      </c>
      <c r="I166" s="243"/>
      <c r="J166" s="240"/>
      <c r="K166" s="240"/>
      <c r="L166" s="244"/>
      <c r="M166" s="245"/>
      <c r="N166" s="246"/>
      <c r="O166" s="246"/>
      <c r="P166" s="246"/>
      <c r="Q166" s="246"/>
      <c r="R166" s="246"/>
      <c r="S166" s="246"/>
      <c r="T166" s="247"/>
      <c r="AT166" s="248" t="s">
        <v>143</v>
      </c>
      <c r="AU166" s="248" t="s">
        <v>86</v>
      </c>
      <c r="AV166" s="15" t="s">
        <v>84</v>
      </c>
      <c r="AW166" s="15" t="s">
        <v>33</v>
      </c>
      <c r="AX166" s="15" t="s">
        <v>76</v>
      </c>
      <c r="AY166" s="248" t="s">
        <v>134</v>
      </c>
    </row>
    <row r="167" spans="1:65" s="13" customFormat="1" ht="11.25">
      <c r="B167" s="216"/>
      <c r="C167" s="217"/>
      <c r="D167" s="218" t="s">
        <v>143</v>
      </c>
      <c r="E167" s="219" t="s">
        <v>1</v>
      </c>
      <c r="F167" s="220" t="s">
        <v>205</v>
      </c>
      <c r="G167" s="217"/>
      <c r="H167" s="221">
        <v>9.4640000000000004</v>
      </c>
      <c r="I167" s="222"/>
      <c r="J167" s="217"/>
      <c r="K167" s="217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143</v>
      </c>
      <c r="AU167" s="227" t="s">
        <v>86</v>
      </c>
      <c r="AV167" s="13" t="s">
        <v>86</v>
      </c>
      <c r="AW167" s="13" t="s">
        <v>33</v>
      </c>
      <c r="AX167" s="13" t="s">
        <v>76</v>
      </c>
      <c r="AY167" s="227" t="s">
        <v>134</v>
      </c>
    </row>
    <row r="168" spans="1:65" s="15" customFormat="1" ht="11.25">
      <c r="B168" s="239"/>
      <c r="C168" s="240"/>
      <c r="D168" s="218" t="s">
        <v>143</v>
      </c>
      <c r="E168" s="241" t="s">
        <v>1</v>
      </c>
      <c r="F168" s="242" t="s">
        <v>206</v>
      </c>
      <c r="G168" s="240"/>
      <c r="H168" s="241" t="s">
        <v>1</v>
      </c>
      <c r="I168" s="243"/>
      <c r="J168" s="240"/>
      <c r="K168" s="240"/>
      <c r="L168" s="244"/>
      <c r="M168" s="245"/>
      <c r="N168" s="246"/>
      <c r="O168" s="246"/>
      <c r="P168" s="246"/>
      <c r="Q168" s="246"/>
      <c r="R168" s="246"/>
      <c r="S168" s="246"/>
      <c r="T168" s="247"/>
      <c r="AT168" s="248" t="s">
        <v>143</v>
      </c>
      <c r="AU168" s="248" t="s">
        <v>86</v>
      </c>
      <c r="AV168" s="15" t="s">
        <v>84</v>
      </c>
      <c r="AW168" s="15" t="s">
        <v>33</v>
      </c>
      <c r="AX168" s="15" t="s">
        <v>76</v>
      </c>
      <c r="AY168" s="248" t="s">
        <v>134</v>
      </c>
    </row>
    <row r="169" spans="1:65" s="13" customFormat="1" ht="11.25">
      <c r="B169" s="216"/>
      <c r="C169" s="217"/>
      <c r="D169" s="218" t="s">
        <v>143</v>
      </c>
      <c r="E169" s="219" t="s">
        <v>1</v>
      </c>
      <c r="F169" s="220" t="s">
        <v>207</v>
      </c>
      <c r="G169" s="217"/>
      <c r="H169" s="221">
        <v>10.14</v>
      </c>
      <c r="I169" s="222"/>
      <c r="J169" s="217"/>
      <c r="K169" s="217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143</v>
      </c>
      <c r="AU169" s="227" t="s">
        <v>86</v>
      </c>
      <c r="AV169" s="13" t="s">
        <v>86</v>
      </c>
      <c r="AW169" s="13" t="s">
        <v>33</v>
      </c>
      <c r="AX169" s="13" t="s">
        <v>76</v>
      </c>
      <c r="AY169" s="227" t="s">
        <v>134</v>
      </c>
    </row>
    <row r="170" spans="1:65" s="14" customFormat="1" ht="11.25">
      <c r="B170" s="228"/>
      <c r="C170" s="229"/>
      <c r="D170" s="218" t="s">
        <v>143</v>
      </c>
      <c r="E170" s="230" t="s">
        <v>1</v>
      </c>
      <c r="F170" s="231" t="s">
        <v>145</v>
      </c>
      <c r="G170" s="229"/>
      <c r="H170" s="232">
        <v>19.603999999999999</v>
      </c>
      <c r="I170" s="233"/>
      <c r="J170" s="229"/>
      <c r="K170" s="229"/>
      <c r="L170" s="234"/>
      <c r="M170" s="235"/>
      <c r="N170" s="236"/>
      <c r="O170" s="236"/>
      <c r="P170" s="236"/>
      <c r="Q170" s="236"/>
      <c r="R170" s="236"/>
      <c r="S170" s="236"/>
      <c r="T170" s="237"/>
      <c r="AT170" s="238" t="s">
        <v>143</v>
      </c>
      <c r="AU170" s="238" t="s">
        <v>86</v>
      </c>
      <c r="AV170" s="14" t="s">
        <v>141</v>
      </c>
      <c r="AW170" s="14" t="s">
        <v>33</v>
      </c>
      <c r="AX170" s="14" t="s">
        <v>84</v>
      </c>
      <c r="AY170" s="238" t="s">
        <v>134</v>
      </c>
    </row>
    <row r="171" spans="1:65" s="2" customFormat="1" ht="21.75" customHeight="1">
      <c r="A171" s="34"/>
      <c r="B171" s="35"/>
      <c r="C171" s="203" t="s">
        <v>156</v>
      </c>
      <c r="D171" s="203" t="s">
        <v>136</v>
      </c>
      <c r="E171" s="204" t="s">
        <v>208</v>
      </c>
      <c r="F171" s="205" t="s">
        <v>209</v>
      </c>
      <c r="G171" s="206" t="s">
        <v>148</v>
      </c>
      <c r="H171" s="207">
        <v>93.192999999999998</v>
      </c>
      <c r="I171" s="208"/>
      <c r="J171" s="209">
        <f>ROUND(I171*H171,2)</f>
        <v>0</v>
      </c>
      <c r="K171" s="205" t="s">
        <v>140</v>
      </c>
      <c r="L171" s="39"/>
      <c r="M171" s="210" t="s">
        <v>1</v>
      </c>
      <c r="N171" s="211" t="s">
        <v>41</v>
      </c>
      <c r="O171" s="71"/>
      <c r="P171" s="212">
        <f>O171*H171</f>
        <v>0</v>
      </c>
      <c r="Q171" s="212">
        <v>0</v>
      </c>
      <c r="R171" s="212">
        <f>Q171*H171</f>
        <v>0</v>
      </c>
      <c r="S171" s="212">
        <v>0</v>
      </c>
      <c r="T171" s="21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4" t="s">
        <v>141</v>
      </c>
      <c r="AT171" s="214" t="s">
        <v>136</v>
      </c>
      <c r="AU171" s="214" t="s">
        <v>86</v>
      </c>
      <c r="AY171" s="17" t="s">
        <v>134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7" t="s">
        <v>84</v>
      </c>
      <c r="BK171" s="215">
        <f>ROUND(I171*H171,2)</f>
        <v>0</v>
      </c>
      <c r="BL171" s="17" t="s">
        <v>141</v>
      </c>
      <c r="BM171" s="214" t="s">
        <v>210</v>
      </c>
    </row>
    <row r="172" spans="1:65" s="15" customFormat="1" ht="11.25">
      <c r="B172" s="239"/>
      <c r="C172" s="240"/>
      <c r="D172" s="218" t="s">
        <v>143</v>
      </c>
      <c r="E172" s="241" t="s">
        <v>1</v>
      </c>
      <c r="F172" s="242" t="s">
        <v>211</v>
      </c>
      <c r="G172" s="240"/>
      <c r="H172" s="241" t="s">
        <v>1</v>
      </c>
      <c r="I172" s="243"/>
      <c r="J172" s="240"/>
      <c r="K172" s="240"/>
      <c r="L172" s="244"/>
      <c r="M172" s="245"/>
      <c r="N172" s="246"/>
      <c r="O172" s="246"/>
      <c r="P172" s="246"/>
      <c r="Q172" s="246"/>
      <c r="R172" s="246"/>
      <c r="S172" s="246"/>
      <c r="T172" s="247"/>
      <c r="AT172" s="248" t="s">
        <v>143</v>
      </c>
      <c r="AU172" s="248" t="s">
        <v>86</v>
      </c>
      <c r="AV172" s="15" t="s">
        <v>84</v>
      </c>
      <c r="AW172" s="15" t="s">
        <v>33</v>
      </c>
      <c r="AX172" s="15" t="s">
        <v>76</v>
      </c>
      <c r="AY172" s="248" t="s">
        <v>134</v>
      </c>
    </row>
    <row r="173" spans="1:65" s="13" customFormat="1" ht="11.25">
      <c r="B173" s="216"/>
      <c r="C173" s="217"/>
      <c r="D173" s="218" t="s">
        <v>143</v>
      </c>
      <c r="E173" s="219" t="s">
        <v>1</v>
      </c>
      <c r="F173" s="220" t="s">
        <v>212</v>
      </c>
      <c r="G173" s="217"/>
      <c r="H173" s="221">
        <v>87.21</v>
      </c>
      <c r="I173" s="222"/>
      <c r="J173" s="217"/>
      <c r="K173" s="217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143</v>
      </c>
      <c r="AU173" s="227" t="s">
        <v>86</v>
      </c>
      <c r="AV173" s="13" t="s">
        <v>86</v>
      </c>
      <c r="AW173" s="13" t="s">
        <v>33</v>
      </c>
      <c r="AX173" s="13" t="s">
        <v>76</v>
      </c>
      <c r="AY173" s="227" t="s">
        <v>134</v>
      </c>
    </row>
    <row r="174" spans="1:65" s="15" customFormat="1" ht="11.25">
      <c r="B174" s="239"/>
      <c r="C174" s="240"/>
      <c r="D174" s="218" t="s">
        <v>143</v>
      </c>
      <c r="E174" s="241" t="s">
        <v>1</v>
      </c>
      <c r="F174" s="242" t="s">
        <v>213</v>
      </c>
      <c r="G174" s="240"/>
      <c r="H174" s="241" t="s">
        <v>1</v>
      </c>
      <c r="I174" s="243"/>
      <c r="J174" s="240"/>
      <c r="K174" s="240"/>
      <c r="L174" s="244"/>
      <c r="M174" s="245"/>
      <c r="N174" s="246"/>
      <c r="O174" s="246"/>
      <c r="P174" s="246"/>
      <c r="Q174" s="246"/>
      <c r="R174" s="246"/>
      <c r="S174" s="246"/>
      <c r="T174" s="247"/>
      <c r="AT174" s="248" t="s">
        <v>143</v>
      </c>
      <c r="AU174" s="248" t="s">
        <v>86</v>
      </c>
      <c r="AV174" s="15" t="s">
        <v>84</v>
      </c>
      <c r="AW174" s="15" t="s">
        <v>33</v>
      </c>
      <c r="AX174" s="15" t="s">
        <v>76</v>
      </c>
      <c r="AY174" s="248" t="s">
        <v>134</v>
      </c>
    </row>
    <row r="175" spans="1:65" s="13" customFormat="1" ht="11.25">
      <c r="B175" s="216"/>
      <c r="C175" s="217"/>
      <c r="D175" s="218" t="s">
        <v>143</v>
      </c>
      <c r="E175" s="219" t="s">
        <v>1</v>
      </c>
      <c r="F175" s="220" t="s">
        <v>214</v>
      </c>
      <c r="G175" s="217"/>
      <c r="H175" s="221">
        <v>3.5830000000000002</v>
      </c>
      <c r="I175" s="222"/>
      <c r="J175" s="217"/>
      <c r="K175" s="217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143</v>
      </c>
      <c r="AU175" s="227" t="s">
        <v>86</v>
      </c>
      <c r="AV175" s="13" t="s">
        <v>86</v>
      </c>
      <c r="AW175" s="13" t="s">
        <v>33</v>
      </c>
      <c r="AX175" s="13" t="s">
        <v>76</v>
      </c>
      <c r="AY175" s="227" t="s">
        <v>134</v>
      </c>
    </row>
    <row r="176" spans="1:65" s="13" customFormat="1" ht="11.25">
      <c r="B176" s="216"/>
      <c r="C176" s="217"/>
      <c r="D176" s="218" t="s">
        <v>143</v>
      </c>
      <c r="E176" s="219" t="s">
        <v>1</v>
      </c>
      <c r="F176" s="220" t="s">
        <v>215</v>
      </c>
      <c r="G176" s="217"/>
      <c r="H176" s="221">
        <v>2.4</v>
      </c>
      <c r="I176" s="222"/>
      <c r="J176" s="217"/>
      <c r="K176" s="217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143</v>
      </c>
      <c r="AU176" s="227" t="s">
        <v>86</v>
      </c>
      <c r="AV176" s="13" t="s">
        <v>86</v>
      </c>
      <c r="AW176" s="13" t="s">
        <v>33</v>
      </c>
      <c r="AX176" s="13" t="s">
        <v>76</v>
      </c>
      <c r="AY176" s="227" t="s">
        <v>134</v>
      </c>
    </row>
    <row r="177" spans="1:65" s="14" customFormat="1" ht="11.25">
      <c r="B177" s="228"/>
      <c r="C177" s="229"/>
      <c r="D177" s="218" t="s">
        <v>143</v>
      </c>
      <c r="E177" s="230" t="s">
        <v>1</v>
      </c>
      <c r="F177" s="231" t="s">
        <v>145</v>
      </c>
      <c r="G177" s="229"/>
      <c r="H177" s="232">
        <v>93.192999999999998</v>
      </c>
      <c r="I177" s="233"/>
      <c r="J177" s="229"/>
      <c r="K177" s="229"/>
      <c r="L177" s="234"/>
      <c r="M177" s="235"/>
      <c r="N177" s="236"/>
      <c r="O177" s="236"/>
      <c r="P177" s="236"/>
      <c r="Q177" s="236"/>
      <c r="R177" s="236"/>
      <c r="S177" s="236"/>
      <c r="T177" s="237"/>
      <c r="AT177" s="238" t="s">
        <v>143</v>
      </c>
      <c r="AU177" s="238" t="s">
        <v>86</v>
      </c>
      <c r="AV177" s="14" t="s">
        <v>141</v>
      </c>
      <c r="AW177" s="14" t="s">
        <v>33</v>
      </c>
      <c r="AX177" s="14" t="s">
        <v>84</v>
      </c>
      <c r="AY177" s="238" t="s">
        <v>134</v>
      </c>
    </row>
    <row r="178" spans="1:65" s="2" customFormat="1" ht="16.5" customHeight="1">
      <c r="A178" s="34"/>
      <c r="B178" s="35"/>
      <c r="C178" s="249" t="s">
        <v>8</v>
      </c>
      <c r="D178" s="249" t="s">
        <v>216</v>
      </c>
      <c r="E178" s="250" t="s">
        <v>217</v>
      </c>
      <c r="F178" s="251" t="s">
        <v>218</v>
      </c>
      <c r="G178" s="252" t="s">
        <v>180</v>
      </c>
      <c r="H178" s="253">
        <v>149.10900000000001</v>
      </c>
      <c r="I178" s="254"/>
      <c r="J178" s="255">
        <f>ROUND(I178*H178,2)</f>
        <v>0</v>
      </c>
      <c r="K178" s="251" t="s">
        <v>140</v>
      </c>
      <c r="L178" s="256"/>
      <c r="M178" s="257" t="s">
        <v>1</v>
      </c>
      <c r="N178" s="258" t="s">
        <v>41</v>
      </c>
      <c r="O178" s="71"/>
      <c r="P178" s="212">
        <f>O178*H178</f>
        <v>0</v>
      </c>
      <c r="Q178" s="212">
        <v>1</v>
      </c>
      <c r="R178" s="212">
        <f>Q178*H178</f>
        <v>149.10900000000001</v>
      </c>
      <c r="S178" s="212">
        <v>0</v>
      </c>
      <c r="T178" s="21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4" t="s">
        <v>159</v>
      </c>
      <c r="AT178" s="214" t="s">
        <v>216</v>
      </c>
      <c r="AU178" s="214" t="s">
        <v>86</v>
      </c>
      <c r="AY178" s="17" t="s">
        <v>134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7" t="s">
        <v>84</v>
      </c>
      <c r="BK178" s="215">
        <f>ROUND(I178*H178,2)</f>
        <v>0</v>
      </c>
      <c r="BL178" s="17" t="s">
        <v>141</v>
      </c>
      <c r="BM178" s="214" t="s">
        <v>219</v>
      </c>
    </row>
    <row r="179" spans="1:65" s="13" customFormat="1" ht="11.25">
      <c r="B179" s="216"/>
      <c r="C179" s="217"/>
      <c r="D179" s="218" t="s">
        <v>143</v>
      </c>
      <c r="E179" s="219" t="s">
        <v>1</v>
      </c>
      <c r="F179" s="220" t="s">
        <v>220</v>
      </c>
      <c r="G179" s="217"/>
      <c r="H179" s="221">
        <v>149.10900000000001</v>
      </c>
      <c r="I179" s="222"/>
      <c r="J179" s="217"/>
      <c r="K179" s="217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143</v>
      </c>
      <c r="AU179" s="227" t="s">
        <v>86</v>
      </c>
      <c r="AV179" s="13" t="s">
        <v>86</v>
      </c>
      <c r="AW179" s="13" t="s">
        <v>33</v>
      </c>
      <c r="AX179" s="13" t="s">
        <v>76</v>
      </c>
      <c r="AY179" s="227" t="s">
        <v>134</v>
      </c>
    </row>
    <row r="180" spans="1:65" s="14" customFormat="1" ht="11.25">
      <c r="B180" s="228"/>
      <c r="C180" s="229"/>
      <c r="D180" s="218" t="s">
        <v>143</v>
      </c>
      <c r="E180" s="230" t="s">
        <v>1</v>
      </c>
      <c r="F180" s="231" t="s">
        <v>145</v>
      </c>
      <c r="G180" s="229"/>
      <c r="H180" s="232">
        <v>149.10900000000001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AT180" s="238" t="s">
        <v>143</v>
      </c>
      <c r="AU180" s="238" t="s">
        <v>86</v>
      </c>
      <c r="AV180" s="14" t="s">
        <v>141</v>
      </c>
      <c r="AW180" s="14" t="s">
        <v>33</v>
      </c>
      <c r="AX180" s="14" t="s">
        <v>84</v>
      </c>
      <c r="AY180" s="238" t="s">
        <v>134</v>
      </c>
    </row>
    <row r="181" spans="1:65" s="2" customFormat="1" ht="21.75" customHeight="1">
      <c r="A181" s="34"/>
      <c r="B181" s="35"/>
      <c r="C181" s="203" t="s">
        <v>221</v>
      </c>
      <c r="D181" s="203" t="s">
        <v>136</v>
      </c>
      <c r="E181" s="204" t="s">
        <v>222</v>
      </c>
      <c r="F181" s="205" t="s">
        <v>223</v>
      </c>
      <c r="G181" s="206" t="s">
        <v>139</v>
      </c>
      <c r="H181" s="207">
        <v>27.344999999999999</v>
      </c>
      <c r="I181" s="208"/>
      <c r="J181" s="209">
        <f>ROUND(I181*H181,2)</f>
        <v>0</v>
      </c>
      <c r="K181" s="205" t="s">
        <v>140</v>
      </c>
      <c r="L181" s="39"/>
      <c r="M181" s="210" t="s">
        <v>1</v>
      </c>
      <c r="N181" s="211" t="s">
        <v>41</v>
      </c>
      <c r="O181" s="71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4" t="s">
        <v>141</v>
      </c>
      <c r="AT181" s="214" t="s">
        <v>136</v>
      </c>
      <c r="AU181" s="214" t="s">
        <v>86</v>
      </c>
      <c r="AY181" s="17" t="s">
        <v>134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7" t="s">
        <v>84</v>
      </c>
      <c r="BK181" s="215">
        <f>ROUND(I181*H181,2)</f>
        <v>0</v>
      </c>
      <c r="BL181" s="17" t="s">
        <v>141</v>
      </c>
      <c r="BM181" s="214" t="s">
        <v>224</v>
      </c>
    </row>
    <row r="182" spans="1:65" s="15" customFormat="1" ht="11.25">
      <c r="B182" s="239"/>
      <c r="C182" s="240"/>
      <c r="D182" s="218" t="s">
        <v>143</v>
      </c>
      <c r="E182" s="241" t="s">
        <v>1</v>
      </c>
      <c r="F182" s="242" t="s">
        <v>225</v>
      </c>
      <c r="G182" s="240"/>
      <c r="H182" s="241" t="s">
        <v>1</v>
      </c>
      <c r="I182" s="243"/>
      <c r="J182" s="240"/>
      <c r="K182" s="240"/>
      <c r="L182" s="244"/>
      <c r="M182" s="245"/>
      <c r="N182" s="246"/>
      <c r="O182" s="246"/>
      <c r="P182" s="246"/>
      <c r="Q182" s="246"/>
      <c r="R182" s="246"/>
      <c r="S182" s="246"/>
      <c r="T182" s="247"/>
      <c r="AT182" s="248" t="s">
        <v>143</v>
      </c>
      <c r="AU182" s="248" t="s">
        <v>86</v>
      </c>
      <c r="AV182" s="15" t="s">
        <v>84</v>
      </c>
      <c r="AW182" s="15" t="s">
        <v>33</v>
      </c>
      <c r="AX182" s="15" t="s">
        <v>76</v>
      </c>
      <c r="AY182" s="248" t="s">
        <v>134</v>
      </c>
    </row>
    <row r="183" spans="1:65" s="13" customFormat="1" ht="11.25">
      <c r="B183" s="216"/>
      <c r="C183" s="217"/>
      <c r="D183" s="218" t="s">
        <v>143</v>
      </c>
      <c r="E183" s="219" t="s">
        <v>1</v>
      </c>
      <c r="F183" s="220" t="s">
        <v>226</v>
      </c>
      <c r="G183" s="217"/>
      <c r="H183" s="221">
        <v>12.885</v>
      </c>
      <c r="I183" s="222"/>
      <c r="J183" s="217"/>
      <c r="K183" s="217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143</v>
      </c>
      <c r="AU183" s="227" t="s">
        <v>86</v>
      </c>
      <c r="AV183" s="13" t="s">
        <v>86</v>
      </c>
      <c r="AW183" s="13" t="s">
        <v>33</v>
      </c>
      <c r="AX183" s="13" t="s">
        <v>76</v>
      </c>
      <c r="AY183" s="227" t="s">
        <v>134</v>
      </c>
    </row>
    <row r="184" spans="1:65" s="15" customFormat="1" ht="11.25">
      <c r="B184" s="239"/>
      <c r="C184" s="240"/>
      <c r="D184" s="218" t="s">
        <v>143</v>
      </c>
      <c r="E184" s="241" t="s">
        <v>1</v>
      </c>
      <c r="F184" s="242" t="s">
        <v>227</v>
      </c>
      <c r="G184" s="240"/>
      <c r="H184" s="241" t="s">
        <v>1</v>
      </c>
      <c r="I184" s="243"/>
      <c r="J184" s="240"/>
      <c r="K184" s="240"/>
      <c r="L184" s="244"/>
      <c r="M184" s="245"/>
      <c r="N184" s="246"/>
      <c r="O184" s="246"/>
      <c r="P184" s="246"/>
      <c r="Q184" s="246"/>
      <c r="R184" s="246"/>
      <c r="S184" s="246"/>
      <c r="T184" s="247"/>
      <c r="AT184" s="248" t="s">
        <v>143</v>
      </c>
      <c r="AU184" s="248" t="s">
        <v>86</v>
      </c>
      <c r="AV184" s="15" t="s">
        <v>84</v>
      </c>
      <c r="AW184" s="15" t="s">
        <v>33</v>
      </c>
      <c r="AX184" s="15" t="s">
        <v>76</v>
      </c>
      <c r="AY184" s="248" t="s">
        <v>134</v>
      </c>
    </row>
    <row r="185" spans="1:65" s="13" customFormat="1" ht="11.25">
      <c r="B185" s="216"/>
      <c r="C185" s="217"/>
      <c r="D185" s="218" t="s">
        <v>143</v>
      </c>
      <c r="E185" s="219" t="s">
        <v>1</v>
      </c>
      <c r="F185" s="220" t="s">
        <v>228</v>
      </c>
      <c r="G185" s="217"/>
      <c r="H185" s="221">
        <v>14.46</v>
      </c>
      <c r="I185" s="222"/>
      <c r="J185" s="217"/>
      <c r="K185" s="217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143</v>
      </c>
      <c r="AU185" s="227" t="s">
        <v>86</v>
      </c>
      <c r="AV185" s="13" t="s">
        <v>86</v>
      </c>
      <c r="AW185" s="13" t="s">
        <v>33</v>
      </c>
      <c r="AX185" s="13" t="s">
        <v>76</v>
      </c>
      <c r="AY185" s="227" t="s">
        <v>134</v>
      </c>
    </row>
    <row r="186" spans="1:65" s="14" customFormat="1" ht="11.25">
      <c r="B186" s="228"/>
      <c r="C186" s="229"/>
      <c r="D186" s="218" t="s">
        <v>143</v>
      </c>
      <c r="E186" s="230" t="s">
        <v>1</v>
      </c>
      <c r="F186" s="231" t="s">
        <v>145</v>
      </c>
      <c r="G186" s="229"/>
      <c r="H186" s="232">
        <v>27.344999999999999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AT186" s="238" t="s">
        <v>143</v>
      </c>
      <c r="AU186" s="238" t="s">
        <v>86</v>
      </c>
      <c r="AV186" s="14" t="s">
        <v>141</v>
      </c>
      <c r="AW186" s="14" t="s">
        <v>33</v>
      </c>
      <c r="AX186" s="14" t="s">
        <v>84</v>
      </c>
      <c r="AY186" s="238" t="s">
        <v>134</v>
      </c>
    </row>
    <row r="187" spans="1:65" s="2" customFormat="1" ht="16.5" customHeight="1">
      <c r="A187" s="34"/>
      <c r="B187" s="35"/>
      <c r="C187" s="249" t="s">
        <v>229</v>
      </c>
      <c r="D187" s="249" t="s">
        <v>216</v>
      </c>
      <c r="E187" s="250" t="s">
        <v>230</v>
      </c>
      <c r="F187" s="251" t="s">
        <v>231</v>
      </c>
      <c r="G187" s="252" t="s">
        <v>232</v>
      </c>
      <c r="H187" s="253">
        <v>1.641</v>
      </c>
      <c r="I187" s="254"/>
      <c r="J187" s="255">
        <f>ROUND(I187*H187,2)</f>
        <v>0</v>
      </c>
      <c r="K187" s="251" t="s">
        <v>140</v>
      </c>
      <c r="L187" s="256"/>
      <c r="M187" s="257" t="s">
        <v>1</v>
      </c>
      <c r="N187" s="258" t="s">
        <v>41</v>
      </c>
      <c r="O187" s="71"/>
      <c r="P187" s="212">
        <f>O187*H187</f>
        <v>0</v>
      </c>
      <c r="Q187" s="212">
        <v>1E-3</v>
      </c>
      <c r="R187" s="212">
        <f>Q187*H187</f>
        <v>1.6410000000000001E-3</v>
      </c>
      <c r="S187" s="212">
        <v>0</v>
      </c>
      <c r="T187" s="21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4" t="s">
        <v>159</v>
      </c>
      <c r="AT187" s="214" t="s">
        <v>216</v>
      </c>
      <c r="AU187" s="214" t="s">
        <v>86</v>
      </c>
      <c r="AY187" s="17" t="s">
        <v>134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7" t="s">
        <v>84</v>
      </c>
      <c r="BK187" s="215">
        <f>ROUND(I187*H187,2)</f>
        <v>0</v>
      </c>
      <c r="BL187" s="17" t="s">
        <v>141</v>
      </c>
      <c r="BM187" s="214" t="s">
        <v>233</v>
      </c>
    </row>
    <row r="188" spans="1:65" s="13" customFormat="1" ht="11.25">
      <c r="B188" s="216"/>
      <c r="C188" s="217"/>
      <c r="D188" s="218" t="s">
        <v>143</v>
      </c>
      <c r="E188" s="219" t="s">
        <v>1</v>
      </c>
      <c r="F188" s="220" t="s">
        <v>234</v>
      </c>
      <c r="G188" s="217"/>
      <c r="H188" s="221">
        <v>1.641</v>
      </c>
      <c r="I188" s="222"/>
      <c r="J188" s="217"/>
      <c r="K188" s="217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143</v>
      </c>
      <c r="AU188" s="227" t="s">
        <v>86</v>
      </c>
      <c r="AV188" s="13" t="s">
        <v>86</v>
      </c>
      <c r="AW188" s="13" t="s">
        <v>33</v>
      </c>
      <c r="AX188" s="13" t="s">
        <v>76</v>
      </c>
      <c r="AY188" s="227" t="s">
        <v>134</v>
      </c>
    </row>
    <row r="189" spans="1:65" s="14" customFormat="1" ht="11.25">
      <c r="B189" s="228"/>
      <c r="C189" s="229"/>
      <c r="D189" s="218" t="s">
        <v>143</v>
      </c>
      <c r="E189" s="230" t="s">
        <v>1</v>
      </c>
      <c r="F189" s="231" t="s">
        <v>145</v>
      </c>
      <c r="G189" s="229"/>
      <c r="H189" s="232">
        <v>1.641</v>
      </c>
      <c r="I189" s="233"/>
      <c r="J189" s="229"/>
      <c r="K189" s="229"/>
      <c r="L189" s="234"/>
      <c r="M189" s="235"/>
      <c r="N189" s="236"/>
      <c r="O189" s="236"/>
      <c r="P189" s="236"/>
      <c r="Q189" s="236"/>
      <c r="R189" s="236"/>
      <c r="S189" s="236"/>
      <c r="T189" s="237"/>
      <c r="AT189" s="238" t="s">
        <v>143</v>
      </c>
      <c r="AU189" s="238" t="s">
        <v>86</v>
      </c>
      <c r="AV189" s="14" t="s">
        <v>141</v>
      </c>
      <c r="AW189" s="14" t="s">
        <v>33</v>
      </c>
      <c r="AX189" s="14" t="s">
        <v>84</v>
      </c>
      <c r="AY189" s="238" t="s">
        <v>134</v>
      </c>
    </row>
    <row r="190" spans="1:65" s="2" customFormat="1" ht="16.5" customHeight="1">
      <c r="A190" s="34"/>
      <c r="B190" s="35"/>
      <c r="C190" s="203" t="s">
        <v>175</v>
      </c>
      <c r="D190" s="203" t="s">
        <v>136</v>
      </c>
      <c r="E190" s="204" t="s">
        <v>235</v>
      </c>
      <c r="F190" s="205" t="s">
        <v>236</v>
      </c>
      <c r="G190" s="206" t="s">
        <v>139</v>
      </c>
      <c r="H190" s="207">
        <v>27.344999999999999</v>
      </c>
      <c r="I190" s="208"/>
      <c r="J190" s="209">
        <f>ROUND(I190*H190,2)</f>
        <v>0</v>
      </c>
      <c r="K190" s="205" t="s">
        <v>140</v>
      </c>
      <c r="L190" s="39"/>
      <c r="M190" s="210" t="s">
        <v>1</v>
      </c>
      <c r="N190" s="211" t="s">
        <v>41</v>
      </c>
      <c r="O190" s="71"/>
      <c r="P190" s="212">
        <f>O190*H190</f>
        <v>0</v>
      </c>
      <c r="Q190" s="212">
        <v>0</v>
      </c>
      <c r="R190" s="212">
        <f>Q190*H190</f>
        <v>0</v>
      </c>
      <c r="S190" s="212">
        <v>0</v>
      </c>
      <c r="T190" s="21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4" t="s">
        <v>141</v>
      </c>
      <c r="AT190" s="214" t="s">
        <v>136</v>
      </c>
      <c r="AU190" s="214" t="s">
        <v>86</v>
      </c>
      <c r="AY190" s="17" t="s">
        <v>134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7" t="s">
        <v>84</v>
      </c>
      <c r="BK190" s="215">
        <f>ROUND(I190*H190,2)</f>
        <v>0</v>
      </c>
      <c r="BL190" s="17" t="s">
        <v>141</v>
      </c>
      <c r="BM190" s="214" t="s">
        <v>237</v>
      </c>
    </row>
    <row r="191" spans="1:65" s="13" customFormat="1" ht="11.25">
      <c r="B191" s="216"/>
      <c r="C191" s="217"/>
      <c r="D191" s="218" t="s">
        <v>143</v>
      </c>
      <c r="E191" s="219" t="s">
        <v>1</v>
      </c>
      <c r="F191" s="220" t="s">
        <v>238</v>
      </c>
      <c r="G191" s="217"/>
      <c r="H191" s="221">
        <v>27.344999999999999</v>
      </c>
      <c r="I191" s="222"/>
      <c r="J191" s="217"/>
      <c r="K191" s="217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143</v>
      </c>
      <c r="AU191" s="227" t="s">
        <v>86</v>
      </c>
      <c r="AV191" s="13" t="s">
        <v>86</v>
      </c>
      <c r="AW191" s="13" t="s">
        <v>33</v>
      </c>
      <c r="AX191" s="13" t="s">
        <v>76</v>
      </c>
      <c r="AY191" s="227" t="s">
        <v>134</v>
      </c>
    </row>
    <row r="192" spans="1:65" s="14" customFormat="1" ht="11.25">
      <c r="B192" s="228"/>
      <c r="C192" s="229"/>
      <c r="D192" s="218" t="s">
        <v>143</v>
      </c>
      <c r="E192" s="230" t="s">
        <v>1</v>
      </c>
      <c r="F192" s="231" t="s">
        <v>145</v>
      </c>
      <c r="G192" s="229"/>
      <c r="H192" s="232">
        <v>27.344999999999999</v>
      </c>
      <c r="I192" s="233"/>
      <c r="J192" s="229"/>
      <c r="K192" s="229"/>
      <c r="L192" s="234"/>
      <c r="M192" s="235"/>
      <c r="N192" s="236"/>
      <c r="O192" s="236"/>
      <c r="P192" s="236"/>
      <c r="Q192" s="236"/>
      <c r="R192" s="236"/>
      <c r="S192" s="236"/>
      <c r="T192" s="237"/>
      <c r="AT192" s="238" t="s">
        <v>143</v>
      </c>
      <c r="AU192" s="238" t="s">
        <v>86</v>
      </c>
      <c r="AV192" s="14" t="s">
        <v>141</v>
      </c>
      <c r="AW192" s="14" t="s">
        <v>33</v>
      </c>
      <c r="AX192" s="14" t="s">
        <v>84</v>
      </c>
      <c r="AY192" s="238" t="s">
        <v>134</v>
      </c>
    </row>
    <row r="193" spans="1:65" s="2" customFormat="1" ht="21.75" customHeight="1">
      <c r="A193" s="34"/>
      <c r="B193" s="35"/>
      <c r="C193" s="203" t="s">
        <v>239</v>
      </c>
      <c r="D193" s="203" t="s">
        <v>136</v>
      </c>
      <c r="E193" s="204" t="s">
        <v>240</v>
      </c>
      <c r="F193" s="205" t="s">
        <v>241</v>
      </c>
      <c r="G193" s="206" t="s">
        <v>139</v>
      </c>
      <c r="H193" s="207">
        <v>27.344999999999999</v>
      </c>
      <c r="I193" s="208"/>
      <c r="J193" s="209">
        <f>ROUND(I193*H193,2)</f>
        <v>0</v>
      </c>
      <c r="K193" s="205" t="s">
        <v>140</v>
      </c>
      <c r="L193" s="39"/>
      <c r="M193" s="210" t="s">
        <v>1</v>
      </c>
      <c r="N193" s="211" t="s">
        <v>41</v>
      </c>
      <c r="O193" s="71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4" t="s">
        <v>141</v>
      </c>
      <c r="AT193" s="214" t="s">
        <v>136</v>
      </c>
      <c r="AU193" s="214" t="s">
        <v>86</v>
      </c>
      <c r="AY193" s="17" t="s">
        <v>134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7" t="s">
        <v>84</v>
      </c>
      <c r="BK193" s="215">
        <f>ROUND(I193*H193,2)</f>
        <v>0</v>
      </c>
      <c r="BL193" s="17" t="s">
        <v>141</v>
      </c>
      <c r="BM193" s="214" t="s">
        <v>242</v>
      </c>
    </row>
    <row r="194" spans="1:65" s="13" customFormat="1" ht="11.25">
      <c r="B194" s="216"/>
      <c r="C194" s="217"/>
      <c r="D194" s="218" t="s">
        <v>143</v>
      </c>
      <c r="E194" s="219" t="s">
        <v>1</v>
      </c>
      <c r="F194" s="220" t="s">
        <v>243</v>
      </c>
      <c r="G194" s="217"/>
      <c r="H194" s="221">
        <v>27.344999999999999</v>
      </c>
      <c r="I194" s="222"/>
      <c r="J194" s="217"/>
      <c r="K194" s="217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143</v>
      </c>
      <c r="AU194" s="227" t="s">
        <v>86</v>
      </c>
      <c r="AV194" s="13" t="s">
        <v>86</v>
      </c>
      <c r="AW194" s="13" t="s">
        <v>33</v>
      </c>
      <c r="AX194" s="13" t="s">
        <v>76</v>
      </c>
      <c r="AY194" s="227" t="s">
        <v>134</v>
      </c>
    </row>
    <row r="195" spans="1:65" s="14" customFormat="1" ht="11.25">
      <c r="B195" s="228"/>
      <c r="C195" s="229"/>
      <c r="D195" s="218" t="s">
        <v>143</v>
      </c>
      <c r="E195" s="230" t="s">
        <v>1</v>
      </c>
      <c r="F195" s="231" t="s">
        <v>145</v>
      </c>
      <c r="G195" s="229"/>
      <c r="H195" s="232">
        <v>27.344999999999999</v>
      </c>
      <c r="I195" s="233"/>
      <c r="J195" s="229"/>
      <c r="K195" s="229"/>
      <c r="L195" s="234"/>
      <c r="M195" s="235"/>
      <c r="N195" s="236"/>
      <c r="O195" s="236"/>
      <c r="P195" s="236"/>
      <c r="Q195" s="236"/>
      <c r="R195" s="236"/>
      <c r="S195" s="236"/>
      <c r="T195" s="237"/>
      <c r="AT195" s="238" t="s">
        <v>143</v>
      </c>
      <c r="AU195" s="238" t="s">
        <v>86</v>
      </c>
      <c r="AV195" s="14" t="s">
        <v>141</v>
      </c>
      <c r="AW195" s="14" t="s">
        <v>33</v>
      </c>
      <c r="AX195" s="14" t="s">
        <v>84</v>
      </c>
      <c r="AY195" s="238" t="s">
        <v>134</v>
      </c>
    </row>
    <row r="196" spans="1:65" s="12" customFormat="1" ht="22.9" customHeight="1">
      <c r="B196" s="187"/>
      <c r="C196" s="188"/>
      <c r="D196" s="189" t="s">
        <v>75</v>
      </c>
      <c r="E196" s="201" t="s">
        <v>86</v>
      </c>
      <c r="F196" s="201" t="s">
        <v>244</v>
      </c>
      <c r="G196" s="188"/>
      <c r="H196" s="188"/>
      <c r="I196" s="191"/>
      <c r="J196" s="202">
        <f>BK196</f>
        <v>0</v>
      </c>
      <c r="K196" s="188"/>
      <c r="L196" s="193"/>
      <c r="M196" s="194"/>
      <c r="N196" s="195"/>
      <c r="O196" s="195"/>
      <c r="P196" s="196">
        <f>SUM(P197:P240)</f>
        <v>0</v>
      </c>
      <c r="Q196" s="195"/>
      <c r="R196" s="196">
        <f>SUM(R197:R240)</f>
        <v>38.917318979999997</v>
      </c>
      <c r="S196" s="195"/>
      <c r="T196" s="197">
        <f>SUM(T197:T240)</f>
        <v>0</v>
      </c>
      <c r="AR196" s="198" t="s">
        <v>84</v>
      </c>
      <c r="AT196" s="199" t="s">
        <v>75</v>
      </c>
      <c r="AU196" s="199" t="s">
        <v>84</v>
      </c>
      <c r="AY196" s="198" t="s">
        <v>134</v>
      </c>
      <c r="BK196" s="200">
        <f>SUM(BK197:BK240)</f>
        <v>0</v>
      </c>
    </row>
    <row r="197" spans="1:65" s="2" customFormat="1" ht="21.75" customHeight="1">
      <c r="A197" s="34"/>
      <c r="B197" s="35"/>
      <c r="C197" s="203" t="s">
        <v>181</v>
      </c>
      <c r="D197" s="203" t="s">
        <v>136</v>
      </c>
      <c r="E197" s="204" t="s">
        <v>245</v>
      </c>
      <c r="F197" s="205" t="s">
        <v>246</v>
      </c>
      <c r="G197" s="206" t="s">
        <v>139</v>
      </c>
      <c r="H197" s="207">
        <v>54.06</v>
      </c>
      <c r="I197" s="208"/>
      <c r="J197" s="209">
        <f>ROUND(I197*H197,2)</f>
        <v>0</v>
      </c>
      <c r="K197" s="205" t="s">
        <v>140</v>
      </c>
      <c r="L197" s="39"/>
      <c r="M197" s="210" t="s">
        <v>1</v>
      </c>
      <c r="N197" s="211" t="s">
        <v>41</v>
      </c>
      <c r="O197" s="71"/>
      <c r="P197" s="212">
        <f>O197*H197</f>
        <v>0</v>
      </c>
      <c r="Q197" s="212">
        <v>1.7000000000000001E-4</v>
      </c>
      <c r="R197" s="212">
        <f>Q197*H197</f>
        <v>9.1902000000000008E-3</v>
      </c>
      <c r="S197" s="212">
        <v>0</v>
      </c>
      <c r="T197" s="21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4" t="s">
        <v>141</v>
      </c>
      <c r="AT197" s="214" t="s">
        <v>136</v>
      </c>
      <c r="AU197" s="214" t="s">
        <v>86</v>
      </c>
      <c r="AY197" s="17" t="s">
        <v>134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7" t="s">
        <v>84</v>
      </c>
      <c r="BK197" s="215">
        <f>ROUND(I197*H197,2)</f>
        <v>0</v>
      </c>
      <c r="BL197" s="17" t="s">
        <v>141</v>
      </c>
      <c r="BM197" s="214" t="s">
        <v>247</v>
      </c>
    </row>
    <row r="198" spans="1:65" s="15" customFormat="1" ht="11.25">
      <c r="B198" s="239"/>
      <c r="C198" s="240"/>
      <c r="D198" s="218" t="s">
        <v>143</v>
      </c>
      <c r="E198" s="241" t="s">
        <v>1</v>
      </c>
      <c r="F198" s="242" t="s">
        <v>248</v>
      </c>
      <c r="G198" s="240"/>
      <c r="H198" s="241" t="s">
        <v>1</v>
      </c>
      <c r="I198" s="243"/>
      <c r="J198" s="240"/>
      <c r="K198" s="240"/>
      <c r="L198" s="244"/>
      <c r="M198" s="245"/>
      <c r="N198" s="246"/>
      <c r="O198" s="246"/>
      <c r="P198" s="246"/>
      <c r="Q198" s="246"/>
      <c r="R198" s="246"/>
      <c r="S198" s="246"/>
      <c r="T198" s="247"/>
      <c r="AT198" s="248" t="s">
        <v>143</v>
      </c>
      <c r="AU198" s="248" t="s">
        <v>86</v>
      </c>
      <c r="AV198" s="15" t="s">
        <v>84</v>
      </c>
      <c r="AW198" s="15" t="s">
        <v>33</v>
      </c>
      <c r="AX198" s="15" t="s">
        <v>76</v>
      </c>
      <c r="AY198" s="248" t="s">
        <v>134</v>
      </c>
    </row>
    <row r="199" spans="1:65" s="13" customFormat="1" ht="11.25">
      <c r="B199" s="216"/>
      <c r="C199" s="217"/>
      <c r="D199" s="218" t="s">
        <v>143</v>
      </c>
      <c r="E199" s="219" t="s">
        <v>1</v>
      </c>
      <c r="F199" s="220" t="s">
        <v>249</v>
      </c>
      <c r="G199" s="217"/>
      <c r="H199" s="221">
        <v>54.06</v>
      </c>
      <c r="I199" s="222"/>
      <c r="J199" s="217"/>
      <c r="K199" s="217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143</v>
      </c>
      <c r="AU199" s="227" t="s">
        <v>86</v>
      </c>
      <c r="AV199" s="13" t="s">
        <v>86</v>
      </c>
      <c r="AW199" s="13" t="s">
        <v>33</v>
      </c>
      <c r="AX199" s="13" t="s">
        <v>76</v>
      </c>
      <c r="AY199" s="227" t="s">
        <v>134</v>
      </c>
    </row>
    <row r="200" spans="1:65" s="14" customFormat="1" ht="11.25">
      <c r="B200" s="228"/>
      <c r="C200" s="229"/>
      <c r="D200" s="218" t="s">
        <v>143</v>
      </c>
      <c r="E200" s="230" t="s">
        <v>1</v>
      </c>
      <c r="F200" s="231" t="s">
        <v>145</v>
      </c>
      <c r="G200" s="229"/>
      <c r="H200" s="232">
        <v>54.06</v>
      </c>
      <c r="I200" s="233"/>
      <c r="J200" s="229"/>
      <c r="K200" s="229"/>
      <c r="L200" s="234"/>
      <c r="M200" s="235"/>
      <c r="N200" s="236"/>
      <c r="O200" s="236"/>
      <c r="P200" s="236"/>
      <c r="Q200" s="236"/>
      <c r="R200" s="236"/>
      <c r="S200" s="236"/>
      <c r="T200" s="237"/>
      <c r="AT200" s="238" t="s">
        <v>143</v>
      </c>
      <c r="AU200" s="238" t="s">
        <v>86</v>
      </c>
      <c r="AV200" s="14" t="s">
        <v>141</v>
      </c>
      <c r="AW200" s="14" t="s">
        <v>33</v>
      </c>
      <c r="AX200" s="14" t="s">
        <v>84</v>
      </c>
      <c r="AY200" s="238" t="s">
        <v>134</v>
      </c>
    </row>
    <row r="201" spans="1:65" s="2" customFormat="1" ht="21.75" customHeight="1">
      <c r="A201" s="34"/>
      <c r="B201" s="35"/>
      <c r="C201" s="249" t="s">
        <v>7</v>
      </c>
      <c r="D201" s="249" t="s">
        <v>216</v>
      </c>
      <c r="E201" s="250" t="s">
        <v>250</v>
      </c>
      <c r="F201" s="251" t="s">
        <v>251</v>
      </c>
      <c r="G201" s="252" t="s">
        <v>139</v>
      </c>
      <c r="H201" s="253">
        <v>54.06</v>
      </c>
      <c r="I201" s="254"/>
      <c r="J201" s="255">
        <f>ROUND(I201*H201,2)</f>
        <v>0</v>
      </c>
      <c r="K201" s="251" t="s">
        <v>140</v>
      </c>
      <c r="L201" s="256"/>
      <c r="M201" s="257" t="s">
        <v>1</v>
      </c>
      <c r="N201" s="258" t="s">
        <v>41</v>
      </c>
      <c r="O201" s="71"/>
      <c r="P201" s="212">
        <f>O201*H201</f>
        <v>0</v>
      </c>
      <c r="Q201" s="212">
        <v>5.9999999999999995E-4</v>
      </c>
      <c r="R201" s="212">
        <f>Q201*H201</f>
        <v>3.2436E-2</v>
      </c>
      <c r="S201" s="212">
        <v>0</v>
      </c>
      <c r="T201" s="21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4" t="s">
        <v>159</v>
      </c>
      <c r="AT201" s="214" t="s">
        <v>216</v>
      </c>
      <c r="AU201" s="214" t="s">
        <v>86</v>
      </c>
      <c r="AY201" s="17" t="s">
        <v>134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7" t="s">
        <v>84</v>
      </c>
      <c r="BK201" s="215">
        <f>ROUND(I201*H201,2)</f>
        <v>0</v>
      </c>
      <c r="BL201" s="17" t="s">
        <v>141</v>
      </c>
      <c r="BM201" s="214" t="s">
        <v>252</v>
      </c>
    </row>
    <row r="202" spans="1:65" s="2" customFormat="1" ht="21.75" customHeight="1">
      <c r="A202" s="34"/>
      <c r="B202" s="35"/>
      <c r="C202" s="203" t="s">
        <v>253</v>
      </c>
      <c r="D202" s="203" t="s">
        <v>136</v>
      </c>
      <c r="E202" s="204" t="s">
        <v>254</v>
      </c>
      <c r="F202" s="205" t="s">
        <v>255</v>
      </c>
      <c r="G202" s="206" t="s">
        <v>148</v>
      </c>
      <c r="H202" s="207">
        <v>5.548</v>
      </c>
      <c r="I202" s="208"/>
      <c r="J202" s="209">
        <f>ROUND(I202*H202,2)</f>
        <v>0</v>
      </c>
      <c r="K202" s="205" t="s">
        <v>140</v>
      </c>
      <c r="L202" s="39"/>
      <c r="M202" s="210" t="s">
        <v>1</v>
      </c>
      <c r="N202" s="211" t="s">
        <v>41</v>
      </c>
      <c r="O202" s="71"/>
      <c r="P202" s="212">
        <f>O202*H202</f>
        <v>0</v>
      </c>
      <c r="Q202" s="212">
        <v>2.16</v>
      </c>
      <c r="R202" s="212">
        <f>Q202*H202</f>
        <v>11.983680000000001</v>
      </c>
      <c r="S202" s="212">
        <v>0</v>
      </c>
      <c r="T202" s="21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4" t="s">
        <v>141</v>
      </c>
      <c r="AT202" s="214" t="s">
        <v>136</v>
      </c>
      <c r="AU202" s="214" t="s">
        <v>86</v>
      </c>
      <c r="AY202" s="17" t="s">
        <v>134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7" t="s">
        <v>84</v>
      </c>
      <c r="BK202" s="215">
        <f>ROUND(I202*H202,2)</f>
        <v>0</v>
      </c>
      <c r="BL202" s="17" t="s">
        <v>141</v>
      </c>
      <c r="BM202" s="214" t="s">
        <v>256</v>
      </c>
    </row>
    <row r="203" spans="1:65" s="15" customFormat="1" ht="11.25">
      <c r="B203" s="239"/>
      <c r="C203" s="240"/>
      <c r="D203" s="218" t="s">
        <v>143</v>
      </c>
      <c r="E203" s="241" t="s">
        <v>1</v>
      </c>
      <c r="F203" s="242" t="s">
        <v>257</v>
      </c>
      <c r="G203" s="240"/>
      <c r="H203" s="241" t="s">
        <v>1</v>
      </c>
      <c r="I203" s="243"/>
      <c r="J203" s="240"/>
      <c r="K203" s="240"/>
      <c r="L203" s="244"/>
      <c r="M203" s="245"/>
      <c r="N203" s="246"/>
      <c r="O203" s="246"/>
      <c r="P203" s="246"/>
      <c r="Q203" s="246"/>
      <c r="R203" s="246"/>
      <c r="S203" s="246"/>
      <c r="T203" s="247"/>
      <c r="AT203" s="248" t="s">
        <v>143</v>
      </c>
      <c r="AU203" s="248" t="s">
        <v>86</v>
      </c>
      <c r="AV203" s="15" t="s">
        <v>84</v>
      </c>
      <c r="AW203" s="15" t="s">
        <v>33</v>
      </c>
      <c r="AX203" s="15" t="s">
        <v>76</v>
      </c>
      <c r="AY203" s="248" t="s">
        <v>134</v>
      </c>
    </row>
    <row r="204" spans="1:65" s="13" customFormat="1" ht="11.25">
      <c r="B204" s="216"/>
      <c r="C204" s="217"/>
      <c r="D204" s="218" t="s">
        <v>143</v>
      </c>
      <c r="E204" s="219" t="s">
        <v>1</v>
      </c>
      <c r="F204" s="220" t="s">
        <v>258</v>
      </c>
      <c r="G204" s="217"/>
      <c r="H204" s="221">
        <v>5.3579999999999997</v>
      </c>
      <c r="I204" s="222"/>
      <c r="J204" s="217"/>
      <c r="K204" s="217"/>
      <c r="L204" s="223"/>
      <c r="M204" s="224"/>
      <c r="N204" s="225"/>
      <c r="O204" s="225"/>
      <c r="P204" s="225"/>
      <c r="Q204" s="225"/>
      <c r="R204" s="225"/>
      <c r="S204" s="225"/>
      <c r="T204" s="226"/>
      <c r="AT204" s="227" t="s">
        <v>143</v>
      </c>
      <c r="AU204" s="227" t="s">
        <v>86</v>
      </c>
      <c r="AV204" s="13" t="s">
        <v>86</v>
      </c>
      <c r="AW204" s="13" t="s">
        <v>33</v>
      </c>
      <c r="AX204" s="13" t="s">
        <v>76</v>
      </c>
      <c r="AY204" s="227" t="s">
        <v>134</v>
      </c>
    </row>
    <row r="205" spans="1:65" s="15" customFormat="1" ht="11.25">
      <c r="B205" s="239"/>
      <c r="C205" s="240"/>
      <c r="D205" s="218" t="s">
        <v>143</v>
      </c>
      <c r="E205" s="241" t="s">
        <v>1</v>
      </c>
      <c r="F205" s="242" t="s">
        <v>259</v>
      </c>
      <c r="G205" s="240"/>
      <c r="H205" s="241" t="s">
        <v>1</v>
      </c>
      <c r="I205" s="243"/>
      <c r="J205" s="240"/>
      <c r="K205" s="240"/>
      <c r="L205" s="244"/>
      <c r="M205" s="245"/>
      <c r="N205" s="246"/>
      <c r="O205" s="246"/>
      <c r="P205" s="246"/>
      <c r="Q205" s="246"/>
      <c r="R205" s="246"/>
      <c r="S205" s="246"/>
      <c r="T205" s="247"/>
      <c r="AT205" s="248" t="s">
        <v>143</v>
      </c>
      <c r="AU205" s="248" t="s">
        <v>86</v>
      </c>
      <c r="AV205" s="15" t="s">
        <v>84</v>
      </c>
      <c r="AW205" s="15" t="s">
        <v>33</v>
      </c>
      <c r="AX205" s="15" t="s">
        <v>76</v>
      </c>
      <c r="AY205" s="248" t="s">
        <v>134</v>
      </c>
    </row>
    <row r="206" spans="1:65" s="13" customFormat="1" ht="11.25">
      <c r="B206" s="216"/>
      <c r="C206" s="217"/>
      <c r="D206" s="218" t="s">
        <v>143</v>
      </c>
      <c r="E206" s="219" t="s">
        <v>1</v>
      </c>
      <c r="F206" s="220" t="s">
        <v>260</v>
      </c>
      <c r="G206" s="217"/>
      <c r="H206" s="221">
        <v>0.19</v>
      </c>
      <c r="I206" s="222"/>
      <c r="J206" s="217"/>
      <c r="K206" s="217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143</v>
      </c>
      <c r="AU206" s="227" t="s">
        <v>86</v>
      </c>
      <c r="AV206" s="13" t="s">
        <v>86</v>
      </c>
      <c r="AW206" s="13" t="s">
        <v>33</v>
      </c>
      <c r="AX206" s="13" t="s">
        <v>76</v>
      </c>
      <c r="AY206" s="227" t="s">
        <v>134</v>
      </c>
    </row>
    <row r="207" spans="1:65" s="14" customFormat="1" ht="11.25">
      <c r="B207" s="228"/>
      <c r="C207" s="229"/>
      <c r="D207" s="218" t="s">
        <v>143</v>
      </c>
      <c r="E207" s="230" t="s">
        <v>1</v>
      </c>
      <c r="F207" s="231" t="s">
        <v>145</v>
      </c>
      <c r="G207" s="229"/>
      <c r="H207" s="232">
        <v>5.548</v>
      </c>
      <c r="I207" s="233"/>
      <c r="J207" s="229"/>
      <c r="K207" s="229"/>
      <c r="L207" s="234"/>
      <c r="M207" s="235"/>
      <c r="N207" s="236"/>
      <c r="O207" s="236"/>
      <c r="P207" s="236"/>
      <c r="Q207" s="236"/>
      <c r="R207" s="236"/>
      <c r="S207" s="236"/>
      <c r="T207" s="237"/>
      <c r="AT207" s="238" t="s">
        <v>143</v>
      </c>
      <c r="AU207" s="238" t="s">
        <v>86</v>
      </c>
      <c r="AV207" s="14" t="s">
        <v>141</v>
      </c>
      <c r="AW207" s="14" t="s">
        <v>33</v>
      </c>
      <c r="AX207" s="14" t="s">
        <v>84</v>
      </c>
      <c r="AY207" s="238" t="s">
        <v>134</v>
      </c>
    </row>
    <row r="208" spans="1:65" s="2" customFormat="1" ht="16.5" customHeight="1">
      <c r="A208" s="34"/>
      <c r="B208" s="35"/>
      <c r="C208" s="203" t="s">
        <v>261</v>
      </c>
      <c r="D208" s="203" t="s">
        <v>136</v>
      </c>
      <c r="E208" s="204" t="s">
        <v>262</v>
      </c>
      <c r="F208" s="205" t="s">
        <v>263</v>
      </c>
      <c r="G208" s="206" t="s">
        <v>148</v>
      </c>
      <c r="H208" s="207">
        <v>6.5359999999999996</v>
      </c>
      <c r="I208" s="208"/>
      <c r="J208" s="209">
        <f>ROUND(I208*H208,2)</f>
        <v>0</v>
      </c>
      <c r="K208" s="205" t="s">
        <v>140</v>
      </c>
      <c r="L208" s="39"/>
      <c r="M208" s="210" t="s">
        <v>1</v>
      </c>
      <c r="N208" s="211" t="s">
        <v>41</v>
      </c>
      <c r="O208" s="71"/>
      <c r="P208" s="212">
        <f>O208*H208</f>
        <v>0</v>
      </c>
      <c r="Q208" s="212">
        <v>2.5262500000000001</v>
      </c>
      <c r="R208" s="212">
        <f>Q208*H208</f>
        <v>16.511569999999999</v>
      </c>
      <c r="S208" s="212">
        <v>0</v>
      </c>
      <c r="T208" s="21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14" t="s">
        <v>141</v>
      </c>
      <c r="AT208" s="214" t="s">
        <v>136</v>
      </c>
      <c r="AU208" s="214" t="s">
        <v>86</v>
      </c>
      <c r="AY208" s="17" t="s">
        <v>134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7" t="s">
        <v>84</v>
      </c>
      <c r="BK208" s="215">
        <f>ROUND(I208*H208,2)</f>
        <v>0</v>
      </c>
      <c r="BL208" s="17" t="s">
        <v>141</v>
      </c>
      <c r="BM208" s="214" t="s">
        <v>264</v>
      </c>
    </row>
    <row r="209" spans="1:65" s="15" customFormat="1" ht="11.25">
      <c r="B209" s="239"/>
      <c r="C209" s="240"/>
      <c r="D209" s="218" t="s">
        <v>143</v>
      </c>
      <c r="E209" s="241" t="s">
        <v>1</v>
      </c>
      <c r="F209" s="242" t="s">
        <v>265</v>
      </c>
      <c r="G209" s="240"/>
      <c r="H209" s="241" t="s">
        <v>1</v>
      </c>
      <c r="I209" s="243"/>
      <c r="J209" s="240"/>
      <c r="K209" s="240"/>
      <c r="L209" s="244"/>
      <c r="M209" s="245"/>
      <c r="N209" s="246"/>
      <c r="O209" s="246"/>
      <c r="P209" s="246"/>
      <c r="Q209" s="246"/>
      <c r="R209" s="246"/>
      <c r="S209" s="246"/>
      <c r="T209" s="247"/>
      <c r="AT209" s="248" t="s">
        <v>143</v>
      </c>
      <c r="AU209" s="248" t="s">
        <v>86</v>
      </c>
      <c r="AV209" s="15" t="s">
        <v>84</v>
      </c>
      <c r="AW209" s="15" t="s">
        <v>33</v>
      </c>
      <c r="AX209" s="15" t="s">
        <v>76</v>
      </c>
      <c r="AY209" s="248" t="s">
        <v>134</v>
      </c>
    </row>
    <row r="210" spans="1:65" s="13" customFormat="1" ht="11.25">
      <c r="B210" s="216"/>
      <c r="C210" s="217"/>
      <c r="D210" s="218" t="s">
        <v>143</v>
      </c>
      <c r="E210" s="219" t="s">
        <v>1</v>
      </c>
      <c r="F210" s="220" t="s">
        <v>266</v>
      </c>
      <c r="G210" s="217"/>
      <c r="H210" s="221">
        <v>7.6</v>
      </c>
      <c r="I210" s="222"/>
      <c r="J210" s="217"/>
      <c r="K210" s="217"/>
      <c r="L210" s="223"/>
      <c r="M210" s="224"/>
      <c r="N210" s="225"/>
      <c r="O210" s="225"/>
      <c r="P210" s="225"/>
      <c r="Q210" s="225"/>
      <c r="R210" s="225"/>
      <c r="S210" s="225"/>
      <c r="T210" s="226"/>
      <c r="AT210" s="227" t="s">
        <v>143</v>
      </c>
      <c r="AU210" s="227" t="s">
        <v>86</v>
      </c>
      <c r="AV210" s="13" t="s">
        <v>86</v>
      </c>
      <c r="AW210" s="13" t="s">
        <v>33</v>
      </c>
      <c r="AX210" s="13" t="s">
        <v>76</v>
      </c>
      <c r="AY210" s="227" t="s">
        <v>134</v>
      </c>
    </row>
    <row r="211" spans="1:65" s="15" customFormat="1" ht="11.25">
      <c r="B211" s="239"/>
      <c r="C211" s="240"/>
      <c r="D211" s="218" t="s">
        <v>143</v>
      </c>
      <c r="E211" s="241" t="s">
        <v>1</v>
      </c>
      <c r="F211" s="242" t="s">
        <v>267</v>
      </c>
      <c r="G211" s="240"/>
      <c r="H211" s="241" t="s">
        <v>1</v>
      </c>
      <c r="I211" s="243"/>
      <c r="J211" s="240"/>
      <c r="K211" s="240"/>
      <c r="L211" s="244"/>
      <c r="M211" s="245"/>
      <c r="N211" s="246"/>
      <c r="O211" s="246"/>
      <c r="P211" s="246"/>
      <c r="Q211" s="246"/>
      <c r="R211" s="246"/>
      <c r="S211" s="246"/>
      <c r="T211" s="247"/>
      <c r="AT211" s="248" t="s">
        <v>143</v>
      </c>
      <c r="AU211" s="248" t="s">
        <v>86</v>
      </c>
      <c r="AV211" s="15" t="s">
        <v>84</v>
      </c>
      <c r="AW211" s="15" t="s">
        <v>33</v>
      </c>
      <c r="AX211" s="15" t="s">
        <v>76</v>
      </c>
      <c r="AY211" s="248" t="s">
        <v>134</v>
      </c>
    </row>
    <row r="212" spans="1:65" s="13" customFormat="1" ht="11.25">
      <c r="B212" s="216"/>
      <c r="C212" s="217"/>
      <c r="D212" s="218" t="s">
        <v>143</v>
      </c>
      <c r="E212" s="219" t="s">
        <v>1</v>
      </c>
      <c r="F212" s="220" t="s">
        <v>268</v>
      </c>
      <c r="G212" s="217"/>
      <c r="H212" s="221">
        <v>-1.0640000000000001</v>
      </c>
      <c r="I212" s="222"/>
      <c r="J212" s="217"/>
      <c r="K212" s="217"/>
      <c r="L212" s="223"/>
      <c r="M212" s="224"/>
      <c r="N212" s="225"/>
      <c r="O212" s="225"/>
      <c r="P212" s="225"/>
      <c r="Q212" s="225"/>
      <c r="R212" s="225"/>
      <c r="S212" s="225"/>
      <c r="T212" s="226"/>
      <c r="AT212" s="227" t="s">
        <v>143</v>
      </c>
      <c r="AU212" s="227" t="s">
        <v>86</v>
      </c>
      <c r="AV212" s="13" t="s">
        <v>86</v>
      </c>
      <c r="AW212" s="13" t="s">
        <v>33</v>
      </c>
      <c r="AX212" s="13" t="s">
        <v>76</v>
      </c>
      <c r="AY212" s="227" t="s">
        <v>134</v>
      </c>
    </row>
    <row r="213" spans="1:65" s="14" customFormat="1" ht="11.25">
      <c r="B213" s="228"/>
      <c r="C213" s="229"/>
      <c r="D213" s="218" t="s">
        <v>143</v>
      </c>
      <c r="E213" s="230" t="s">
        <v>1</v>
      </c>
      <c r="F213" s="231" t="s">
        <v>145</v>
      </c>
      <c r="G213" s="229"/>
      <c r="H213" s="232">
        <v>6.5359999999999996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AT213" s="238" t="s">
        <v>143</v>
      </c>
      <c r="AU213" s="238" t="s">
        <v>86</v>
      </c>
      <c r="AV213" s="14" t="s">
        <v>141</v>
      </c>
      <c r="AW213" s="14" t="s">
        <v>33</v>
      </c>
      <c r="AX213" s="14" t="s">
        <v>84</v>
      </c>
      <c r="AY213" s="238" t="s">
        <v>134</v>
      </c>
    </row>
    <row r="214" spans="1:65" s="2" customFormat="1" ht="16.5" customHeight="1">
      <c r="A214" s="34"/>
      <c r="B214" s="35"/>
      <c r="C214" s="203" t="s">
        <v>269</v>
      </c>
      <c r="D214" s="203" t="s">
        <v>136</v>
      </c>
      <c r="E214" s="204" t="s">
        <v>270</v>
      </c>
      <c r="F214" s="205" t="s">
        <v>271</v>
      </c>
      <c r="G214" s="206" t="s">
        <v>139</v>
      </c>
      <c r="H214" s="207">
        <v>12.476000000000001</v>
      </c>
      <c r="I214" s="208"/>
      <c r="J214" s="209">
        <f>ROUND(I214*H214,2)</f>
        <v>0</v>
      </c>
      <c r="K214" s="205" t="s">
        <v>140</v>
      </c>
      <c r="L214" s="39"/>
      <c r="M214" s="210" t="s">
        <v>1</v>
      </c>
      <c r="N214" s="211" t="s">
        <v>41</v>
      </c>
      <c r="O214" s="71"/>
      <c r="P214" s="212">
        <f>O214*H214</f>
        <v>0</v>
      </c>
      <c r="Q214" s="212">
        <v>1.4400000000000001E-3</v>
      </c>
      <c r="R214" s="212">
        <f>Q214*H214</f>
        <v>1.7965440000000003E-2</v>
      </c>
      <c r="S214" s="212">
        <v>0</v>
      </c>
      <c r="T214" s="213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14" t="s">
        <v>141</v>
      </c>
      <c r="AT214" s="214" t="s">
        <v>136</v>
      </c>
      <c r="AU214" s="214" t="s">
        <v>86</v>
      </c>
      <c r="AY214" s="17" t="s">
        <v>134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7" t="s">
        <v>84</v>
      </c>
      <c r="BK214" s="215">
        <f>ROUND(I214*H214,2)</f>
        <v>0</v>
      </c>
      <c r="BL214" s="17" t="s">
        <v>141</v>
      </c>
      <c r="BM214" s="214" t="s">
        <v>272</v>
      </c>
    </row>
    <row r="215" spans="1:65" s="15" customFormat="1" ht="11.25">
      <c r="B215" s="239"/>
      <c r="C215" s="240"/>
      <c r="D215" s="218" t="s">
        <v>143</v>
      </c>
      <c r="E215" s="241" t="s">
        <v>1</v>
      </c>
      <c r="F215" s="242" t="s">
        <v>273</v>
      </c>
      <c r="G215" s="240"/>
      <c r="H215" s="241" t="s">
        <v>1</v>
      </c>
      <c r="I215" s="243"/>
      <c r="J215" s="240"/>
      <c r="K215" s="240"/>
      <c r="L215" s="244"/>
      <c r="M215" s="245"/>
      <c r="N215" s="246"/>
      <c r="O215" s="246"/>
      <c r="P215" s="246"/>
      <c r="Q215" s="246"/>
      <c r="R215" s="246"/>
      <c r="S215" s="246"/>
      <c r="T215" s="247"/>
      <c r="AT215" s="248" t="s">
        <v>143</v>
      </c>
      <c r="AU215" s="248" t="s">
        <v>86</v>
      </c>
      <c r="AV215" s="15" t="s">
        <v>84</v>
      </c>
      <c r="AW215" s="15" t="s">
        <v>33</v>
      </c>
      <c r="AX215" s="15" t="s">
        <v>76</v>
      </c>
      <c r="AY215" s="248" t="s">
        <v>134</v>
      </c>
    </row>
    <row r="216" spans="1:65" s="13" customFormat="1" ht="11.25">
      <c r="B216" s="216"/>
      <c r="C216" s="217"/>
      <c r="D216" s="218" t="s">
        <v>143</v>
      </c>
      <c r="E216" s="219" t="s">
        <v>1</v>
      </c>
      <c r="F216" s="220" t="s">
        <v>274</v>
      </c>
      <c r="G216" s="217"/>
      <c r="H216" s="221">
        <v>5.0999999999999996</v>
      </c>
      <c r="I216" s="222"/>
      <c r="J216" s="217"/>
      <c r="K216" s="217"/>
      <c r="L216" s="223"/>
      <c r="M216" s="224"/>
      <c r="N216" s="225"/>
      <c r="O216" s="225"/>
      <c r="P216" s="225"/>
      <c r="Q216" s="225"/>
      <c r="R216" s="225"/>
      <c r="S216" s="225"/>
      <c r="T216" s="226"/>
      <c r="AT216" s="227" t="s">
        <v>143</v>
      </c>
      <c r="AU216" s="227" t="s">
        <v>86</v>
      </c>
      <c r="AV216" s="13" t="s">
        <v>86</v>
      </c>
      <c r="AW216" s="13" t="s">
        <v>33</v>
      </c>
      <c r="AX216" s="13" t="s">
        <v>76</v>
      </c>
      <c r="AY216" s="227" t="s">
        <v>134</v>
      </c>
    </row>
    <row r="217" spans="1:65" s="13" customFormat="1" ht="11.25">
      <c r="B217" s="216"/>
      <c r="C217" s="217"/>
      <c r="D217" s="218" t="s">
        <v>143</v>
      </c>
      <c r="E217" s="219" t="s">
        <v>1</v>
      </c>
      <c r="F217" s="220" t="s">
        <v>275</v>
      </c>
      <c r="G217" s="217"/>
      <c r="H217" s="221">
        <v>0.95</v>
      </c>
      <c r="I217" s="222"/>
      <c r="J217" s="217"/>
      <c r="K217" s="217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143</v>
      </c>
      <c r="AU217" s="227" t="s">
        <v>86</v>
      </c>
      <c r="AV217" s="13" t="s">
        <v>86</v>
      </c>
      <c r="AW217" s="13" t="s">
        <v>33</v>
      </c>
      <c r="AX217" s="13" t="s">
        <v>76</v>
      </c>
      <c r="AY217" s="227" t="s">
        <v>134</v>
      </c>
    </row>
    <row r="218" spans="1:65" s="15" customFormat="1" ht="11.25">
      <c r="B218" s="239"/>
      <c r="C218" s="240"/>
      <c r="D218" s="218" t="s">
        <v>143</v>
      </c>
      <c r="E218" s="241" t="s">
        <v>1</v>
      </c>
      <c r="F218" s="242" t="s">
        <v>276</v>
      </c>
      <c r="G218" s="240"/>
      <c r="H218" s="241" t="s">
        <v>1</v>
      </c>
      <c r="I218" s="243"/>
      <c r="J218" s="240"/>
      <c r="K218" s="240"/>
      <c r="L218" s="244"/>
      <c r="M218" s="245"/>
      <c r="N218" s="246"/>
      <c r="O218" s="246"/>
      <c r="P218" s="246"/>
      <c r="Q218" s="246"/>
      <c r="R218" s="246"/>
      <c r="S218" s="246"/>
      <c r="T218" s="247"/>
      <c r="AT218" s="248" t="s">
        <v>143</v>
      </c>
      <c r="AU218" s="248" t="s">
        <v>86</v>
      </c>
      <c r="AV218" s="15" t="s">
        <v>84</v>
      </c>
      <c r="AW218" s="15" t="s">
        <v>33</v>
      </c>
      <c r="AX218" s="15" t="s">
        <v>76</v>
      </c>
      <c r="AY218" s="248" t="s">
        <v>134</v>
      </c>
    </row>
    <row r="219" spans="1:65" s="13" customFormat="1" ht="11.25">
      <c r="B219" s="216"/>
      <c r="C219" s="217"/>
      <c r="D219" s="218" t="s">
        <v>143</v>
      </c>
      <c r="E219" s="219" t="s">
        <v>1</v>
      </c>
      <c r="F219" s="220" t="s">
        <v>277</v>
      </c>
      <c r="G219" s="217"/>
      <c r="H219" s="221">
        <v>6.4260000000000002</v>
      </c>
      <c r="I219" s="222"/>
      <c r="J219" s="217"/>
      <c r="K219" s="217"/>
      <c r="L219" s="223"/>
      <c r="M219" s="224"/>
      <c r="N219" s="225"/>
      <c r="O219" s="225"/>
      <c r="P219" s="225"/>
      <c r="Q219" s="225"/>
      <c r="R219" s="225"/>
      <c r="S219" s="225"/>
      <c r="T219" s="226"/>
      <c r="AT219" s="227" t="s">
        <v>143</v>
      </c>
      <c r="AU219" s="227" t="s">
        <v>86</v>
      </c>
      <c r="AV219" s="13" t="s">
        <v>86</v>
      </c>
      <c r="AW219" s="13" t="s">
        <v>33</v>
      </c>
      <c r="AX219" s="13" t="s">
        <v>76</v>
      </c>
      <c r="AY219" s="227" t="s">
        <v>134</v>
      </c>
    </row>
    <row r="220" spans="1:65" s="14" customFormat="1" ht="11.25">
      <c r="B220" s="228"/>
      <c r="C220" s="229"/>
      <c r="D220" s="218" t="s">
        <v>143</v>
      </c>
      <c r="E220" s="230" t="s">
        <v>1</v>
      </c>
      <c r="F220" s="231" t="s">
        <v>145</v>
      </c>
      <c r="G220" s="229"/>
      <c r="H220" s="232">
        <v>12.475999999999999</v>
      </c>
      <c r="I220" s="233"/>
      <c r="J220" s="229"/>
      <c r="K220" s="229"/>
      <c r="L220" s="234"/>
      <c r="M220" s="235"/>
      <c r="N220" s="236"/>
      <c r="O220" s="236"/>
      <c r="P220" s="236"/>
      <c r="Q220" s="236"/>
      <c r="R220" s="236"/>
      <c r="S220" s="236"/>
      <c r="T220" s="237"/>
      <c r="AT220" s="238" t="s">
        <v>143</v>
      </c>
      <c r="AU220" s="238" t="s">
        <v>86</v>
      </c>
      <c r="AV220" s="14" t="s">
        <v>141</v>
      </c>
      <c r="AW220" s="14" t="s">
        <v>33</v>
      </c>
      <c r="AX220" s="14" t="s">
        <v>84</v>
      </c>
      <c r="AY220" s="238" t="s">
        <v>134</v>
      </c>
    </row>
    <row r="221" spans="1:65" s="2" customFormat="1" ht="16.5" customHeight="1">
      <c r="A221" s="34"/>
      <c r="B221" s="35"/>
      <c r="C221" s="203" t="s">
        <v>278</v>
      </c>
      <c r="D221" s="203" t="s">
        <v>136</v>
      </c>
      <c r="E221" s="204" t="s">
        <v>279</v>
      </c>
      <c r="F221" s="205" t="s">
        <v>280</v>
      </c>
      <c r="G221" s="206" t="s">
        <v>139</v>
      </c>
      <c r="H221" s="207">
        <v>12.476000000000001</v>
      </c>
      <c r="I221" s="208"/>
      <c r="J221" s="209">
        <f>ROUND(I221*H221,2)</f>
        <v>0</v>
      </c>
      <c r="K221" s="205" t="s">
        <v>140</v>
      </c>
      <c r="L221" s="39"/>
      <c r="M221" s="210" t="s">
        <v>1</v>
      </c>
      <c r="N221" s="211" t="s">
        <v>41</v>
      </c>
      <c r="O221" s="71"/>
      <c r="P221" s="212">
        <f>O221*H221</f>
        <v>0</v>
      </c>
      <c r="Q221" s="212">
        <v>4.0000000000000003E-5</v>
      </c>
      <c r="R221" s="212">
        <f>Q221*H221</f>
        <v>4.9904000000000007E-4</v>
      </c>
      <c r="S221" s="212">
        <v>0</v>
      </c>
      <c r="T221" s="21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4" t="s">
        <v>141</v>
      </c>
      <c r="AT221" s="214" t="s">
        <v>136</v>
      </c>
      <c r="AU221" s="214" t="s">
        <v>86</v>
      </c>
      <c r="AY221" s="17" t="s">
        <v>134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17" t="s">
        <v>84</v>
      </c>
      <c r="BK221" s="215">
        <f>ROUND(I221*H221,2)</f>
        <v>0</v>
      </c>
      <c r="BL221" s="17" t="s">
        <v>141</v>
      </c>
      <c r="BM221" s="214" t="s">
        <v>281</v>
      </c>
    </row>
    <row r="222" spans="1:65" s="2" customFormat="1" ht="16.5" customHeight="1">
      <c r="A222" s="34"/>
      <c r="B222" s="35"/>
      <c r="C222" s="203" t="s">
        <v>282</v>
      </c>
      <c r="D222" s="203" t="s">
        <v>136</v>
      </c>
      <c r="E222" s="204" t="s">
        <v>283</v>
      </c>
      <c r="F222" s="205" t="s">
        <v>284</v>
      </c>
      <c r="G222" s="206" t="s">
        <v>180</v>
      </c>
      <c r="H222" s="207">
        <v>0.50800000000000001</v>
      </c>
      <c r="I222" s="208"/>
      <c r="J222" s="209">
        <f>ROUND(I222*H222,2)</f>
        <v>0</v>
      </c>
      <c r="K222" s="205" t="s">
        <v>140</v>
      </c>
      <c r="L222" s="39"/>
      <c r="M222" s="210" t="s">
        <v>1</v>
      </c>
      <c r="N222" s="211" t="s">
        <v>41</v>
      </c>
      <c r="O222" s="71"/>
      <c r="P222" s="212">
        <f>O222*H222</f>
        <v>0</v>
      </c>
      <c r="Q222" s="212">
        <v>1.0382199999999999</v>
      </c>
      <c r="R222" s="212">
        <f>Q222*H222</f>
        <v>0.52741576000000001</v>
      </c>
      <c r="S222" s="212">
        <v>0</v>
      </c>
      <c r="T222" s="21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14" t="s">
        <v>141</v>
      </c>
      <c r="AT222" s="214" t="s">
        <v>136</v>
      </c>
      <c r="AU222" s="214" t="s">
        <v>86</v>
      </c>
      <c r="AY222" s="17" t="s">
        <v>134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7" t="s">
        <v>84</v>
      </c>
      <c r="BK222" s="215">
        <f>ROUND(I222*H222,2)</f>
        <v>0</v>
      </c>
      <c r="BL222" s="17" t="s">
        <v>141</v>
      </c>
      <c r="BM222" s="214" t="s">
        <v>285</v>
      </c>
    </row>
    <row r="223" spans="1:65" s="13" customFormat="1" ht="11.25">
      <c r="B223" s="216"/>
      <c r="C223" s="217"/>
      <c r="D223" s="218" t="s">
        <v>143</v>
      </c>
      <c r="E223" s="219" t="s">
        <v>1</v>
      </c>
      <c r="F223" s="220" t="s">
        <v>286</v>
      </c>
      <c r="G223" s="217"/>
      <c r="H223" s="221">
        <v>0.50800000000000001</v>
      </c>
      <c r="I223" s="222"/>
      <c r="J223" s="217"/>
      <c r="K223" s="217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143</v>
      </c>
      <c r="AU223" s="227" t="s">
        <v>86</v>
      </c>
      <c r="AV223" s="13" t="s">
        <v>86</v>
      </c>
      <c r="AW223" s="13" t="s">
        <v>33</v>
      </c>
      <c r="AX223" s="13" t="s">
        <v>76</v>
      </c>
      <c r="AY223" s="227" t="s">
        <v>134</v>
      </c>
    </row>
    <row r="224" spans="1:65" s="14" customFormat="1" ht="11.25">
      <c r="B224" s="228"/>
      <c r="C224" s="229"/>
      <c r="D224" s="218" t="s">
        <v>143</v>
      </c>
      <c r="E224" s="230" t="s">
        <v>1</v>
      </c>
      <c r="F224" s="231" t="s">
        <v>145</v>
      </c>
      <c r="G224" s="229"/>
      <c r="H224" s="232">
        <v>0.50800000000000001</v>
      </c>
      <c r="I224" s="233"/>
      <c r="J224" s="229"/>
      <c r="K224" s="229"/>
      <c r="L224" s="234"/>
      <c r="M224" s="235"/>
      <c r="N224" s="236"/>
      <c r="O224" s="236"/>
      <c r="P224" s="236"/>
      <c r="Q224" s="236"/>
      <c r="R224" s="236"/>
      <c r="S224" s="236"/>
      <c r="T224" s="237"/>
      <c r="AT224" s="238" t="s">
        <v>143</v>
      </c>
      <c r="AU224" s="238" t="s">
        <v>86</v>
      </c>
      <c r="AV224" s="14" t="s">
        <v>141</v>
      </c>
      <c r="AW224" s="14" t="s">
        <v>33</v>
      </c>
      <c r="AX224" s="14" t="s">
        <v>84</v>
      </c>
      <c r="AY224" s="238" t="s">
        <v>134</v>
      </c>
    </row>
    <row r="225" spans="1:65" s="2" customFormat="1" ht="21.75" customHeight="1">
      <c r="A225" s="34"/>
      <c r="B225" s="35"/>
      <c r="C225" s="203" t="s">
        <v>287</v>
      </c>
      <c r="D225" s="203" t="s">
        <v>136</v>
      </c>
      <c r="E225" s="204" t="s">
        <v>288</v>
      </c>
      <c r="F225" s="205" t="s">
        <v>289</v>
      </c>
      <c r="G225" s="206" t="s">
        <v>180</v>
      </c>
      <c r="H225" s="207">
        <v>0.23699999999999999</v>
      </c>
      <c r="I225" s="208"/>
      <c r="J225" s="209">
        <f>ROUND(I225*H225,2)</f>
        <v>0</v>
      </c>
      <c r="K225" s="205" t="s">
        <v>140</v>
      </c>
      <c r="L225" s="39"/>
      <c r="M225" s="210" t="s">
        <v>1</v>
      </c>
      <c r="N225" s="211" t="s">
        <v>41</v>
      </c>
      <c r="O225" s="71"/>
      <c r="P225" s="212">
        <f>O225*H225</f>
        <v>0</v>
      </c>
      <c r="Q225" s="212">
        <v>1.0597399999999999</v>
      </c>
      <c r="R225" s="212">
        <f>Q225*H225</f>
        <v>0.25115837999999996</v>
      </c>
      <c r="S225" s="212">
        <v>0</v>
      </c>
      <c r="T225" s="213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4" t="s">
        <v>141</v>
      </c>
      <c r="AT225" s="214" t="s">
        <v>136</v>
      </c>
      <c r="AU225" s="214" t="s">
        <v>86</v>
      </c>
      <c r="AY225" s="17" t="s">
        <v>134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17" t="s">
        <v>84</v>
      </c>
      <c r="BK225" s="215">
        <f>ROUND(I225*H225,2)</f>
        <v>0</v>
      </c>
      <c r="BL225" s="17" t="s">
        <v>141</v>
      </c>
      <c r="BM225" s="214" t="s">
        <v>290</v>
      </c>
    </row>
    <row r="226" spans="1:65" s="13" customFormat="1" ht="11.25">
      <c r="B226" s="216"/>
      <c r="C226" s="217"/>
      <c r="D226" s="218" t="s">
        <v>143</v>
      </c>
      <c r="E226" s="219" t="s">
        <v>1</v>
      </c>
      <c r="F226" s="220" t="s">
        <v>291</v>
      </c>
      <c r="G226" s="217"/>
      <c r="H226" s="221">
        <v>0.23699999999999999</v>
      </c>
      <c r="I226" s="222"/>
      <c r="J226" s="217"/>
      <c r="K226" s="217"/>
      <c r="L226" s="223"/>
      <c r="M226" s="224"/>
      <c r="N226" s="225"/>
      <c r="O226" s="225"/>
      <c r="P226" s="225"/>
      <c r="Q226" s="225"/>
      <c r="R226" s="225"/>
      <c r="S226" s="225"/>
      <c r="T226" s="226"/>
      <c r="AT226" s="227" t="s">
        <v>143</v>
      </c>
      <c r="AU226" s="227" t="s">
        <v>86</v>
      </c>
      <c r="AV226" s="13" t="s">
        <v>86</v>
      </c>
      <c r="AW226" s="13" t="s">
        <v>33</v>
      </c>
      <c r="AX226" s="13" t="s">
        <v>76</v>
      </c>
      <c r="AY226" s="227" t="s">
        <v>134</v>
      </c>
    </row>
    <row r="227" spans="1:65" s="14" customFormat="1" ht="11.25">
      <c r="B227" s="228"/>
      <c r="C227" s="229"/>
      <c r="D227" s="218" t="s">
        <v>143</v>
      </c>
      <c r="E227" s="230" t="s">
        <v>1</v>
      </c>
      <c r="F227" s="231" t="s">
        <v>145</v>
      </c>
      <c r="G227" s="229"/>
      <c r="H227" s="232">
        <v>0.23699999999999999</v>
      </c>
      <c r="I227" s="233"/>
      <c r="J227" s="229"/>
      <c r="K227" s="229"/>
      <c r="L227" s="234"/>
      <c r="M227" s="235"/>
      <c r="N227" s="236"/>
      <c r="O227" s="236"/>
      <c r="P227" s="236"/>
      <c r="Q227" s="236"/>
      <c r="R227" s="236"/>
      <c r="S227" s="236"/>
      <c r="T227" s="237"/>
      <c r="AT227" s="238" t="s">
        <v>143</v>
      </c>
      <c r="AU227" s="238" t="s">
        <v>86</v>
      </c>
      <c r="AV227" s="14" t="s">
        <v>141</v>
      </c>
      <c r="AW227" s="14" t="s">
        <v>33</v>
      </c>
      <c r="AX227" s="14" t="s">
        <v>84</v>
      </c>
      <c r="AY227" s="238" t="s">
        <v>134</v>
      </c>
    </row>
    <row r="228" spans="1:65" s="2" customFormat="1" ht="21.75" customHeight="1">
      <c r="A228" s="34"/>
      <c r="B228" s="35"/>
      <c r="C228" s="203" t="s">
        <v>203</v>
      </c>
      <c r="D228" s="203" t="s">
        <v>136</v>
      </c>
      <c r="E228" s="204" t="s">
        <v>292</v>
      </c>
      <c r="F228" s="205" t="s">
        <v>293</v>
      </c>
      <c r="G228" s="206" t="s">
        <v>148</v>
      </c>
      <c r="H228" s="207">
        <v>3.7679999999999998</v>
      </c>
      <c r="I228" s="208"/>
      <c r="J228" s="209">
        <f>ROUND(I228*H228,2)</f>
        <v>0</v>
      </c>
      <c r="K228" s="205" t="s">
        <v>140</v>
      </c>
      <c r="L228" s="39"/>
      <c r="M228" s="210" t="s">
        <v>1</v>
      </c>
      <c r="N228" s="211" t="s">
        <v>41</v>
      </c>
      <c r="O228" s="71"/>
      <c r="P228" s="212">
        <f>O228*H228</f>
        <v>0</v>
      </c>
      <c r="Q228" s="212">
        <v>2.5359600000000002</v>
      </c>
      <c r="R228" s="212">
        <f>Q228*H228</f>
        <v>9.5554972800000009</v>
      </c>
      <c r="S228" s="212">
        <v>0</v>
      </c>
      <c r="T228" s="213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14" t="s">
        <v>141</v>
      </c>
      <c r="AT228" s="214" t="s">
        <v>136</v>
      </c>
      <c r="AU228" s="214" t="s">
        <v>86</v>
      </c>
      <c r="AY228" s="17" t="s">
        <v>134</v>
      </c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17" t="s">
        <v>84</v>
      </c>
      <c r="BK228" s="215">
        <f>ROUND(I228*H228,2)</f>
        <v>0</v>
      </c>
      <c r="BL228" s="17" t="s">
        <v>141</v>
      </c>
      <c r="BM228" s="214" t="s">
        <v>294</v>
      </c>
    </row>
    <row r="229" spans="1:65" s="15" customFormat="1" ht="11.25">
      <c r="B229" s="239"/>
      <c r="C229" s="240"/>
      <c r="D229" s="218" t="s">
        <v>143</v>
      </c>
      <c r="E229" s="241" t="s">
        <v>1</v>
      </c>
      <c r="F229" s="242" t="s">
        <v>295</v>
      </c>
      <c r="G229" s="240"/>
      <c r="H229" s="241" t="s">
        <v>1</v>
      </c>
      <c r="I229" s="243"/>
      <c r="J229" s="240"/>
      <c r="K229" s="240"/>
      <c r="L229" s="244"/>
      <c r="M229" s="245"/>
      <c r="N229" s="246"/>
      <c r="O229" s="246"/>
      <c r="P229" s="246"/>
      <c r="Q229" s="246"/>
      <c r="R229" s="246"/>
      <c r="S229" s="246"/>
      <c r="T229" s="247"/>
      <c r="AT229" s="248" t="s">
        <v>143</v>
      </c>
      <c r="AU229" s="248" t="s">
        <v>86</v>
      </c>
      <c r="AV229" s="15" t="s">
        <v>84</v>
      </c>
      <c r="AW229" s="15" t="s">
        <v>33</v>
      </c>
      <c r="AX229" s="15" t="s">
        <v>76</v>
      </c>
      <c r="AY229" s="248" t="s">
        <v>134</v>
      </c>
    </row>
    <row r="230" spans="1:65" s="13" customFormat="1" ht="11.25">
      <c r="B230" s="216"/>
      <c r="C230" s="217"/>
      <c r="D230" s="218" t="s">
        <v>143</v>
      </c>
      <c r="E230" s="219" t="s">
        <v>1</v>
      </c>
      <c r="F230" s="220" t="s">
        <v>296</v>
      </c>
      <c r="G230" s="217"/>
      <c r="H230" s="221">
        <v>1.0640000000000001</v>
      </c>
      <c r="I230" s="222"/>
      <c r="J230" s="217"/>
      <c r="K230" s="217"/>
      <c r="L230" s="223"/>
      <c r="M230" s="224"/>
      <c r="N230" s="225"/>
      <c r="O230" s="225"/>
      <c r="P230" s="225"/>
      <c r="Q230" s="225"/>
      <c r="R230" s="225"/>
      <c r="S230" s="225"/>
      <c r="T230" s="226"/>
      <c r="AT230" s="227" t="s">
        <v>143</v>
      </c>
      <c r="AU230" s="227" t="s">
        <v>86</v>
      </c>
      <c r="AV230" s="13" t="s">
        <v>86</v>
      </c>
      <c r="AW230" s="13" t="s">
        <v>33</v>
      </c>
      <c r="AX230" s="13" t="s">
        <v>76</v>
      </c>
      <c r="AY230" s="227" t="s">
        <v>134</v>
      </c>
    </row>
    <row r="231" spans="1:65" s="15" customFormat="1" ht="11.25">
      <c r="B231" s="239"/>
      <c r="C231" s="240"/>
      <c r="D231" s="218" t="s">
        <v>143</v>
      </c>
      <c r="E231" s="241" t="s">
        <v>1</v>
      </c>
      <c r="F231" s="242" t="s">
        <v>297</v>
      </c>
      <c r="G231" s="240"/>
      <c r="H231" s="241" t="s">
        <v>1</v>
      </c>
      <c r="I231" s="243"/>
      <c r="J231" s="240"/>
      <c r="K231" s="240"/>
      <c r="L231" s="244"/>
      <c r="M231" s="245"/>
      <c r="N231" s="246"/>
      <c r="O231" s="246"/>
      <c r="P231" s="246"/>
      <c r="Q231" s="246"/>
      <c r="R231" s="246"/>
      <c r="S231" s="246"/>
      <c r="T231" s="247"/>
      <c r="AT231" s="248" t="s">
        <v>143</v>
      </c>
      <c r="AU231" s="248" t="s">
        <v>86</v>
      </c>
      <c r="AV231" s="15" t="s">
        <v>84</v>
      </c>
      <c r="AW231" s="15" t="s">
        <v>33</v>
      </c>
      <c r="AX231" s="15" t="s">
        <v>76</v>
      </c>
      <c r="AY231" s="248" t="s">
        <v>134</v>
      </c>
    </row>
    <row r="232" spans="1:65" s="13" customFormat="1" ht="11.25">
      <c r="B232" s="216"/>
      <c r="C232" s="217"/>
      <c r="D232" s="218" t="s">
        <v>143</v>
      </c>
      <c r="E232" s="219" t="s">
        <v>1</v>
      </c>
      <c r="F232" s="220" t="s">
        <v>298</v>
      </c>
      <c r="G232" s="217"/>
      <c r="H232" s="221">
        <v>2.7040000000000002</v>
      </c>
      <c r="I232" s="222"/>
      <c r="J232" s="217"/>
      <c r="K232" s="217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143</v>
      </c>
      <c r="AU232" s="227" t="s">
        <v>86</v>
      </c>
      <c r="AV232" s="13" t="s">
        <v>86</v>
      </c>
      <c r="AW232" s="13" t="s">
        <v>33</v>
      </c>
      <c r="AX232" s="13" t="s">
        <v>76</v>
      </c>
      <c r="AY232" s="227" t="s">
        <v>134</v>
      </c>
    </row>
    <row r="233" spans="1:65" s="14" customFormat="1" ht="11.25">
      <c r="B233" s="228"/>
      <c r="C233" s="229"/>
      <c r="D233" s="218" t="s">
        <v>143</v>
      </c>
      <c r="E233" s="230" t="s">
        <v>1</v>
      </c>
      <c r="F233" s="231" t="s">
        <v>145</v>
      </c>
      <c r="G233" s="229"/>
      <c r="H233" s="232">
        <v>3.7680000000000002</v>
      </c>
      <c r="I233" s="233"/>
      <c r="J233" s="229"/>
      <c r="K233" s="229"/>
      <c r="L233" s="234"/>
      <c r="M233" s="235"/>
      <c r="N233" s="236"/>
      <c r="O233" s="236"/>
      <c r="P233" s="236"/>
      <c r="Q233" s="236"/>
      <c r="R233" s="236"/>
      <c r="S233" s="236"/>
      <c r="T233" s="237"/>
      <c r="AT233" s="238" t="s">
        <v>143</v>
      </c>
      <c r="AU233" s="238" t="s">
        <v>86</v>
      </c>
      <c r="AV233" s="14" t="s">
        <v>141</v>
      </c>
      <c r="AW233" s="14" t="s">
        <v>33</v>
      </c>
      <c r="AX233" s="14" t="s">
        <v>84</v>
      </c>
      <c r="AY233" s="238" t="s">
        <v>134</v>
      </c>
    </row>
    <row r="234" spans="1:65" s="2" customFormat="1" ht="16.5" customHeight="1">
      <c r="A234" s="34"/>
      <c r="B234" s="35"/>
      <c r="C234" s="203" t="s">
        <v>299</v>
      </c>
      <c r="D234" s="203" t="s">
        <v>136</v>
      </c>
      <c r="E234" s="204" t="s">
        <v>300</v>
      </c>
      <c r="F234" s="205" t="s">
        <v>301</v>
      </c>
      <c r="G234" s="206" t="s">
        <v>139</v>
      </c>
      <c r="H234" s="207">
        <v>18.856000000000002</v>
      </c>
      <c r="I234" s="208"/>
      <c r="J234" s="209">
        <f>ROUND(I234*H234,2)</f>
        <v>0</v>
      </c>
      <c r="K234" s="205" t="s">
        <v>140</v>
      </c>
      <c r="L234" s="39"/>
      <c r="M234" s="210" t="s">
        <v>1</v>
      </c>
      <c r="N234" s="211" t="s">
        <v>41</v>
      </c>
      <c r="O234" s="71"/>
      <c r="P234" s="212">
        <f>O234*H234</f>
        <v>0</v>
      </c>
      <c r="Q234" s="212">
        <v>1.4400000000000001E-3</v>
      </c>
      <c r="R234" s="212">
        <f>Q234*H234</f>
        <v>2.7152640000000006E-2</v>
      </c>
      <c r="S234" s="212">
        <v>0</v>
      </c>
      <c r="T234" s="213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14" t="s">
        <v>141</v>
      </c>
      <c r="AT234" s="214" t="s">
        <v>136</v>
      </c>
      <c r="AU234" s="214" t="s">
        <v>86</v>
      </c>
      <c r="AY234" s="17" t="s">
        <v>134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17" t="s">
        <v>84</v>
      </c>
      <c r="BK234" s="215">
        <f>ROUND(I234*H234,2)</f>
        <v>0</v>
      </c>
      <c r="BL234" s="17" t="s">
        <v>141</v>
      </c>
      <c r="BM234" s="214" t="s">
        <v>302</v>
      </c>
    </row>
    <row r="235" spans="1:65" s="13" customFormat="1" ht="11.25">
      <c r="B235" s="216"/>
      <c r="C235" s="217"/>
      <c r="D235" s="218" t="s">
        <v>143</v>
      </c>
      <c r="E235" s="219" t="s">
        <v>1</v>
      </c>
      <c r="F235" s="220" t="s">
        <v>303</v>
      </c>
      <c r="G235" s="217"/>
      <c r="H235" s="221">
        <v>5.32</v>
      </c>
      <c r="I235" s="222"/>
      <c r="J235" s="217"/>
      <c r="K235" s="217"/>
      <c r="L235" s="223"/>
      <c r="M235" s="224"/>
      <c r="N235" s="225"/>
      <c r="O235" s="225"/>
      <c r="P235" s="225"/>
      <c r="Q235" s="225"/>
      <c r="R235" s="225"/>
      <c r="S235" s="225"/>
      <c r="T235" s="226"/>
      <c r="AT235" s="227" t="s">
        <v>143</v>
      </c>
      <c r="AU235" s="227" t="s">
        <v>86</v>
      </c>
      <c r="AV235" s="13" t="s">
        <v>86</v>
      </c>
      <c r="AW235" s="13" t="s">
        <v>33</v>
      </c>
      <c r="AX235" s="13" t="s">
        <v>76</v>
      </c>
      <c r="AY235" s="227" t="s">
        <v>134</v>
      </c>
    </row>
    <row r="236" spans="1:65" s="13" customFormat="1" ht="11.25">
      <c r="B236" s="216"/>
      <c r="C236" s="217"/>
      <c r="D236" s="218" t="s">
        <v>143</v>
      </c>
      <c r="E236" s="219" t="s">
        <v>1</v>
      </c>
      <c r="F236" s="220" t="s">
        <v>304</v>
      </c>
      <c r="G236" s="217"/>
      <c r="H236" s="221">
        <v>1.1200000000000001</v>
      </c>
      <c r="I236" s="222"/>
      <c r="J236" s="217"/>
      <c r="K236" s="217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143</v>
      </c>
      <c r="AU236" s="227" t="s">
        <v>86</v>
      </c>
      <c r="AV236" s="13" t="s">
        <v>86</v>
      </c>
      <c r="AW236" s="13" t="s">
        <v>33</v>
      </c>
      <c r="AX236" s="13" t="s">
        <v>76</v>
      </c>
      <c r="AY236" s="227" t="s">
        <v>134</v>
      </c>
    </row>
    <row r="237" spans="1:65" s="13" customFormat="1" ht="11.25">
      <c r="B237" s="216"/>
      <c r="C237" s="217"/>
      <c r="D237" s="218" t="s">
        <v>143</v>
      </c>
      <c r="E237" s="219" t="s">
        <v>1</v>
      </c>
      <c r="F237" s="220" t="s">
        <v>305</v>
      </c>
      <c r="G237" s="217"/>
      <c r="H237" s="221">
        <v>10.816000000000001</v>
      </c>
      <c r="I237" s="222"/>
      <c r="J237" s="217"/>
      <c r="K237" s="217"/>
      <c r="L237" s="223"/>
      <c r="M237" s="224"/>
      <c r="N237" s="225"/>
      <c r="O237" s="225"/>
      <c r="P237" s="225"/>
      <c r="Q237" s="225"/>
      <c r="R237" s="225"/>
      <c r="S237" s="225"/>
      <c r="T237" s="226"/>
      <c r="AT237" s="227" t="s">
        <v>143</v>
      </c>
      <c r="AU237" s="227" t="s">
        <v>86</v>
      </c>
      <c r="AV237" s="13" t="s">
        <v>86</v>
      </c>
      <c r="AW237" s="13" t="s">
        <v>33</v>
      </c>
      <c r="AX237" s="13" t="s">
        <v>76</v>
      </c>
      <c r="AY237" s="227" t="s">
        <v>134</v>
      </c>
    </row>
    <row r="238" spans="1:65" s="13" customFormat="1" ht="11.25">
      <c r="B238" s="216"/>
      <c r="C238" s="217"/>
      <c r="D238" s="218" t="s">
        <v>143</v>
      </c>
      <c r="E238" s="219" t="s">
        <v>1</v>
      </c>
      <c r="F238" s="220" t="s">
        <v>306</v>
      </c>
      <c r="G238" s="217"/>
      <c r="H238" s="221">
        <v>1.6</v>
      </c>
      <c r="I238" s="222"/>
      <c r="J238" s="217"/>
      <c r="K238" s="217"/>
      <c r="L238" s="223"/>
      <c r="M238" s="224"/>
      <c r="N238" s="225"/>
      <c r="O238" s="225"/>
      <c r="P238" s="225"/>
      <c r="Q238" s="225"/>
      <c r="R238" s="225"/>
      <c r="S238" s="225"/>
      <c r="T238" s="226"/>
      <c r="AT238" s="227" t="s">
        <v>143</v>
      </c>
      <c r="AU238" s="227" t="s">
        <v>86</v>
      </c>
      <c r="AV238" s="13" t="s">
        <v>86</v>
      </c>
      <c r="AW238" s="13" t="s">
        <v>33</v>
      </c>
      <c r="AX238" s="13" t="s">
        <v>76</v>
      </c>
      <c r="AY238" s="227" t="s">
        <v>134</v>
      </c>
    </row>
    <row r="239" spans="1:65" s="14" customFormat="1" ht="11.25">
      <c r="B239" s="228"/>
      <c r="C239" s="229"/>
      <c r="D239" s="218" t="s">
        <v>143</v>
      </c>
      <c r="E239" s="230" t="s">
        <v>1</v>
      </c>
      <c r="F239" s="231" t="s">
        <v>145</v>
      </c>
      <c r="G239" s="229"/>
      <c r="H239" s="232">
        <v>18.856000000000002</v>
      </c>
      <c r="I239" s="233"/>
      <c r="J239" s="229"/>
      <c r="K239" s="229"/>
      <c r="L239" s="234"/>
      <c r="M239" s="235"/>
      <c r="N239" s="236"/>
      <c r="O239" s="236"/>
      <c r="P239" s="236"/>
      <c r="Q239" s="236"/>
      <c r="R239" s="236"/>
      <c r="S239" s="236"/>
      <c r="T239" s="237"/>
      <c r="AT239" s="238" t="s">
        <v>143</v>
      </c>
      <c r="AU239" s="238" t="s">
        <v>86</v>
      </c>
      <c r="AV239" s="14" t="s">
        <v>141</v>
      </c>
      <c r="AW239" s="14" t="s">
        <v>33</v>
      </c>
      <c r="AX239" s="14" t="s">
        <v>84</v>
      </c>
      <c r="AY239" s="238" t="s">
        <v>134</v>
      </c>
    </row>
    <row r="240" spans="1:65" s="2" customFormat="1" ht="16.5" customHeight="1">
      <c r="A240" s="34"/>
      <c r="B240" s="35"/>
      <c r="C240" s="203" t="s">
        <v>307</v>
      </c>
      <c r="D240" s="203" t="s">
        <v>136</v>
      </c>
      <c r="E240" s="204" t="s">
        <v>308</v>
      </c>
      <c r="F240" s="205" t="s">
        <v>309</v>
      </c>
      <c r="G240" s="206" t="s">
        <v>139</v>
      </c>
      <c r="H240" s="207">
        <v>18.856000000000002</v>
      </c>
      <c r="I240" s="208"/>
      <c r="J240" s="209">
        <f>ROUND(I240*H240,2)</f>
        <v>0</v>
      </c>
      <c r="K240" s="205" t="s">
        <v>140</v>
      </c>
      <c r="L240" s="39"/>
      <c r="M240" s="210" t="s">
        <v>1</v>
      </c>
      <c r="N240" s="211" t="s">
        <v>41</v>
      </c>
      <c r="O240" s="71"/>
      <c r="P240" s="212">
        <f>O240*H240</f>
        <v>0</v>
      </c>
      <c r="Q240" s="212">
        <v>4.0000000000000003E-5</v>
      </c>
      <c r="R240" s="212">
        <f>Q240*H240</f>
        <v>7.542400000000001E-4</v>
      </c>
      <c r="S240" s="212">
        <v>0</v>
      </c>
      <c r="T240" s="21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14" t="s">
        <v>141</v>
      </c>
      <c r="AT240" s="214" t="s">
        <v>136</v>
      </c>
      <c r="AU240" s="214" t="s">
        <v>86</v>
      </c>
      <c r="AY240" s="17" t="s">
        <v>134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7" t="s">
        <v>84</v>
      </c>
      <c r="BK240" s="215">
        <f>ROUND(I240*H240,2)</f>
        <v>0</v>
      </c>
      <c r="BL240" s="17" t="s">
        <v>141</v>
      </c>
      <c r="BM240" s="214" t="s">
        <v>310</v>
      </c>
    </row>
    <row r="241" spans="1:65" s="12" customFormat="1" ht="22.9" customHeight="1">
      <c r="B241" s="187"/>
      <c r="C241" s="188"/>
      <c r="D241" s="189" t="s">
        <v>75</v>
      </c>
      <c r="E241" s="201" t="s">
        <v>141</v>
      </c>
      <c r="F241" s="201" t="s">
        <v>311</v>
      </c>
      <c r="G241" s="188"/>
      <c r="H241" s="188"/>
      <c r="I241" s="191"/>
      <c r="J241" s="202">
        <f>BK241</f>
        <v>0</v>
      </c>
      <c r="K241" s="188"/>
      <c r="L241" s="193"/>
      <c r="M241" s="194"/>
      <c r="N241" s="195"/>
      <c r="O241" s="195"/>
      <c r="P241" s="196">
        <f>SUM(P242:P272)</f>
        <v>0</v>
      </c>
      <c r="Q241" s="195"/>
      <c r="R241" s="196">
        <f>SUM(R242:R272)</f>
        <v>52.895107870000004</v>
      </c>
      <c r="S241" s="195"/>
      <c r="T241" s="197">
        <f>SUM(T242:T272)</f>
        <v>0</v>
      </c>
      <c r="AR241" s="198" t="s">
        <v>84</v>
      </c>
      <c r="AT241" s="199" t="s">
        <v>75</v>
      </c>
      <c r="AU241" s="199" t="s">
        <v>84</v>
      </c>
      <c r="AY241" s="198" t="s">
        <v>134</v>
      </c>
      <c r="BK241" s="200">
        <f>SUM(BK242:BK272)</f>
        <v>0</v>
      </c>
    </row>
    <row r="242" spans="1:65" s="2" customFormat="1" ht="21.75" customHeight="1">
      <c r="A242" s="34"/>
      <c r="B242" s="35"/>
      <c r="C242" s="203" t="s">
        <v>312</v>
      </c>
      <c r="D242" s="203" t="s">
        <v>136</v>
      </c>
      <c r="E242" s="204" t="s">
        <v>313</v>
      </c>
      <c r="F242" s="205" t="s">
        <v>314</v>
      </c>
      <c r="G242" s="206" t="s">
        <v>139</v>
      </c>
      <c r="H242" s="207">
        <v>20.68</v>
      </c>
      <c r="I242" s="208"/>
      <c r="J242" s="209">
        <f>ROUND(I242*H242,2)</f>
        <v>0</v>
      </c>
      <c r="K242" s="205" t="s">
        <v>140</v>
      </c>
      <c r="L242" s="39"/>
      <c r="M242" s="210" t="s">
        <v>1</v>
      </c>
      <c r="N242" s="211" t="s">
        <v>41</v>
      </c>
      <c r="O242" s="71"/>
      <c r="P242" s="212">
        <f>O242*H242</f>
        <v>0</v>
      </c>
      <c r="Q242" s="212">
        <v>0.22797999999999999</v>
      </c>
      <c r="R242" s="212">
        <f>Q242*H242</f>
        <v>4.7146263999999993</v>
      </c>
      <c r="S242" s="212">
        <v>0</v>
      </c>
      <c r="T242" s="213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14" t="s">
        <v>141</v>
      </c>
      <c r="AT242" s="214" t="s">
        <v>136</v>
      </c>
      <c r="AU242" s="214" t="s">
        <v>86</v>
      </c>
      <c r="AY242" s="17" t="s">
        <v>134</v>
      </c>
      <c r="BE242" s="215">
        <f>IF(N242="základní",J242,0)</f>
        <v>0</v>
      </c>
      <c r="BF242" s="215">
        <f>IF(N242="snížená",J242,0)</f>
        <v>0</v>
      </c>
      <c r="BG242" s="215">
        <f>IF(N242="zákl. přenesená",J242,0)</f>
        <v>0</v>
      </c>
      <c r="BH242" s="215">
        <f>IF(N242="sníž. přenesená",J242,0)</f>
        <v>0</v>
      </c>
      <c r="BI242" s="215">
        <f>IF(N242="nulová",J242,0)</f>
        <v>0</v>
      </c>
      <c r="BJ242" s="17" t="s">
        <v>84</v>
      </c>
      <c r="BK242" s="215">
        <f>ROUND(I242*H242,2)</f>
        <v>0</v>
      </c>
      <c r="BL242" s="17" t="s">
        <v>141</v>
      </c>
      <c r="BM242" s="214" t="s">
        <v>315</v>
      </c>
    </row>
    <row r="243" spans="1:65" s="15" customFormat="1" ht="11.25">
      <c r="B243" s="239"/>
      <c r="C243" s="240"/>
      <c r="D243" s="218" t="s">
        <v>143</v>
      </c>
      <c r="E243" s="241" t="s">
        <v>1</v>
      </c>
      <c r="F243" s="242" t="s">
        <v>316</v>
      </c>
      <c r="G243" s="240"/>
      <c r="H243" s="241" t="s">
        <v>1</v>
      </c>
      <c r="I243" s="243"/>
      <c r="J243" s="240"/>
      <c r="K243" s="240"/>
      <c r="L243" s="244"/>
      <c r="M243" s="245"/>
      <c r="N243" s="246"/>
      <c r="O243" s="246"/>
      <c r="P243" s="246"/>
      <c r="Q243" s="246"/>
      <c r="R243" s="246"/>
      <c r="S243" s="246"/>
      <c r="T243" s="247"/>
      <c r="AT243" s="248" t="s">
        <v>143</v>
      </c>
      <c r="AU243" s="248" t="s">
        <v>86</v>
      </c>
      <c r="AV243" s="15" t="s">
        <v>84</v>
      </c>
      <c r="AW243" s="15" t="s">
        <v>33</v>
      </c>
      <c r="AX243" s="15" t="s">
        <v>76</v>
      </c>
      <c r="AY243" s="248" t="s">
        <v>134</v>
      </c>
    </row>
    <row r="244" spans="1:65" s="13" customFormat="1" ht="11.25">
      <c r="B244" s="216"/>
      <c r="C244" s="217"/>
      <c r="D244" s="218" t="s">
        <v>143</v>
      </c>
      <c r="E244" s="219" t="s">
        <v>1</v>
      </c>
      <c r="F244" s="220" t="s">
        <v>317</v>
      </c>
      <c r="G244" s="217"/>
      <c r="H244" s="221">
        <v>20.68</v>
      </c>
      <c r="I244" s="222"/>
      <c r="J244" s="217"/>
      <c r="K244" s="217"/>
      <c r="L244" s="223"/>
      <c r="M244" s="224"/>
      <c r="N244" s="225"/>
      <c r="O244" s="225"/>
      <c r="P244" s="225"/>
      <c r="Q244" s="225"/>
      <c r="R244" s="225"/>
      <c r="S244" s="225"/>
      <c r="T244" s="226"/>
      <c r="AT244" s="227" t="s">
        <v>143</v>
      </c>
      <c r="AU244" s="227" t="s">
        <v>86</v>
      </c>
      <c r="AV244" s="13" t="s">
        <v>86</v>
      </c>
      <c r="AW244" s="13" t="s">
        <v>33</v>
      </c>
      <c r="AX244" s="13" t="s">
        <v>76</v>
      </c>
      <c r="AY244" s="227" t="s">
        <v>134</v>
      </c>
    </row>
    <row r="245" spans="1:65" s="14" customFormat="1" ht="11.25">
      <c r="B245" s="228"/>
      <c r="C245" s="229"/>
      <c r="D245" s="218" t="s">
        <v>143</v>
      </c>
      <c r="E245" s="230" t="s">
        <v>1</v>
      </c>
      <c r="F245" s="231" t="s">
        <v>145</v>
      </c>
      <c r="G245" s="229"/>
      <c r="H245" s="232">
        <v>20.68</v>
      </c>
      <c r="I245" s="233"/>
      <c r="J245" s="229"/>
      <c r="K245" s="229"/>
      <c r="L245" s="234"/>
      <c r="M245" s="235"/>
      <c r="N245" s="236"/>
      <c r="O245" s="236"/>
      <c r="P245" s="236"/>
      <c r="Q245" s="236"/>
      <c r="R245" s="236"/>
      <c r="S245" s="236"/>
      <c r="T245" s="237"/>
      <c r="AT245" s="238" t="s">
        <v>143</v>
      </c>
      <c r="AU245" s="238" t="s">
        <v>86</v>
      </c>
      <c r="AV245" s="14" t="s">
        <v>141</v>
      </c>
      <c r="AW245" s="14" t="s">
        <v>33</v>
      </c>
      <c r="AX245" s="14" t="s">
        <v>84</v>
      </c>
      <c r="AY245" s="238" t="s">
        <v>134</v>
      </c>
    </row>
    <row r="246" spans="1:65" s="2" customFormat="1" ht="16.5" customHeight="1">
      <c r="A246" s="34"/>
      <c r="B246" s="35"/>
      <c r="C246" s="203" t="s">
        <v>210</v>
      </c>
      <c r="D246" s="203" t="s">
        <v>136</v>
      </c>
      <c r="E246" s="204" t="s">
        <v>318</v>
      </c>
      <c r="F246" s="205" t="s">
        <v>319</v>
      </c>
      <c r="G246" s="206" t="s">
        <v>139</v>
      </c>
      <c r="H246" s="207">
        <v>25.791</v>
      </c>
      <c r="I246" s="208"/>
      <c r="J246" s="209">
        <f>ROUND(I246*H246,2)</f>
        <v>0</v>
      </c>
      <c r="K246" s="205" t="s">
        <v>140</v>
      </c>
      <c r="L246" s="39"/>
      <c r="M246" s="210" t="s">
        <v>1</v>
      </c>
      <c r="N246" s="211" t="s">
        <v>41</v>
      </c>
      <c r="O246" s="71"/>
      <c r="P246" s="212">
        <f>O246*H246</f>
        <v>0</v>
      </c>
      <c r="Q246" s="212">
        <v>0.21251999999999999</v>
      </c>
      <c r="R246" s="212">
        <f>Q246*H246</f>
        <v>5.4811033199999999</v>
      </c>
      <c r="S246" s="212">
        <v>0</v>
      </c>
      <c r="T246" s="213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14" t="s">
        <v>141</v>
      </c>
      <c r="AT246" s="214" t="s">
        <v>136</v>
      </c>
      <c r="AU246" s="214" t="s">
        <v>86</v>
      </c>
      <c r="AY246" s="17" t="s">
        <v>134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17" t="s">
        <v>84</v>
      </c>
      <c r="BK246" s="215">
        <f>ROUND(I246*H246,2)</f>
        <v>0</v>
      </c>
      <c r="BL246" s="17" t="s">
        <v>141</v>
      </c>
      <c r="BM246" s="214" t="s">
        <v>320</v>
      </c>
    </row>
    <row r="247" spans="1:65" s="15" customFormat="1" ht="11.25">
      <c r="B247" s="239"/>
      <c r="C247" s="240"/>
      <c r="D247" s="218" t="s">
        <v>143</v>
      </c>
      <c r="E247" s="241" t="s">
        <v>1</v>
      </c>
      <c r="F247" s="242" t="s">
        <v>321</v>
      </c>
      <c r="G247" s="240"/>
      <c r="H247" s="241" t="s">
        <v>1</v>
      </c>
      <c r="I247" s="243"/>
      <c r="J247" s="240"/>
      <c r="K247" s="240"/>
      <c r="L247" s="244"/>
      <c r="M247" s="245"/>
      <c r="N247" s="246"/>
      <c r="O247" s="246"/>
      <c r="P247" s="246"/>
      <c r="Q247" s="246"/>
      <c r="R247" s="246"/>
      <c r="S247" s="246"/>
      <c r="T247" s="247"/>
      <c r="AT247" s="248" t="s">
        <v>143</v>
      </c>
      <c r="AU247" s="248" t="s">
        <v>86</v>
      </c>
      <c r="AV247" s="15" t="s">
        <v>84</v>
      </c>
      <c r="AW247" s="15" t="s">
        <v>33</v>
      </c>
      <c r="AX247" s="15" t="s">
        <v>76</v>
      </c>
      <c r="AY247" s="248" t="s">
        <v>134</v>
      </c>
    </row>
    <row r="248" spans="1:65" s="13" customFormat="1" ht="11.25">
      <c r="B248" s="216"/>
      <c r="C248" s="217"/>
      <c r="D248" s="218" t="s">
        <v>143</v>
      </c>
      <c r="E248" s="219" t="s">
        <v>1</v>
      </c>
      <c r="F248" s="220" t="s">
        <v>322</v>
      </c>
      <c r="G248" s="217"/>
      <c r="H248" s="221">
        <v>11.331</v>
      </c>
      <c r="I248" s="222"/>
      <c r="J248" s="217"/>
      <c r="K248" s="217"/>
      <c r="L248" s="223"/>
      <c r="M248" s="224"/>
      <c r="N248" s="225"/>
      <c r="O248" s="225"/>
      <c r="P248" s="225"/>
      <c r="Q248" s="225"/>
      <c r="R248" s="225"/>
      <c r="S248" s="225"/>
      <c r="T248" s="226"/>
      <c r="AT248" s="227" t="s">
        <v>143</v>
      </c>
      <c r="AU248" s="227" t="s">
        <v>86</v>
      </c>
      <c r="AV248" s="13" t="s">
        <v>86</v>
      </c>
      <c r="AW248" s="13" t="s">
        <v>33</v>
      </c>
      <c r="AX248" s="13" t="s">
        <v>76</v>
      </c>
      <c r="AY248" s="227" t="s">
        <v>134</v>
      </c>
    </row>
    <row r="249" spans="1:65" s="15" customFormat="1" ht="11.25">
      <c r="B249" s="239"/>
      <c r="C249" s="240"/>
      <c r="D249" s="218" t="s">
        <v>143</v>
      </c>
      <c r="E249" s="241" t="s">
        <v>1</v>
      </c>
      <c r="F249" s="242" t="s">
        <v>227</v>
      </c>
      <c r="G249" s="240"/>
      <c r="H249" s="241" t="s">
        <v>1</v>
      </c>
      <c r="I249" s="243"/>
      <c r="J249" s="240"/>
      <c r="K249" s="240"/>
      <c r="L249" s="244"/>
      <c r="M249" s="245"/>
      <c r="N249" s="246"/>
      <c r="O249" s="246"/>
      <c r="P249" s="246"/>
      <c r="Q249" s="246"/>
      <c r="R249" s="246"/>
      <c r="S249" s="246"/>
      <c r="T249" s="247"/>
      <c r="AT249" s="248" t="s">
        <v>143</v>
      </c>
      <c r="AU249" s="248" t="s">
        <v>86</v>
      </c>
      <c r="AV249" s="15" t="s">
        <v>84</v>
      </c>
      <c r="AW249" s="15" t="s">
        <v>33</v>
      </c>
      <c r="AX249" s="15" t="s">
        <v>76</v>
      </c>
      <c r="AY249" s="248" t="s">
        <v>134</v>
      </c>
    </row>
    <row r="250" spans="1:65" s="13" customFormat="1" ht="11.25">
      <c r="B250" s="216"/>
      <c r="C250" s="217"/>
      <c r="D250" s="218" t="s">
        <v>143</v>
      </c>
      <c r="E250" s="219" t="s">
        <v>1</v>
      </c>
      <c r="F250" s="220" t="s">
        <v>228</v>
      </c>
      <c r="G250" s="217"/>
      <c r="H250" s="221">
        <v>14.46</v>
      </c>
      <c r="I250" s="222"/>
      <c r="J250" s="217"/>
      <c r="K250" s="217"/>
      <c r="L250" s="223"/>
      <c r="M250" s="224"/>
      <c r="N250" s="225"/>
      <c r="O250" s="225"/>
      <c r="P250" s="225"/>
      <c r="Q250" s="225"/>
      <c r="R250" s="225"/>
      <c r="S250" s="225"/>
      <c r="T250" s="226"/>
      <c r="AT250" s="227" t="s">
        <v>143</v>
      </c>
      <c r="AU250" s="227" t="s">
        <v>86</v>
      </c>
      <c r="AV250" s="13" t="s">
        <v>86</v>
      </c>
      <c r="AW250" s="13" t="s">
        <v>33</v>
      </c>
      <c r="AX250" s="13" t="s">
        <v>76</v>
      </c>
      <c r="AY250" s="227" t="s">
        <v>134</v>
      </c>
    </row>
    <row r="251" spans="1:65" s="14" customFormat="1" ht="11.25">
      <c r="B251" s="228"/>
      <c r="C251" s="229"/>
      <c r="D251" s="218" t="s">
        <v>143</v>
      </c>
      <c r="E251" s="230" t="s">
        <v>1</v>
      </c>
      <c r="F251" s="231" t="s">
        <v>145</v>
      </c>
      <c r="G251" s="229"/>
      <c r="H251" s="232">
        <v>25.791</v>
      </c>
      <c r="I251" s="233"/>
      <c r="J251" s="229"/>
      <c r="K251" s="229"/>
      <c r="L251" s="234"/>
      <c r="M251" s="235"/>
      <c r="N251" s="236"/>
      <c r="O251" s="236"/>
      <c r="P251" s="236"/>
      <c r="Q251" s="236"/>
      <c r="R251" s="236"/>
      <c r="S251" s="236"/>
      <c r="T251" s="237"/>
      <c r="AT251" s="238" t="s">
        <v>143</v>
      </c>
      <c r="AU251" s="238" t="s">
        <v>86</v>
      </c>
      <c r="AV251" s="14" t="s">
        <v>141</v>
      </c>
      <c r="AW251" s="14" t="s">
        <v>33</v>
      </c>
      <c r="AX251" s="14" t="s">
        <v>84</v>
      </c>
      <c r="AY251" s="238" t="s">
        <v>134</v>
      </c>
    </row>
    <row r="252" spans="1:65" s="2" customFormat="1" ht="21.75" customHeight="1">
      <c r="A252" s="34"/>
      <c r="B252" s="35"/>
      <c r="C252" s="203" t="s">
        <v>323</v>
      </c>
      <c r="D252" s="203" t="s">
        <v>136</v>
      </c>
      <c r="E252" s="204" t="s">
        <v>324</v>
      </c>
      <c r="F252" s="205" t="s">
        <v>325</v>
      </c>
      <c r="G252" s="206" t="s">
        <v>148</v>
      </c>
      <c r="H252" s="207">
        <v>1.548</v>
      </c>
      <c r="I252" s="208"/>
      <c r="J252" s="209">
        <f>ROUND(I252*H252,2)</f>
        <v>0</v>
      </c>
      <c r="K252" s="205" t="s">
        <v>140</v>
      </c>
      <c r="L252" s="39"/>
      <c r="M252" s="210" t="s">
        <v>1</v>
      </c>
      <c r="N252" s="211" t="s">
        <v>41</v>
      </c>
      <c r="O252" s="71"/>
      <c r="P252" s="212">
        <f>O252*H252</f>
        <v>0</v>
      </c>
      <c r="Q252" s="212">
        <v>2.4815800000000001</v>
      </c>
      <c r="R252" s="212">
        <f>Q252*H252</f>
        <v>3.8414858400000003</v>
      </c>
      <c r="S252" s="212">
        <v>0</v>
      </c>
      <c r="T252" s="213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14" t="s">
        <v>141</v>
      </c>
      <c r="AT252" s="214" t="s">
        <v>136</v>
      </c>
      <c r="AU252" s="214" t="s">
        <v>86</v>
      </c>
      <c r="AY252" s="17" t="s">
        <v>134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17" t="s">
        <v>84</v>
      </c>
      <c r="BK252" s="215">
        <f>ROUND(I252*H252,2)</f>
        <v>0</v>
      </c>
      <c r="BL252" s="17" t="s">
        <v>141</v>
      </c>
      <c r="BM252" s="214" t="s">
        <v>326</v>
      </c>
    </row>
    <row r="253" spans="1:65" s="15" customFormat="1" ht="11.25">
      <c r="B253" s="239"/>
      <c r="C253" s="240"/>
      <c r="D253" s="218" t="s">
        <v>143</v>
      </c>
      <c r="E253" s="241" t="s">
        <v>1</v>
      </c>
      <c r="F253" s="242" t="s">
        <v>327</v>
      </c>
      <c r="G253" s="240"/>
      <c r="H253" s="241" t="s">
        <v>1</v>
      </c>
      <c r="I253" s="243"/>
      <c r="J253" s="240"/>
      <c r="K253" s="240"/>
      <c r="L253" s="244"/>
      <c r="M253" s="245"/>
      <c r="N253" s="246"/>
      <c r="O253" s="246"/>
      <c r="P253" s="246"/>
      <c r="Q253" s="246"/>
      <c r="R253" s="246"/>
      <c r="S253" s="246"/>
      <c r="T253" s="247"/>
      <c r="AT253" s="248" t="s">
        <v>143</v>
      </c>
      <c r="AU253" s="248" t="s">
        <v>86</v>
      </c>
      <c r="AV253" s="15" t="s">
        <v>84</v>
      </c>
      <c r="AW253" s="15" t="s">
        <v>33</v>
      </c>
      <c r="AX253" s="15" t="s">
        <v>76</v>
      </c>
      <c r="AY253" s="248" t="s">
        <v>134</v>
      </c>
    </row>
    <row r="254" spans="1:65" s="15" customFormat="1" ht="11.25">
      <c r="B254" s="239"/>
      <c r="C254" s="240"/>
      <c r="D254" s="218" t="s">
        <v>143</v>
      </c>
      <c r="E254" s="241" t="s">
        <v>1</v>
      </c>
      <c r="F254" s="242" t="s">
        <v>321</v>
      </c>
      <c r="G254" s="240"/>
      <c r="H254" s="241" t="s">
        <v>1</v>
      </c>
      <c r="I254" s="243"/>
      <c r="J254" s="240"/>
      <c r="K254" s="240"/>
      <c r="L254" s="244"/>
      <c r="M254" s="245"/>
      <c r="N254" s="246"/>
      <c r="O254" s="246"/>
      <c r="P254" s="246"/>
      <c r="Q254" s="246"/>
      <c r="R254" s="246"/>
      <c r="S254" s="246"/>
      <c r="T254" s="247"/>
      <c r="AT254" s="248" t="s">
        <v>143</v>
      </c>
      <c r="AU254" s="248" t="s">
        <v>86</v>
      </c>
      <c r="AV254" s="15" t="s">
        <v>84</v>
      </c>
      <c r="AW254" s="15" t="s">
        <v>33</v>
      </c>
      <c r="AX254" s="15" t="s">
        <v>76</v>
      </c>
      <c r="AY254" s="248" t="s">
        <v>134</v>
      </c>
    </row>
    <row r="255" spans="1:65" s="13" customFormat="1" ht="11.25">
      <c r="B255" s="216"/>
      <c r="C255" s="217"/>
      <c r="D255" s="218" t="s">
        <v>143</v>
      </c>
      <c r="E255" s="219" t="s">
        <v>1</v>
      </c>
      <c r="F255" s="220" t="s">
        <v>328</v>
      </c>
      <c r="G255" s="217"/>
      <c r="H255" s="221">
        <v>0.68</v>
      </c>
      <c r="I255" s="222"/>
      <c r="J255" s="217"/>
      <c r="K255" s="217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143</v>
      </c>
      <c r="AU255" s="227" t="s">
        <v>86</v>
      </c>
      <c r="AV255" s="13" t="s">
        <v>86</v>
      </c>
      <c r="AW255" s="13" t="s">
        <v>33</v>
      </c>
      <c r="AX255" s="13" t="s">
        <v>76</v>
      </c>
      <c r="AY255" s="227" t="s">
        <v>134</v>
      </c>
    </row>
    <row r="256" spans="1:65" s="15" customFormat="1" ht="11.25">
      <c r="B256" s="239"/>
      <c r="C256" s="240"/>
      <c r="D256" s="218" t="s">
        <v>143</v>
      </c>
      <c r="E256" s="241" t="s">
        <v>1</v>
      </c>
      <c r="F256" s="242" t="s">
        <v>227</v>
      </c>
      <c r="G256" s="240"/>
      <c r="H256" s="241" t="s">
        <v>1</v>
      </c>
      <c r="I256" s="243"/>
      <c r="J256" s="240"/>
      <c r="K256" s="240"/>
      <c r="L256" s="244"/>
      <c r="M256" s="245"/>
      <c r="N256" s="246"/>
      <c r="O256" s="246"/>
      <c r="P256" s="246"/>
      <c r="Q256" s="246"/>
      <c r="R256" s="246"/>
      <c r="S256" s="246"/>
      <c r="T256" s="247"/>
      <c r="AT256" s="248" t="s">
        <v>143</v>
      </c>
      <c r="AU256" s="248" t="s">
        <v>86</v>
      </c>
      <c r="AV256" s="15" t="s">
        <v>84</v>
      </c>
      <c r="AW256" s="15" t="s">
        <v>33</v>
      </c>
      <c r="AX256" s="15" t="s">
        <v>76</v>
      </c>
      <c r="AY256" s="248" t="s">
        <v>134</v>
      </c>
    </row>
    <row r="257" spans="1:65" s="13" customFormat="1" ht="11.25">
      <c r="B257" s="216"/>
      <c r="C257" s="217"/>
      <c r="D257" s="218" t="s">
        <v>143</v>
      </c>
      <c r="E257" s="219" t="s">
        <v>1</v>
      </c>
      <c r="F257" s="220" t="s">
        <v>329</v>
      </c>
      <c r="G257" s="217"/>
      <c r="H257" s="221">
        <v>0.86799999999999999</v>
      </c>
      <c r="I257" s="222"/>
      <c r="J257" s="217"/>
      <c r="K257" s="217"/>
      <c r="L257" s="223"/>
      <c r="M257" s="224"/>
      <c r="N257" s="225"/>
      <c r="O257" s="225"/>
      <c r="P257" s="225"/>
      <c r="Q257" s="225"/>
      <c r="R257" s="225"/>
      <c r="S257" s="225"/>
      <c r="T257" s="226"/>
      <c r="AT257" s="227" t="s">
        <v>143</v>
      </c>
      <c r="AU257" s="227" t="s">
        <v>86</v>
      </c>
      <c r="AV257" s="13" t="s">
        <v>86</v>
      </c>
      <c r="AW257" s="13" t="s">
        <v>33</v>
      </c>
      <c r="AX257" s="13" t="s">
        <v>76</v>
      </c>
      <c r="AY257" s="227" t="s">
        <v>134</v>
      </c>
    </row>
    <row r="258" spans="1:65" s="14" customFormat="1" ht="11.25">
      <c r="B258" s="228"/>
      <c r="C258" s="229"/>
      <c r="D258" s="218" t="s">
        <v>143</v>
      </c>
      <c r="E258" s="230" t="s">
        <v>1</v>
      </c>
      <c r="F258" s="231" t="s">
        <v>145</v>
      </c>
      <c r="G258" s="229"/>
      <c r="H258" s="232">
        <v>1.548</v>
      </c>
      <c r="I258" s="233"/>
      <c r="J258" s="229"/>
      <c r="K258" s="229"/>
      <c r="L258" s="234"/>
      <c r="M258" s="235"/>
      <c r="N258" s="236"/>
      <c r="O258" s="236"/>
      <c r="P258" s="236"/>
      <c r="Q258" s="236"/>
      <c r="R258" s="236"/>
      <c r="S258" s="236"/>
      <c r="T258" s="237"/>
      <c r="AT258" s="238" t="s">
        <v>143</v>
      </c>
      <c r="AU258" s="238" t="s">
        <v>86</v>
      </c>
      <c r="AV258" s="14" t="s">
        <v>141</v>
      </c>
      <c r="AW258" s="14" t="s">
        <v>33</v>
      </c>
      <c r="AX258" s="14" t="s">
        <v>84</v>
      </c>
      <c r="AY258" s="238" t="s">
        <v>134</v>
      </c>
    </row>
    <row r="259" spans="1:65" s="2" customFormat="1" ht="21.75" customHeight="1">
      <c r="A259" s="34"/>
      <c r="B259" s="35"/>
      <c r="C259" s="203" t="s">
        <v>219</v>
      </c>
      <c r="D259" s="203" t="s">
        <v>136</v>
      </c>
      <c r="E259" s="204" t="s">
        <v>330</v>
      </c>
      <c r="F259" s="205" t="s">
        <v>331</v>
      </c>
      <c r="G259" s="206" t="s">
        <v>148</v>
      </c>
      <c r="H259" s="207">
        <v>2.7040000000000002</v>
      </c>
      <c r="I259" s="208"/>
      <c r="J259" s="209">
        <f>ROUND(I259*H259,2)</f>
        <v>0</v>
      </c>
      <c r="K259" s="205" t="s">
        <v>140</v>
      </c>
      <c r="L259" s="39"/>
      <c r="M259" s="210" t="s">
        <v>1</v>
      </c>
      <c r="N259" s="211" t="s">
        <v>41</v>
      </c>
      <c r="O259" s="71"/>
      <c r="P259" s="212">
        <f>O259*H259</f>
        <v>0</v>
      </c>
      <c r="Q259" s="212">
        <v>2.052</v>
      </c>
      <c r="R259" s="212">
        <f>Q259*H259</f>
        <v>5.5486080000000007</v>
      </c>
      <c r="S259" s="212">
        <v>0</v>
      </c>
      <c r="T259" s="213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14" t="s">
        <v>141</v>
      </c>
      <c r="AT259" s="214" t="s">
        <v>136</v>
      </c>
      <c r="AU259" s="214" t="s">
        <v>86</v>
      </c>
      <c r="AY259" s="17" t="s">
        <v>134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17" t="s">
        <v>84</v>
      </c>
      <c r="BK259" s="215">
        <f>ROUND(I259*H259,2)</f>
        <v>0</v>
      </c>
      <c r="BL259" s="17" t="s">
        <v>141</v>
      </c>
      <c r="BM259" s="214" t="s">
        <v>332</v>
      </c>
    </row>
    <row r="260" spans="1:65" s="13" customFormat="1" ht="11.25">
      <c r="B260" s="216"/>
      <c r="C260" s="217"/>
      <c r="D260" s="218" t="s">
        <v>143</v>
      </c>
      <c r="E260" s="219" t="s">
        <v>1</v>
      </c>
      <c r="F260" s="220" t="s">
        <v>333</v>
      </c>
      <c r="G260" s="217"/>
      <c r="H260" s="221">
        <v>1.3520000000000001</v>
      </c>
      <c r="I260" s="222"/>
      <c r="J260" s="217"/>
      <c r="K260" s="217"/>
      <c r="L260" s="223"/>
      <c r="M260" s="224"/>
      <c r="N260" s="225"/>
      <c r="O260" s="225"/>
      <c r="P260" s="225"/>
      <c r="Q260" s="225"/>
      <c r="R260" s="225"/>
      <c r="S260" s="225"/>
      <c r="T260" s="226"/>
      <c r="AT260" s="227" t="s">
        <v>143</v>
      </c>
      <c r="AU260" s="227" t="s">
        <v>86</v>
      </c>
      <c r="AV260" s="13" t="s">
        <v>86</v>
      </c>
      <c r="AW260" s="13" t="s">
        <v>33</v>
      </c>
      <c r="AX260" s="13" t="s">
        <v>76</v>
      </c>
      <c r="AY260" s="227" t="s">
        <v>134</v>
      </c>
    </row>
    <row r="261" spans="1:65" s="13" customFormat="1" ht="11.25">
      <c r="B261" s="216"/>
      <c r="C261" s="217"/>
      <c r="D261" s="218" t="s">
        <v>143</v>
      </c>
      <c r="E261" s="219" t="s">
        <v>1</v>
      </c>
      <c r="F261" s="220" t="s">
        <v>333</v>
      </c>
      <c r="G261" s="217"/>
      <c r="H261" s="221">
        <v>1.3520000000000001</v>
      </c>
      <c r="I261" s="222"/>
      <c r="J261" s="217"/>
      <c r="K261" s="217"/>
      <c r="L261" s="223"/>
      <c r="M261" s="224"/>
      <c r="N261" s="225"/>
      <c r="O261" s="225"/>
      <c r="P261" s="225"/>
      <c r="Q261" s="225"/>
      <c r="R261" s="225"/>
      <c r="S261" s="225"/>
      <c r="T261" s="226"/>
      <c r="AT261" s="227" t="s">
        <v>143</v>
      </c>
      <c r="AU261" s="227" t="s">
        <v>86</v>
      </c>
      <c r="AV261" s="13" t="s">
        <v>86</v>
      </c>
      <c r="AW261" s="13" t="s">
        <v>33</v>
      </c>
      <c r="AX261" s="13" t="s">
        <v>76</v>
      </c>
      <c r="AY261" s="227" t="s">
        <v>134</v>
      </c>
    </row>
    <row r="262" spans="1:65" s="14" customFormat="1" ht="11.25">
      <c r="B262" s="228"/>
      <c r="C262" s="229"/>
      <c r="D262" s="218" t="s">
        <v>143</v>
      </c>
      <c r="E262" s="230" t="s">
        <v>1</v>
      </c>
      <c r="F262" s="231" t="s">
        <v>145</v>
      </c>
      <c r="G262" s="229"/>
      <c r="H262" s="232">
        <v>2.7040000000000002</v>
      </c>
      <c r="I262" s="233"/>
      <c r="J262" s="229"/>
      <c r="K262" s="229"/>
      <c r="L262" s="234"/>
      <c r="M262" s="235"/>
      <c r="N262" s="236"/>
      <c r="O262" s="236"/>
      <c r="P262" s="236"/>
      <c r="Q262" s="236"/>
      <c r="R262" s="236"/>
      <c r="S262" s="236"/>
      <c r="T262" s="237"/>
      <c r="AT262" s="238" t="s">
        <v>143</v>
      </c>
      <c r="AU262" s="238" t="s">
        <v>86</v>
      </c>
      <c r="AV262" s="14" t="s">
        <v>141</v>
      </c>
      <c r="AW262" s="14" t="s">
        <v>33</v>
      </c>
      <c r="AX262" s="14" t="s">
        <v>84</v>
      </c>
      <c r="AY262" s="238" t="s">
        <v>134</v>
      </c>
    </row>
    <row r="263" spans="1:65" s="2" customFormat="1" ht="21.75" customHeight="1">
      <c r="A263" s="34"/>
      <c r="B263" s="35"/>
      <c r="C263" s="203" t="s">
        <v>334</v>
      </c>
      <c r="D263" s="203" t="s">
        <v>136</v>
      </c>
      <c r="E263" s="204" t="s">
        <v>335</v>
      </c>
      <c r="F263" s="205" t="s">
        <v>336</v>
      </c>
      <c r="G263" s="206" t="s">
        <v>139</v>
      </c>
      <c r="H263" s="207">
        <v>25.791</v>
      </c>
      <c r="I263" s="208"/>
      <c r="J263" s="209">
        <f>ROUND(I263*H263,2)</f>
        <v>0</v>
      </c>
      <c r="K263" s="205" t="s">
        <v>140</v>
      </c>
      <c r="L263" s="39"/>
      <c r="M263" s="210" t="s">
        <v>1</v>
      </c>
      <c r="N263" s="211" t="s">
        <v>41</v>
      </c>
      <c r="O263" s="71"/>
      <c r="P263" s="212">
        <f>O263*H263</f>
        <v>0</v>
      </c>
      <c r="Q263" s="212">
        <v>1.2878099999999999</v>
      </c>
      <c r="R263" s="212">
        <f>Q263*H263</f>
        <v>33.213907710000001</v>
      </c>
      <c r="S263" s="212">
        <v>0</v>
      </c>
      <c r="T263" s="213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14" t="s">
        <v>141</v>
      </c>
      <c r="AT263" s="214" t="s">
        <v>136</v>
      </c>
      <c r="AU263" s="214" t="s">
        <v>86</v>
      </c>
      <c r="AY263" s="17" t="s">
        <v>134</v>
      </c>
      <c r="BE263" s="215">
        <f>IF(N263="základní",J263,0)</f>
        <v>0</v>
      </c>
      <c r="BF263" s="215">
        <f>IF(N263="snížená",J263,0)</f>
        <v>0</v>
      </c>
      <c r="BG263" s="215">
        <f>IF(N263="zákl. přenesená",J263,0)</f>
        <v>0</v>
      </c>
      <c r="BH263" s="215">
        <f>IF(N263="sníž. přenesená",J263,0)</f>
        <v>0</v>
      </c>
      <c r="BI263" s="215">
        <f>IF(N263="nulová",J263,0)</f>
        <v>0</v>
      </c>
      <c r="BJ263" s="17" t="s">
        <v>84</v>
      </c>
      <c r="BK263" s="215">
        <f>ROUND(I263*H263,2)</f>
        <v>0</v>
      </c>
      <c r="BL263" s="17" t="s">
        <v>141</v>
      </c>
      <c r="BM263" s="214" t="s">
        <v>337</v>
      </c>
    </row>
    <row r="264" spans="1:65" s="15" customFormat="1" ht="11.25">
      <c r="B264" s="239"/>
      <c r="C264" s="240"/>
      <c r="D264" s="218" t="s">
        <v>143</v>
      </c>
      <c r="E264" s="241" t="s">
        <v>1</v>
      </c>
      <c r="F264" s="242" t="s">
        <v>338</v>
      </c>
      <c r="G264" s="240"/>
      <c r="H264" s="241" t="s">
        <v>1</v>
      </c>
      <c r="I264" s="243"/>
      <c r="J264" s="240"/>
      <c r="K264" s="240"/>
      <c r="L264" s="244"/>
      <c r="M264" s="245"/>
      <c r="N264" s="246"/>
      <c r="O264" s="246"/>
      <c r="P264" s="246"/>
      <c r="Q264" s="246"/>
      <c r="R264" s="246"/>
      <c r="S264" s="246"/>
      <c r="T264" s="247"/>
      <c r="AT264" s="248" t="s">
        <v>143</v>
      </c>
      <c r="AU264" s="248" t="s">
        <v>86</v>
      </c>
      <c r="AV264" s="15" t="s">
        <v>84</v>
      </c>
      <c r="AW264" s="15" t="s">
        <v>33</v>
      </c>
      <c r="AX264" s="15" t="s">
        <v>76</v>
      </c>
      <c r="AY264" s="248" t="s">
        <v>134</v>
      </c>
    </row>
    <row r="265" spans="1:65" s="13" customFormat="1" ht="11.25">
      <c r="B265" s="216"/>
      <c r="C265" s="217"/>
      <c r="D265" s="218" t="s">
        <v>143</v>
      </c>
      <c r="E265" s="219" t="s">
        <v>1</v>
      </c>
      <c r="F265" s="220" t="s">
        <v>322</v>
      </c>
      <c r="G265" s="217"/>
      <c r="H265" s="221">
        <v>11.331</v>
      </c>
      <c r="I265" s="222"/>
      <c r="J265" s="217"/>
      <c r="K265" s="217"/>
      <c r="L265" s="223"/>
      <c r="M265" s="224"/>
      <c r="N265" s="225"/>
      <c r="O265" s="225"/>
      <c r="P265" s="225"/>
      <c r="Q265" s="225"/>
      <c r="R265" s="225"/>
      <c r="S265" s="225"/>
      <c r="T265" s="226"/>
      <c r="AT265" s="227" t="s">
        <v>143</v>
      </c>
      <c r="AU265" s="227" t="s">
        <v>86</v>
      </c>
      <c r="AV265" s="13" t="s">
        <v>86</v>
      </c>
      <c r="AW265" s="13" t="s">
        <v>33</v>
      </c>
      <c r="AX265" s="13" t="s">
        <v>76</v>
      </c>
      <c r="AY265" s="227" t="s">
        <v>134</v>
      </c>
    </row>
    <row r="266" spans="1:65" s="15" customFormat="1" ht="11.25">
      <c r="B266" s="239"/>
      <c r="C266" s="240"/>
      <c r="D266" s="218" t="s">
        <v>143</v>
      </c>
      <c r="E266" s="241" t="s">
        <v>1</v>
      </c>
      <c r="F266" s="242" t="s">
        <v>339</v>
      </c>
      <c r="G266" s="240"/>
      <c r="H266" s="241" t="s">
        <v>1</v>
      </c>
      <c r="I266" s="243"/>
      <c r="J266" s="240"/>
      <c r="K266" s="240"/>
      <c r="L266" s="244"/>
      <c r="M266" s="245"/>
      <c r="N266" s="246"/>
      <c r="O266" s="246"/>
      <c r="P266" s="246"/>
      <c r="Q266" s="246"/>
      <c r="R266" s="246"/>
      <c r="S266" s="246"/>
      <c r="T266" s="247"/>
      <c r="AT266" s="248" t="s">
        <v>143</v>
      </c>
      <c r="AU266" s="248" t="s">
        <v>86</v>
      </c>
      <c r="AV266" s="15" t="s">
        <v>84</v>
      </c>
      <c r="AW266" s="15" t="s">
        <v>33</v>
      </c>
      <c r="AX266" s="15" t="s">
        <v>76</v>
      </c>
      <c r="AY266" s="248" t="s">
        <v>134</v>
      </c>
    </row>
    <row r="267" spans="1:65" s="13" customFormat="1" ht="11.25">
      <c r="B267" s="216"/>
      <c r="C267" s="217"/>
      <c r="D267" s="218" t="s">
        <v>143</v>
      </c>
      <c r="E267" s="219" t="s">
        <v>1</v>
      </c>
      <c r="F267" s="220" t="s">
        <v>228</v>
      </c>
      <c r="G267" s="217"/>
      <c r="H267" s="221">
        <v>14.46</v>
      </c>
      <c r="I267" s="222"/>
      <c r="J267" s="217"/>
      <c r="K267" s="217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143</v>
      </c>
      <c r="AU267" s="227" t="s">
        <v>86</v>
      </c>
      <c r="AV267" s="13" t="s">
        <v>86</v>
      </c>
      <c r="AW267" s="13" t="s">
        <v>33</v>
      </c>
      <c r="AX267" s="13" t="s">
        <v>76</v>
      </c>
      <c r="AY267" s="227" t="s">
        <v>134</v>
      </c>
    </row>
    <row r="268" spans="1:65" s="14" customFormat="1" ht="11.25">
      <c r="B268" s="228"/>
      <c r="C268" s="229"/>
      <c r="D268" s="218" t="s">
        <v>143</v>
      </c>
      <c r="E268" s="230" t="s">
        <v>1</v>
      </c>
      <c r="F268" s="231" t="s">
        <v>145</v>
      </c>
      <c r="G268" s="229"/>
      <c r="H268" s="232">
        <v>25.791</v>
      </c>
      <c r="I268" s="233"/>
      <c r="J268" s="229"/>
      <c r="K268" s="229"/>
      <c r="L268" s="234"/>
      <c r="M268" s="235"/>
      <c r="N268" s="236"/>
      <c r="O268" s="236"/>
      <c r="P268" s="236"/>
      <c r="Q268" s="236"/>
      <c r="R268" s="236"/>
      <c r="S268" s="236"/>
      <c r="T268" s="237"/>
      <c r="AT268" s="238" t="s">
        <v>143</v>
      </c>
      <c r="AU268" s="238" t="s">
        <v>86</v>
      </c>
      <c r="AV268" s="14" t="s">
        <v>141</v>
      </c>
      <c r="AW268" s="14" t="s">
        <v>33</v>
      </c>
      <c r="AX268" s="14" t="s">
        <v>84</v>
      </c>
      <c r="AY268" s="238" t="s">
        <v>134</v>
      </c>
    </row>
    <row r="269" spans="1:65" s="2" customFormat="1" ht="21.75" customHeight="1">
      <c r="A269" s="34"/>
      <c r="B269" s="35"/>
      <c r="C269" s="203" t="s">
        <v>224</v>
      </c>
      <c r="D269" s="203" t="s">
        <v>136</v>
      </c>
      <c r="E269" s="204" t="s">
        <v>288</v>
      </c>
      <c r="F269" s="205" t="s">
        <v>289</v>
      </c>
      <c r="G269" s="206" t="s">
        <v>180</v>
      </c>
      <c r="H269" s="207">
        <v>0.09</v>
      </c>
      <c r="I269" s="208"/>
      <c r="J269" s="209">
        <f>ROUND(I269*H269,2)</f>
        <v>0</v>
      </c>
      <c r="K269" s="205" t="s">
        <v>140</v>
      </c>
      <c r="L269" s="39"/>
      <c r="M269" s="210" t="s">
        <v>1</v>
      </c>
      <c r="N269" s="211" t="s">
        <v>41</v>
      </c>
      <c r="O269" s="71"/>
      <c r="P269" s="212">
        <f>O269*H269</f>
        <v>0</v>
      </c>
      <c r="Q269" s="212">
        <v>1.0597399999999999</v>
      </c>
      <c r="R269" s="212">
        <f>Q269*H269</f>
        <v>9.5376599999999992E-2</v>
      </c>
      <c r="S269" s="212">
        <v>0</v>
      </c>
      <c r="T269" s="213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14" t="s">
        <v>141</v>
      </c>
      <c r="AT269" s="214" t="s">
        <v>136</v>
      </c>
      <c r="AU269" s="214" t="s">
        <v>86</v>
      </c>
      <c r="AY269" s="17" t="s">
        <v>134</v>
      </c>
      <c r="BE269" s="215">
        <f>IF(N269="základní",J269,0)</f>
        <v>0</v>
      </c>
      <c r="BF269" s="215">
        <f>IF(N269="snížená",J269,0)</f>
        <v>0</v>
      </c>
      <c r="BG269" s="215">
        <f>IF(N269="zákl. přenesená",J269,0)</f>
        <v>0</v>
      </c>
      <c r="BH269" s="215">
        <f>IF(N269="sníž. přenesená",J269,0)</f>
        <v>0</v>
      </c>
      <c r="BI269" s="215">
        <f>IF(N269="nulová",J269,0)</f>
        <v>0</v>
      </c>
      <c r="BJ269" s="17" t="s">
        <v>84</v>
      </c>
      <c r="BK269" s="215">
        <f>ROUND(I269*H269,2)</f>
        <v>0</v>
      </c>
      <c r="BL269" s="17" t="s">
        <v>141</v>
      </c>
      <c r="BM269" s="214" t="s">
        <v>340</v>
      </c>
    </row>
    <row r="270" spans="1:65" s="15" customFormat="1" ht="11.25">
      <c r="B270" s="239"/>
      <c r="C270" s="240"/>
      <c r="D270" s="218" t="s">
        <v>143</v>
      </c>
      <c r="E270" s="241" t="s">
        <v>1</v>
      </c>
      <c r="F270" s="242" t="s">
        <v>341</v>
      </c>
      <c r="G270" s="240"/>
      <c r="H270" s="241" t="s">
        <v>1</v>
      </c>
      <c r="I270" s="243"/>
      <c r="J270" s="240"/>
      <c r="K270" s="240"/>
      <c r="L270" s="244"/>
      <c r="M270" s="245"/>
      <c r="N270" s="246"/>
      <c r="O270" s="246"/>
      <c r="P270" s="246"/>
      <c r="Q270" s="246"/>
      <c r="R270" s="246"/>
      <c r="S270" s="246"/>
      <c r="T270" s="247"/>
      <c r="AT270" s="248" t="s">
        <v>143</v>
      </c>
      <c r="AU270" s="248" t="s">
        <v>86</v>
      </c>
      <c r="AV270" s="15" t="s">
        <v>84</v>
      </c>
      <c r="AW270" s="15" t="s">
        <v>33</v>
      </c>
      <c r="AX270" s="15" t="s">
        <v>76</v>
      </c>
      <c r="AY270" s="248" t="s">
        <v>134</v>
      </c>
    </row>
    <row r="271" spans="1:65" s="13" customFormat="1" ht="11.25">
      <c r="B271" s="216"/>
      <c r="C271" s="217"/>
      <c r="D271" s="218" t="s">
        <v>143</v>
      </c>
      <c r="E271" s="219" t="s">
        <v>1</v>
      </c>
      <c r="F271" s="220" t="s">
        <v>342</v>
      </c>
      <c r="G271" s="217"/>
      <c r="H271" s="221">
        <v>0.09</v>
      </c>
      <c r="I271" s="222"/>
      <c r="J271" s="217"/>
      <c r="K271" s="217"/>
      <c r="L271" s="223"/>
      <c r="M271" s="224"/>
      <c r="N271" s="225"/>
      <c r="O271" s="225"/>
      <c r="P271" s="225"/>
      <c r="Q271" s="225"/>
      <c r="R271" s="225"/>
      <c r="S271" s="225"/>
      <c r="T271" s="226"/>
      <c r="AT271" s="227" t="s">
        <v>143</v>
      </c>
      <c r="AU271" s="227" t="s">
        <v>86</v>
      </c>
      <c r="AV271" s="13" t="s">
        <v>86</v>
      </c>
      <c r="AW271" s="13" t="s">
        <v>33</v>
      </c>
      <c r="AX271" s="13" t="s">
        <v>76</v>
      </c>
      <c r="AY271" s="227" t="s">
        <v>134</v>
      </c>
    </row>
    <row r="272" spans="1:65" s="14" customFormat="1" ht="11.25">
      <c r="B272" s="228"/>
      <c r="C272" s="229"/>
      <c r="D272" s="218" t="s">
        <v>143</v>
      </c>
      <c r="E272" s="230" t="s">
        <v>1</v>
      </c>
      <c r="F272" s="231" t="s">
        <v>145</v>
      </c>
      <c r="G272" s="229"/>
      <c r="H272" s="232">
        <v>0.09</v>
      </c>
      <c r="I272" s="233"/>
      <c r="J272" s="229"/>
      <c r="K272" s="229"/>
      <c r="L272" s="234"/>
      <c r="M272" s="235"/>
      <c r="N272" s="236"/>
      <c r="O272" s="236"/>
      <c r="P272" s="236"/>
      <c r="Q272" s="236"/>
      <c r="R272" s="236"/>
      <c r="S272" s="236"/>
      <c r="T272" s="237"/>
      <c r="AT272" s="238" t="s">
        <v>143</v>
      </c>
      <c r="AU272" s="238" t="s">
        <v>86</v>
      </c>
      <c r="AV272" s="14" t="s">
        <v>141</v>
      </c>
      <c r="AW272" s="14" t="s">
        <v>33</v>
      </c>
      <c r="AX272" s="14" t="s">
        <v>84</v>
      </c>
      <c r="AY272" s="238" t="s">
        <v>134</v>
      </c>
    </row>
    <row r="273" spans="1:65" s="12" customFormat="1" ht="22.9" customHeight="1">
      <c r="B273" s="187"/>
      <c r="C273" s="188"/>
      <c r="D273" s="189" t="s">
        <v>75</v>
      </c>
      <c r="E273" s="201" t="s">
        <v>159</v>
      </c>
      <c r="F273" s="201" t="s">
        <v>343</v>
      </c>
      <c r="G273" s="188"/>
      <c r="H273" s="188"/>
      <c r="I273" s="191"/>
      <c r="J273" s="202">
        <f>BK273</f>
        <v>0</v>
      </c>
      <c r="K273" s="188"/>
      <c r="L273" s="193"/>
      <c r="M273" s="194"/>
      <c r="N273" s="195"/>
      <c r="O273" s="195"/>
      <c r="P273" s="196">
        <f>SUM(P274:P288)</f>
        <v>0</v>
      </c>
      <c r="Q273" s="195"/>
      <c r="R273" s="196">
        <f>SUM(R274:R288)</f>
        <v>2.04E-4</v>
      </c>
      <c r="S273" s="195"/>
      <c r="T273" s="197">
        <f>SUM(T274:T288)</f>
        <v>0</v>
      </c>
      <c r="AR273" s="198" t="s">
        <v>84</v>
      </c>
      <c r="AT273" s="199" t="s">
        <v>75</v>
      </c>
      <c r="AU273" s="199" t="s">
        <v>84</v>
      </c>
      <c r="AY273" s="198" t="s">
        <v>134</v>
      </c>
      <c r="BK273" s="200">
        <f>SUM(BK274:BK288)</f>
        <v>0</v>
      </c>
    </row>
    <row r="274" spans="1:65" s="2" customFormat="1" ht="21.75" customHeight="1">
      <c r="A274" s="34"/>
      <c r="B274" s="35"/>
      <c r="C274" s="203" t="s">
        <v>344</v>
      </c>
      <c r="D274" s="203" t="s">
        <v>136</v>
      </c>
      <c r="E274" s="204" t="s">
        <v>345</v>
      </c>
      <c r="F274" s="205" t="s">
        <v>346</v>
      </c>
      <c r="G274" s="206" t="s">
        <v>153</v>
      </c>
      <c r="H274" s="207">
        <v>10.199999999999999</v>
      </c>
      <c r="I274" s="208"/>
      <c r="J274" s="209">
        <f>ROUND(I274*H274,2)</f>
        <v>0</v>
      </c>
      <c r="K274" s="205" t="s">
        <v>140</v>
      </c>
      <c r="L274" s="39"/>
      <c r="M274" s="210" t="s">
        <v>1</v>
      </c>
      <c r="N274" s="211" t="s">
        <v>41</v>
      </c>
      <c r="O274" s="71"/>
      <c r="P274" s="212">
        <f>O274*H274</f>
        <v>0</v>
      </c>
      <c r="Q274" s="212">
        <v>2.0000000000000002E-5</v>
      </c>
      <c r="R274" s="212">
        <f>Q274*H274</f>
        <v>2.04E-4</v>
      </c>
      <c r="S274" s="212">
        <v>0</v>
      </c>
      <c r="T274" s="213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14" t="s">
        <v>141</v>
      </c>
      <c r="AT274" s="214" t="s">
        <v>136</v>
      </c>
      <c r="AU274" s="214" t="s">
        <v>86</v>
      </c>
      <c r="AY274" s="17" t="s">
        <v>134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7" t="s">
        <v>84</v>
      </c>
      <c r="BK274" s="215">
        <f>ROUND(I274*H274,2)</f>
        <v>0</v>
      </c>
      <c r="BL274" s="17" t="s">
        <v>141</v>
      </c>
      <c r="BM274" s="214" t="s">
        <v>347</v>
      </c>
    </row>
    <row r="275" spans="1:65" s="13" customFormat="1" ht="11.25">
      <c r="B275" s="216"/>
      <c r="C275" s="217"/>
      <c r="D275" s="218" t="s">
        <v>143</v>
      </c>
      <c r="E275" s="219" t="s">
        <v>1</v>
      </c>
      <c r="F275" s="220" t="s">
        <v>348</v>
      </c>
      <c r="G275" s="217"/>
      <c r="H275" s="221">
        <v>10.199999999999999</v>
      </c>
      <c r="I275" s="222"/>
      <c r="J275" s="217"/>
      <c r="K275" s="217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143</v>
      </c>
      <c r="AU275" s="227" t="s">
        <v>86</v>
      </c>
      <c r="AV275" s="13" t="s">
        <v>86</v>
      </c>
      <c r="AW275" s="13" t="s">
        <v>33</v>
      </c>
      <c r="AX275" s="13" t="s">
        <v>76</v>
      </c>
      <c r="AY275" s="227" t="s">
        <v>134</v>
      </c>
    </row>
    <row r="276" spans="1:65" s="14" customFormat="1" ht="11.25">
      <c r="B276" s="228"/>
      <c r="C276" s="229"/>
      <c r="D276" s="218" t="s">
        <v>143</v>
      </c>
      <c r="E276" s="230" t="s">
        <v>1</v>
      </c>
      <c r="F276" s="231" t="s">
        <v>145</v>
      </c>
      <c r="G276" s="229"/>
      <c r="H276" s="232">
        <v>10.199999999999999</v>
      </c>
      <c r="I276" s="233"/>
      <c r="J276" s="229"/>
      <c r="K276" s="229"/>
      <c r="L276" s="234"/>
      <c r="M276" s="235"/>
      <c r="N276" s="236"/>
      <c r="O276" s="236"/>
      <c r="P276" s="236"/>
      <c r="Q276" s="236"/>
      <c r="R276" s="236"/>
      <c r="S276" s="236"/>
      <c r="T276" s="237"/>
      <c r="AT276" s="238" t="s">
        <v>143</v>
      </c>
      <c r="AU276" s="238" t="s">
        <v>86</v>
      </c>
      <c r="AV276" s="14" t="s">
        <v>141</v>
      </c>
      <c r="AW276" s="14" t="s">
        <v>33</v>
      </c>
      <c r="AX276" s="14" t="s">
        <v>84</v>
      </c>
      <c r="AY276" s="238" t="s">
        <v>134</v>
      </c>
    </row>
    <row r="277" spans="1:65" s="2" customFormat="1" ht="16.5" customHeight="1">
      <c r="A277" s="34"/>
      <c r="B277" s="35"/>
      <c r="C277" s="249" t="s">
        <v>233</v>
      </c>
      <c r="D277" s="249" t="s">
        <v>216</v>
      </c>
      <c r="E277" s="250" t="s">
        <v>349</v>
      </c>
      <c r="F277" s="251" t="s">
        <v>350</v>
      </c>
      <c r="G277" s="252" t="s">
        <v>351</v>
      </c>
      <c r="H277" s="253">
        <v>7</v>
      </c>
      <c r="I277" s="254"/>
      <c r="J277" s="255">
        <f>ROUND(I277*H277,2)</f>
        <v>0</v>
      </c>
      <c r="K277" s="251" t="s">
        <v>1</v>
      </c>
      <c r="L277" s="256"/>
      <c r="M277" s="257" t="s">
        <v>1</v>
      </c>
      <c r="N277" s="258" t="s">
        <v>41</v>
      </c>
      <c r="O277" s="71"/>
      <c r="P277" s="212">
        <f>O277*H277</f>
        <v>0</v>
      </c>
      <c r="Q277" s="212">
        <v>0</v>
      </c>
      <c r="R277" s="212">
        <f>Q277*H277</f>
        <v>0</v>
      </c>
      <c r="S277" s="212">
        <v>0</v>
      </c>
      <c r="T277" s="213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14" t="s">
        <v>159</v>
      </c>
      <c r="AT277" s="214" t="s">
        <v>216</v>
      </c>
      <c r="AU277" s="214" t="s">
        <v>86</v>
      </c>
      <c r="AY277" s="17" t="s">
        <v>134</v>
      </c>
      <c r="BE277" s="215">
        <f>IF(N277="základní",J277,0)</f>
        <v>0</v>
      </c>
      <c r="BF277" s="215">
        <f>IF(N277="snížená",J277,0)</f>
        <v>0</v>
      </c>
      <c r="BG277" s="215">
        <f>IF(N277="zákl. přenesená",J277,0)</f>
        <v>0</v>
      </c>
      <c r="BH277" s="215">
        <f>IF(N277="sníž. přenesená",J277,0)</f>
        <v>0</v>
      </c>
      <c r="BI277" s="215">
        <f>IF(N277="nulová",J277,0)</f>
        <v>0</v>
      </c>
      <c r="BJ277" s="17" t="s">
        <v>84</v>
      </c>
      <c r="BK277" s="215">
        <f>ROUND(I277*H277,2)</f>
        <v>0</v>
      </c>
      <c r="BL277" s="17" t="s">
        <v>141</v>
      </c>
      <c r="BM277" s="214" t="s">
        <v>352</v>
      </c>
    </row>
    <row r="278" spans="1:65" s="15" customFormat="1" ht="11.25">
      <c r="B278" s="239"/>
      <c r="C278" s="240"/>
      <c r="D278" s="218" t="s">
        <v>143</v>
      </c>
      <c r="E278" s="241" t="s">
        <v>1</v>
      </c>
      <c r="F278" s="242" t="s">
        <v>353</v>
      </c>
      <c r="G278" s="240"/>
      <c r="H278" s="241" t="s">
        <v>1</v>
      </c>
      <c r="I278" s="243"/>
      <c r="J278" s="240"/>
      <c r="K278" s="240"/>
      <c r="L278" s="244"/>
      <c r="M278" s="245"/>
      <c r="N278" s="246"/>
      <c r="O278" s="246"/>
      <c r="P278" s="246"/>
      <c r="Q278" s="246"/>
      <c r="R278" s="246"/>
      <c r="S278" s="246"/>
      <c r="T278" s="247"/>
      <c r="AT278" s="248" t="s">
        <v>143</v>
      </c>
      <c r="AU278" s="248" t="s">
        <v>86</v>
      </c>
      <c r="AV278" s="15" t="s">
        <v>84</v>
      </c>
      <c r="AW278" s="15" t="s">
        <v>33</v>
      </c>
      <c r="AX278" s="15" t="s">
        <v>76</v>
      </c>
      <c r="AY278" s="248" t="s">
        <v>134</v>
      </c>
    </row>
    <row r="279" spans="1:65" s="13" customFormat="1" ht="11.25">
      <c r="B279" s="216"/>
      <c r="C279" s="217"/>
      <c r="D279" s="218" t="s">
        <v>143</v>
      </c>
      <c r="E279" s="219" t="s">
        <v>1</v>
      </c>
      <c r="F279" s="220" t="s">
        <v>169</v>
      </c>
      <c r="G279" s="217"/>
      <c r="H279" s="221">
        <v>7</v>
      </c>
      <c r="I279" s="222"/>
      <c r="J279" s="217"/>
      <c r="K279" s="217"/>
      <c r="L279" s="223"/>
      <c r="M279" s="224"/>
      <c r="N279" s="225"/>
      <c r="O279" s="225"/>
      <c r="P279" s="225"/>
      <c r="Q279" s="225"/>
      <c r="R279" s="225"/>
      <c r="S279" s="225"/>
      <c r="T279" s="226"/>
      <c r="AT279" s="227" t="s">
        <v>143</v>
      </c>
      <c r="AU279" s="227" t="s">
        <v>86</v>
      </c>
      <c r="AV279" s="13" t="s">
        <v>86</v>
      </c>
      <c r="AW279" s="13" t="s">
        <v>33</v>
      </c>
      <c r="AX279" s="13" t="s">
        <v>76</v>
      </c>
      <c r="AY279" s="227" t="s">
        <v>134</v>
      </c>
    </row>
    <row r="280" spans="1:65" s="14" customFormat="1" ht="11.25">
      <c r="B280" s="228"/>
      <c r="C280" s="229"/>
      <c r="D280" s="218" t="s">
        <v>143</v>
      </c>
      <c r="E280" s="230" t="s">
        <v>1</v>
      </c>
      <c r="F280" s="231" t="s">
        <v>145</v>
      </c>
      <c r="G280" s="229"/>
      <c r="H280" s="232">
        <v>7</v>
      </c>
      <c r="I280" s="233"/>
      <c r="J280" s="229"/>
      <c r="K280" s="229"/>
      <c r="L280" s="234"/>
      <c r="M280" s="235"/>
      <c r="N280" s="236"/>
      <c r="O280" s="236"/>
      <c r="P280" s="236"/>
      <c r="Q280" s="236"/>
      <c r="R280" s="236"/>
      <c r="S280" s="236"/>
      <c r="T280" s="237"/>
      <c r="AT280" s="238" t="s">
        <v>143</v>
      </c>
      <c r="AU280" s="238" t="s">
        <v>86</v>
      </c>
      <c r="AV280" s="14" t="s">
        <v>141</v>
      </c>
      <c r="AW280" s="14" t="s">
        <v>33</v>
      </c>
      <c r="AX280" s="14" t="s">
        <v>84</v>
      </c>
      <c r="AY280" s="238" t="s">
        <v>134</v>
      </c>
    </row>
    <row r="281" spans="1:65" s="2" customFormat="1" ht="16.5" customHeight="1">
      <c r="A281" s="34"/>
      <c r="B281" s="35"/>
      <c r="C281" s="249" t="s">
        <v>354</v>
      </c>
      <c r="D281" s="249" t="s">
        <v>216</v>
      </c>
      <c r="E281" s="250" t="s">
        <v>355</v>
      </c>
      <c r="F281" s="251" t="s">
        <v>356</v>
      </c>
      <c r="G281" s="252" t="s">
        <v>351</v>
      </c>
      <c r="H281" s="253">
        <v>1</v>
      </c>
      <c r="I281" s="254"/>
      <c r="J281" s="255">
        <f>ROUND(I281*H281,2)</f>
        <v>0</v>
      </c>
      <c r="K281" s="251" t="s">
        <v>1</v>
      </c>
      <c r="L281" s="256"/>
      <c r="M281" s="257" t="s">
        <v>1</v>
      </c>
      <c r="N281" s="258" t="s">
        <v>41</v>
      </c>
      <c r="O281" s="71"/>
      <c r="P281" s="212">
        <f>O281*H281</f>
        <v>0</v>
      </c>
      <c r="Q281" s="212">
        <v>0</v>
      </c>
      <c r="R281" s="212">
        <f>Q281*H281</f>
        <v>0</v>
      </c>
      <c r="S281" s="212">
        <v>0</v>
      </c>
      <c r="T281" s="213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14" t="s">
        <v>159</v>
      </c>
      <c r="AT281" s="214" t="s">
        <v>216</v>
      </c>
      <c r="AU281" s="214" t="s">
        <v>86</v>
      </c>
      <c r="AY281" s="17" t="s">
        <v>134</v>
      </c>
      <c r="BE281" s="215">
        <f>IF(N281="základní",J281,0)</f>
        <v>0</v>
      </c>
      <c r="BF281" s="215">
        <f>IF(N281="snížená",J281,0)</f>
        <v>0</v>
      </c>
      <c r="BG281" s="215">
        <f>IF(N281="zákl. přenesená",J281,0)</f>
        <v>0</v>
      </c>
      <c r="BH281" s="215">
        <f>IF(N281="sníž. přenesená",J281,0)</f>
        <v>0</v>
      </c>
      <c r="BI281" s="215">
        <f>IF(N281="nulová",J281,0)</f>
        <v>0</v>
      </c>
      <c r="BJ281" s="17" t="s">
        <v>84</v>
      </c>
      <c r="BK281" s="215">
        <f>ROUND(I281*H281,2)</f>
        <v>0</v>
      </c>
      <c r="BL281" s="17" t="s">
        <v>141</v>
      </c>
      <c r="BM281" s="214" t="s">
        <v>357</v>
      </c>
    </row>
    <row r="282" spans="1:65" s="15" customFormat="1" ht="11.25">
      <c r="B282" s="239"/>
      <c r="C282" s="240"/>
      <c r="D282" s="218" t="s">
        <v>143</v>
      </c>
      <c r="E282" s="241" t="s">
        <v>1</v>
      </c>
      <c r="F282" s="242" t="s">
        <v>358</v>
      </c>
      <c r="G282" s="240"/>
      <c r="H282" s="241" t="s">
        <v>1</v>
      </c>
      <c r="I282" s="243"/>
      <c r="J282" s="240"/>
      <c r="K282" s="240"/>
      <c r="L282" s="244"/>
      <c r="M282" s="245"/>
      <c r="N282" s="246"/>
      <c r="O282" s="246"/>
      <c r="P282" s="246"/>
      <c r="Q282" s="246"/>
      <c r="R282" s="246"/>
      <c r="S282" s="246"/>
      <c r="T282" s="247"/>
      <c r="AT282" s="248" t="s">
        <v>143</v>
      </c>
      <c r="AU282" s="248" t="s">
        <v>86</v>
      </c>
      <c r="AV282" s="15" t="s">
        <v>84</v>
      </c>
      <c r="AW282" s="15" t="s">
        <v>33</v>
      </c>
      <c r="AX282" s="15" t="s">
        <v>76</v>
      </c>
      <c r="AY282" s="248" t="s">
        <v>134</v>
      </c>
    </row>
    <row r="283" spans="1:65" s="13" customFormat="1" ht="11.25">
      <c r="B283" s="216"/>
      <c r="C283" s="217"/>
      <c r="D283" s="218" t="s">
        <v>143</v>
      </c>
      <c r="E283" s="219" t="s">
        <v>1</v>
      </c>
      <c r="F283" s="220" t="s">
        <v>84</v>
      </c>
      <c r="G283" s="217"/>
      <c r="H283" s="221">
        <v>1</v>
      </c>
      <c r="I283" s="222"/>
      <c r="J283" s="217"/>
      <c r="K283" s="217"/>
      <c r="L283" s="223"/>
      <c r="M283" s="224"/>
      <c r="N283" s="225"/>
      <c r="O283" s="225"/>
      <c r="P283" s="225"/>
      <c r="Q283" s="225"/>
      <c r="R283" s="225"/>
      <c r="S283" s="225"/>
      <c r="T283" s="226"/>
      <c r="AT283" s="227" t="s">
        <v>143</v>
      </c>
      <c r="AU283" s="227" t="s">
        <v>86</v>
      </c>
      <c r="AV283" s="13" t="s">
        <v>86</v>
      </c>
      <c r="AW283" s="13" t="s">
        <v>33</v>
      </c>
      <c r="AX283" s="13" t="s">
        <v>76</v>
      </c>
      <c r="AY283" s="227" t="s">
        <v>134</v>
      </c>
    </row>
    <row r="284" spans="1:65" s="14" customFormat="1" ht="11.25">
      <c r="B284" s="228"/>
      <c r="C284" s="229"/>
      <c r="D284" s="218" t="s">
        <v>143</v>
      </c>
      <c r="E284" s="230" t="s">
        <v>1</v>
      </c>
      <c r="F284" s="231" t="s">
        <v>145</v>
      </c>
      <c r="G284" s="229"/>
      <c r="H284" s="232">
        <v>1</v>
      </c>
      <c r="I284" s="233"/>
      <c r="J284" s="229"/>
      <c r="K284" s="229"/>
      <c r="L284" s="234"/>
      <c r="M284" s="235"/>
      <c r="N284" s="236"/>
      <c r="O284" s="236"/>
      <c r="P284" s="236"/>
      <c r="Q284" s="236"/>
      <c r="R284" s="236"/>
      <c r="S284" s="236"/>
      <c r="T284" s="237"/>
      <c r="AT284" s="238" t="s">
        <v>143</v>
      </c>
      <c r="AU284" s="238" t="s">
        <v>86</v>
      </c>
      <c r="AV284" s="14" t="s">
        <v>141</v>
      </c>
      <c r="AW284" s="14" t="s">
        <v>33</v>
      </c>
      <c r="AX284" s="14" t="s">
        <v>84</v>
      </c>
      <c r="AY284" s="238" t="s">
        <v>134</v>
      </c>
    </row>
    <row r="285" spans="1:65" s="2" customFormat="1" ht="16.5" customHeight="1">
      <c r="A285" s="34"/>
      <c r="B285" s="35"/>
      <c r="C285" s="249" t="s">
        <v>237</v>
      </c>
      <c r="D285" s="249" t="s">
        <v>216</v>
      </c>
      <c r="E285" s="250" t="s">
        <v>359</v>
      </c>
      <c r="F285" s="251" t="s">
        <v>360</v>
      </c>
      <c r="G285" s="252" t="s">
        <v>351</v>
      </c>
      <c r="H285" s="253">
        <v>1</v>
      </c>
      <c r="I285" s="254"/>
      <c r="J285" s="255">
        <f>ROUND(I285*H285,2)</f>
        <v>0</v>
      </c>
      <c r="K285" s="251" t="s">
        <v>1</v>
      </c>
      <c r="L285" s="256"/>
      <c r="M285" s="257" t="s">
        <v>1</v>
      </c>
      <c r="N285" s="258" t="s">
        <v>41</v>
      </c>
      <c r="O285" s="71"/>
      <c r="P285" s="212">
        <f>O285*H285</f>
        <v>0</v>
      </c>
      <c r="Q285" s="212">
        <v>0</v>
      </c>
      <c r="R285" s="212">
        <f>Q285*H285</f>
        <v>0</v>
      </c>
      <c r="S285" s="212">
        <v>0</v>
      </c>
      <c r="T285" s="213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14" t="s">
        <v>159</v>
      </c>
      <c r="AT285" s="214" t="s">
        <v>216</v>
      </c>
      <c r="AU285" s="214" t="s">
        <v>86</v>
      </c>
      <c r="AY285" s="17" t="s">
        <v>134</v>
      </c>
      <c r="BE285" s="215">
        <f>IF(N285="základní",J285,0)</f>
        <v>0</v>
      </c>
      <c r="BF285" s="215">
        <f>IF(N285="snížená",J285,0)</f>
        <v>0</v>
      </c>
      <c r="BG285" s="215">
        <f>IF(N285="zákl. přenesená",J285,0)</f>
        <v>0</v>
      </c>
      <c r="BH285" s="215">
        <f>IF(N285="sníž. přenesená",J285,0)</f>
        <v>0</v>
      </c>
      <c r="BI285" s="215">
        <f>IF(N285="nulová",J285,0)</f>
        <v>0</v>
      </c>
      <c r="BJ285" s="17" t="s">
        <v>84</v>
      </c>
      <c r="BK285" s="215">
        <f>ROUND(I285*H285,2)</f>
        <v>0</v>
      </c>
      <c r="BL285" s="17" t="s">
        <v>141</v>
      </c>
      <c r="BM285" s="214" t="s">
        <v>361</v>
      </c>
    </row>
    <row r="286" spans="1:65" s="15" customFormat="1" ht="11.25">
      <c r="B286" s="239"/>
      <c r="C286" s="240"/>
      <c r="D286" s="218" t="s">
        <v>143</v>
      </c>
      <c r="E286" s="241" t="s">
        <v>1</v>
      </c>
      <c r="F286" s="242" t="s">
        <v>362</v>
      </c>
      <c r="G286" s="240"/>
      <c r="H286" s="241" t="s">
        <v>1</v>
      </c>
      <c r="I286" s="243"/>
      <c r="J286" s="240"/>
      <c r="K286" s="240"/>
      <c r="L286" s="244"/>
      <c r="M286" s="245"/>
      <c r="N286" s="246"/>
      <c r="O286" s="246"/>
      <c r="P286" s="246"/>
      <c r="Q286" s="246"/>
      <c r="R286" s="246"/>
      <c r="S286" s="246"/>
      <c r="T286" s="247"/>
      <c r="AT286" s="248" t="s">
        <v>143</v>
      </c>
      <c r="AU286" s="248" t="s">
        <v>86</v>
      </c>
      <c r="AV286" s="15" t="s">
        <v>84</v>
      </c>
      <c r="AW286" s="15" t="s">
        <v>33</v>
      </c>
      <c r="AX286" s="15" t="s">
        <v>76</v>
      </c>
      <c r="AY286" s="248" t="s">
        <v>134</v>
      </c>
    </row>
    <row r="287" spans="1:65" s="13" customFormat="1" ht="11.25">
      <c r="B287" s="216"/>
      <c r="C287" s="217"/>
      <c r="D287" s="218" t="s">
        <v>143</v>
      </c>
      <c r="E287" s="219" t="s">
        <v>1</v>
      </c>
      <c r="F287" s="220" t="s">
        <v>84</v>
      </c>
      <c r="G287" s="217"/>
      <c r="H287" s="221">
        <v>1</v>
      </c>
      <c r="I287" s="222"/>
      <c r="J287" s="217"/>
      <c r="K287" s="217"/>
      <c r="L287" s="223"/>
      <c r="M287" s="224"/>
      <c r="N287" s="225"/>
      <c r="O287" s="225"/>
      <c r="P287" s="225"/>
      <c r="Q287" s="225"/>
      <c r="R287" s="225"/>
      <c r="S287" s="225"/>
      <c r="T287" s="226"/>
      <c r="AT287" s="227" t="s">
        <v>143</v>
      </c>
      <c r="AU287" s="227" t="s">
        <v>86</v>
      </c>
      <c r="AV287" s="13" t="s">
        <v>86</v>
      </c>
      <c r="AW287" s="13" t="s">
        <v>33</v>
      </c>
      <c r="AX287" s="13" t="s">
        <v>76</v>
      </c>
      <c r="AY287" s="227" t="s">
        <v>134</v>
      </c>
    </row>
    <row r="288" spans="1:65" s="14" customFormat="1" ht="11.25">
      <c r="B288" s="228"/>
      <c r="C288" s="229"/>
      <c r="D288" s="218" t="s">
        <v>143</v>
      </c>
      <c r="E288" s="230" t="s">
        <v>1</v>
      </c>
      <c r="F288" s="231" t="s">
        <v>145</v>
      </c>
      <c r="G288" s="229"/>
      <c r="H288" s="232">
        <v>1</v>
      </c>
      <c r="I288" s="233"/>
      <c r="J288" s="229"/>
      <c r="K288" s="229"/>
      <c r="L288" s="234"/>
      <c r="M288" s="235"/>
      <c r="N288" s="236"/>
      <c r="O288" s="236"/>
      <c r="P288" s="236"/>
      <c r="Q288" s="236"/>
      <c r="R288" s="236"/>
      <c r="S288" s="236"/>
      <c r="T288" s="237"/>
      <c r="AT288" s="238" t="s">
        <v>143</v>
      </c>
      <c r="AU288" s="238" t="s">
        <v>86</v>
      </c>
      <c r="AV288" s="14" t="s">
        <v>141</v>
      </c>
      <c r="AW288" s="14" t="s">
        <v>33</v>
      </c>
      <c r="AX288" s="14" t="s">
        <v>84</v>
      </c>
      <c r="AY288" s="238" t="s">
        <v>134</v>
      </c>
    </row>
    <row r="289" spans="1:65" s="12" customFormat="1" ht="22.9" customHeight="1">
      <c r="B289" s="187"/>
      <c r="C289" s="188"/>
      <c r="D289" s="189" t="s">
        <v>75</v>
      </c>
      <c r="E289" s="201" t="s">
        <v>177</v>
      </c>
      <c r="F289" s="201" t="s">
        <v>363</v>
      </c>
      <c r="G289" s="188"/>
      <c r="H289" s="188"/>
      <c r="I289" s="191"/>
      <c r="J289" s="202">
        <f>BK289</f>
        <v>0</v>
      </c>
      <c r="K289" s="188"/>
      <c r="L289" s="193"/>
      <c r="M289" s="194"/>
      <c r="N289" s="195"/>
      <c r="O289" s="195"/>
      <c r="P289" s="196">
        <f>SUM(P290:P312)</f>
        <v>0</v>
      </c>
      <c r="Q289" s="195"/>
      <c r="R289" s="196">
        <f>SUM(R290:R312)</f>
        <v>3.3856760799999996</v>
      </c>
      <c r="S289" s="195"/>
      <c r="T289" s="197">
        <f>SUM(T290:T312)</f>
        <v>69.939120000000003</v>
      </c>
      <c r="AR289" s="198" t="s">
        <v>84</v>
      </c>
      <c r="AT289" s="199" t="s">
        <v>75</v>
      </c>
      <c r="AU289" s="199" t="s">
        <v>84</v>
      </c>
      <c r="AY289" s="198" t="s">
        <v>134</v>
      </c>
      <c r="BK289" s="200">
        <f>SUM(BK290:BK312)</f>
        <v>0</v>
      </c>
    </row>
    <row r="290" spans="1:65" s="2" customFormat="1" ht="21.75" customHeight="1">
      <c r="A290" s="34"/>
      <c r="B290" s="35"/>
      <c r="C290" s="203" t="s">
        <v>364</v>
      </c>
      <c r="D290" s="203" t="s">
        <v>136</v>
      </c>
      <c r="E290" s="204" t="s">
        <v>365</v>
      </c>
      <c r="F290" s="205" t="s">
        <v>366</v>
      </c>
      <c r="G290" s="206" t="s">
        <v>139</v>
      </c>
      <c r="H290" s="207">
        <v>1.696</v>
      </c>
      <c r="I290" s="208"/>
      <c r="J290" s="209">
        <f>ROUND(I290*H290,2)</f>
        <v>0</v>
      </c>
      <c r="K290" s="205" t="s">
        <v>140</v>
      </c>
      <c r="L290" s="39"/>
      <c r="M290" s="210" t="s">
        <v>1</v>
      </c>
      <c r="N290" s="211" t="s">
        <v>41</v>
      </c>
      <c r="O290" s="71"/>
      <c r="P290" s="212">
        <f>O290*H290</f>
        <v>0</v>
      </c>
      <c r="Q290" s="212">
        <v>6.3000000000000003E-4</v>
      </c>
      <c r="R290" s="212">
        <f>Q290*H290</f>
        <v>1.0684799999999999E-3</v>
      </c>
      <c r="S290" s="212">
        <v>0</v>
      </c>
      <c r="T290" s="213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14" t="s">
        <v>141</v>
      </c>
      <c r="AT290" s="214" t="s">
        <v>136</v>
      </c>
      <c r="AU290" s="214" t="s">
        <v>86</v>
      </c>
      <c r="AY290" s="17" t="s">
        <v>134</v>
      </c>
      <c r="BE290" s="215">
        <f>IF(N290="základní",J290,0)</f>
        <v>0</v>
      </c>
      <c r="BF290" s="215">
        <f>IF(N290="snížená",J290,0)</f>
        <v>0</v>
      </c>
      <c r="BG290" s="215">
        <f>IF(N290="zákl. přenesená",J290,0)</f>
        <v>0</v>
      </c>
      <c r="BH290" s="215">
        <f>IF(N290="sníž. přenesená",J290,0)</f>
        <v>0</v>
      </c>
      <c r="BI290" s="215">
        <f>IF(N290="nulová",J290,0)</f>
        <v>0</v>
      </c>
      <c r="BJ290" s="17" t="s">
        <v>84</v>
      </c>
      <c r="BK290" s="215">
        <f>ROUND(I290*H290,2)</f>
        <v>0</v>
      </c>
      <c r="BL290" s="17" t="s">
        <v>141</v>
      </c>
      <c r="BM290" s="214" t="s">
        <v>367</v>
      </c>
    </row>
    <row r="291" spans="1:65" s="15" customFormat="1" ht="11.25">
      <c r="B291" s="239"/>
      <c r="C291" s="240"/>
      <c r="D291" s="218" t="s">
        <v>143</v>
      </c>
      <c r="E291" s="241" t="s">
        <v>1</v>
      </c>
      <c r="F291" s="242" t="s">
        <v>368</v>
      </c>
      <c r="G291" s="240"/>
      <c r="H291" s="241" t="s">
        <v>1</v>
      </c>
      <c r="I291" s="243"/>
      <c r="J291" s="240"/>
      <c r="K291" s="240"/>
      <c r="L291" s="244"/>
      <c r="M291" s="245"/>
      <c r="N291" s="246"/>
      <c r="O291" s="246"/>
      <c r="P291" s="246"/>
      <c r="Q291" s="246"/>
      <c r="R291" s="246"/>
      <c r="S291" s="246"/>
      <c r="T291" s="247"/>
      <c r="AT291" s="248" t="s">
        <v>143</v>
      </c>
      <c r="AU291" s="248" t="s">
        <v>86</v>
      </c>
      <c r="AV291" s="15" t="s">
        <v>84</v>
      </c>
      <c r="AW291" s="15" t="s">
        <v>33</v>
      </c>
      <c r="AX291" s="15" t="s">
        <v>76</v>
      </c>
      <c r="AY291" s="248" t="s">
        <v>134</v>
      </c>
    </row>
    <row r="292" spans="1:65" s="13" customFormat="1" ht="11.25">
      <c r="B292" s="216"/>
      <c r="C292" s="217"/>
      <c r="D292" s="218" t="s">
        <v>143</v>
      </c>
      <c r="E292" s="219" t="s">
        <v>1</v>
      </c>
      <c r="F292" s="220" t="s">
        <v>369</v>
      </c>
      <c r="G292" s="217"/>
      <c r="H292" s="221">
        <v>1.696</v>
      </c>
      <c r="I292" s="222"/>
      <c r="J292" s="217"/>
      <c r="K292" s="217"/>
      <c r="L292" s="223"/>
      <c r="M292" s="224"/>
      <c r="N292" s="225"/>
      <c r="O292" s="225"/>
      <c r="P292" s="225"/>
      <c r="Q292" s="225"/>
      <c r="R292" s="225"/>
      <c r="S292" s="225"/>
      <c r="T292" s="226"/>
      <c r="AT292" s="227" t="s">
        <v>143</v>
      </c>
      <c r="AU292" s="227" t="s">
        <v>86</v>
      </c>
      <c r="AV292" s="13" t="s">
        <v>86</v>
      </c>
      <c r="AW292" s="13" t="s">
        <v>33</v>
      </c>
      <c r="AX292" s="13" t="s">
        <v>76</v>
      </c>
      <c r="AY292" s="227" t="s">
        <v>134</v>
      </c>
    </row>
    <row r="293" spans="1:65" s="14" customFormat="1" ht="11.25">
      <c r="B293" s="228"/>
      <c r="C293" s="229"/>
      <c r="D293" s="218" t="s">
        <v>143</v>
      </c>
      <c r="E293" s="230" t="s">
        <v>1</v>
      </c>
      <c r="F293" s="231" t="s">
        <v>145</v>
      </c>
      <c r="G293" s="229"/>
      <c r="H293" s="232">
        <v>1.696</v>
      </c>
      <c r="I293" s="233"/>
      <c r="J293" s="229"/>
      <c r="K293" s="229"/>
      <c r="L293" s="234"/>
      <c r="M293" s="235"/>
      <c r="N293" s="236"/>
      <c r="O293" s="236"/>
      <c r="P293" s="236"/>
      <c r="Q293" s="236"/>
      <c r="R293" s="236"/>
      <c r="S293" s="236"/>
      <c r="T293" s="237"/>
      <c r="AT293" s="238" t="s">
        <v>143</v>
      </c>
      <c r="AU293" s="238" t="s">
        <v>86</v>
      </c>
      <c r="AV293" s="14" t="s">
        <v>141</v>
      </c>
      <c r="AW293" s="14" t="s">
        <v>33</v>
      </c>
      <c r="AX293" s="14" t="s">
        <v>84</v>
      </c>
      <c r="AY293" s="238" t="s">
        <v>134</v>
      </c>
    </row>
    <row r="294" spans="1:65" s="2" customFormat="1" ht="21.75" customHeight="1">
      <c r="A294" s="34"/>
      <c r="B294" s="35"/>
      <c r="C294" s="203" t="s">
        <v>370</v>
      </c>
      <c r="D294" s="203" t="s">
        <v>136</v>
      </c>
      <c r="E294" s="204" t="s">
        <v>371</v>
      </c>
      <c r="F294" s="205" t="s">
        <v>372</v>
      </c>
      <c r="G294" s="206" t="s">
        <v>153</v>
      </c>
      <c r="H294" s="207">
        <v>6.28</v>
      </c>
      <c r="I294" s="208"/>
      <c r="J294" s="209">
        <f>ROUND(I294*H294,2)</f>
        <v>0</v>
      </c>
      <c r="K294" s="205" t="s">
        <v>140</v>
      </c>
      <c r="L294" s="39"/>
      <c r="M294" s="210" t="s">
        <v>1</v>
      </c>
      <c r="N294" s="211" t="s">
        <v>41</v>
      </c>
      <c r="O294" s="71"/>
      <c r="P294" s="212">
        <f>O294*H294</f>
        <v>0</v>
      </c>
      <c r="Q294" s="212">
        <v>1.7000000000000001E-4</v>
      </c>
      <c r="R294" s="212">
        <f>Q294*H294</f>
        <v>1.0676000000000001E-3</v>
      </c>
      <c r="S294" s="212">
        <v>0</v>
      </c>
      <c r="T294" s="213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214" t="s">
        <v>141</v>
      </c>
      <c r="AT294" s="214" t="s">
        <v>136</v>
      </c>
      <c r="AU294" s="214" t="s">
        <v>86</v>
      </c>
      <c r="AY294" s="17" t="s">
        <v>134</v>
      </c>
      <c r="BE294" s="215">
        <f>IF(N294="základní",J294,0)</f>
        <v>0</v>
      </c>
      <c r="BF294" s="215">
        <f>IF(N294="snížená",J294,0)</f>
        <v>0</v>
      </c>
      <c r="BG294" s="215">
        <f>IF(N294="zákl. přenesená",J294,0)</f>
        <v>0</v>
      </c>
      <c r="BH294" s="215">
        <f>IF(N294="sníž. přenesená",J294,0)</f>
        <v>0</v>
      </c>
      <c r="BI294" s="215">
        <f>IF(N294="nulová",J294,0)</f>
        <v>0</v>
      </c>
      <c r="BJ294" s="17" t="s">
        <v>84</v>
      </c>
      <c r="BK294" s="215">
        <f>ROUND(I294*H294,2)</f>
        <v>0</v>
      </c>
      <c r="BL294" s="17" t="s">
        <v>141</v>
      </c>
      <c r="BM294" s="214" t="s">
        <v>373</v>
      </c>
    </row>
    <row r="295" spans="1:65" s="15" customFormat="1" ht="11.25">
      <c r="B295" s="239"/>
      <c r="C295" s="240"/>
      <c r="D295" s="218" t="s">
        <v>143</v>
      </c>
      <c r="E295" s="241" t="s">
        <v>1</v>
      </c>
      <c r="F295" s="242" t="s">
        <v>368</v>
      </c>
      <c r="G295" s="240"/>
      <c r="H295" s="241" t="s">
        <v>1</v>
      </c>
      <c r="I295" s="243"/>
      <c r="J295" s="240"/>
      <c r="K295" s="240"/>
      <c r="L295" s="244"/>
      <c r="M295" s="245"/>
      <c r="N295" s="246"/>
      <c r="O295" s="246"/>
      <c r="P295" s="246"/>
      <c r="Q295" s="246"/>
      <c r="R295" s="246"/>
      <c r="S295" s="246"/>
      <c r="T295" s="247"/>
      <c r="AT295" s="248" t="s">
        <v>143</v>
      </c>
      <c r="AU295" s="248" t="s">
        <v>86</v>
      </c>
      <c r="AV295" s="15" t="s">
        <v>84</v>
      </c>
      <c r="AW295" s="15" t="s">
        <v>33</v>
      </c>
      <c r="AX295" s="15" t="s">
        <v>76</v>
      </c>
      <c r="AY295" s="248" t="s">
        <v>134</v>
      </c>
    </row>
    <row r="296" spans="1:65" s="13" customFormat="1" ht="11.25">
      <c r="B296" s="216"/>
      <c r="C296" s="217"/>
      <c r="D296" s="218" t="s">
        <v>143</v>
      </c>
      <c r="E296" s="219" t="s">
        <v>1</v>
      </c>
      <c r="F296" s="220" t="s">
        <v>374</v>
      </c>
      <c r="G296" s="217"/>
      <c r="H296" s="221">
        <v>6.28</v>
      </c>
      <c r="I296" s="222"/>
      <c r="J296" s="217"/>
      <c r="K296" s="217"/>
      <c r="L296" s="223"/>
      <c r="M296" s="224"/>
      <c r="N296" s="225"/>
      <c r="O296" s="225"/>
      <c r="P296" s="225"/>
      <c r="Q296" s="225"/>
      <c r="R296" s="225"/>
      <c r="S296" s="225"/>
      <c r="T296" s="226"/>
      <c r="AT296" s="227" t="s">
        <v>143</v>
      </c>
      <c r="AU296" s="227" t="s">
        <v>86</v>
      </c>
      <c r="AV296" s="13" t="s">
        <v>86</v>
      </c>
      <c r="AW296" s="13" t="s">
        <v>33</v>
      </c>
      <c r="AX296" s="13" t="s">
        <v>76</v>
      </c>
      <c r="AY296" s="227" t="s">
        <v>134</v>
      </c>
    </row>
    <row r="297" spans="1:65" s="14" customFormat="1" ht="11.25">
      <c r="B297" s="228"/>
      <c r="C297" s="229"/>
      <c r="D297" s="218" t="s">
        <v>143</v>
      </c>
      <c r="E297" s="230" t="s">
        <v>1</v>
      </c>
      <c r="F297" s="231" t="s">
        <v>145</v>
      </c>
      <c r="G297" s="229"/>
      <c r="H297" s="232">
        <v>6.28</v>
      </c>
      <c r="I297" s="233"/>
      <c r="J297" s="229"/>
      <c r="K297" s="229"/>
      <c r="L297" s="234"/>
      <c r="M297" s="235"/>
      <c r="N297" s="236"/>
      <c r="O297" s="236"/>
      <c r="P297" s="236"/>
      <c r="Q297" s="236"/>
      <c r="R297" s="236"/>
      <c r="S297" s="236"/>
      <c r="T297" s="237"/>
      <c r="AT297" s="238" t="s">
        <v>143</v>
      </c>
      <c r="AU297" s="238" t="s">
        <v>86</v>
      </c>
      <c r="AV297" s="14" t="s">
        <v>141</v>
      </c>
      <c r="AW297" s="14" t="s">
        <v>33</v>
      </c>
      <c r="AX297" s="14" t="s">
        <v>84</v>
      </c>
      <c r="AY297" s="238" t="s">
        <v>134</v>
      </c>
    </row>
    <row r="298" spans="1:65" s="2" customFormat="1" ht="21.75" customHeight="1">
      <c r="A298" s="34"/>
      <c r="B298" s="35"/>
      <c r="C298" s="203" t="s">
        <v>375</v>
      </c>
      <c r="D298" s="203" t="s">
        <v>136</v>
      </c>
      <c r="E298" s="204" t="s">
        <v>376</v>
      </c>
      <c r="F298" s="205" t="s">
        <v>377</v>
      </c>
      <c r="G298" s="206" t="s">
        <v>351</v>
      </c>
      <c r="H298" s="207">
        <v>2</v>
      </c>
      <c r="I298" s="208"/>
      <c r="J298" s="209">
        <f>ROUND(I298*H298,2)</f>
        <v>0</v>
      </c>
      <c r="K298" s="205" t="s">
        <v>140</v>
      </c>
      <c r="L298" s="39"/>
      <c r="M298" s="210" t="s">
        <v>1</v>
      </c>
      <c r="N298" s="211" t="s">
        <v>41</v>
      </c>
      <c r="O298" s="71"/>
      <c r="P298" s="212">
        <f>O298*H298</f>
        <v>0</v>
      </c>
      <c r="Q298" s="212">
        <v>6.4900000000000001E-3</v>
      </c>
      <c r="R298" s="212">
        <f>Q298*H298</f>
        <v>1.298E-2</v>
      </c>
      <c r="S298" s="212">
        <v>0</v>
      </c>
      <c r="T298" s="213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14" t="s">
        <v>141</v>
      </c>
      <c r="AT298" s="214" t="s">
        <v>136</v>
      </c>
      <c r="AU298" s="214" t="s">
        <v>86</v>
      </c>
      <c r="AY298" s="17" t="s">
        <v>134</v>
      </c>
      <c r="BE298" s="215">
        <f>IF(N298="základní",J298,0)</f>
        <v>0</v>
      </c>
      <c r="BF298" s="215">
        <f>IF(N298="snížená",J298,0)</f>
        <v>0</v>
      </c>
      <c r="BG298" s="215">
        <f>IF(N298="zákl. přenesená",J298,0)</f>
        <v>0</v>
      </c>
      <c r="BH298" s="215">
        <f>IF(N298="sníž. přenesená",J298,0)</f>
        <v>0</v>
      </c>
      <c r="BI298" s="215">
        <f>IF(N298="nulová",J298,0)</f>
        <v>0</v>
      </c>
      <c r="BJ298" s="17" t="s">
        <v>84</v>
      </c>
      <c r="BK298" s="215">
        <f>ROUND(I298*H298,2)</f>
        <v>0</v>
      </c>
      <c r="BL298" s="17" t="s">
        <v>141</v>
      </c>
      <c r="BM298" s="214" t="s">
        <v>378</v>
      </c>
    </row>
    <row r="299" spans="1:65" s="15" customFormat="1" ht="11.25">
      <c r="B299" s="239"/>
      <c r="C299" s="240"/>
      <c r="D299" s="218" t="s">
        <v>143</v>
      </c>
      <c r="E299" s="241" t="s">
        <v>1</v>
      </c>
      <c r="F299" s="242" t="s">
        <v>379</v>
      </c>
      <c r="G299" s="240"/>
      <c r="H299" s="241" t="s">
        <v>1</v>
      </c>
      <c r="I299" s="243"/>
      <c r="J299" s="240"/>
      <c r="K299" s="240"/>
      <c r="L299" s="244"/>
      <c r="M299" s="245"/>
      <c r="N299" s="246"/>
      <c r="O299" s="246"/>
      <c r="P299" s="246"/>
      <c r="Q299" s="246"/>
      <c r="R299" s="246"/>
      <c r="S299" s="246"/>
      <c r="T299" s="247"/>
      <c r="AT299" s="248" t="s">
        <v>143</v>
      </c>
      <c r="AU299" s="248" t="s">
        <v>86</v>
      </c>
      <c r="AV299" s="15" t="s">
        <v>84</v>
      </c>
      <c r="AW299" s="15" t="s">
        <v>33</v>
      </c>
      <c r="AX299" s="15" t="s">
        <v>76</v>
      </c>
      <c r="AY299" s="248" t="s">
        <v>134</v>
      </c>
    </row>
    <row r="300" spans="1:65" s="13" customFormat="1" ht="11.25">
      <c r="B300" s="216"/>
      <c r="C300" s="217"/>
      <c r="D300" s="218" t="s">
        <v>143</v>
      </c>
      <c r="E300" s="219" t="s">
        <v>1</v>
      </c>
      <c r="F300" s="220" t="s">
        <v>86</v>
      </c>
      <c r="G300" s="217"/>
      <c r="H300" s="221">
        <v>2</v>
      </c>
      <c r="I300" s="222"/>
      <c r="J300" s="217"/>
      <c r="K300" s="217"/>
      <c r="L300" s="223"/>
      <c r="M300" s="224"/>
      <c r="N300" s="225"/>
      <c r="O300" s="225"/>
      <c r="P300" s="225"/>
      <c r="Q300" s="225"/>
      <c r="R300" s="225"/>
      <c r="S300" s="225"/>
      <c r="T300" s="226"/>
      <c r="AT300" s="227" t="s">
        <v>143</v>
      </c>
      <c r="AU300" s="227" t="s">
        <v>86</v>
      </c>
      <c r="AV300" s="13" t="s">
        <v>86</v>
      </c>
      <c r="AW300" s="13" t="s">
        <v>33</v>
      </c>
      <c r="AX300" s="13" t="s">
        <v>76</v>
      </c>
      <c r="AY300" s="227" t="s">
        <v>134</v>
      </c>
    </row>
    <row r="301" spans="1:65" s="14" customFormat="1" ht="11.25">
      <c r="B301" s="228"/>
      <c r="C301" s="229"/>
      <c r="D301" s="218" t="s">
        <v>143</v>
      </c>
      <c r="E301" s="230" t="s">
        <v>1</v>
      </c>
      <c r="F301" s="231" t="s">
        <v>145</v>
      </c>
      <c r="G301" s="229"/>
      <c r="H301" s="232">
        <v>2</v>
      </c>
      <c r="I301" s="233"/>
      <c r="J301" s="229"/>
      <c r="K301" s="229"/>
      <c r="L301" s="234"/>
      <c r="M301" s="235"/>
      <c r="N301" s="236"/>
      <c r="O301" s="236"/>
      <c r="P301" s="236"/>
      <c r="Q301" s="236"/>
      <c r="R301" s="236"/>
      <c r="S301" s="236"/>
      <c r="T301" s="237"/>
      <c r="AT301" s="238" t="s">
        <v>143</v>
      </c>
      <c r="AU301" s="238" t="s">
        <v>86</v>
      </c>
      <c r="AV301" s="14" t="s">
        <v>141</v>
      </c>
      <c r="AW301" s="14" t="s">
        <v>33</v>
      </c>
      <c r="AX301" s="14" t="s">
        <v>84</v>
      </c>
      <c r="AY301" s="238" t="s">
        <v>134</v>
      </c>
    </row>
    <row r="302" spans="1:65" s="2" customFormat="1" ht="16.5" customHeight="1">
      <c r="A302" s="34"/>
      <c r="B302" s="35"/>
      <c r="C302" s="203" t="s">
        <v>247</v>
      </c>
      <c r="D302" s="203" t="s">
        <v>136</v>
      </c>
      <c r="E302" s="204" t="s">
        <v>380</v>
      </c>
      <c r="F302" s="205" t="s">
        <v>381</v>
      </c>
      <c r="G302" s="206" t="s">
        <v>148</v>
      </c>
      <c r="H302" s="207">
        <v>28.088000000000001</v>
      </c>
      <c r="I302" s="208"/>
      <c r="J302" s="209">
        <f>ROUND(I302*H302,2)</f>
        <v>0</v>
      </c>
      <c r="K302" s="205" t="s">
        <v>140</v>
      </c>
      <c r="L302" s="39"/>
      <c r="M302" s="210" t="s">
        <v>1</v>
      </c>
      <c r="N302" s="211" t="s">
        <v>41</v>
      </c>
      <c r="O302" s="71"/>
      <c r="P302" s="212">
        <f>O302*H302</f>
        <v>0</v>
      </c>
      <c r="Q302" s="212">
        <v>0.12</v>
      </c>
      <c r="R302" s="212">
        <f>Q302*H302</f>
        <v>3.3705599999999998</v>
      </c>
      <c r="S302" s="212">
        <v>2.4900000000000002</v>
      </c>
      <c r="T302" s="213">
        <f>S302*H302</f>
        <v>69.939120000000003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14" t="s">
        <v>141</v>
      </c>
      <c r="AT302" s="214" t="s">
        <v>136</v>
      </c>
      <c r="AU302" s="214" t="s">
        <v>86</v>
      </c>
      <c r="AY302" s="17" t="s">
        <v>134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17" t="s">
        <v>84</v>
      </c>
      <c r="BK302" s="215">
        <f>ROUND(I302*H302,2)</f>
        <v>0</v>
      </c>
      <c r="BL302" s="17" t="s">
        <v>141</v>
      </c>
      <c r="BM302" s="214" t="s">
        <v>382</v>
      </c>
    </row>
    <row r="303" spans="1:65" s="15" customFormat="1" ht="11.25">
      <c r="B303" s="239"/>
      <c r="C303" s="240"/>
      <c r="D303" s="218" t="s">
        <v>143</v>
      </c>
      <c r="E303" s="241" t="s">
        <v>1</v>
      </c>
      <c r="F303" s="242" t="s">
        <v>383</v>
      </c>
      <c r="G303" s="240"/>
      <c r="H303" s="241" t="s">
        <v>1</v>
      </c>
      <c r="I303" s="243"/>
      <c r="J303" s="240"/>
      <c r="K303" s="240"/>
      <c r="L303" s="244"/>
      <c r="M303" s="245"/>
      <c r="N303" s="246"/>
      <c r="O303" s="246"/>
      <c r="P303" s="246"/>
      <c r="Q303" s="246"/>
      <c r="R303" s="246"/>
      <c r="S303" s="246"/>
      <c r="T303" s="247"/>
      <c r="AT303" s="248" t="s">
        <v>143</v>
      </c>
      <c r="AU303" s="248" t="s">
        <v>86</v>
      </c>
      <c r="AV303" s="15" t="s">
        <v>84</v>
      </c>
      <c r="AW303" s="15" t="s">
        <v>33</v>
      </c>
      <c r="AX303" s="15" t="s">
        <v>76</v>
      </c>
      <c r="AY303" s="248" t="s">
        <v>134</v>
      </c>
    </row>
    <row r="304" spans="1:65" s="13" customFormat="1" ht="11.25">
      <c r="B304" s="216"/>
      <c r="C304" s="217"/>
      <c r="D304" s="218" t="s">
        <v>143</v>
      </c>
      <c r="E304" s="219" t="s">
        <v>1</v>
      </c>
      <c r="F304" s="220" t="s">
        <v>384</v>
      </c>
      <c r="G304" s="217"/>
      <c r="H304" s="221">
        <v>14.454000000000001</v>
      </c>
      <c r="I304" s="222"/>
      <c r="J304" s="217"/>
      <c r="K304" s="217"/>
      <c r="L304" s="223"/>
      <c r="M304" s="224"/>
      <c r="N304" s="225"/>
      <c r="O304" s="225"/>
      <c r="P304" s="225"/>
      <c r="Q304" s="225"/>
      <c r="R304" s="225"/>
      <c r="S304" s="225"/>
      <c r="T304" s="226"/>
      <c r="AT304" s="227" t="s">
        <v>143</v>
      </c>
      <c r="AU304" s="227" t="s">
        <v>86</v>
      </c>
      <c r="AV304" s="13" t="s">
        <v>86</v>
      </c>
      <c r="AW304" s="13" t="s">
        <v>33</v>
      </c>
      <c r="AX304" s="13" t="s">
        <v>76</v>
      </c>
      <c r="AY304" s="227" t="s">
        <v>134</v>
      </c>
    </row>
    <row r="305" spans="1:65" s="15" customFormat="1" ht="11.25">
      <c r="B305" s="239"/>
      <c r="C305" s="240"/>
      <c r="D305" s="218" t="s">
        <v>143</v>
      </c>
      <c r="E305" s="241" t="s">
        <v>1</v>
      </c>
      <c r="F305" s="242" t="s">
        <v>385</v>
      </c>
      <c r="G305" s="240"/>
      <c r="H305" s="241" t="s">
        <v>1</v>
      </c>
      <c r="I305" s="243"/>
      <c r="J305" s="240"/>
      <c r="K305" s="240"/>
      <c r="L305" s="244"/>
      <c r="M305" s="245"/>
      <c r="N305" s="246"/>
      <c r="O305" s="246"/>
      <c r="P305" s="246"/>
      <c r="Q305" s="246"/>
      <c r="R305" s="246"/>
      <c r="S305" s="246"/>
      <c r="T305" s="247"/>
      <c r="AT305" s="248" t="s">
        <v>143</v>
      </c>
      <c r="AU305" s="248" t="s">
        <v>86</v>
      </c>
      <c r="AV305" s="15" t="s">
        <v>84</v>
      </c>
      <c r="AW305" s="15" t="s">
        <v>33</v>
      </c>
      <c r="AX305" s="15" t="s">
        <v>76</v>
      </c>
      <c r="AY305" s="248" t="s">
        <v>134</v>
      </c>
    </row>
    <row r="306" spans="1:65" s="13" customFormat="1" ht="11.25">
      <c r="B306" s="216"/>
      <c r="C306" s="217"/>
      <c r="D306" s="218" t="s">
        <v>143</v>
      </c>
      <c r="E306" s="219" t="s">
        <v>1</v>
      </c>
      <c r="F306" s="220" t="s">
        <v>386</v>
      </c>
      <c r="G306" s="217"/>
      <c r="H306" s="221">
        <v>2.3420000000000001</v>
      </c>
      <c r="I306" s="222"/>
      <c r="J306" s="217"/>
      <c r="K306" s="217"/>
      <c r="L306" s="223"/>
      <c r="M306" s="224"/>
      <c r="N306" s="225"/>
      <c r="O306" s="225"/>
      <c r="P306" s="225"/>
      <c r="Q306" s="225"/>
      <c r="R306" s="225"/>
      <c r="S306" s="225"/>
      <c r="T306" s="226"/>
      <c r="AT306" s="227" t="s">
        <v>143</v>
      </c>
      <c r="AU306" s="227" t="s">
        <v>86</v>
      </c>
      <c r="AV306" s="13" t="s">
        <v>86</v>
      </c>
      <c r="AW306" s="13" t="s">
        <v>33</v>
      </c>
      <c r="AX306" s="13" t="s">
        <v>76</v>
      </c>
      <c r="AY306" s="227" t="s">
        <v>134</v>
      </c>
    </row>
    <row r="307" spans="1:65" s="15" customFormat="1" ht="11.25">
      <c r="B307" s="239"/>
      <c r="C307" s="240"/>
      <c r="D307" s="218" t="s">
        <v>143</v>
      </c>
      <c r="E307" s="241" t="s">
        <v>1</v>
      </c>
      <c r="F307" s="242" t="s">
        <v>387</v>
      </c>
      <c r="G307" s="240"/>
      <c r="H307" s="241" t="s">
        <v>1</v>
      </c>
      <c r="I307" s="243"/>
      <c r="J307" s="240"/>
      <c r="K307" s="240"/>
      <c r="L307" s="244"/>
      <c r="M307" s="245"/>
      <c r="N307" s="246"/>
      <c r="O307" s="246"/>
      <c r="P307" s="246"/>
      <c r="Q307" s="246"/>
      <c r="R307" s="246"/>
      <c r="S307" s="246"/>
      <c r="T307" s="247"/>
      <c r="AT307" s="248" t="s">
        <v>143</v>
      </c>
      <c r="AU307" s="248" t="s">
        <v>86</v>
      </c>
      <c r="AV307" s="15" t="s">
        <v>84</v>
      </c>
      <c r="AW307" s="15" t="s">
        <v>33</v>
      </c>
      <c r="AX307" s="15" t="s">
        <v>76</v>
      </c>
      <c r="AY307" s="248" t="s">
        <v>134</v>
      </c>
    </row>
    <row r="308" spans="1:65" s="13" customFormat="1" ht="11.25">
      <c r="B308" s="216"/>
      <c r="C308" s="217"/>
      <c r="D308" s="218" t="s">
        <v>143</v>
      </c>
      <c r="E308" s="219" t="s">
        <v>1</v>
      </c>
      <c r="F308" s="220" t="s">
        <v>388</v>
      </c>
      <c r="G308" s="217"/>
      <c r="H308" s="221">
        <v>4.38</v>
      </c>
      <c r="I308" s="222"/>
      <c r="J308" s="217"/>
      <c r="K308" s="217"/>
      <c r="L308" s="223"/>
      <c r="M308" s="224"/>
      <c r="N308" s="225"/>
      <c r="O308" s="225"/>
      <c r="P308" s="225"/>
      <c r="Q308" s="225"/>
      <c r="R308" s="225"/>
      <c r="S308" s="225"/>
      <c r="T308" s="226"/>
      <c r="AT308" s="227" t="s">
        <v>143</v>
      </c>
      <c r="AU308" s="227" t="s">
        <v>86</v>
      </c>
      <c r="AV308" s="13" t="s">
        <v>86</v>
      </c>
      <c r="AW308" s="13" t="s">
        <v>33</v>
      </c>
      <c r="AX308" s="13" t="s">
        <v>76</v>
      </c>
      <c r="AY308" s="227" t="s">
        <v>134</v>
      </c>
    </row>
    <row r="309" spans="1:65" s="15" customFormat="1" ht="11.25">
      <c r="B309" s="239"/>
      <c r="C309" s="240"/>
      <c r="D309" s="218" t="s">
        <v>143</v>
      </c>
      <c r="E309" s="241" t="s">
        <v>1</v>
      </c>
      <c r="F309" s="242" t="s">
        <v>389</v>
      </c>
      <c r="G309" s="240"/>
      <c r="H309" s="241" t="s">
        <v>1</v>
      </c>
      <c r="I309" s="243"/>
      <c r="J309" s="240"/>
      <c r="K309" s="240"/>
      <c r="L309" s="244"/>
      <c r="M309" s="245"/>
      <c r="N309" s="246"/>
      <c r="O309" s="246"/>
      <c r="P309" s="246"/>
      <c r="Q309" s="246"/>
      <c r="R309" s="246"/>
      <c r="S309" s="246"/>
      <c r="T309" s="247"/>
      <c r="AT309" s="248" t="s">
        <v>143</v>
      </c>
      <c r="AU309" s="248" t="s">
        <v>86</v>
      </c>
      <c r="AV309" s="15" t="s">
        <v>84</v>
      </c>
      <c r="AW309" s="15" t="s">
        <v>33</v>
      </c>
      <c r="AX309" s="15" t="s">
        <v>76</v>
      </c>
      <c r="AY309" s="248" t="s">
        <v>134</v>
      </c>
    </row>
    <row r="310" spans="1:65" s="13" customFormat="1" ht="11.25">
      <c r="B310" s="216"/>
      <c r="C310" s="217"/>
      <c r="D310" s="218" t="s">
        <v>143</v>
      </c>
      <c r="E310" s="219" t="s">
        <v>1</v>
      </c>
      <c r="F310" s="220" t="s">
        <v>390</v>
      </c>
      <c r="G310" s="217"/>
      <c r="H310" s="221">
        <v>3.9740000000000002</v>
      </c>
      <c r="I310" s="222"/>
      <c r="J310" s="217"/>
      <c r="K310" s="217"/>
      <c r="L310" s="223"/>
      <c r="M310" s="224"/>
      <c r="N310" s="225"/>
      <c r="O310" s="225"/>
      <c r="P310" s="225"/>
      <c r="Q310" s="225"/>
      <c r="R310" s="225"/>
      <c r="S310" s="225"/>
      <c r="T310" s="226"/>
      <c r="AT310" s="227" t="s">
        <v>143</v>
      </c>
      <c r="AU310" s="227" t="s">
        <v>86</v>
      </c>
      <c r="AV310" s="13" t="s">
        <v>86</v>
      </c>
      <c r="AW310" s="13" t="s">
        <v>33</v>
      </c>
      <c r="AX310" s="13" t="s">
        <v>76</v>
      </c>
      <c r="AY310" s="227" t="s">
        <v>134</v>
      </c>
    </row>
    <row r="311" spans="1:65" s="13" customFormat="1" ht="11.25">
      <c r="B311" s="216"/>
      <c r="C311" s="217"/>
      <c r="D311" s="218" t="s">
        <v>143</v>
      </c>
      <c r="E311" s="219" t="s">
        <v>1</v>
      </c>
      <c r="F311" s="220" t="s">
        <v>391</v>
      </c>
      <c r="G311" s="217"/>
      <c r="H311" s="221">
        <v>2.9380000000000002</v>
      </c>
      <c r="I311" s="222"/>
      <c r="J311" s="217"/>
      <c r="K311" s="217"/>
      <c r="L311" s="223"/>
      <c r="M311" s="224"/>
      <c r="N311" s="225"/>
      <c r="O311" s="225"/>
      <c r="P311" s="225"/>
      <c r="Q311" s="225"/>
      <c r="R311" s="225"/>
      <c r="S311" s="225"/>
      <c r="T311" s="226"/>
      <c r="AT311" s="227" t="s">
        <v>143</v>
      </c>
      <c r="AU311" s="227" t="s">
        <v>86</v>
      </c>
      <c r="AV311" s="13" t="s">
        <v>86</v>
      </c>
      <c r="AW311" s="13" t="s">
        <v>33</v>
      </c>
      <c r="AX311" s="13" t="s">
        <v>76</v>
      </c>
      <c r="AY311" s="227" t="s">
        <v>134</v>
      </c>
    </row>
    <row r="312" spans="1:65" s="14" customFormat="1" ht="11.25">
      <c r="B312" s="228"/>
      <c r="C312" s="229"/>
      <c r="D312" s="218" t="s">
        <v>143</v>
      </c>
      <c r="E312" s="230" t="s">
        <v>1</v>
      </c>
      <c r="F312" s="231" t="s">
        <v>145</v>
      </c>
      <c r="G312" s="229"/>
      <c r="H312" s="232">
        <v>28.087999999999997</v>
      </c>
      <c r="I312" s="233"/>
      <c r="J312" s="229"/>
      <c r="K312" s="229"/>
      <c r="L312" s="234"/>
      <c r="M312" s="235"/>
      <c r="N312" s="236"/>
      <c r="O312" s="236"/>
      <c r="P312" s="236"/>
      <c r="Q312" s="236"/>
      <c r="R312" s="236"/>
      <c r="S312" s="236"/>
      <c r="T312" s="237"/>
      <c r="AT312" s="238" t="s">
        <v>143</v>
      </c>
      <c r="AU312" s="238" t="s">
        <v>86</v>
      </c>
      <c r="AV312" s="14" t="s">
        <v>141</v>
      </c>
      <c r="AW312" s="14" t="s">
        <v>33</v>
      </c>
      <c r="AX312" s="14" t="s">
        <v>84</v>
      </c>
      <c r="AY312" s="238" t="s">
        <v>134</v>
      </c>
    </row>
    <row r="313" spans="1:65" s="12" customFormat="1" ht="22.9" customHeight="1">
      <c r="B313" s="187"/>
      <c r="C313" s="188"/>
      <c r="D313" s="189" t="s">
        <v>75</v>
      </c>
      <c r="E313" s="201" t="s">
        <v>392</v>
      </c>
      <c r="F313" s="201" t="s">
        <v>393</v>
      </c>
      <c r="G313" s="188"/>
      <c r="H313" s="188"/>
      <c r="I313" s="191"/>
      <c r="J313" s="202">
        <f>BK313</f>
        <v>0</v>
      </c>
      <c r="K313" s="188"/>
      <c r="L313" s="193"/>
      <c r="M313" s="194"/>
      <c r="N313" s="195"/>
      <c r="O313" s="195"/>
      <c r="P313" s="196">
        <f>SUM(P314:P322)</f>
        <v>0</v>
      </c>
      <c r="Q313" s="195"/>
      <c r="R313" s="196">
        <f>SUM(R314:R322)</f>
        <v>0</v>
      </c>
      <c r="S313" s="195"/>
      <c r="T313" s="197">
        <f>SUM(T314:T322)</f>
        <v>0</v>
      </c>
      <c r="AR313" s="198" t="s">
        <v>84</v>
      </c>
      <c r="AT313" s="199" t="s">
        <v>75</v>
      </c>
      <c r="AU313" s="199" t="s">
        <v>84</v>
      </c>
      <c r="AY313" s="198" t="s">
        <v>134</v>
      </c>
      <c r="BK313" s="200">
        <f>SUM(BK314:BK322)</f>
        <v>0</v>
      </c>
    </row>
    <row r="314" spans="1:65" s="2" customFormat="1" ht="21.75" customHeight="1">
      <c r="A314" s="34"/>
      <c r="B314" s="35"/>
      <c r="C314" s="203" t="s">
        <v>394</v>
      </c>
      <c r="D314" s="203" t="s">
        <v>136</v>
      </c>
      <c r="E314" s="204" t="s">
        <v>395</v>
      </c>
      <c r="F314" s="205" t="s">
        <v>396</v>
      </c>
      <c r="G314" s="206" t="s">
        <v>180</v>
      </c>
      <c r="H314" s="207">
        <v>69.938999999999993</v>
      </c>
      <c r="I314" s="208"/>
      <c r="J314" s="209">
        <f>ROUND(I314*H314,2)</f>
        <v>0</v>
      </c>
      <c r="K314" s="205" t="s">
        <v>140</v>
      </c>
      <c r="L314" s="39"/>
      <c r="M314" s="210" t="s">
        <v>1</v>
      </c>
      <c r="N314" s="211" t="s">
        <v>41</v>
      </c>
      <c r="O314" s="71"/>
      <c r="P314" s="212">
        <f>O314*H314</f>
        <v>0</v>
      </c>
      <c r="Q314" s="212">
        <v>0</v>
      </c>
      <c r="R314" s="212">
        <f>Q314*H314</f>
        <v>0</v>
      </c>
      <c r="S314" s="212">
        <v>0</v>
      </c>
      <c r="T314" s="213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214" t="s">
        <v>141</v>
      </c>
      <c r="AT314" s="214" t="s">
        <v>136</v>
      </c>
      <c r="AU314" s="214" t="s">
        <v>86</v>
      </c>
      <c r="AY314" s="17" t="s">
        <v>134</v>
      </c>
      <c r="BE314" s="215">
        <f>IF(N314="základní",J314,0)</f>
        <v>0</v>
      </c>
      <c r="BF314" s="215">
        <f>IF(N314="snížená",J314,0)</f>
        <v>0</v>
      </c>
      <c r="BG314" s="215">
        <f>IF(N314="zákl. přenesená",J314,0)</f>
        <v>0</v>
      </c>
      <c r="BH314" s="215">
        <f>IF(N314="sníž. přenesená",J314,0)</f>
        <v>0</v>
      </c>
      <c r="BI314" s="215">
        <f>IF(N314="nulová",J314,0)</f>
        <v>0</v>
      </c>
      <c r="BJ314" s="17" t="s">
        <v>84</v>
      </c>
      <c r="BK314" s="215">
        <f>ROUND(I314*H314,2)</f>
        <v>0</v>
      </c>
      <c r="BL314" s="17" t="s">
        <v>141</v>
      </c>
      <c r="BM314" s="214" t="s">
        <v>397</v>
      </c>
    </row>
    <row r="315" spans="1:65" s="2" customFormat="1" ht="16.5" customHeight="1">
      <c r="A315" s="34"/>
      <c r="B315" s="35"/>
      <c r="C315" s="203" t="s">
        <v>252</v>
      </c>
      <c r="D315" s="203" t="s">
        <v>136</v>
      </c>
      <c r="E315" s="204" t="s">
        <v>398</v>
      </c>
      <c r="F315" s="205" t="s">
        <v>399</v>
      </c>
      <c r="G315" s="206" t="s">
        <v>180</v>
      </c>
      <c r="H315" s="207">
        <v>3427.011</v>
      </c>
      <c r="I315" s="208"/>
      <c r="J315" s="209">
        <f>ROUND(I315*H315,2)</f>
        <v>0</v>
      </c>
      <c r="K315" s="205" t="s">
        <v>140</v>
      </c>
      <c r="L315" s="39"/>
      <c r="M315" s="210" t="s">
        <v>1</v>
      </c>
      <c r="N315" s="211" t="s">
        <v>41</v>
      </c>
      <c r="O315" s="71"/>
      <c r="P315" s="212">
        <f>O315*H315</f>
        <v>0</v>
      </c>
      <c r="Q315" s="212">
        <v>0</v>
      </c>
      <c r="R315" s="212">
        <f>Q315*H315</f>
        <v>0</v>
      </c>
      <c r="S315" s="212">
        <v>0</v>
      </c>
      <c r="T315" s="213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214" t="s">
        <v>141</v>
      </c>
      <c r="AT315" s="214" t="s">
        <v>136</v>
      </c>
      <c r="AU315" s="214" t="s">
        <v>86</v>
      </c>
      <c r="AY315" s="17" t="s">
        <v>134</v>
      </c>
      <c r="BE315" s="215">
        <f>IF(N315="základní",J315,0)</f>
        <v>0</v>
      </c>
      <c r="BF315" s="215">
        <f>IF(N315="snížená",J315,0)</f>
        <v>0</v>
      </c>
      <c r="BG315" s="215">
        <f>IF(N315="zákl. přenesená",J315,0)</f>
        <v>0</v>
      </c>
      <c r="BH315" s="215">
        <f>IF(N315="sníž. přenesená",J315,0)</f>
        <v>0</v>
      </c>
      <c r="BI315" s="215">
        <f>IF(N315="nulová",J315,0)</f>
        <v>0</v>
      </c>
      <c r="BJ315" s="17" t="s">
        <v>84</v>
      </c>
      <c r="BK315" s="215">
        <f>ROUND(I315*H315,2)</f>
        <v>0</v>
      </c>
      <c r="BL315" s="17" t="s">
        <v>141</v>
      </c>
      <c r="BM315" s="214" t="s">
        <v>400</v>
      </c>
    </row>
    <row r="316" spans="1:65" s="13" customFormat="1" ht="11.25">
      <c r="B316" s="216"/>
      <c r="C316" s="217"/>
      <c r="D316" s="218" t="s">
        <v>143</v>
      </c>
      <c r="E316" s="219" t="s">
        <v>1</v>
      </c>
      <c r="F316" s="220" t="s">
        <v>401</v>
      </c>
      <c r="G316" s="217"/>
      <c r="H316" s="221">
        <v>3427.011</v>
      </c>
      <c r="I316" s="222"/>
      <c r="J316" s="217"/>
      <c r="K316" s="217"/>
      <c r="L316" s="223"/>
      <c r="M316" s="224"/>
      <c r="N316" s="225"/>
      <c r="O316" s="225"/>
      <c r="P316" s="225"/>
      <c r="Q316" s="225"/>
      <c r="R316" s="225"/>
      <c r="S316" s="225"/>
      <c r="T316" s="226"/>
      <c r="AT316" s="227" t="s">
        <v>143</v>
      </c>
      <c r="AU316" s="227" t="s">
        <v>86</v>
      </c>
      <c r="AV316" s="13" t="s">
        <v>86</v>
      </c>
      <c r="AW316" s="13" t="s">
        <v>33</v>
      </c>
      <c r="AX316" s="13" t="s">
        <v>76</v>
      </c>
      <c r="AY316" s="227" t="s">
        <v>134</v>
      </c>
    </row>
    <row r="317" spans="1:65" s="14" customFormat="1" ht="11.25">
      <c r="B317" s="228"/>
      <c r="C317" s="229"/>
      <c r="D317" s="218" t="s">
        <v>143</v>
      </c>
      <c r="E317" s="230" t="s">
        <v>1</v>
      </c>
      <c r="F317" s="231" t="s">
        <v>145</v>
      </c>
      <c r="G317" s="229"/>
      <c r="H317" s="232">
        <v>3427.011</v>
      </c>
      <c r="I317" s="233"/>
      <c r="J317" s="229"/>
      <c r="K317" s="229"/>
      <c r="L317" s="234"/>
      <c r="M317" s="235"/>
      <c r="N317" s="236"/>
      <c r="O317" s="236"/>
      <c r="P317" s="236"/>
      <c r="Q317" s="236"/>
      <c r="R317" s="236"/>
      <c r="S317" s="236"/>
      <c r="T317" s="237"/>
      <c r="AT317" s="238" t="s">
        <v>143</v>
      </c>
      <c r="AU317" s="238" t="s">
        <v>86</v>
      </c>
      <c r="AV317" s="14" t="s">
        <v>141</v>
      </c>
      <c r="AW317" s="14" t="s">
        <v>33</v>
      </c>
      <c r="AX317" s="14" t="s">
        <v>84</v>
      </c>
      <c r="AY317" s="238" t="s">
        <v>134</v>
      </c>
    </row>
    <row r="318" spans="1:65" s="2" customFormat="1" ht="21.75" customHeight="1">
      <c r="A318" s="34"/>
      <c r="B318" s="35"/>
      <c r="C318" s="203" t="s">
        <v>402</v>
      </c>
      <c r="D318" s="203" t="s">
        <v>136</v>
      </c>
      <c r="E318" s="204" t="s">
        <v>403</v>
      </c>
      <c r="F318" s="205" t="s">
        <v>404</v>
      </c>
      <c r="G318" s="206" t="s">
        <v>180</v>
      </c>
      <c r="H318" s="207">
        <v>69.938999999999993</v>
      </c>
      <c r="I318" s="208"/>
      <c r="J318" s="209">
        <f>ROUND(I318*H318,2)</f>
        <v>0</v>
      </c>
      <c r="K318" s="205" t="s">
        <v>140</v>
      </c>
      <c r="L318" s="39"/>
      <c r="M318" s="210" t="s">
        <v>1</v>
      </c>
      <c r="N318" s="211" t="s">
        <v>41</v>
      </c>
      <c r="O318" s="71"/>
      <c r="P318" s="212">
        <f>O318*H318</f>
        <v>0</v>
      </c>
      <c r="Q318" s="212">
        <v>0</v>
      </c>
      <c r="R318" s="212">
        <f>Q318*H318</f>
        <v>0</v>
      </c>
      <c r="S318" s="212">
        <v>0</v>
      </c>
      <c r="T318" s="213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214" t="s">
        <v>141</v>
      </c>
      <c r="AT318" s="214" t="s">
        <v>136</v>
      </c>
      <c r="AU318" s="214" t="s">
        <v>86</v>
      </c>
      <c r="AY318" s="17" t="s">
        <v>134</v>
      </c>
      <c r="BE318" s="215">
        <f>IF(N318="základní",J318,0)</f>
        <v>0</v>
      </c>
      <c r="BF318" s="215">
        <f>IF(N318="snížená",J318,0)</f>
        <v>0</v>
      </c>
      <c r="BG318" s="215">
        <f>IF(N318="zákl. přenesená",J318,0)</f>
        <v>0</v>
      </c>
      <c r="BH318" s="215">
        <f>IF(N318="sníž. přenesená",J318,0)</f>
        <v>0</v>
      </c>
      <c r="BI318" s="215">
        <f>IF(N318="nulová",J318,0)</f>
        <v>0</v>
      </c>
      <c r="BJ318" s="17" t="s">
        <v>84</v>
      </c>
      <c r="BK318" s="215">
        <f>ROUND(I318*H318,2)</f>
        <v>0</v>
      </c>
      <c r="BL318" s="17" t="s">
        <v>141</v>
      </c>
      <c r="BM318" s="214" t="s">
        <v>405</v>
      </c>
    </row>
    <row r="319" spans="1:65" s="2" customFormat="1" ht="21.75" customHeight="1">
      <c r="A319" s="34"/>
      <c r="B319" s="35"/>
      <c r="C319" s="203" t="s">
        <v>256</v>
      </c>
      <c r="D319" s="203" t="s">
        <v>136</v>
      </c>
      <c r="E319" s="204" t="s">
        <v>406</v>
      </c>
      <c r="F319" s="205" t="s">
        <v>407</v>
      </c>
      <c r="G319" s="206" t="s">
        <v>180</v>
      </c>
      <c r="H319" s="207">
        <v>258.31099999999998</v>
      </c>
      <c r="I319" s="208"/>
      <c r="J319" s="209">
        <f>ROUND(I319*H319,2)</f>
        <v>0</v>
      </c>
      <c r="K319" s="205" t="s">
        <v>140</v>
      </c>
      <c r="L319" s="39"/>
      <c r="M319" s="210" t="s">
        <v>1</v>
      </c>
      <c r="N319" s="211" t="s">
        <v>41</v>
      </c>
      <c r="O319" s="71"/>
      <c r="P319" s="212">
        <f>O319*H319</f>
        <v>0</v>
      </c>
      <c r="Q319" s="212">
        <v>0</v>
      </c>
      <c r="R319" s="212">
        <f>Q319*H319</f>
        <v>0</v>
      </c>
      <c r="S319" s="212">
        <v>0</v>
      </c>
      <c r="T319" s="213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214" t="s">
        <v>141</v>
      </c>
      <c r="AT319" s="214" t="s">
        <v>136</v>
      </c>
      <c r="AU319" s="214" t="s">
        <v>86</v>
      </c>
      <c r="AY319" s="17" t="s">
        <v>134</v>
      </c>
      <c r="BE319" s="215">
        <f>IF(N319="základní",J319,0)</f>
        <v>0</v>
      </c>
      <c r="BF319" s="215">
        <f>IF(N319="snížená",J319,0)</f>
        <v>0</v>
      </c>
      <c r="BG319" s="215">
        <f>IF(N319="zákl. přenesená",J319,0)</f>
        <v>0</v>
      </c>
      <c r="BH319" s="215">
        <f>IF(N319="sníž. přenesená",J319,0)</f>
        <v>0</v>
      </c>
      <c r="BI319" s="215">
        <f>IF(N319="nulová",J319,0)</f>
        <v>0</v>
      </c>
      <c r="BJ319" s="17" t="s">
        <v>84</v>
      </c>
      <c r="BK319" s="215">
        <f>ROUND(I319*H319,2)</f>
        <v>0</v>
      </c>
      <c r="BL319" s="17" t="s">
        <v>141</v>
      </c>
      <c r="BM319" s="214" t="s">
        <v>408</v>
      </c>
    </row>
    <row r="320" spans="1:65" s="13" customFormat="1" ht="11.25">
      <c r="B320" s="216"/>
      <c r="C320" s="217"/>
      <c r="D320" s="218" t="s">
        <v>143</v>
      </c>
      <c r="E320" s="219" t="s">
        <v>1</v>
      </c>
      <c r="F320" s="220" t="s">
        <v>186</v>
      </c>
      <c r="G320" s="217"/>
      <c r="H320" s="221">
        <v>69.938999999999993</v>
      </c>
      <c r="I320" s="222"/>
      <c r="J320" s="217"/>
      <c r="K320" s="217"/>
      <c r="L320" s="223"/>
      <c r="M320" s="224"/>
      <c r="N320" s="225"/>
      <c r="O320" s="225"/>
      <c r="P320" s="225"/>
      <c r="Q320" s="225"/>
      <c r="R320" s="225"/>
      <c r="S320" s="225"/>
      <c r="T320" s="226"/>
      <c r="AT320" s="227" t="s">
        <v>143</v>
      </c>
      <c r="AU320" s="227" t="s">
        <v>86</v>
      </c>
      <c r="AV320" s="13" t="s">
        <v>86</v>
      </c>
      <c r="AW320" s="13" t="s">
        <v>33</v>
      </c>
      <c r="AX320" s="13" t="s">
        <v>76</v>
      </c>
      <c r="AY320" s="227" t="s">
        <v>134</v>
      </c>
    </row>
    <row r="321" spans="1:65" s="13" customFormat="1" ht="11.25">
      <c r="B321" s="216"/>
      <c r="C321" s="217"/>
      <c r="D321" s="218" t="s">
        <v>143</v>
      </c>
      <c r="E321" s="219" t="s">
        <v>1</v>
      </c>
      <c r="F321" s="220" t="s">
        <v>409</v>
      </c>
      <c r="G321" s="217"/>
      <c r="H321" s="221">
        <v>188.37200000000001</v>
      </c>
      <c r="I321" s="222"/>
      <c r="J321" s="217"/>
      <c r="K321" s="217"/>
      <c r="L321" s="223"/>
      <c r="M321" s="224"/>
      <c r="N321" s="225"/>
      <c r="O321" s="225"/>
      <c r="P321" s="225"/>
      <c r="Q321" s="225"/>
      <c r="R321" s="225"/>
      <c r="S321" s="225"/>
      <c r="T321" s="226"/>
      <c r="AT321" s="227" t="s">
        <v>143</v>
      </c>
      <c r="AU321" s="227" t="s">
        <v>86</v>
      </c>
      <c r="AV321" s="13" t="s">
        <v>86</v>
      </c>
      <c r="AW321" s="13" t="s">
        <v>33</v>
      </c>
      <c r="AX321" s="13" t="s">
        <v>76</v>
      </c>
      <c r="AY321" s="227" t="s">
        <v>134</v>
      </c>
    </row>
    <row r="322" spans="1:65" s="14" customFormat="1" ht="11.25">
      <c r="B322" s="228"/>
      <c r="C322" s="229"/>
      <c r="D322" s="218" t="s">
        <v>143</v>
      </c>
      <c r="E322" s="230" t="s">
        <v>1</v>
      </c>
      <c r="F322" s="231" t="s">
        <v>145</v>
      </c>
      <c r="G322" s="229"/>
      <c r="H322" s="232">
        <v>258.31100000000004</v>
      </c>
      <c r="I322" s="233"/>
      <c r="J322" s="229"/>
      <c r="K322" s="229"/>
      <c r="L322" s="234"/>
      <c r="M322" s="235"/>
      <c r="N322" s="236"/>
      <c r="O322" s="236"/>
      <c r="P322" s="236"/>
      <c r="Q322" s="236"/>
      <c r="R322" s="236"/>
      <c r="S322" s="236"/>
      <c r="T322" s="237"/>
      <c r="AT322" s="238" t="s">
        <v>143</v>
      </c>
      <c r="AU322" s="238" t="s">
        <v>86</v>
      </c>
      <c r="AV322" s="14" t="s">
        <v>141</v>
      </c>
      <c r="AW322" s="14" t="s">
        <v>33</v>
      </c>
      <c r="AX322" s="14" t="s">
        <v>84</v>
      </c>
      <c r="AY322" s="238" t="s">
        <v>134</v>
      </c>
    </row>
    <row r="323" spans="1:65" s="12" customFormat="1" ht="22.9" customHeight="1">
      <c r="B323" s="187"/>
      <c r="C323" s="188"/>
      <c r="D323" s="189" t="s">
        <v>75</v>
      </c>
      <c r="E323" s="201" t="s">
        <v>410</v>
      </c>
      <c r="F323" s="201" t="s">
        <v>411</v>
      </c>
      <c r="G323" s="188"/>
      <c r="H323" s="188"/>
      <c r="I323" s="191"/>
      <c r="J323" s="202">
        <f>BK323</f>
        <v>0</v>
      </c>
      <c r="K323" s="188"/>
      <c r="L323" s="193"/>
      <c r="M323" s="194"/>
      <c r="N323" s="195"/>
      <c r="O323" s="195"/>
      <c r="P323" s="196">
        <f>SUM(P324:P325)</f>
        <v>0</v>
      </c>
      <c r="Q323" s="195"/>
      <c r="R323" s="196">
        <f>SUM(R324:R325)</f>
        <v>0</v>
      </c>
      <c r="S323" s="195"/>
      <c r="T323" s="197">
        <f>SUM(T324:T325)</f>
        <v>0</v>
      </c>
      <c r="AR323" s="198" t="s">
        <v>84</v>
      </c>
      <c r="AT323" s="199" t="s">
        <v>75</v>
      </c>
      <c r="AU323" s="199" t="s">
        <v>84</v>
      </c>
      <c r="AY323" s="198" t="s">
        <v>134</v>
      </c>
      <c r="BK323" s="200">
        <f>SUM(BK324:BK325)</f>
        <v>0</v>
      </c>
    </row>
    <row r="324" spans="1:65" s="2" customFormat="1" ht="21.75" customHeight="1">
      <c r="A324" s="34"/>
      <c r="B324" s="35"/>
      <c r="C324" s="203" t="s">
        <v>412</v>
      </c>
      <c r="D324" s="203" t="s">
        <v>136</v>
      </c>
      <c r="E324" s="204" t="s">
        <v>413</v>
      </c>
      <c r="F324" s="205" t="s">
        <v>414</v>
      </c>
      <c r="G324" s="206" t="s">
        <v>180</v>
      </c>
      <c r="H324" s="207">
        <v>253.423</v>
      </c>
      <c r="I324" s="208"/>
      <c r="J324" s="209">
        <f>ROUND(I324*H324,2)</f>
        <v>0</v>
      </c>
      <c r="K324" s="205" t="s">
        <v>140</v>
      </c>
      <c r="L324" s="39"/>
      <c r="M324" s="210" t="s">
        <v>1</v>
      </c>
      <c r="N324" s="211" t="s">
        <v>41</v>
      </c>
      <c r="O324" s="71"/>
      <c r="P324" s="212">
        <f>O324*H324</f>
        <v>0</v>
      </c>
      <c r="Q324" s="212">
        <v>0</v>
      </c>
      <c r="R324" s="212">
        <f>Q324*H324</f>
        <v>0</v>
      </c>
      <c r="S324" s="212">
        <v>0</v>
      </c>
      <c r="T324" s="213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214" t="s">
        <v>141</v>
      </c>
      <c r="AT324" s="214" t="s">
        <v>136</v>
      </c>
      <c r="AU324" s="214" t="s">
        <v>86</v>
      </c>
      <c r="AY324" s="17" t="s">
        <v>134</v>
      </c>
      <c r="BE324" s="215">
        <f>IF(N324="základní",J324,0)</f>
        <v>0</v>
      </c>
      <c r="BF324" s="215">
        <f>IF(N324="snížená",J324,0)</f>
        <v>0</v>
      </c>
      <c r="BG324" s="215">
        <f>IF(N324="zákl. přenesená",J324,0)</f>
        <v>0</v>
      </c>
      <c r="BH324" s="215">
        <f>IF(N324="sníž. přenesená",J324,0)</f>
        <v>0</v>
      </c>
      <c r="BI324" s="215">
        <f>IF(N324="nulová",J324,0)</f>
        <v>0</v>
      </c>
      <c r="BJ324" s="17" t="s">
        <v>84</v>
      </c>
      <c r="BK324" s="215">
        <f>ROUND(I324*H324,2)</f>
        <v>0</v>
      </c>
      <c r="BL324" s="17" t="s">
        <v>141</v>
      </c>
      <c r="BM324" s="214" t="s">
        <v>415</v>
      </c>
    </row>
    <row r="325" spans="1:65" s="2" customFormat="1" ht="21.75" customHeight="1">
      <c r="A325" s="34"/>
      <c r="B325" s="35"/>
      <c r="C325" s="203" t="s">
        <v>264</v>
      </c>
      <c r="D325" s="203" t="s">
        <v>136</v>
      </c>
      <c r="E325" s="204" t="s">
        <v>416</v>
      </c>
      <c r="F325" s="205" t="s">
        <v>417</v>
      </c>
      <c r="G325" s="206" t="s">
        <v>180</v>
      </c>
      <c r="H325" s="207">
        <v>253.339</v>
      </c>
      <c r="I325" s="208"/>
      <c r="J325" s="209">
        <f>ROUND(I325*H325,2)</f>
        <v>0</v>
      </c>
      <c r="K325" s="205" t="s">
        <v>140</v>
      </c>
      <c r="L325" s="39"/>
      <c r="M325" s="210" t="s">
        <v>1</v>
      </c>
      <c r="N325" s="211" t="s">
        <v>41</v>
      </c>
      <c r="O325" s="71"/>
      <c r="P325" s="212">
        <f>O325*H325</f>
        <v>0</v>
      </c>
      <c r="Q325" s="212">
        <v>0</v>
      </c>
      <c r="R325" s="212">
        <f>Q325*H325</f>
        <v>0</v>
      </c>
      <c r="S325" s="212">
        <v>0</v>
      </c>
      <c r="T325" s="213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214" t="s">
        <v>141</v>
      </c>
      <c r="AT325" s="214" t="s">
        <v>136</v>
      </c>
      <c r="AU325" s="214" t="s">
        <v>86</v>
      </c>
      <c r="AY325" s="17" t="s">
        <v>134</v>
      </c>
      <c r="BE325" s="215">
        <f>IF(N325="základní",J325,0)</f>
        <v>0</v>
      </c>
      <c r="BF325" s="215">
        <f>IF(N325="snížená",J325,0)</f>
        <v>0</v>
      </c>
      <c r="BG325" s="215">
        <f>IF(N325="zákl. přenesená",J325,0)</f>
        <v>0</v>
      </c>
      <c r="BH325" s="215">
        <f>IF(N325="sníž. přenesená",J325,0)</f>
        <v>0</v>
      </c>
      <c r="BI325" s="215">
        <f>IF(N325="nulová",J325,0)</f>
        <v>0</v>
      </c>
      <c r="BJ325" s="17" t="s">
        <v>84</v>
      </c>
      <c r="BK325" s="215">
        <f>ROUND(I325*H325,2)</f>
        <v>0</v>
      </c>
      <c r="BL325" s="17" t="s">
        <v>141</v>
      </c>
      <c r="BM325" s="214" t="s">
        <v>418</v>
      </c>
    </row>
    <row r="326" spans="1:65" s="12" customFormat="1" ht="25.9" customHeight="1">
      <c r="B326" s="187"/>
      <c r="C326" s="188"/>
      <c r="D326" s="189" t="s">
        <v>75</v>
      </c>
      <c r="E326" s="190" t="s">
        <v>419</v>
      </c>
      <c r="F326" s="190" t="s">
        <v>420</v>
      </c>
      <c r="G326" s="188"/>
      <c r="H326" s="188"/>
      <c r="I326" s="191"/>
      <c r="J326" s="192">
        <f>BK326</f>
        <v>0</v>
      </c>
      <c r="K326" s="188"/>
      <c r="L326" s="193"/>
      <c r="M326" s="194"/>
      <c r="N326" s="195"/>
      <c r="O326" s="195"/>
      <c r="P326" s="196">
        <f>SUM(P327:P345)</f>
        <v>0</v>
      </c>
      <c r="Q326" s="195"/>
      <c r="R326" s="196">
        <f>SUM(R327:R345)</f>
        <v>8.4000000000000005E-2</v>
      </c>
      <c r="S326" s="195"/>
      <c r="T326" s="197">
        <f>SUM(T327:T345)</f>
        <v>0</v>
      </c>
      <c r="AR326" s="198" t="s">
        <v>86</v>
      </c>
      <c r="AT326" s="199" t="s">
        <v>75</v>
      </c>
      <c r="AU326" s="199" t="s">
        <v>76</v>
      </c>
      <c r="AY326" s="198" t="s">
        <v>134</v>
      </c>
      <c r="BK326" s="200">
        <f>SUM(BK327:BK345)</f>
        <v>0</v>
      </c>
    </row>
    <row r="327" spans="1:65" s="2" customFormat="1" ht="21.75" customHeight="1">
      <c r="A327" s="34"/>
      <c r="B327" s="35"/>
      <c r="C327" s="203" t="s">
        <v>421</v>
      </c>
      <c r="D327" s="203" t="s">
        <v>136</v>
      </c>
      <c r="E327" s="204" t="s">
        <v>422</v>
      </c>
      <c r="F327" s="205" t="s">
        <v>423</v>
      </c>
      <c r="G327" s="206" t="s">
        <v>139</v>
      </c>
      <c r="H327" s="207">
        <v>72.915999999999997</v>
      </c>
      <c r="I327" s="208"/>
      <c r="J327" s="209">
        <f>ROUND(I327*H327,2)</f>
        <v>0</v>
      </c>
      <c r="K327" s="205" t="s">
        <v>140</v>
      </c>
      <c r="L327" s="39"/>
      <c r="M327" s="210" t="s">
        <v>1</v>
      </c>
      <c r="N327" s="211" t="s">
        <v>41</v>
      </c>
      <c r="O327" s="71"/>
      <c r="P327" s="212">
        <f>O327*H327</f>
        <v>0</v>
      </c>
      <c r="Q327" s="212">
        <v>0</v>
      </c>
      <c r="R327" s="212">
        <f>Q327*H327</f>
        <v>0</v>
      </c>
      <c r="S327" s="212">
        <v>0</v>
      </c>
      <c r="T327" s="213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214" t="s">
        <v>221</v>
      </c>
      <c r="AT327" s="214" t="s">
        <v>136</v>
      </c>
      <c r="AU327" s="214" t="s">
        <v>84</v>
      </c>
      <c r="AY327" s="17" t="s">
        <v>134</v>
      </c>
      <c r="BE327" s="215">
        <f>IF(N327="základní",J327,0)</f>
        <v>0</v>
      </c>
      <c r="BF327" s="215">
        <f>IF(N327="snížená",J327,0)</f>
        <v>0</v>
      </c>
      <c r="BG327" s="215">
        <f>IF(N327="zákl. přenesená",J327,0)</f>
        <v>0</v>
      </c>
      <c r="BH327" s="215">
        <f>IF(N327="sníž. přenesená",J327,0)</f>
        <v>0</v>
      </c>
      <c r="BI327" s="215">
        <f>IF(N327="nulová",J327,0)</f>
        <v>0</v>
      </c>
      <c r="BJ327" s="17" t="s">
        <v>84</v>
      </c>
      <c r="BK327" s="215">
        <f>ROUND(I327*H327,2)</f>
        <v>0</v>
      </c>
      <c r="BL327" s="17" t="s">
        <v>221</v>
      </c>
      <c r="BM327" s="214" t="s">
        <v>424</v>
      </c>
    </row>
    <row r="328" spans="1:65" s="15" customFormat="1" ht="11.25">
      <c r="B328" s="239"/>
      <c r="C328" s="240"/>
      <c r="D328" s="218" t="s">
        <v>143</v>
      </c>
      <c r="E328" s="241" t="s">
        <v>1</v>
      </c>
      <c r="F328" s="242" t="s">
        <v>248</v>
      </c>
      <c r="G328" s="240"/>
      <c r="H328" s="241" t="s">
        <v>1</v>
      </c>
      <c r="I328" s="243"/>
      <c r="J328" s="240"/>
      <c r="K328" s="240"/>
      <c r="L328" s="244"/>
      <c r="M328" s="245"/>
      <c r="N328" s="246"/>
      <c r="O328" s="246"/>
      <c r="P328" s="246"/>
      <c r="Q328" s="246"/>
      <c r="R328" s="246"/>
      <c r="S328" s="246"/>
      <c r="T328" s="247"/>
      <c r="AT328" s="248" t="s">
        <v>143</v>
      </c>
      <c r="AU328" s="248" t="s">
        <v>84</v>
      </c>
      <c r="AV328" s="15" t="s">
        <v>84</v>
      </c>
      <c r="AW328" s="15" t="s">
        <v>33</v>
      </c>
      <c r="AX328" s="15" t="s">
        <v>76</v>
      </c>
      <c r="AY328" s="248" t="s">
        <v>134</v>
      </c>
    </row>
    <row r="329" spans="1:65" s="13" customFormat="1" ht="11.25">
      <c r="B329" s="216"/>
      <c r="C329" s="217"/>
      <c r="D329" s="218" t="s">
        <v>143</v>
      </c>
      <c r="E329" s="219" t="s">
        <v>1</v>
      </c>
      <c r="F329" s="220" t="s">
        <v>249</v>
      </c>
      <c r="G329" s="217"/>
      <c r="H329" s="221">
        <v>54.06</v>
      </c>
      <c r="I329" s="222"/>
      <c r="J329" s="217"/>
      <c r="K329" s="217"/>
      <c r="L329" s="223"/>
      <c r="M329" s="224"/>
      <c r="N329" s="225"/>
      <c r="O329" s="225"/>
      <c r="P329" s="225"/>
      <c r="Q329" s="225"/>
      <c r="R329" s="225"/>
      <c r="S329" s="225"/>
      <c r="T329" s="226"/>
      <c r="AT329" s="227" t="s">
        <v>143</v>
      </c>
      <c r="AU329" s="227" t="s">
        <v>84</v>
      </c>
      <c r="AV329" s="13" t="s">
        <v>86</v>
      </c>
      <c r="AW329" s="13" t="s">
        <v>33</v>
      </c>
      <c r="AX329" s="13" t="s">
        <v>76</v>
      </c>
      <c r="AY329" s="227" t="s">
        <v>134</v>
      </c>
    </row>
    <row r="330" spans="1:65" s="15" customFormat="1" ht="11.25">
      <c r="B330" s="239"/>
      <c r="C330" s="240"/>
      <c r="D330" s="218" t="s">
        <v>143</v>
      </c>
      <c r="E330" s="241" t="s">
        <v>1</v>
      </c>
      <c r="F330" s="242" t="s">
        <v>295</v>
      </c>
      <c r="G330" s="240"/>
      <c r="H330" s="241" t="s">
        <v>1</v>
      </c>
      <c r="I330" s="243"/>
      <c r="J330" s="240"/>
      <c r="K330" s="240"/>
      <c r="L330" s="244"/>
      <c r="M330" s="245"/>
      <c r="N330" s="246"/>
      <c r="O330" s="246"/>
      <c r="P330" s="246"/>
      <c r="Q330" s="246"/>
      <c r="R330" s="246"/>
      <c r="S330" s="246"/>
      <c r="T330" s="247"/>
      <c r="AT330" s="248" t="s">
        <v>143</v>
      </c>
      <c r="AU330" s="248" t="s">
        <v>84</v>
      </c>
      <c r="AV330" s="15" t="s">
        <v>84</v>
      </c>
      <c r="AW330" s="15" t="s">
        <v>33</v>
      </c>
      <c r="AX330" s="15" t="s">
        <v>76</v>
      </c>
      <c r="AY330" s="248" t="s">
        <v>134</v>
      </c>
    </row>
    <row r="331" spans="1:65" s="13" customFormat="1" ht="11.25">
      <c r="B331" s="216"/>
      <c r="C331" s="217"/>
      <c r="D331" s="218" t="s">
        <v>143</v>
      </c>
      <c r="E331" s="219" t="s">
        <v>1</v>
      </c>
      <c r="F331" s="220" t="s">
        <v>303</v>
      </c>
      <c r="G331" s="217"/>
      <c r="H331" s="221">
        <v>5.32</v>
      </c>
      <c r="I331" s="222"/>
      <c r="J331" s="217"/>
      <c r="K331" s="217"/>
      <c r="L331" s="223"/>
      <c r="M331" s="224"/>
      <c r="N331" s="225"/>
      <c r="O331" s="225"/>
      <c r="P331" s="225"/>
      <c r="Q331" s="225"/>
      <c r="R331" s="225"/>
      <c r="S331" s="225"/>
      <c r="T331" s="226"/>
      <c r="AT331" s="227" t="s">
        <v>143</v>
      </c>
      <c r="AU331" s="227" t="s">
        <v>84</v>
      </c>
      <c r="AV331" s="13" t="s">
        <v>86</v>
      </c>
      <c r="AW331" s="13" t="s">
        <v>33</v>
      </c>
      <c r="AX331" s="13" t="s">
        <v>76</v>
      </c>
      <c r="AY331" s="227" t="s">
        <v>134</v>
      </c>
    </row>
    <row r="332" spans="1:65" s="13" customFormat="1" ht="11.25">
      <c r="B332" s="216"/>
      <c r="C332" s="217"/>
      <c r="D332" s="218" t="s">
        <v>143</v>
      </c>
      <c r="E332" s="219" t="s">
        <v>1</v>
      </c>
      <c r="F332" s="220" t="s">
        <v>425</v>
      </c>
      <c r="G332" s="217"/>
      <c r="H332" s="221">
        <v>1.1200000000000001</v>
      </c>
      <c r="I332" s="222"/>
      <c r="J332" s="217"/>
      <c r="K332" s="217"/>
      <c r="L332" s="223"/>
      <c r="M332" s="224"/>
      <c r="N332" s="225"/>
      <c r="O332" s="225"/>
      <c r="P332" s="225"/>
      <c r="Q332" s="225"/>
      <c r="R332" s="225"/>
      <c r="S332" s="225"/>
      <c r="T332" s="226"/>
      <c r="AT332" s="227" t="s">
        <v>143</v>
      </c>
      <c r="AU332" s="227" t="s">
        <v>84</v>
      </c>
      <c r="AV332" s="13" t="s">
        <v>86</v>
      </c>
      <c r="AW332" s="13" t="s">
        <v>33</v>
      </c>
      <c r="AX332" s="13" t="s">
        <v>76</v>
      </c>
      <c r="AY332" s="227" t="s">
        <v>134</v>
      </c>
    </row>
    <row r="333" spans="1:65" s="13" customFormat="1" ht="11.25">
      <c r="B333" s="216"/>
      <c r="C333" s="217"/>
      <c r="D333" s="218" t="s">
        <v>143</v>
      </c>
      <c r="E333" s="219" t="s">
        <v>1</v>
      </c>
      <c r="F333" s="220" t="s">
        <v>305</v>
      </c>
      <c r="G333" s="217"/>
      <c r="H333" s="221">
        <v>10.816000000000001</v>
      </c>
      <c r="I333" s="222"/>
      <c r="J333" s="217"/>
      <c r="K333" s="217"/>
      <c r="L333" s="223"/>
      <c r="M333" s="224"/>
      <c r="N333" s="225"/>
      <c r="O333" s="225"/>
      <c r="P333" s="225"/>
      <c r="Q333" s="225"/>
      <c r="R333" s="225"/>
      <c r="S333" s="225"/>
      <c r="T333" s="226"/>
      <c r="AT333" s="227" t="s">
        <v>143</v>
      </c>
      <c r="AU333" s="227" t="s">
        <v>84</v>
      </c>
      <c r="AV333" s="13" t="s">
        <v>86</v>
      </c>
      <c r="AW333" s="13" t="s">
        <v>33</v>
      </c>
      <c r="AX333" s="13" t="s">
        <v>76</v>
      </c>
      <c r="AY333" s="227" t="s">
        <v>134</v>
      </c>
    </row>
    <row r="334" spans="1:65" s="13" customFormat="1" ht="11.25">
      <c r="B334" s="216"/>
      <c r="C334" s="217"/>
      <c r="D334" s="218" t="s">
        <v>143</v>
      </c>
      <c r="E334" s="219" t="s">
        <v>1</v>
      </c>
      <c r="F334" s="220" t="s">
        <v>426</v>
      </c>
      <c r="G334" s="217"/>
      <c r="H334" s="221">
        <v>1.6</v>
      </c>
      <c r="I334" s="222"/>
      <c r="J334" s="217"/>
      <c r="K334" s="217"/>
      <c r="L334" s="223"/>
      <c r="M334" s="224"/>
      <c r="N334" s="225"/>
      <c r="O334" s="225"/>
      <c r="P334" s="225"/>
      <c r="Q334" s="225"/>
      <c r="R334" s="225"/>
      <c r="S334" s="225"/>
      <c r="T334" s="226"/>
      <c r="AT334" s="227" t="s">
        <v>143</v>
      </c>
      <c r="AU334" s="227" t="s">
        <v>84</v>
      </c>
      <c r="AV334" s="13" t="s">
        <v>86</v>
      </c>
      <c r="AW334" s="13" t="s">
        <v>33</v>
      </c>
      <c r="AX334" s="13" t="s">
        <v>76</v>
      </c>
      <c r="AY334" s="227" t="s">
        <v>134</v>
      </c>
    </row>
    <row r="335" spans="1:65" s="14" customFormat="1" ht="11.25">
      <c r="B335" s="228"/>
      <c r="C335" s="229"/>
      <c r="D335" s="218" t="s">
        <v>143</v>
      </c>
      <c r="E335" s="230" t="s">
        <v>1</v>
      </c>
      <c r="F335" s="231" t="s">
        <v>145</v>
      </c>
      <c r="G335" s="229"/>
      <c r="H335" s="232">
        <v>72.915999999999997</v>
      </c>
      <c r="I335" s="233"/>
      <c r="J335" s="229"/>
      <c r="K335" s="229"/>
      <c r="L335" s="234"/>
      <c r="M335" s="235"/>
      <c r="N335" s="236"/>
      <c r="O335" s="236"/>
      <c r="P335" s="236"/>
      <c r="Q335" s="236"/>
      <c r="R335" s="236"/>
      <c r="S335" s="236"/>
      <c r="T335" s="237"/>
      <c r="AT335" s="238" t="s">
        <v>143</v>
      </c>
      <c r="AU335" s="238" t="s">
        <v>84</v>
      </c>
      <c r="AV335" s="14" t="s">
        <v>141</v>
      </c>
      <c r="AW335" s="14" t="s">
        <v>33</v>
      </c>
      <c r="AX335" s="14" t="s">
        <v>84</v>
      </c>
      <c r="AY335" s="238" t="s">
        <v>134</v>
      </c>
    </row>
    <row r="336" spans="1:65" s="2" customFormat="1" ht="16.5" customHeight="1">
      <c r="A336" s="34"/>
      <c r="B336" s="35"/>
      <c r="C336" s="249" t="s">
        <v>272</v>
      </c>
      <c r="D336" s="249" t="s">
        <v>216</v>
      </c>
      <c r="E336" s="250" t="s">
        <v>427</v>
      </c>
      <c r="F336" s="251" t="s">
        <v>428</v>
      </c>
      <c r="G336" s="252" t="s">
        <v>180</v>
      </c>
      <c r="H336" s="253">
        <v>2.5999999999999999E-2</v>
      </c>
      <c r="I336" s="254"/>
      <c r="J336" s="255">
        <f>ROUND(I336*H336,2)</f>
        <v>0</v>
      </c>
      <c r="K336" s="251" t="s">
        <v>140</v>
      </c>
      <c r="L336" s="256"/>
      <c r="M336" s="257" t="s">
        <v>1</v>
      </c>
      <c r="N336" s="258" t="s">
        <v>41</v>
      </c>
      <c r="O336" s="71"/>
      <c r="P336" s="212">
        <f>O336*H336</f>
        <v>0</v>
      </c>
      <c r="Q336" s="212">
        <v>1</v>
      </c>
      <c r="R336" s="212">
        <f>Q336*H336</f>
        <v>2.5999999999999999E-2</v>
      </c>
      <c r="S336" s="212">
        <v>0</v>
      </c>
      <c r="T336" s="213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214" t="s">
        <v>210</v>
      </c>
      <c r="AT336" s="214" t="s">
        <v>216</v>
      </c>
      <c r="AU336" s="214" t="s">
        <v>84</v>
      </c>
      <c r="AY336" s="17" t="s">
        <v>134</v>
      </c>
      <c r="BE336" s="215">
        <f>IF(N336="základní",J336,0)</f>
        <v>0</v>
      </c>
      <c r="BF336" s="215">
        <f>IF(N336="snížená",J336,0)</f>
        <v>0</v>
      </c>
      <c r="BG336" s="215">
        <f>IF(N336="zákl. přenesená",J336,0)</f>
        <v>0</v>
      </c>
      <c r="BH336" s="215">
        <f>IF(N336="sníž. přenesená",J336,0)</f>
        <v>0</v>
      </c>
      <c r="BI336" s="215">
        <f>IF(N336="nulová",J336,0)</f>
        <v>0</v>
      </c>
      <c r="BJ336" s="17" t="s">
        <v>84</v>
      </c>
      <c r="BK336" s="215">
        <f>ROUND(I336*H336,2)</f>
        <v>0</v>
      </c>
      <c r="BL336" s="17" t="s">
        <v>221</v>
      </c>
      <c r="BM336" s="214" t="s">
        <v>429</v>
      </c>
    </row>
    <row r="337" spans="1:65" s="13" customFormat="1" ht="11.25">
      <c r="B337" s="216"/>
      <c r="C337" s="217"/>
      <c r="D337" s="218" t="s">
        <v>143</v>
      </c>
      <c r="E337" s="219" t="s">
        <v>1</v>
      </c>
      <c r="F337" s="220" t="s">
        <v>430</v>
      </c>
      <c r="G337" s="217"/>
      <c r="H337" s="221">
        <v>2.5999999999999999E-2</v>
      </c>
      <c r="I337" s="222"/>
      <c r="J337" s="217"/>
      <c r="K337" s="217"/>
      <c r="L337" s="223"/>
      <c r="M337" s="224"/>
      <c r="N337" s="225"/>
      <c r="O337" s="225"/>
      <c r="P337" s="225"/>
      <c r="Q337" s="225"/>
      <c r="R337" s="225"/>
      <c r="S337" s="225"/>
      <c r="T337" s="226"/>
      <c r="AT337" s="227" t="s">
        <v>143</v>
      </c>
      <c r="AU337" s="227" t="s">
        <v>84</v>
      </c>
      <c r="AV337" s="13" t="s">
        <v>86</v>
      </c>
      <c r="AW337" s="13" t="s">
        <v>33</v>
      </c>
      <c r="AX337" s="13" t="s">
        <v>76</v>
      </c>
      <c r="AY337" s="227" t="s">
        <v>134</v>
      </c>
    </row>
    <row r="338" spans="1:65" s="14" customFormat="1" ht="11.25">
      <c r="B338" s="228"/>
      <c r="C338" s="229"/>
      <c r="D338" s="218" t="s">
        <v>143</v>
      </c>
      <c r="E338" s="230" t="s">
        <v>1</v>
      </c>
      <c r="F338" s="231" t="s">
        <v>145</v>
      </c>
      <c r="G338" s="229"/>
      <c r="H338" s="232">
        <v>2.5999999999999999E-2</v>
      </c>
      <c r="I338" s="233"/>
      <c r="J338" s="229"/>
      <c r="K338" s="229"/>
      <c r="L338" s="234"/>
      <c r="M338" s="235"/>
      <c r="N338" s="236"/>
      <c r="O338" s="236"/>
      <c r="P338" s="236"/>
      <c r="Q338" s="236"/>
      <c r="R338" s="236"/>
      <c r="S338" s="236"/>
      <c r="T338" s="237"/>
      <c r="AT338" s="238" t="s">
        <v>143</v>
      </c>
      <c r="AU338" s="238" t="s">
        <v>84</v>
      </c>
      <c r="AV338" s="14" t="s">
        <v>141</v>
      </c>
      <c r="AW338" s="14" t="s">
        <v>33</v>
      </c>
      <c r="AX338" s="14" t="s">
        <v>84</v>
      </c>
      <c r="AY338" s="238" t="s">
        <v>134</v>
      </c>
    </row>
    <row r="339" spans="1:65" s="2" customFormat="1" ht="21.75" customHeight="1">
      <c r="A339" s="34"/>
      <c r="B339" s="35"/>
      <c r="C339" s="203" t="s">
        <v>431</v>
      </c>
      <c r="D339" s="203" t="s">
        <v>136</v>
      </c>
      <c r="E339" s="204" t="s">
        <v>432</v>
      </c>
      <c r="F339" s="205" t="s">
        <v>433</v>
      </c>
      <c r="G339" s="206" t="s">
        <v>139</v>
      </c>
      <c r="H339" s="207">
        <v>145.83199999999999</v>
      </c>
      <c r="I339" s="208"/>
      <c r="J339" s="209">
        <f>ROUND(I339*H339,2)</f>
        <v>0</v>
      </c>
      <c r="K339" s="205" t="s">
        <v>140</v>
      </c>
      <c r="L339" s="39"/>
      <c r="M339" s="210" t="s">
        <v>1</v>
      </c>
      <c r="N339" s="211" t="s">
        <v>41</v>
      </c>
      <c r="O339" s="71"/>
      <c r="P339" s="212">
        <f>O339*H339</f>
        <v>0</v>
      </c>
      <c r="Q339" s="212">
        <v>0</v>
      </c>
      <c r="R339" s="212">
        <f>Q339*H339</f>
        <v>0</v>
      </c>
      <c r="S339" s="212">
        <v>0</v>
      </c>
      <c r="T339" s="213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214" t="s">
        <v>221</v>
      </c>
      <c r="AT339" s="214" t="s">
        <v>136</v>
      </c>
      <c r="AU339" s="214" t="s">
        <v>84</v>
      </c>
      <c r="AY339" s="17" t="s">
        <v>134</v>
      </c>
      <c r="BE339" s="215">
        <f>IF(N339="základní",J339,0)</f>
        <v>0</v>
      </c>
      <c r="BF339" s="215">
        <f>IF(N339="snížená",J339,0)</f>
        <v>0</v>
      </c>
      <c r="BG339" s="215">
        <f>IF(N339="zákl. přenesená",J339,0)</f>
        <v>0</v>
      </c>
      <c r="BH339" s="215">
        <f>IF(N339="sníž. přenesená",J339,0)</f>
        <v>0</v>
      </c>
      <c r="BI339" s="215">
        <f>IF(N339="nulová",J339,0)</f>
        <v>0</v>
      </c>
      <c r="BJ339" s="17" t="s">
        <v>84</v>
      </c>
      <c r="BK339" s="215">
        <f>ROUND(I339*H339,2)</f>
        <v>0</v>
      </c>
      <c r="BL339" s="17" t="s">
        <v>221</v>
      </c>
      <c r="BM339" s="214" t="s">
        <v>434</v>
      </c>
    </row>
    <row r="340" spans="1:65" s="13" customFormat="1" ht="11.25">
      <c r="B340" s="216"/>
      <c r="C340" s="217"/>
      <c r="D340" s="218" t="s">
        <v>143</v>
      </c>
      <c r="E340" s="219" t="s">
        <v>1</v>
      </c>
      <c r="F340" s="220" t="s">
        <v>435</v>
      </c>
      <c r="G340" s="217"/>
      <c r="H340" s="221">
        <v>145.83199999999999</v>
      </c>
      <c r="I340" s="222"/>
      <c r="J340" s="217"/>
      <c r="K340" s="217"/>
      <c r="L340" s="223"/>
      <c r="M340" s="224"/>
      <c r="N340" s="225"/>
      <c r="O340" s="225"/>
      <c r="P340" s="225"/>
      <c r="Q340" s="225"/>
      <c r="R340" s="225"/>
      <c r="S340" s="225"/>
      <c r="T340" s="226"/>
      <c r="AT340" s="227" t="s">
        <v>143</v>
      </c>
      <c r="AU340" s="227" t="s">
        <v>84</v>
      </c>
      <c r="AV340" s="13" t="s">
        <v>86</v>
      </c>
      <c r="AW340" s="13" t="s">
        <v>33</v>
      </c>
      <c r="AX340" s="13" t="s">
        <v>76</v>
      </c>
      <c r="AY340" s="227" t="s">
        <v>134</v>
      </c>
    </row>
    <row r="341" spans="1:65" s="14" customFormat="1" ht="11.25">
      <c r="B341" s="228"/>
      <c r="C341" s="229"/>
      <c r="D341" s="218" t="s">
        <v>143</v>
      </c>
      <c r="E341" s="230" t="s">
        <v>1</v>
      </c>
      <c r="F341" s="231" t="s">
        <v>145</v>
      </c>
      <c r="G341" s="229"/>
      <c r="H341" s="232">
        <v>145.83199999999999</v>
      </c>
      <c r="I341" s="233"/>
      <c r="J341" s="229"/>
      <c r="K341" s="229"/>
      <c r="L341" s="234"/>
      <c r="M341" s="235"/>
      <c r="N341" s="236"/>
      <c r="O341" s="236"/>
      <c r="P341" s="236"/>
      <c r="Q341" s="236"/>
      <c r="R341" s="236"/>
      <c r="S341" s="236"/>
      <c r="T341" s="237"/>
      <c r="AT341" s="238" t="s">
        <v>143</v>
      </c>
      <c r="AU341" s="238" t="s">
        <v>84</v>
      </c>
      <c r="AV341" s="14" t="s">
        <v>141</v>
      </c>
      <c r="AW341" s="14" t="s">
        <v>33</v>
      </c>
      <c r="AX341" s="14" t="s">
        <v>84</v>
      </c>
      <c r="AY341" s="238" t="s">
        <v>134</v>
      </c>
    </row>
    <row r="342" spans="1:65" s="2" customFormat="1" ht="16.5" customHeight="1">
      <c r="A342" s="34"/>
      <c r="B342" s="35"/>
      <c r="C342" s="249" t="s">
        <v>281</v>
      </c>
      <c r="D342" s="249" t="s">
        <v>216</v>
      </c>
      <c r="E342" s="250" t="s">
        <v>436</v>
      </c>
      <c r="F342" s="251" t="s">
        <v>437</v>
      </c>
      <c r="G342" s="252" t="s">
        <v>180</v>
      </c>
      <c r="H342" s="253">
        <v>5.8000000000000003E-2</v>
      </c>
      <c r="I342" s="254"/>
      <c r="J342" s="255">
        <f>ROUND(I342*H342,2)</f>
        <v>0</v>
      </c>
      <c r="K342" s="251" t="s">
        <v>140</v>
      </c>
      <c r="L342" s="256"/>
      <c r="M342" s="257" t="s">
        <v>1</v>
      </c>
      <c r="N342" s="258" t="s">
        <v>41</v>
      </c>
      <c r="O342" s="71"/>
      <c r="P342" s="212">
        <f>O342*H342</f>
        <v>0</v>
      </c>
      <c r="Q342" s="212">
        <v>1</v>
      </c>
      <c r="R342" s="212">
        <f>Q342*H342</f>
        <v>5.8000000000000003E-2</v>
      </c>
      <c r="S342" s="212">
        <v>0</v>
      </c>
      <c r="T342" s="213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214" t="s">
        <v>210</v>
      </c>
      <c r="AT342" s="214" t="s">
        <v>216</v>
      </c>
      <c r="AU342" s="214" t="s">
        <v>84</v>
      </c>
      <c r="AY342" s="17" t="s">
        <v>134</v>
      </c>
      <c r="BE342" s="215">
        <f>IF(N342="základní",J342,0)</f>
        <v>0</v>
      </c>
      <c r="BF342" s="215">
        <f>IF(N342="snížená",J342,0)</f>
        <v>0</v>
      </c>
      <c r="BG342" s="215">
        <f>IF(N342="zákl. přenesená",J342,0)</f>
        <v>0</v>
      </c>
      <c r="BH342" s="215">
        <f>IF(N342="sníž. přenesená",J342,0)</f>
        <v>0</v>
      </c>
      <c r="BI342" s="215">
        <f>IF(N342="nulová",J342,0)</f>
        <v>0</v>
      </c>
      <c r="BJ342" s="17" t="s">
        <v>84</v>
      </c>
      <c r="BK342" s="215">
        <f>ROUND(I342*H342,2)</f>
        <v>0</v>
      </c>
      <c r="BL342" s="17" t="s">
        <v>221</v>
      </c>
      <c r="BM342" s="214" t="s">
        <v>438</v>
      </c>
    </row>
    <row r="343" spans="1:65" s="13" customFormat="1" ht="11.25">
      <c r="B343" s="216"/>
      <c r="C343" s="217"/>
      <c r="D343" s="218" t="s">
        <v>143</v>
      </c>
      <c r="E343" s="219" t="s">
        <v>1</v>
      </c>
      <c r="F343" s="220" t="s">
        <v>439</v>
      </c>
      <c r="G343" s="217"/>
      <c r="H343" s="221">
        <v>5.8000000000000003E-2</v>
      </c>
      <c r="I343" s="222"/>
      <c r="J343" s="217"/>
      <c r="K343" s="217"/>
      <c r="L343" s="223"/>
      <c r="M343" s="224"/>
      <c r="N343" s="225"/>
      <c r="O343" s="225"/>
      <c r="P343" s="225"/>
      <c r="Q343" s="225"/>
      <c r="R343" s="225"/>
      <c r="S343" s="225"/>
      <c r="T343" s="226"/>
      <c r="AT343" s="227" t="s">
        <v>143</v>
      </c>
      <c r="AU343" s="227" t="s">
        <v>84</v>
      </c>
      <c r="AV343" s="13" t="s">
        <v>86</v>
      </c>
      <c r="AW343" s="13" t="s">
        <v>33</v>
      </c>
      <c r="AX343" s="13" t="s">
        <v>76</v>
      </c>
      <c r="AY343" s="227" t="s">
        <v>134</v>
      </c>
    </row>
    <row r="344" spans="1:65" s="14" customFormat="1" ht="11.25">
      <c r="B344" s="228"/>
      <c r="C344" s="229"/>
      <c r="D344" s="218" t="s">
        <v>143</v>
      </c>
      <c r="E344" s="230" t="s">
        <v>1</v>
      </c>
      <c r="F344" s="231" t="s">
        <v>145</v>
      </c>
      <c r="G344" s="229"/>
      <c r="H344" s="232">
        <v>5.8000000000000003E-2</v>
      </c>
      <c r="I344" s="233"/>
      <c r="J344" s="229"/>
      <c r="K344" s="229"/>
      <c r="L344" s="234"/>
      <c r="M344" s="235"/>
      <c r="N344" s="236"/>
      <c r="O344" s="236"/>
      <c r="P344" s="236"/>
      <c r="Q344" s="236"/>
      <c r="R344" s="236"/>
      <c r="S344" s="236"/>
      <c r="T344" s="237"/>
      <c r="AT344" s="238" t="s">
        <v>143</v>
      </c>
      <c r="AU344" s="238" t="s">
        <v>84</v>
      </c>
      <c r="AV344" s="14" t="s">
        <v>141</v>
      </c>
      <c r="AW344" s="14" t="s">
        <v>33</v>
      </c>
      <c r="AX344" s="14" t="s">
        <v>84</v>
      </c>
      <c r="AY344" s="238" t="s">
        <v>134</v>
      </c>
    </row>
    <row r="345" spans="1:65" s="2" customFormat="1" ht="21.75" customHeight="1">
      <c r="A345" s="34"/>
      <c r="B345" s="35"/>
      <c r="C345" s="203" t="s">
        <v>440</v>
      </c>
      <c r="D345" s="203" t="s">
        <v>136</v>
      </c>
      <c r="E345" s="204" t="s">
        <v>441</v>
      </c>
      <c r="F345" s="205" t="s">
        <v>442</v>
      </c>
      <c r="G345" s="206" t="s">
        <v>180</v>
      </c>
      <c r="H345" s="207">
        <v>8.4000000000000005E-2</v>
      </c>
      <c r="I345" s="208"/>
      <c r="J345" s="209">
        <f>ROUND(I345*H345,2)</f>
        <v>0</v>
      </c>
      <c r="K345" s="205" t="s">
        <v>140</v>
      </c>
      <c r="L345" s="39"/>
      <c r="M345" s="259" t="s">
        <v>1</v>
      </c>
      <c r="N345" s="260" t="s">
        <v>41</v>
      </c>
      <c r="O345" s="261"/>
      <c r="P345" s="262">
        <f>O345*H345</f>
        <v>0</v>
      </c>
      <c r="Q345" s="262">
        <v>0</v>
      </c>
      <c r="R345" s="262">
        <f>Q345*H345</f>
        <v>0</v>
      </c>
      <c r="S345" s="262">
        <v>0</v>
      </c>
      <c r="T345" s="263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214" t="s">
        <v>221</v>
      </c>
      <c r="AT345" s="214" t="s">
        <v>136</v>
      </c>
      <c r="AU345" s="214" t="s">
        <v>84</v>
      </c>
      <c r="AY345" s="17" t="s">
        <v>134</v>
      </c>
      <c r="BE345" s="215">
        <f>IF(N345="základní",J345,0)</f>
        <v>0</v>
      </c>
      <c r="BF345" s="215">
        <f>IF(N345="snížená",J345,0)</f>
        <v>0</v>
      </c>
      <c r="BG345" s="215">
        <f>IF(N345="zákl. přenesená",J345,0)</f>
        <v>0</v>
      </c>
      <c r="BH345" s="215">
        <f>IF(N345="sníž. přenesená",J345,0)</f>
        <v>0</v>
      </c>
      <c r="BI345" s="215">
        <f>IF(N345="nulová",J345,0)</f>
        <v>0</v>
      </c>
      <c r="BJ345" s="17" t="s">
        <v>84</v>
      </c>
      <c r="BK345" s="215">
        <f>ROUND(I345*H345,2)</f>
        <v>0</v>
      </c>
      <c r="BL345" s="17" t="s">
        <v>221</v>
      </c>
      <c r="BM345" s="214" t="s">
        <v>443</v>
      </c>
    </row>
    <row r="346" spans="1:65" s="2" customFormat="1" ht="6.95" customHeight="1">
      <c r="A346" s="34"/>
      <c r="B346" s="54"/>
      <c r="C346" s="55"/>
      <c r="D346" s="55"/>
      <c r="E346" s="55"/>
      <c r="F346" s="55"/>
      <c r="G346" s="55"/>
      <c r="H346" s="55"/>
      <c r="I346" s="152"/>
      <c r="J346" s="55"/>
      <c r="K346" s="55"/>
      <c r="L346" s="39"/>
      <c r="M346" s="34"/>
      <c r="O346" s="34"/>
      <c r="P346" s="34"/>
      <c r="Q346" s="34"/>
      <c r="R346" s="34"/>
      <c r="S346" s="34"/>
      <c r="T346" s="34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</row>
  </sheetData>
  <sheetProtection algorithmName="SHA-512" hashValue="sM84lkyc3/l2YVvqdY/KsHFU3FmwdKEIRUNOtlugaZW04uHQDgmevcOD+9aaIcN8BBmCvpDKs8tde/rHhLQu5g==" saltValue="nIH+q7r/CVDi9n/rmsANTLZ3O6wIiTP67lEPVbj9reFV2FMztu2Y671NJFl0g30n2yd0sfAeB80tVg95uhivbA==" spinCount="100000" sheet="1" objects="1" scenarios="1" formatColumns="0" formatRows="0" autoFilter="0"/>
  <autoFilter ref="C124:K345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89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86</v>
      </c>
    </row>
    <row r="4" spans="1:46" s="1" customFormat="1" ht="24.95" customHeight="1">
      <c r="B4" s="20"/>
      <c r="D4" s="112" t="s">
        <v>102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06" t="str">
        <f>'Rekapitulace stavby'!K6</f>
        <v>Oprava mostu v km 12,829 na trati Tábor – Ražice</v>
      </c>
      <c r="F7" s="307"/>
      <c r="G7" s="307"/>
      <c r="H7" s="307"/>
      <c r="I7" s="108"/>
      <c r="L7" s="20"/>
    </row>
    <row r="8" spans="1:46" s="2" customFormat="1" ht="12" customHeight="1">
      <c r="A8" s="34"/>
      <c r="B8" s="39"/>
      <c r="C8" s="34"/>
      <c r="D8" s="114" t="s">
        <v>103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8" t="s">
        <v>444</v>
      </c>
      <c r="F9" s="309"/>
      <c r="G9" s="309"/>
      <c r="H9" s="309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4. 5. 2020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tr">
        <f>IF('Rekapitulace stavby'!AN10="","",'Rekapitulace stavby'!AN10)</f>
        <v>70994234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stavby'!E11="","",'Rekapitulace stavby'!E11)</f>
        <v>Správa železnic s.o.</v>
      </c>
      <c r="F15" s="34"/>
      <c r="G15" s="34"/>
      <c r="H15" s="34"/>
      <c r="I15" s="117" t="s">
        <v>28</v>
      </c>
      <c r="J15" s="116" t="str">
        <f>IF('Rekapitulace stavby'!AN11="","",'Rekapitulace stavby'!AN11)</f>
        <v>CZ70994234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30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0" t="str">
        <f>'Rekapitulace stavby'!E14</f>
        <v>Vyplň údaj</v>
      </c>
      <c r="F18" s="311"/>
      <c r="G18" s="311"/>
      <c r="H18" s="311"/>
      <c r="I18" s="117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32</v>
      </c>
      <c r="E20" s="34"/>
      <c r="F20" s="34"/>
      <c r="G20" s="34"/>
      <c r="H20" s="34"/>
      <c r="I20" s="117" t="s">
        <v>25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28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34</v>
      </c>
      <c r="E23" s="34"/>
      <c r="F23" s="34"/>
      <c r="G23" s="34"/>
      <c r="H23" s="34"/>
      <c r="I23" s="117" t="s">
        <v>25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28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35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12" t="s">
        <v>1</v>
      </c>
      <c r="F27" s="312"/>
      <c r="G27" s="312"/>
      <c r="H27" s="312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36</v>
      </c>
      <c r="E30" s="34"/>
      <c r="F30" s="34"/>
      <c r="G30" s="34"/>
      <c r="H30" s="34"/>
      <c r="I30" s="115"/>
      <c r="J30" s="126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38</v>
      </c>
      <c r="G32" s="34"/>
      <c r="H32" s="34"/>
      <c r="I32" s="128" t="s">
        <v>37</v>
      </c>
      <c r="J32" s="127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40</v>
      </c>
      <c r="E33" s="114" t="s">
        <v>41</v>
      </c>
      <c r="F33" s="130">
        <f>ROUND((SUM(BE119:BE176)),  2)</f>
        <v>0</v>
      </c>
      <c r="G33" s="34"/>
      <c r="H33" s="34"/>
      <c r="I33" s="131">
        <v>0.21</v>
      </c>
      <c r="J33" s="130">
        <f>ROUND(((SUM(BE119:BE176))*I33),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42</v>
      </c>
      <c r="F34" s="130">
        <f>ROUND((SUM(BF119:BF176)),  2)</f>
        <v>0</v>
      </c>
      <c r="G34" s="34"/>
      <c r="H34" s="34"/>
      <c r="I34" s="131">
        <v>0.15</v>
      </c>
      <c r="J34" s="130">
        <f>ROUND(((SUM(BF119:BF176))*I34),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43</v>
      </c>
      <c r="F35" s="130">
        <f>ROUND((SUM(BG119:BG176)),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44</v>
      </c>
      <c r="F36" s="130">
        <f>ROUND((SUM(BH119:BH176)),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45</v>
      </c>
      <c r="F37" s="130">
        <f>ROUND((SUM(BI119:BI176)),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46</v>
      </c>
      <c r="E39" s="134"/>
      <c r="F39" s="134"/>
      <c r="G39" s="135" t="s">
        <v>47</v>
      </c>
      <c r="H39" s="136" t="s">
        <v>48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49</v>
      </c>
      <c r="E50" s="141"/>
      <c r="F50" s="141"/>
      <c r="G50" s="140" t="s">
        <v>50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51</v>
      </c>
      <c r="E61" s="144"/>
      <c r="F61" s="145" t="s">
        <v>52</v>
      </c>
      <c r="G61" s="143" t="s">
        <v>51</v>
      </c>
      <c r="H61" s="144"/>
      <c r="I61" s="146"/>
      <c r="J61" s="147" t="s">
        <v>52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53</v>
      </c>
      <c r="E65" s="148"/>
      <c r="F65" s="148"/>
      <c r="G65" s="140" t="s">
        <v>54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51</v>
      </c>
      <c r="E76" s="144"/>
      <c r="F76" s="145" t="s">
        <v>52</v>
      </c>
      <c r="G76" s="143" t="s">
        <v>51</v>
      </c>
      <c r="H76" s="144"/>
      <c r="I76" s="146"/>
      <c r="J76" s="147" t="s">
        <v>52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105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3" t="str">
        <f>E7</f>
        <v>Oprava mostu v km 12,829 na trati Tábor – Ražice</v>
      </c>
      <c r="F85" s="314"/>
      <c r="G85" s="314"/>
      <c r="H85" s="314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103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5" t="str">
        <f>E9</f>
        <v>002 - propustek-svršek</v>
      </c>
      <c r="F87" s="315"/>
      <c r="G87" s="315"/>
      <c r="H87" s="315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17" t="s">
        <v>22</v>
      </c>
      <c r="J89" s="66" t="str">
        <f>IF(J12="","",J12)</f>
        <v>4. 5. 2020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 s.o.</v>
      </c>
      <c r="G91" s="36"/>
      <c r="H91" s="36"/>
      <c r="I91" s="117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17" t="s">
        <v>34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106</v>
      </c>
      <c r="D94" s="157"/>
      <c r="E94" s="157"/>
      <c r="F94" s="157"/>
      <c r="G94" s="157"/>
      <c r="H94" s="157"/>
      <c r="I94" s="158"/>
      <c r="J94" s="159" t="s">
        <v>107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108</v>
      </c>
      <c r="D96" s="36"/>
      <c r="E96" s="36"/>
      <c r="F96" s="36"/>
      <c r="G96" s="36"/>
      <c r="H96" s="36"/>
      <c r="I96" s="115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109</v>
      </c>
    </row>
    <row r="97" spans="1:31" s="9" customFormat="1" ht="24.95" customHeight="1">
      <c r="B97" s="161"/>
      <c r="C97" s="162"/>
      <c r="D97" s="163" t="s">
        <v>110</v>
      </c>
      <c r="E97" s="164"/>
      <c r="F97" s="164"/>
      <c r="G97" s="164"/>
      <c r="H97" s="164"/>
      <c r="I97" s="165"/>
      <c r="J97" s="166">
        <f>J120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445</v>
      </c>
      <c r="E98" s="171"/>
      <c r="F98" s="171"/>
      <c r="G98" s="171"/>
      <c r="H98" s="171"/>
      <c r="I98" s="172"/>
      <c r="J98" s="173">
        <f>J121</f>
        <v>0</v>
      </c>
      <c r="K98" s="169"/>
      <c r="L98" s="174"/>
    </row>
    <row r="99" spans="1:31" s="9" customFormat="1" ht="24.95" customHeight="1">
      <c r="B99" s="161"/>
      <c r="C99" s="162"/>
      <c r="D99" s="163" t="s">
        <v>446</v>
      </c>
      <c r="E99" s="164"/>
      <c r="F99" s="164"/>
      <c r="G99" s="164"/>
      <c r="H99" s="164"/>
      <c r="I99" s="165"/>
      <c r="J99" s="166">
        <f>J166</f>
        <v>0</v>
      </c>
      <c r="K99" s="162"/>
      <c r="L99" s="167"/>
    </row>
    <row r="100" spans="1:31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115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152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155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>
      <c r="A106" s="34"/>
      <c r="B106" s="35"/>
      <c r="C106" s="23" t="s">
        <v>119</v>
      </c>
      <c r="D106" s="36"/>
      <c r="E106" s="36"/>
      <c r="F106" s="36"/>
      <c r="G106" s="36"/>
      <c r="H106" s="36"/>
      <c r="I106" s="115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115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313" t="str">
        <f>E7</f>
        <v>Oprava mostu v km 12,829 na trati Tábor – Ražice</v>
      </c>
      <c r="F109" s="314"/>
      <c r="G109" s="314"/>
      <c r="H109" s="314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103</v>
      </c>
      <c r="D110" s="36"/>
      <c r="E110" s="36"/>
      <c r="F110" s="36"/>
      <c r="G110" s="36"/>
      <c r="H110" s="36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265" t="str">
        <f>E9</f>
        <v>002 - propustek-svršek</v>
      </c>
      <c r="F111" s="315"/>
      <c r="G111" s="315"/>
      <c r="H111" s="315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20</v>
      </c>
      <c r="D113" s="36"/>
      <c r="E113" s="36"/>
      <c r="F113" s="27" t="str">
        <f>F12</f>
        <v xml:space="preserve"> </v>
      </c>
      <c r="G113" s="36"/>
      <c r="H113" s="36"/>
      <c r="I113" s="117" t="s">
        <v>22</v>
      </c>
      <c r="J113" s="66" t="str">
        <f>IF(J12="","",J12)</f>
        <v>4. 5. 2020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24</v>
      </c>
      <c r="D115" s="36"/>
      <c r="E115" s="36"/>
      <c r="F115" s="27" t="str">
        <f>E15</f>
        <v>Správa železnic s.o.</v>
      </c>
      <c r="G115" s="36"/>
      <c r="H115" s="36"/>
      <c r="I115" s="117" t="s">
        <v>32</v>
      </c>
      <c r="J115" s="32" t="str">
        <f>E21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30</v>
      </c>
      <c r="D116" s="36"/>
      <c r="E116" s="36"/>
      <c r="F116" s="27" t="str">
        <f>IF(E18="","",E18)</f>
        <v>Vyplň údaj</v>
      </c>
      <c r="G116" s="36"/>
      <c r="H116" s="36"/>
      <c r="I116" s="117" t="s">
        <v>34</v>
      </c>
      <c r="J116" s="32" t="str">
        <f>E24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>
      <c r="A117" s="34"/>
      <c r="B117" s="35"/>
      <c r="C117" s="36"/>
      <c r="D117" s="36"/>
      <c r="E117" s="36"/>
      <c r="F117" s="36"/>
      <c r="G117" s="36"/>
      <c r="H117" s="36"/>
      <c r="I117" s="115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>
      <c r="A118" s="175"/>
      <c r="B118" s="176"/>
      <c r="C118" s="177" t="s">
        <v>120</v>
      </c>
      <c r="D118" s="178" t="s">
        <v>61</v>
      </c>
      <c r="E118" s="178" t="s">
        <v>57</v>
      </c>
      <c r="F118" s="178" t="s">
        <v>58</v>
      </c>
      <c r="G118" s="178" t="s">
        <v>121</v>
      </c>
      <c r="H118" s="178" t="s">
        <v>122</v>
      </c>
      <c r="I118" s="179" t="s">
        <v>123</v>
      </c>
      <c r="J118" s="178" t="s">
        <v>107</v>
      </c>
      <c r="K118" s="180" t="s">
        <v>124</v>
      </c>
      <c r="L118" s="181"/>
      <c r="M118" s="75" t="s">
        <v>1</v>
      </c>
      <c r="N118" s="76" t="s">
        <v>40</v>
      </c>
      <c r="O118" s="76" t="s">
        <v>125</v>
      </c>
      <c r="P118" s="76" t="s">
        <v>126</v>
      </c>
      <c r="Q118" s="76" t="s">
        <v>127</v>
      </c>
      <c r="R118" s="76" t="s">
        <v>128</v>
      </c>
      <c r="S118" s="76" t="s">
        <v>129</v>
      </c>
      <c r="T118" s="77" t="s">
        <v>130</v>
      </c>
      <c r="U118" s="175"/>
      <c r="V118" s="175"/>
      <c r="W118" s="175"/>
      <c r="X118" s="175"/>
      <c r="Y118" s="175"/>
      <c r="Z118" s="175"/>
      <c r="AA118" s="175"/>
      <c r="AB118" s="175"/>
      <c r="AC118" s="175"/>
      <c r="AD118" s="175"/>
      <c r="AE118" s="175"/>
    </row>
    <row r="119" spans="1:65" s="2" customFormat="1" ht="22.9" customHeight="1">
      <c r="A119" s="34"/>
      <c r="B119" s="35"/>
      <c r="C119" s="82" t="s">
        <v>131</v>
      </c>
      <c r="D119" s="36"/>
      <c r="E119" s="36"/>
      <c r="F119" s="36"/>
      <c r="G119" s="36"/>
      <c r="H119" s="36"/>
      <c r="I119" s="115"/>
      <c r="J119" s="182">
        <f>BK119</f>
        <v>0</v>
      </c>
      <c r="K119" s="36"/>
      <c r="L119" s="39"/>
      <c r="M119" s="78"/>
      <c r="N119" s="183"/>
      <c r="O119" s="79"/>
      <c r="P119" s="184">
        <f>P120+P166</f>
        <v>0</v>
      </c>
      <c r="Q119" s="79"/>
      <c r="R119" s="184">
        <f>R120+R166</f>
        <v>96.031999999999996</v>
      </c>
      <c r="S119" s="79"/>
      <c r="T119" s="185">
        <f>T120+T166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75</v>
      </c>
      <c r="AU119" s="17" t="s">
        <v>109</v>
      </c>
      <c r="BK119" s="186">
        <f>BK120+BK166</f>
        <v>0</v>
      </c>
    </row>
    <row r="120" spans="1:65" s="12" customFormat="1" ht="25.9" customHeight="1">
      <c r="B120" s="187"/>
      <c r="C120" s="188"/>
      <c r="D120" s="189" t="s">
        <v>75</v>
      </c>
      <c r="E120" s="190" t="s">
        <v>132</v>
      </c>
      <c r="F120" s="190" t="s">
        <v>133</v>
      </c>
      <c r="G120" s="188"/>
      <c r="H120" s="188"/>
      <c r="I120" s="191"/>
      <c r="J120" s="192">
        <f>BK120</f>
        <v>0</v>
      </c>
      <c r="K120" s="188"/>
      <c r="L120" s="193"/>
      <c r="M120" s="194"/>
      <c r="N120" s="195"/>
      <c r="O120" s="195"/>
      <c r="P120" s="196">
        <f>P121</f>
        <v>0</v>
      </c>
      <c r="Q120" s="195"/>
      <c r="R120" s="196">
        <f>R121</f>
        <v>96.031999999999996</v>
      </c>
      <c r="S120" s="195"/>
      <c r="T120" s="197">
        <f>T121</f>
        <v>0</v>
      </c>
      <c r="AR120" s="198" t="s">
        <v>84</v>
      </c>
      <c r="AT120" s="199" t="s">
        <v>75</v>
      </c>
      <c r="AU120" s="199" t="s">
        <v>76</v>
      </c>
      <c r="AY120" s="198" t="s">
        <v>134</v>
      </c>
      <c r="BK120" s="200">
        <f>BK121</f>
        <v>0</v>
      </c>
    </row>
    <row r="121" spans="1:65" s="12" customFormat="1" ht="22.9" customHeight="1">
      <c r="B121" s="187"/>
      <c r="C121" s="188"/>
      <c r="D121" s="189" t="s">
        <v>75</v>
      </c>
      <c r="E121" s="201" t="s">
        <v>161</v>
      </c>
      <c r="F121" s="201" t="s">
        <v>447</v>
      </c>
      <c r="G121" s="188"/>
      <c r="H121" s="188"/>
      <c r="I121" s="191"/>
      <c r="J121" s="202">
        <f>BK121</f>
        <v>0</v>
      </c>
      <c r="K121" s="188"/>
      <c r="L121" s="193"/>
      <c r="M121" s="194"/>
      <c r="N121" s="195"/>
      <c r="O121" s="195"/>
      <c r="P121" s="196">
        <f>SUM(P122:P165)</f>
        <v>0</v>
      </c>
      <c r="Q121" s="195"/>
      <c r="R121" s="196">
        <f>SUM(R122:R165)</f>
        <v>96.031999999999996</v>
      </c>
      <c r="S121" s="195"/>
      <c r="T121" s="197">
        <f>SUM(T122:T165)</f>
        <v>0</v>
      </c>
      <c r="AR121" s="198" t="s">
        <v>84</v>
      </c>
      <c r="AT121" s="199" t="s">
        <v>75</v>
      </c>
      <c r="AU121" s="199" t="s">
        <v>84</v>
      </c>
      <c r="AY121" s="198" t="s">
        <v>134</v>
      </c>
      <c r="BK121" s="200">
        <f>SUM(BK122:BK165)</f>
        <v>0</v>
      </c>
    </row>
    <row r="122" spans="1:65" s="2" customFormat="1" ht="21.75" customHeight="1">
      <c r="A122" s="34"/>
      <c r="B122" s="35"/>
      <c r="C122" s="203" t="s">
        <v>84</v>
      </c>
      <c r="D122" s="203" t="s">
        <v>136</v>
      </c>
      <c r="E122" s="204" t="s">
        <v>448</v>
      </c>
      <c r="F122" s="205" t="s">
        <v>449</v>
      </c>
      <c r="G122" s="206" t="s">
        <v>139</v>
      </c>
      <c r="H122" s="207">
        <v>13.2</v>
      </c>
      <c r="I122" s="208"/>
      <c r="J122" s="209">
        <f>ROUND(I122*H122,2)</f>
        <v>0</v>
      </c>
      <c r="K122" s="205" t="s">
        <v>450</v>
      </c>
      <c r="L122" s="39"/>
      <c r="M122" s="210" t="s">
        <v>1</v>
      </c>
      <c r="N122" s="211" t="s">
        <v>41</v>
      </c>
      <c r="O122" s="71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4" t="s">
        <v>141</v>
      </c>
      <c r="AT122" s="214" t="s">
        <v>136</v>
      </c>
      <c r="AU122" s="214" t="s">
        <v>86</v>
      </c>
      <c r="AY122" s="17" t="s">
        <v>134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7" t="s">
        <v>84</v>
      </c>
      <c r="BK122" s="215">
        <f>ROUND(I122*H122,2)</f>
        <v>0</v>
      </c>
      <c r="BL122" s="17" t="s">
        <v>141</v>
      </c>
      <c r="BM122" s="214" t="s">
        <v>86</v>
      </c>
    </row>
    <row r="123" spans="1:65" s="15" customFormat="1" ht="11.25">
      <c r="B123" s="239"/>
      <c r="C123" s="240"/>
      <c r="D123" s="218" t="s">
        <v>143</v>
      </c>
      <c r="E123" s="241" t="s">
        <v>1</v>
      </c>
      <c r="F123" s="242" t="s">
        <v>227</v>
      </c>
      <c r="G123" s="240"/>
      <c r="H123" s="241" t="s">
        <v>1</v>
      </c>
      <c r="I123" s="243"/>
      <c r="J123" s="240"/>
      <c r="K123" s="240"/>
      <c r="L123" s="244"/>
      <c r="M123" s="245"/>
      <c r="N123" s="246"/>
      <c r="O123" s="246"/>
      <c r="P123" s="246"/>
      <c r="Q123" s="246"/>
      <c r="R123" s="246"/>
      <c r="S123" s="246"/>
      <c r="T123" s="247"/>
      <c r="AT123" s="248" t="s">
        <v>143</v>
      </c>
      <c r="AU123" s="248" t="s">
        <v>86</v>
      </c>
      <c r="AV123" s="15" t="s">
        <v>84</v>
      </c>
      <c r="AW123" s="15" t="s">
        <v>33</v>
      </c>
      <c r="AX123" s="15" t="s">
        <v>76</v>
      </c>
      <c r="AY123" s="248" t="s">
        <v>134</v>
      </c>
    </row>
    <row r="124" spans="1:65" s="13" customFormat="1" ht="11.25">
      <c r="B124" s="216"/>
      <c r="C124" s="217"/>
      <c r="D124" s="218" t="s">
        <v>143</v>
      </c>
      <c r="E124" s="219" t="s">
        <v>1</v>
      </c>
      <c r="F124" s="220" t="s">
        <v>451</v>
      </c>
      <c r="G124" s="217"/>
      <c r="H124" s="221">
        <v>13.2</v>
      </c>
      <c r="I124" s="222"/>
      <c r="J124" s="217"/>
      <c r="K124" s="217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143</v>
      </c>
      <c r="AU124" s="227" t="s">
        <v>86</v>
      </c>
      <c r="AV124" s="13" t="s">
        <v>86</v>
      </c>
      <c r="AW124" s="13" t="s">
        <v>33</v>
      </c>
      <c r="AX124" s="13" t="s">
        <v>76</v>
      </c>
      <c r="AY124" s="227" t="s">
        <v>134</v>
      </c>
    </row>
    <row r="125" spans="1:65" s="14" customFormat="1" ht="11.25">
      <c r="B125" s="228"/>
      <c r="C125" s="229"/>
      <c r="D125" s="218" t="s">
        <v>143</v>
      </c>
      <c r="E125" s="230" t="s">
        <v>1</v>
      </c>
      <c r="F125" s="231" t="s">
        <v>145</v>
      </c>
      <c r="G125" s="229"/>
      <c r="H125" s="232">
        <v>13.2</v>
      </c>
      <c r="I125" s="233"/>
      <c r="J125" s="229"/>
      <c r="K125" s="229"/>
      <c r="L125" s="234"/>
      <c r="M125" s="235"/>
      <c r="N125" s="236"/>
      <c r="O125" s="236"/>
      <c r="P125" s="236"/>
      <c r="Q125" s="236"/>
      <c r="R125" s="236"/>
      <c r="S125" s="236"/>
      <c r="T125" s="237"/>
      <c r="AT125" s="238" t="s">
        <v>143</v>
      </c>
      <c r="AU125" s="238" t="s">
        <v>86</v>
      </c>
      <c r="AV125" s="14" t="s">
        <v>141</v>
      </c>
      <c r="AW125" s="14" t="s">
        <v>33</v>
      </c>
      <c r="AX125" s="14" t="s">
        <v>84</v>
      </c>
      <c r="AY125" s="238" t="s">
        <v>134</v>
      </c>
    </row>
    <row r="126" spans="1:65" s="2" customFormat="1" ht="21.75" customHeight="1">
      <c r="A126" s="34"/>
      <c r="B126" s="35"/>
      <c r="C126" s="203" t="s">
        <v>86</v>
      </c>
      <c r="D126" s="203" t="s">
        <v>136</v>
      </c>
      <c r="E126" s="204" t="s">
        <v>452</v>
      </c>
      <c r="F126" s="205" t="s">
        <v>453</v>
      </c>
      <c r="G126" s="206" t="s">
        <v>148</v>
      </c>
      <c r="H126" s="207">
        <v>1.32</v>
      </c>
      <c r="I126" s="208"/>
      <c r="J126" s="209">
        <f>ROUND(I126*H126,2)</f>
        <v>0</v>
      </c>
      <c r="K126" s="205" t="s">
        <v>450</v>
      </c>
      <c r="L126" s="39"/>
      <c r="M126" s="210" t="s">
        <v>1</v>
      </c>
      <c r="N126" s="211" t="s">
        <v>41</v>
      </c>
      <c r="O126" s="71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4" t="s">
        <v>141</v>
      </c>
      <c r="AT126" s="214" t="s">
        <v>136</v>
      </c>
      <c r="AU126" s="214" t="s">
        <v>86</v>
      </c>
      <c r="AY126" s="17" t="s">
        <v>134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7" t="s">
        <v>84</v>
      </c>
      <c r="BK126" s="215">
        <f>ROUND(I126*H126,2)</f>
        <v>0</v>
      </c>
      <c r="BL126" s="17" t="s">
        <v>141</v>
      </c>
      <c r="BM126" s="214" t="s">
        <v>141</v>
      </c>
    </row>
    <row r="127" spans="1:65" s="13" customFormat="1" ht="11.25">
      <c r="B127" s="216"/>
      <c r="C127" s="217"/>
      <c r="D127" s="218" t="s">
        <v>143</v>
      </c>
      <c r="E127" s="219" t="s">
        <v>1</v>
      </c>
      <c r="F127" s="220" t="s">
        <v>454</v>
      </c>
      <c r="G127" s="217"/>
      <c r="H127" s="221">
        <v>1.32</v>
      </c>
      <c r="I127" s="222"/>
      <c r="J127" s="217"/>
      <c r="K127" s="217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143</v>
      </c>
      <c r="AU127" s="227" t="s">
        <v>86</v>
      </c>
      <c r="AV127" s="13" t="s">
        <v>86</v>
      </c>
      <c r="AW127" s="13" t="s">
        <v>33</v>
      </c>
      <c r="AX127" s="13" t="s">
        <v>76</v>
      </c>
      <c r="AY127" s="227" t="s">
        <v>134</v>
      </c>
    </row>
    <row r="128" spans="1:65" s="14" customFormat="1" ht="11.25">
      <c r="B128" s="228"/>
      <c r="C128" s="229"/>
      <c r="D128" s="218" t="s">
        <v>143</v>
      </c>
      <c r="E128" s="230" t="s">
        <v>1</v>
      </c>
      <c r="F128" s="231" t="s">
        <v>145</v>
      </c>
      <c r="G128" s="229"/>
      <c r="H128" s="232">
        <v>1.32</v>
      </c>
      <c r="I128" s="233"/>
      <c r="J128" s="229"/>
      <c r="K128" s="229"/>
      <c r="L128" s="234"/>
      <c r="M128" s="235"/>
      <c r="N128" s="236"/>
      <c r="O128" s="236"/>
      <c r="P128" s="236"/>
      <c r="Q128" s="236"/>
      <c r="R128" s="236"/>
      <c r="S128" s="236"/>
      <c r="T128" s="237"/>
      <c r="AT128" s="238" t="s">
        <v>143</v>
      </c>
      <c r="AU128" s="238" t="s">
        <v>86</v>
      </c>
      <c r="AV128" s="14" t="s">
        <v>141</v>
      </c>
      <c r="AW128" s="14" t="s">
        <v>33</v>
      </c>
      <c r="AX128" s="14" t="s">
        <v>84</v>
      </c>
      <c r="AY128" s="238" t="s">
        <v>134</v>
      </c>
    </row>
    <row r="129" spans="1:65" s="2" customFormat="1" ht="21.75" customHeight="1">
      <c r="A129" s="34"/>
      <c r="B129" s="35"/>
      <c r="C129" s="249" t="s">
        <v>150</v>
      </c>
      <c r="D129" s="249" t="s">
        <v>216</v>
      </c>
      <c r="E129" s="250" t="s">
        <v>455</v>
      </c>
      <c r="F129" s="251" t="s">
        <v>456</v>
      </c>
      <c r="G129" s="252" t="s">
        <v>180</v>
      </c>
      <c r="H129" s="253">
        <v>2.1120000000000001</v>
      </c>
      <c r="I129" s="254"/>
      <c r="J129" s="255">
        <f>ROUND(I129*H129,2)</f>
        <v>0</v>
      </c>
      <c r="K129" s="251" t="s">
        <v>450</v>
      </c>
      <c r="L129" s="256"/>
      <c r="M129" s="257" t="s">
        <v>1</v>
      </c>
      <c r="N129" s="258" t="s">
        <v>41</v>
      </c>
      <c r="O129" s="71"/>
      <c r="P129" s="212">
        <f>O129*H129</f>
        <v>0</v>
      </c>
      <c r="Q129" s="212">
        <v>1</v>
      </c>
      <c r="R129" s="212">
        <f>Q129*H129</f>
        <v>2.1120000000000001</v>
      </c>
      <c r="S129" s="212">
        <v>0</v>
      </c>
      <c r="T129" s="21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4" t="s">
        <v>159</v>
      </c>
      <c r="AT129" s="214" t="s">
        <v>216</v>
      </c>
      <c r="AU129" s="214" t="s">
        <v>86</v>
      </c>
      <c r="AY129" s="17" t="s">
        <v>134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7" t="s">
        <v>84</v>
      </c>
      <c r="BK129" s="215">
        <f>ROUND(I129*H129,2)</f>
        <v>0</v>
      </c>
      <c r="BL129" s="17" t="s">
        <v>141</v>
      </c>
      <c r="BM129" s="214" t="s">
        <v>154</v>
      </c>
    </row>
    <row r="130" spans="1:65" s="13" customFormat="1" ht="11.25">
      <c r="B130" s="216"/>
      <c r="C130" s="217"/>
      <c r="D130" s="218" t="s">
        <v>143</v>
      </c>
      <c r="E130" s="219" t="s">
        <v>1</v>
      </c>
      <c r="F130" s="220" t="s">
        <v>457</v>
      </c>
      <c r="G130" s="217"/>
      <c r="H130" s="221">
        <v>2.1120000000000001</v>
      </c>
      <c r="I130" s="222"/>
      <c r="J130" s="217"/>
      <c r="K130" s="217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143</v>
      </c>
      <c r="AU130" s="227" t="s">
        <v>86</v>
      </c>
      <c r="AV130" s="13" t="s">
        <v>86</v>
      </c>
      <c r="AW130" s="13" t="s">
        <v>33</v>
      </c>
      <c r="AX130" s="13" t="s">
        <v>76</v>
      </c>
      <c r="AY130" s="227" t="s">
        <v>134</v>
      </c>
    </row>
    <row r="131" spans="1:65" s="14" customFormat="1" ht="11.25">
      <c r="B131" s="228"/>
      <c r="C131" s="229"/>
      <c r="D131" s="218" t="s">
        <v>143</v>
      </c>
      <c r="E131" s="230" t="s">
        <v>1</v>
      </c>
      <c r="F131" s="231" t="s">
        <v>145</v>
      </c>
      <c r="G131" s="229"/>
      <c r="H131" s="232">
        <v>2.1120000000000001</v>
      </c>
      <c r="I131" s="233"/>
      <c r="J131" s="229"/>
      <c r="K131" s="229"/>
      <c r="L131" s="234"/>
      <c r="M131" s="235"/>
      <c r="N131" s="236"/>
      <c r="O131" s="236"/>
      <c r="P131" s="236"/>
      <c r="Q131" s="236"/>
      <c r="R131" s="236"/>
      <c r="S131" s="236"/>
      <c r="T131" s="237"/>
      <c r="AT131" s="238" t="s">
        <v>143</v>
      </c>
      <c r="AU131" s="238" t="s">
        <v>86</v>
      </c>
      <c r="AV131" s="14" t="s">
        <v>141</v>
      </c>
      <c r="AW131" s="14" t="s">
        <v>33</v>
      </c>
      <c r="AX131" s="14" t="s">
        <v>84</v>
      </c>
      <c r="AY131" s="238" t="s">
        <v>134</v>
      </c>
    </row>
    <row r="132" spans="1:65" s="2" customFormat="1" ht="21.75" customHeight="1">
      <c r="A132" s="34"/>
      <c r="B132" s="35"/>
      <c r="C132" s="203" t="s">
        <v>141</v>
      </c>
      <c r="D132" s="203" t="s">
        <v>136</v>
      </c>
      <c r="E132" s="204" t="s">
        <v>458</v>
      </c>
      <c r="F132" s="205" t="s">
        <v>459</v>
      </c>
      <c r="G132" s="206" t="s">
        <v>148</v>
      </c>
      <c r="H132" s="207">
        <v>23.4</v>
      </c>
      <c r="I132" s="208"/>
      <c r="J132" s="209">
        <f>ROUND(I132*H132,2)</f>
        <v>0</v>
      </c>
      <c r="K132" s="205" t="s">
        <v>450</v>
      </c>
      <c r="L132" s="39"/>
      <c r="M132" s="210" t="s">
        <v>1</v>
      </c>
      <c r="N132" s="211" t="s">
        <v>41</v>
      </c>
      <c r="O132" s="71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4" t="s">
        <v>141</v>
      </c>
      <c r="AT132" s="214" t="s">
        <v>136</v>
      </c>
      <c r="AU132" s="214" t="s">
        <v>86</v>
      </c>
      <c r="AY132" s="17" t="s">
        <v>134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7" t="s">
        <v>84</v>
      </c>
      <c r="BK132" s="215">
        <f>ROUND(I132*H132,2)</f>
        <v>0</v>
      </c>
      <c r="BL132" s="17" t="s">
        <v>141</v>
      </c>
      <c r="BM132" s="214" t="s">
        <v>159</v>
      </c>
    </row>
    <row r="133" spans="1:65" s="13" customFormat="1" ht="11.25">
      <c r="B133" s="216"/>
      <c r="C133" s="217"/>
      <c r="D133" s="218" t="s">
        <v>143</v>
      </c>
      <c r="E133" s="219" t="s">
        <v>1</v>
      </c>
      <c r="F133" s="220" t="s">
        <v>460</v>
      </c>
      <c r="G133" s="217"/>
      <c r="H133" s="221">
        <v>23.4</v>
      </c>
      <c r="I133" s="222"/>
      <c r="J133" s="217"/>
      <c r="K133" s="217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143</v>
      </c>
      <c r="AU133" s="227" t="s">
        <v>86</v>
      </c>
      <c r="AV133" s="13" t="s">
        <v>86</v>
      </c>
      <c r="AW133" s="13" t="s">
        <v>33</v>
      </c>
      <c r="AX133" s="13" t="s">
        <v>76</v>
      </c>
      <c r="AY133" s="227" t="s">
        <v>134</v>
      </c>
    </row>
    <row r="134" spans="1:65" s="14" customFormat="1" ht="11.25">
      <c r="B134" s="228"/>
      <c r="C134" s="229"/>
      <c r="D134" s="218" t="s">
        <v>143</v>
      </c>
      <c r="E134" s="230" t="s">
        <v>1</v>
      </c>
      <c r="F134" s="231" t="s">
        <v>145</v>
      </c>
      <c r="G134" s="229"/>
      <c r="H134" s="232">
        <v>23.4</v>
      </c>
      <c r="I134" s="233"/>
      <c r="J134" s="229"/>
      <c r="K134" s="229"/>
      <c r="L134" s="234"/>
      <c r="M134" s="235"/>
      <c r="N134" s="236"/>
      <c r="O134" s="236"/>
      <c r="P134" s="236"/>
      <c r="Q134" s="236"/>
      <c r="R134" s="236"/>
      <c r="S134" s="236"/>
      <c r="T134" s="237"/>
      <c r="AT134" s="238" t="s">
        <v>143</v>
      </c>
      <c r="AU134" s="238" t="s">
        <v>86</v>
      </c>
      <c r="AV134" s="14" t="s">
        <v>141</v>
      </c>
      <c r="AW134" s="14" t="s">
        <v>33</v>
      </c>
      <c r="AX134" s="14" t="s">
        <v>84</v>
      </c>
      <c r="AY134" s="238" t="s">
        <v>134</v>
      </c>
    </row>
    <row r="135" spans="1:65" s="2" customFormat="1" ht="21.75" customHeight="1">
      <c r="A135" s="34"/>
      <c r="B135" s="35"/>
      <c r="C135" s="203" t="s">
        <v>161</v>
      </c>
      <c r="D135" s="203" t="s">
        <v>136</v>
      </c>
      <c r="E135" s="204" t="s">
        <v>461</v>
      </c>
      <c r="F135" s="205" t="s">
        <v>462</v>
      </c>
      <c r="G135" s="206" t="s">
        <v>148</v>
      </c>
      <c r="H135" s="207">
        <v>41.2</v>
      </c>
      <c r="I135" s="208"/>
      <c r="J135" s="209">
        <f>ROUND(I135*H135,2)</f>
        <v>0</v>
      </c>
      <c r="K135" s="205" t="s">
        <v>450</v>
      </c>
      <c r="L135" s="39"/>
      <c r="M135" s="210" t="s">
        <v>1</v>
      </c>
      <c r="N135" s="211" t="s">
        <v>41</v>
      </c>
      <c r="O135" s="71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4" t="s">
        <v>141</v>
      </c>
      <c r="AT135" s="214" t="s">
        <v>136</v>
      </c>
      <c r="AU135" s="214" t="s">
        <v>86</v>
      </c>
      <c r="AY135" s="17" t="s">
        <v>134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7" t="s">
        <v>84</v>
      </c>
      <c r="BK135" s="215">
        <f>ROUND(I135*H135,2)</f>
        <v>0</v>
      </c>
      <c r="BL135" s="17" t="s">
        <v>141</v>
      </c>
      <c r="BM135" s="214" t="s">
        <v>187</v>
      </c>
    </row>
    <row r="136" spans="1:65" s="13" customFormat="1" ht="11.25">
      <c r="B136" s="216"/>
      <c r="C136" s="217"/>
      <c r="D136" s="218" t="s">
        <v>143</v>
      </c>
      <c r="E136" s="219" t="s">
        <v>1</v>
      </c>
      <c r="F136" s="220" t="s">
        <v>463</v>
      </c>
      <c r="G136" s="217"/>
      <c r="H136" s="221">
        <v>41.2</v>
      </c>
      <c r="I136" s="222"/>
      <c r="J136" s="217"/>
      <c r="K136" s="217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143</v>
      </c>
      <c r="AU136" s="227" t="s">
        <v>86</v>
      </c>
      <c r="AV136" s="13" t="s">
        <v>86</v>
      </c>
      <c r="AW136" s="13" t="s">
        <v>33</v>
      </c>
      <c r="AX136" s="13" t="s">
        <v>76</v>
      </c>
      <c r="AY136" s="227" t="s">
        <v>134</v>
      </c>
    </row>
    <row r="137" spans="1:65" s="14" customFormat="1" ht="11.25">
      <c r="B137" s="228"/>
      <c r="C137" s="229"/>
      <c r="D137" s="218" t="s">
        <v>143</v>
      </c>
      <c r="E137" s="230" t="s">
        <v>1</v>
      </c>
      <c r="F137" s="231" t="s">
        <v>145</v>
      </c>
      <c r="G137" s="229"/>
      <c r="H137" s="232">
        <v>41.2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AT137" s="238" t="s">
        <v>143</v>
      </c>
      <c r="AU137" s="238" t="s">
        <v>86</v>
      </c>
      <c r="AV137" s="14" t="s">
        <v>141</v>
      </c>
      <c r="AW137" s="14" t="s">
        <v>33</v>
      </c>
      <c r="AX137" s="14" t="s">
        <v>84</v>
      </c>
      <c r="AY137" s="238" t="s">
        <v>134</v>
      </c>
    </row>
    <row r="138" spans="1:65" s="2" customFormat="1" ht="21.75" customHeight="1">
      <c r="A138" s="34"/>
      <c r="B138" s="35"/>
      <c r="C138" s="249" t="s">
        <v>154</v>
      </c>
      <c r="D138" s="249" t="s">
        <v>216</v>
      </c>
      <c r="E138" s="250" t="s">
        <v>464</v>
      </c>
      <c r="F138" s="251" t="s">
        <v>465</v>
      </c>
      <c r="G138" s="252" t="s">
        <v>180</v>
      </c>
      <c r="H138" s="253">
        <v>93.92</v>
      </c>
      <c r="I138" s="254"/>
      <c r="J138" s="255">
        <f>ROUND(I138*H138,2)</f>
        <v>0</v>
      </c>
      <c r="K138" s="251" t="s">
        <v>450</v>
      </c>
      <c r="L138" s="256"/>
      <c r="M138" s="257" t="s">
        <v>1</v>
      </c>
      <c r="N138" s="258" t="s">
        <v>41</v>
      </c>
      <c r="O138" s="71"/>
      <c r="P138" s="212">
        <f>O138*H138</f>
        <v>0</v>
      </c>
      <c r="Q138" s="212">
        <v>1</v>
      </c>
      <c r="R138" s="212">
        <f>Q138*H138</f>
        <v>93.92</v>
      </c>
      <c r="S138" s="212">
        <v>0</v>
      </c>
      <c r="T138" s="21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4" t="s">
        <v>159</v>
      </c>
      <c r="AT138" s="214" t="s">
        <v>216</v>
      </c>
      <c r="AU138" s="214" t="s">
        <v>86</v>
      </c>
      <c r="AY138" s="17" t="s">
        <v>134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7" t="s">
        <v>84</v>
      </c>
      <c r="BK138" s="215">
        <f>ROUND(I138*H138,2)</f>
        <v>0</v>
      </c>
      <c r="BL138" s="17" t="s">
        <v>141</v>
      </c>
      <c r="BM138" s="214" t="s">
        <v>196</v>
      </c>
    </row>
    <row r="139" spans="1:65" s="13" customFormat="1" ht="11.25">
      <c r="B139" s="216"/>
      <c r="C139" s="217"/>
      <c r="D139" s="218" t="s">
        <v>143</v>
      </c>
      <c r="E139" s="219" t="s">
        <v>1</v>
      </c>
      <c r="F139" s="220" t="s">
        <v>466</v>
      </c>
      <c r="G139" s="217"/>
      <c r="H139" s="221">
        <v>65.92</v>
      </c>
      <c r="I139" s="222"/>
      <c r="J139" s="217"/>
      <c r="K139" s="217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143</v>
      </c>
      <c r="AU139" s="227" t="s">
        <v>86</v>
      </c>
      <c r="AV139" s="13" t="s">
        <v>86</v>
      </c>
      <c r="AW139" s="13" t="s">
        <v>33</v>
      </c>
      <c r="AX139" s="13" t="s">
        <v>76</v>
      </c>
      <c r="AY139" s="227" t="s">
        <v>134</v>
      </c>
    </row>
    <row r="140" spans="1:65" s="15" customFormat="1" ht="11.25">
      <c r="B140" s="239"/>
      <c r="C140" s="240"/>
      <c r="D140" s="218" t="s">
        <v>143</v>
      </c>
      <c r="E140" s="241" t="s">
        <v>1</v>
      </c>
      <c r="F140" s="242" t="s">
        <v>467</v>
      </c>
      <c r="G140" s="240"/>
      <c r="H140" s="241" t="s">
        <v>1</v>
      </c>
      <c r="I140" s="243"/>
      <c r="J140" s="240"/>
      <c r="K140" s="240"/>
      <c r="L140" s="244"/>
      <c r="M140" s="245"/>
      <c r="N140" s="246"/>
      <c r="O140" s="246"/>
      <c r="P140" s="246"/>
      <c r="Q140" s="246"/>
      <c r="R140" s="246"/>
      <c r="S140" s="246"/>
      <c r="T140" s="247"/>
      <c r="AT140" s="248" t="s">
        <v>143</v>
      </c>
      <c r="AU140" s="248" t="s">
        <v>86</v>
      </c>
      <c r="AV140" s="15" t="s">
        <v>84</v>
      </c>
      <c r="AW140" s="15" t="s">
        <v>33</v>
      </c>
      <c r="AX140" s="15" t="s">
        <v>76</v>
      </c>
      <c r="AY140" s="248" t="s">
        <v>134</v>
      </c>
    </row>
    <row r="141" spans="1:65" s="13" customFormat="1" ht="11.25">
      <c r="B141" s="216"/>
      <c r="C141" s="217"/>
      <c r="D141" s="218" t="s">
        <v>143</v>
      </c>
      <c r="E141" s="219" t="s">
        <v>1</v>
      </c>
      <c r="F141" s="220" t="s">
        <v>468</v>
      </c>
      <c r="G141" s="217"/>
      <c r="H141" s="221">
        <v>28</v>
      </c>
      <c r="I141" s="222"/>
      <c r="J141" s="217"/>
      <c r="K141" s="217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143</v>
      </c>
      <c r="AU141" s="227" t="s">
        <v>86</v>
      </c>
      <c r="AV141" s="13" t="s">
        <v>86</v>
      </c>
      <c r="AW141" s="13" t="s">
        <v>33</v>
      </c>
      <c r="AX141" s="13" t="s">
        <v>76</v>
      </c>
      <c r="AY141" s="227" t="s">
        <v>134</v>
      </c>
    </row>
    <row r="142" spans="1:65" s="14" customFormat="1" ht="11.25">
      <c r="B142" s="228"/>
      <c r="C142" s="229"/>
      <c r="D142" s="218" t="s">
        <v>143</v>
      </c>
      <c r="E142" s="230" t="s">
        <v>1</v>
      </c>
      <c r="F142" s="231" t="s">
        <v>145</v>
      </c>
      <c r="G142" s="229"/>
      <c r="H142" s="232">
        <v>93.92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AT142" s="238" t="s">
        <v>143</v>
      </c>
      <c r="AU142" s="238" t="s">
        <v>86</v>
      </c>
      <c r="AV142" s="14" t="s">
        <v>141</v>
      </c>
      <c r="AW142" s="14" t="s">
        <v>33</v>
      </c>
      <c r="AX142" s="14" t="s">
        <v>84</v>
      </c>
      <c r="AY142" s="238" t="s">
        <v>134</v>
      </c>
    </row>
    <row r="143" spans="1:65" s="2" customFormat="1" ht="21.75" customHeight="1">
      <c r="A143" s="34"/>
      <c r="B143" s="35"/>
      <c r="C143" s="203" t="s">
        <v>169</v>
      </c>
      <c r="D143" s="203" t="s">
        <v>136</v>
      </c>
      <c r="E143" s="204" t="s">
        <v>469</v>
      </c>
      <c r="F143" s="205" t="s">
        <v>470</v>
      </c>
      <c r="G143" s="206" t="s">
        <v>148</v>
      </c>
      <c r="H143" s="207">
        <v>17.5</v>
      </c>
      <c r="I143" s="208"/>
      <c r="J143" s="209">
        <f>ROUND(I143*H143,2)</f>
        <v>0</v>
      </c>
      <c r="K143" s="205" t="s">
        <v>450</v>
      </c>
      <c r="L143" s="39"/>
      <c r="M143" s="210" t="s">
        <v>1</v>
      </c>
      <c r="N143" s="211" t="s">
        <v>41</v>
      </c>
      <c r="O143" s="71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4" t="s">
        <v>141</v>
      </c>
      <c r="AT143" s="214" t="s">
        <v>136</v>
      </c>
      <c r="AU143" s="214" t="s">
        <v>86</v>
      </c>
      <c r="AY143" s="17" t="s">
        <v>134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7" t="s">
        <v>84</v>
      </c>
      <c r="BK143" s="215">
        <f>ROUND(I143*H143,2)</f>
        <v>0</v>
      </c>
      <c r="BL143" s="17" t="s">
        <v>141</v>
      </c>
      <c r="BM143" s="214" t="s">
        <v>156</v>
      </c>
    </row>
    <row r="144" spans="1:65" s="15" customFormat="1" ht="11.25">
      <c r="B144" s="239"/>
      <c r="C144" s="240"/>
      <c r="D144" s="218" t="s">
        <v>143</v>
      </c>
      <c r="E144" s="241" t="s">
        <v>1</v>
      </c>
      <c r="F144" s="242" t="s">
        <v>471</v>
      </c>
      <c r="G144" s="240"/>
      <c r="H144" s="241" t="s">
        <v>1</v>
      </c>
      <c r="I144" s="243"/>
      <c r="J144" s="240"/>
      <c r="K144" s="240"/>
      <c r="L144" s="244"/>
      <c r="M144" s="245"/>
      <c r="N144" s="246"/>
      <c r="O144" s="246"/>
      <c r="P144" s="246"/>
      <c r="Q144" s="246"/>
      <c r="R144" s="246"/>
      <c r="S144" s="246"/>
      <c r="T144" s="247"/>
      <c r="AT144" s="248" t="s">
        <v>143</v>
      </c>
      <c r="AU144" s="248" t="s">
        <v>86</v>
      </c>
      <c r="AV144" s="15" t="s">
        <v>84</v>
      </c>
      <c r="AW144" s="15" t="s">
        <v>33</v>
      </c>
      <c r="AX144" s="15" t="s">
        <v>76</v>
      </c>
      <c r="AY144" s="248" t="s">
        <v>134</v>
      </c>
    </row>
    <row r="145" spans="1:65" s="13" customFormat="1" ht="11.25">
      <c r="B145" s="216"/>
      <c r="C145" s="217"/>
      <c r="D145" s="218" t="s">
        <v>143</v>
      </c>
      <c r="E145" s="219" t="s">
        <v>1</v>
      </c>
      <c r="F145" s="220" t="s">
        <v>472</v>
      </c>
      <c r="G145" s="217"/>
      <c r="H145" s="221">
        <v>17.5</v>
      </c>
      <c r="I145" s="222"/>
      <c r="J145" s="217"/>
      <c r="K145" s="217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143</v>
      </c>
      <c r="AU145" s="227" t="s">
        <v>86</v>
      </c>
      <c r="AV145" s="13" t="s">
        <v>86</v>
      </c>
      <c r="AW145" s="13" t="s">
        <v>33</v>
      </c>
      <c r="AX145" s="13" t="s">
        <v>76</v>
      </c>
      <c r="AY145" s="227" t="s">
        <v>134</v>
      </c>
    </row>
    <row r="146" spans="1:65" s="14" customFormat="1" ht="11.25">
      <c r="B146" s="228"/>
      <c r="C146" s="229"/>
      <c r="D146" s="218" t="s">
        <v>143</v>
      </c>
      <c r="E146" s="230" t="s">
        <v>1</v>
      </c>
      <c r="F146" s="231" t="s">
        <v>145</v>
      </c>
      <c r="G146" s="229"/>
      <c r="H146" s="232">
        <v>17.5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AT146" s="238" t="s">
        <v>143</v>
      </c>
      <c r="AU146" s="238" t="s">
        <v>86</v>
      </c>
      <c r="AV146" s="14" t="s">
        <v>141</v>
      </c>
      <c r="AW146" s="14" t="s">
        <v>33</v>
      </c>
      <c r="AX146" s="14" t="s">
        <v>84</v>
      </c>
      <c r="AY146" s="238" t="s">
        <v>134</v>
      </c>
    </row>
    <row r="147" spans="1:65" s="2" customFormat="1" ht="21.75" customHeight="1">
      <c r="A147" s="34"/>
      <c r="B147" s="35"/>
      <c r="C147" s="203" t="s">
        <v>159</v>
      </c>
      <c r="D147" s="203" t="s">
        <v>136</v>
      </c>
      <c r="E147" s="204" t="s">
        <v>473</v>
      </c>
      <c r="F147" s="205" t="s">
        <v>474</v>
      </c>
      <c r="G147" s="206" t="s">
        <v>475</v>
      </c>
      <c r="H147" s="207">
        <v>0.02</v>
      </c>
      <c r="I147" s="208"/>
      <c r="J147" s="209">
        <f>ROUND(I147*H147,2)</f>
        <v>0</v>
      </c>
      <c r="K147" s="205" t="s">
        <v>450</v>
      </c>
      <c r="L147" s="39"/>
      <c r="M147" s="210" t="s">
        <v>1</v>
      </c>
      <c r="N147" s="211" t="s">
        <v>41</v>
      </c>
      <c r="O147" s="71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4" t="s">
        <v>141</v>
      </c>
      <c r="AT147" s="214" t="s">
        <v>136</v>
      </c>
      <c r="AU147" s="214" t="s">
        <v>86</v>
      </c>
      <c r="AY147" s="17" t="s">
        <v>134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7" t="s">
        <v>84</v>
      </c>
      <c r="BK147" s="215">
        <f>ROUND(I147*H147,2)</f>
        <v>0</v>
      </c>
      <c r="BL147" s="17" t="s">
        <v>141</v>
      </c>
      <c r="BM147" s="214" t="s">
        <v>221</v>
      </c>
    </row>
    <row r="148" spans="1:65" s="13" customFormat="1" ht="11.25">
      <c r="B148" s="216"/>
      <c r="C148" s="217"/>
      <c r="D148" s="218" t="s">
        <v>143</v>
      </c>
      <c r="E148" s="219" t="s">
        <v>1</v>
      </c>
      <c r="F148" s="220" t="s">
        <v>476</v>
      </c>
      <c r="G148" s="217"/>
      <c r="H148" s="221">
        <v>0.02</v>
      </c>
      <c r="I148" s="222"/>
      <c r="J148" s="217"/>
      <c r="K148" s="217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143</v>
      </c>
      <c r="AU148" s="227" t="s">
        <v>86</v>
      </c>
      <c r="AV148" s="13" t="s">
        <v>86</v>
      </c>
      <c r="AW148" s="13" t="s">
        <v>33</v>
      </c>
      <c r="AX148" s="13" t="s">
        <v>76</v>
      </c>
      <c r="AY148" s="227" t="s">
        <v>134</v>
      </c>
    </row>
    <row r="149" spans="1:65" s="14" customFormat="1" ht="11.25">
      <c r="B149" s="228"/>
      <c r="C149" s="229"/>
      <c r="D149" s="218" t="s">
        <v>143</v>
      </c>
      <c r="E149" s="230" t="s">
        <v>1</v>
      </c>
      <c r="F149" s="231" t="s">
        <v>145</v>
      </c>
      <c r="G149" s="229"/>
      <c r="H149" s="232">
        <v>0.02</v>
      </c>
      <c r="I149" s="233"/>
      <c r="J149" s="229"/>
      <c r="K149" s="229"/>
      <c r="L149" s="234"/>
      <c r="M149" s="235"/>
      <c r="N149" s="236"/>
      <c r="O149" s="236"/>
      <c r="P149" s="236"/>
      <c r="Q149" s="236"/>
      <c r="R149" s="236"/>
      <c r="S149" s="236"/>
      <c r="T149" s="237"/>
      <c r="AT149" s="238" t="s">
        <v>143</v>
      </c>
      <c r="AU149" s="238" t="s">
        <v>86</v>
      </c>
      <c r="AV149" s="14" t="s">
        <v>141</v>
      </c>
      <c r="AW149" s="14" t="s">
        <v>33</v>
      </c>
      <c r="AX149" s="14" t="s">
        <v>84</v>
      </c>
      <c r="AY149" s="238" t="s">
        <v>134</v>
      </c>
    </row>
    <row r="150" spans="1:65" s="2" customFormat="1" ht="21.75" customHeight="1">
      <c r="A150" s="34"/>
      <c r="B150" s="35"/>
      <c r="C150" s="203" t="s">
        <v>177</v>
      </c>
      <c r="D150" s="203" t="s">
        <v>136</v>
      </c>
      <c r="E150" s="204" t="s">
        <v>477</v>
      </c>
      <c r="F150" s="205" t="s">
        <v>478</v>
      </c>
      <c r="G150" s="206" t="s">
        <v>475</v>
      </c>
      <c r="H150" s="207">
        <v>0.02</v>
      </c>
      <c r="I150" s="208"/>
      <c r="J150" s="209">
        <f>ROUND(I150*H150,2)</f>
        <v>0</v>
      </c>
      <c r="K150" s="205" t="s">
        <v>450</v>
      </c>
      <c r="L150" s="39"/>
      <c r="M150" s="210" t="s">
        <v>1</v>
      </c>
      <c r="N150" s="211" t="s">
        <v>41</v>
      </c>
      <c r="O150" s="71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4" t="s">
        <v>141</v>
      </c>
      <c r="AT150" s="214" t="s">
        <v>136</v>
      </c>
      <c r="AU150" s="214" t="s">
        <v>86</v>
      </c>
      <c r="AY150" s="17" t="s">
        <v>134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7" t="s">
        <v>84</v>
      </c>
      <c r="BK150" s="215">
        <f>ROUND(I150*H150,2)</f>
        <v>0</v>
      </c>
      <c r="BL150" s="17" t="s">
        <v>141</v>
      </c>
      <c r="BM150" s="214" t="s">
        <v>175</v>
      </c>
    </row>
    <row r="151" spans="1:65" s="13" customFormat="1" ht="11.25">
      <c r="B151" s="216"/>
      <c r="C151" s="217"/>
      <c r="D151" s="218" t="s">
        <v>143</v>
      </c>
      <c r="E151" s="219" t="s">
        <v>1</v>
      </c>
      <c r="F151" s="220" t="s">
        <v>476</v>
      </c>
      <c r="G151" s="217"/>
      <c r="H151" s="221">
        <v>0.02</v>
      </c>
      <c r="I151" s="222"/>
      <c r="J151" s="217"/>
      <c r="K151" s="217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143</v>
      </c>
      <c r="AU151" s="227" t="s">
        <v>86</v>
      </c>
      <c r="AV151" s="13" t="s">
        <v>86</v>
      </c>
      <c r="AW151" s="13" t="s">
        <v>33</v>
      </c>
      <c r="AX151" s="13" t="s">
        <v>76</v>
      </c>
      <c r="AY151" s="227" t="s">
        <v>134</v>
      </c>
    </row>
    <row r="152" spans="1:65" s="14" customFormat="1" ht="11.25">
      <c r="B152" s="228"/>
      <c r="C152" s="229"/>
      <c r="D152" s="218" t="s">
        <v>143</v>
      </c>
      <c r="E152" s="230" t="s">
        <v>1</v>
      </c>
      <c r="F152" s="231" t="s">
        <v>145</v>
      </c>
      <c r="G152" s="229"/>
      <c r="H152" s="232">
        <v>0.02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AT152" s="238" t="s">
        <v>143</v>
      </c>
      <c r="AU152" s="238" t="s">
        <v>86</v>
      </c>
      <c r="AV152" s="14" t="s">
        <v>141</v>
      </c>
      <c r="AW152" s="14" t="s">
        <v>33</v>
      </c>
      <c r="AX152" s="14" t="s">
        <v>84</v>
      </c>
      <c r="AY152" s="238" t="s">
        <v>134</v>
      </c>
    </row>
    <row r="153" spans="1:65" s="2" customFormat="1" ht="21.75" customHeight="1">
      <c r="A153" s="34"/>
      <c r="B153" s="35"/>
      <c r="C153" s="203" t="s">
        <v>187</v>
      </c>
      <c r="D153" s="203" t="s">
        <v>136</v>
      </c>
      <c r="E153" s="204" t="s">
        <v>479</v>
      </c>
      <c r="F153" s="205" t="s">
        <v>480</v>
      </c>
      <c r="G153" s="206" t="s">
        <v>351</v>
      </c>
      <c r="H153" s="207">
        <v>4</v>
      </c>
      <c r="I153" s="208"/>
      <c r="J153" s="209">
        <f>ROUND(I153*H153,2)</f>
        <v>0</v>
      </c>
      <c r="K153" s="205" t="s">
        <v>450</v>
      </c>
      <c r="L153" s="39"/>
      <c r="M153" s="210" t="s">
        <v>1</v>
      </c>
      <c r="N153" s="211" t="s">
        <v>41</v>
      </c>
      <c r="O153" s="71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4" t="s">
        <v>141</v>
      </c>
      <c r="AT153" s="214" t="s">
        <v>136</v>
      </c>
      <c r="AU153" s="214" t="s">
        <v>86</v>
      </c>
      <c r="AY153" s="17" t="s">
        <v>134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7" t="s">
        <v>84</v>
      </c>
      <c r="BK153" s="215">
        <f>ROUND(I153*H153,2)</f>
        <v>0</v>
      </c>
      <c r="BL153" s="17" t="s">
        <v>141</v>
      </c>
      <c r="BM153" s="214" t="s">
        <v>181</v>
      </c>
    </row>
    <row r="154" spans="1:65" s="13" customFormat="1" ht="11.25">
      <c r="B154" s="216"/>
      <c r="C154" s="217"/>
      <c r="D154" s="218" t="s">
        <v>143</v>
      </c>
      <c r="E154" s="219" t="s">
        <v>1</v>
      </c>
      <c r="F154" s="220" t="s">
        <v>141</v>
      </c>
      <c r="G154" s="217"/>
      <c r="H154" s="221">
        <v>4</v>
      </c>
      <c r="I154" s="222"/>
      <c r="J154" s="217"/>
      <c r="K154" s="217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143</v>
      </c>
      <c r="AU154" s="227" t="s">
        <v>86</v>
      </c>
      <c r="AV154" s="13" t="s">
        <v>86</v>
      </c>
      <c r="AW154" s="13" t="s">
        <v>33</v>
      </c>
      <c r="AX154" s="13" t="s">
        <v>76</v>
      </c>
      <c r="AY154" s="227" t="s">
        <v>134</v>
      </c>
    </row>
    <row r="155" spans="1:65" s="14" customFormat="1" ht="11.25">
      <c r="B155" s="228"/>
      <c r="C155" s="229"/>
      <c r="D155" s="218" t="s">
        <v>143</v>
      </c>
      <c r="E155" s="230" t="s">
        <v>1</v>
      </c>
      <c r="F155" s="231" t="s">
        <v>145</v>
      </c>
      <c r="G155" s="229"/>
      <c r="H155" s="232">
        <v>4</v>
      </c>
      <c r="I155" s="233"/>
      <c r="J155" s="229"/>
      <c r="K155" s="229"/>
      <c r="L155" s="234"/>
      <c r="M155" s="235"/>
      <c r="N155" s="236"/>
      <c r="O155" s="236"/>
      <c r="P155" s="236"/>
      <c r="Q155" s="236"/>
      <c r="R155" s="236"/>
      <c r="S155" s="236"/>
      <c r="T155" s="237"/>
      <c r="AT155" s="238" t="s">
        <v>143</v>
      </c>
      <c r="AU155" s="238" t="s">
        <v>86</v>
      </c>
      <c r="AV155" s="14" t="s">
        <v>141</v>
      </c>
      <c r="AW155" s="14" t="s">
        <v>33</v>
      </c>
      <c r="AX155" s="14" t="s">
        <v>84</v>
      </c>
      <c r="AY155" s="238" t="s">
        <v>134</v>
      </c>
    </row>
    <row r="156" spans="1:65" s="2" customFormat="1" ht="21.75" customHeight="1">
      <c r="A156" s="34"/>
      <c r="B156" s="35"/>
      <c r="C156" s="203" t="s">
        <v>191</v>
      </c>
      <c r="D156" s="203" t="s">
        <v>136</v>
      </c>
      <c r="E156" s="204" t="s">
        <v>481</v>
      </c>
      <c r="F156" s="205" t="s">
        <v>482</v>
      </c>
      <c r="G156" s="206" t="s">
        <v>483</v>
      </c>
      <c r="H156" s="207">
        <v>1</v>
      </c>
      <c r="I156" s="208"/>
      <c r="J156" s="209">
        <f>ROUND(I156*H156,2)</f>
        <v>0</v>
      </c>
      <c r="K156" s="205" t="s">
        <v>450</v>
      </c>
      <c r="L156" s="39"/>
      <c r="M156" s="210" t="s">
        <v>1</v>
      </c>
      <c r="N156" s="211" t="s">
        <v>41</v>
      </c>
      <c r="O156" s="71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4" t="s">
        <v>141</v>
      </c>
      <c r="AT156" s="214" t="s">
        <v>136</v>
      </c>
      <c r="AU156" s="214" t="s">
        <v>86</v>
      </c>
      <c r="AY156" s="17" t="s">
        <v>134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7" t="s">
        <v>84</v>
      </c>
      <c r="BK156" s="215">
        <f>ROUND(I156*H156,2)</f>
        <v>0</v>
      </c>
      <c r="BL156" s="17" t="s">
        <v>141</v>
      </c>
      <c r="BM156" s="214" t="s">
        <v>253</v>
      </c>
    </row>
    <row r="157" spans="1:65" s="2" customFormat="1" ht="21.75" customHeight="1">
      <c r="A157" s="34"/>
      <c r="B157" s="35"/>
      <c r="C157" s="203" t="s">
        <v>196</v>
      </c>
      <c r="D157" s="203" t="s">
        <v>136</v>
      </c>
      <c r="E157" s="204" t="s">
        <v>484</v>
      </c>
      <c r="F157" s="205" t="s">
        <v>485</v>
      </c>
      <c r="G157" s="206" t="s">
        <v>486</v>
      </c>
      <c r="H157" s="207">
        <v>4</v>
      </c>
      <c r="I157" s="208"/>
      <c r="J157" s="209">
        <f>ROUND(I157*H157,2)</f>
        <v>0</v>
      </c>
      <c r="K157" s="205" t="s">
        <v>450</v>
      </c>
      <c r="L157" s="39"/>
      <c r="M157" s="210" t="s">
        <v>1</v>
      </c>
      <c r="N157" s="211" t="s">
        <v>41</v>
      </c>
      <c r="O157" s="71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4" t="s">
        <v>141</v>
      </c>
      <c r="AT157" s="214" t="s">
        <v>136</v>
      </c>
      <c r="AU157" s="214" t="s">
        <v>86</v>
      </c>
      <c r="AY157" s="17" t="s">
        <v>134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7" t="s">
        <v>84</v>
      </c>
      <c r="BK157" s="215">
        <f>ROUND(I157*H157,2)</f>
        <v>0</v>
      </c>
      <c r="BL157" s="17" t="s">
        <v>141</v>
      </c>
      <c r="BM157" s="214" t="s">
        <v>269</v>
      </c>
    </row>
    <row r="158" spans="1:65" s="13" customFormat="1" ht="11.25">
      <c r="B158" s="216"/>
      <c r="C158" s="217"/>
      <c r="D158" s="218" t="s">
        <v>143</v>
      </c>
      <c r="E158" s="219" t="s">
        <v>1</v>
      </c>
      <c r="F158" s="220" t="s">
        <v>141</v>
      </c>
      <c r="G158" s="217"/>
      <c r="H158" s="221">
        <v>4</v>
      </c>
      <c r="I158" s="222"/>
      <c r="J158" s="217"/>
      <c r="K158" s="217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143</v>
      </c>
      <c r="AU158" s="227" t="s">
        <v>86</v>
      </c>
      <c r="AV158" s="13" t="s">
        <v>86</v>
      </c>
      <c r="AW158" s="13" t="s">
        <v>33</v>
      </c>
      <c r="AX158" s="13" t="s">
        <v>76</v>
      </c>
      <c r="AY158" s="227" t="s">
        <v>134</v>
      </c>
    </row>
    <row r="159" spans="1:65" s="14" customFormat="1" ht="11.25">
      <c r="B159" s="228"/>
      <c r="C159" s="229"/>
      <c r="D159" s="218" t="s">
        <v>143</v>
      </c>
      <c r="E159" s="230" t="s">
        <v>1</v>
      </c>
      <c r="F159" s="231" t="s">
        <v>145</v>
      </c>
      <c r="G159" s="229"/>
      <c r="H159" s="232">
        <v>4</v>
      </c>
      <c r="I159" s="233"/>
      <c r="J159" s="229"/>
      <c r="K159" s="229"/>
      <c r="L159" s="234"/>
      <c r="M159" s="235"/>
      <c r="N159" s="236"/>
      <c r="O159" s="236"/>
      <c r="P159" s="236"/>
      <c r="Q159" s="236"/>
      <c r="R159" s="236"/>
      <c r="S159" s="236"/>
      <c r="T159" s="237"/>
      <c r="AT159" s="238" t="s">
        <v>143</v>
      </c>
      <c r="AU159" s="238" t="s">
        <v>86</v>
      </c>
      <c r="AV159" s="14" t="s">
        <v>141</v>
      </c>
      <c r="AW159" s="14" t="s">
        <v>33</v>
      </c>
      <c r="AX159" s="14" t="s">
        <v>84</v>
      </c>
      <c r="AY159" s="238" t="s">
        <v>134</v>
      </c>
    </row>
    <row r="160" spans="1:65" s="2" customFormat="1" ht="21.75" customHeight="1">
      <c r="A160" s="34"/>
      <c r="B160" s="35"/>
      <c r="C160" s="203" t="s">
        <v>200</v>
      </c>
      <c r="D160" s="203" t="s">
        <v>136</v>
      </c>
      <c r="E160" s="204" t="s">
        <v>487</v>
      </c>
      <c r="F160" s="205" t="s">
        <v>488</v>
      </c>
      <c r="G160" s="206" t="s">
        <v>486</v>
      </c>
      <c r="H160" s="207">
        <v>2</v>
      </c>
      <c r="I160" s="208"/>
      <c r="J160" s="209">
        <f>ROUND(I160*H160,2)</f>
        <v>0</v>
      </c>
      <c r="K160" s="205" t="s">
        <v>450</v>
      </c>
      <c r="L160" s="39"/>
      <c r="M160" s="210" t="s">
        <v>1</v>
      </c>
      <c r="N160" s="211" t="s">
        <v>41</v>
      </c>
      <c r="O160" s="71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4" t="s">
        <v>141</v>
      </c>
      <c r="AT160" s="214" t="s">
        <v>136</v>
      </c>
      <c r="AU160" s="214" t="s">
        <v>86</v>
      </c>
      <c r="AY160" s="17" t="s">
        <v>134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7" t="s">
        <v>84</v>
      </c>
      <c r="BK160" s="215">
        <f>ROUND(I160*H160,2)</f>
        <v>0</v>
      </c>
      <c r="BL160" s="17" t="s">
        <v>141</v>
      </c>
      <c r="BM160" s="214" t="s">
        <v>282</v>
      </c>
    </row>
    <row r="161" spans="1:65" s="13" customFormat="1" ht="11.25">
      <c r="B161" s="216"/>
      <c r="C161" s="217"/>
      <c r="D161" s="218" t="s">
        <v>143</v>
      </c>
      <c r="E161" s="219" t="s">
        <v>1</v>
      </c>
      <c r="F161" s="220" t="s">
        <v>86</v>
      </c>
      <c r="G161" s="217"/>
      <c r="H161" s="221">
        <v>2</v>
      </c>
      <c r="I161" s="222"/>
      <c r="J161" s="217"/>
      <c r="K161" s="217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143</v>
      </c>
      <c r="AU161" s="227" t="s">
        <v>86</v>
      </c>
      <c r="AV161" s="13" t="s">
        <v>86</v>
      </c>
      <c r="AW161" s="13" t="s">
        <v>33</v>
      </c>
      <c r="AX161" s="13" t="s">
        <v>76</v>
      </c>
      <c r="AY161" s="227" t="s">
        <v>134</v>
      </c>
    </row>
    <row r="162" spans="1:65" s="14" customFormat="1" ht="11.25">
      <c r="B162" s="228"/>
      <c r="C162" s="229"/>
      <c r="D162" s="218" t="s">
        <v>143</v>
      </c>
      <c r="E162" s="230" t="s">
        <v>1</v>
      </c>
      <c r="F162" s="231" t="s">
        <v>145</v>
      </c>
      <c r="G162" s="229"/>
      <c r="H162" s="232">
        <v>2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AT162" s="238" t="s">
        <v>143</v>
      </c>
      <c r="AU162" s="238" t="s">
        <v>86</v>
      </c>
      <c r="AV162" s="14" t="s">
        <v>141</v>
      </c>
      <c r="AW162" s="14" t="s">
        <v>33</v>
      </c>
      <c r="AX162" s="14" t="s">
        <v>84</v>
      </c>
      <c r="AY162" s="238" t="s">
        <v>134</v>
      </c>
    </row>
    <row r="163" spans="1:65" s="2" customFormat="1" ht="33" customHeight="1">
      <c r="A163" s="34"/>
      <c r="B163" s="35"/>
      <c r="C163" s="203" t="s">
        <v>156</v>
      </c>
      <c r="D163" s="203" t="s">
        <v>136</v>
      </c>
      <c r="E163" s="204" t="s">
        <v>489</v>
      </c>
      <c r="F163" s="205" t="s">
        <v>490</v>
      </c>
      <c r="G163" s="206" t="s">
        <v>153</v>
      </c>
      <c r="H163" s="207">
        <v>400</v>
      </c>
      <c r="I163" s="208"/>
      <c r="J163" s="209">
        <f>ROUND(I163*H163,2)</f>
        <v>0</v>
      </c>
      <c r="K163" s="205" t="s">
        <v>450</v>
      </c>
      <c r="L163" s="39"/>
      <c r="M163" s="210" t="s">
        <v>1</v>
      </c>
      <c r="N163" s="211" t="s">
        <v>41</v>
      </c>
      <c r="O163" s="71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4" t="s">
        <v>141</v>
      </c>
      <c r="AT163" s="214" t="s">
        <v>136</v>
      </c>
      <c r="AU163" s="214" t="s">
        <v>86</v>
      </c>
      <c r="AY163" s="17" t="s">
        <v>134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7" t="s">
        <v>84</v>
      </c>
      <c r="BK163" s="215">
        <f>ROUND(I163*H163,2)</f>
        <v>0</v>
      </c>
      <c r="BL163" s="17" t="s">
        <v>141</v>
      </c>
      <c r="BM163" s="214" t="s">
        <v>203</v>
      </c>
    </row>
    <row r="164" spans="1:65" s="13" customFormat="1" ht="11.25">
      <c r="B164" s="216"/>
      <c r="C164" s="217"/>
      <c r="D164" s="218" t="s">
        <v>143</v>
      </c>
      <c r="E164" s="219" t="s">
        <v>1</v>
      </c>
      <c r="F164" s="220" t="s">
        <v>491</v>
      </c>
      <c r="G164" s="217"/>
      <c r="H164" s="221">
        <v>400</v>
      </c>
      <c r="I164" s="222"/>
      <c r="J164" s="217"/>
      <c r="K164" s="217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143</v>
      </c>
      <c r="AU164" s="227" t="s">
        <v>86</v>
      </c>
      <c r="AV164" s="13" t="s">
        <v>86</v>
      </c>
      <c r="AW164" s="13" t="s">
        <v>33</v>
      </c>
      <c r="AX164" s="13" t="s">
        <v>76</v>
      </c>
      <c r="AY164" s="227" t="s">
        <v>134</v>
      </c>
    </row>
    <row r="165" spans="1:65" s="14" customFormat="1" ht="11.25">
      <c r="B165" s="228"/>
      <c r="C165" s="229"/>
      <c r="D165" s="218" t="s">
        <v>143</v>
      </c>
      <c r="E165" s="230" t="s">
        <v>1</v>
      </c>
      <c r="F165" s="231" t="s">
        <v>145</v>
      </c>
      <c r="G165" s="229"/>
      <c r="H165" s="232">
        <v>400</v>
      </c>
      <c r="I165" s="233"/>
      <c r="J165" s="229"/>
      <c r="K165" s="229"/>
      <c r="L165" s="234"/>
      <c r="M165" s="235"/>
      <c r="N165" s="236"/>
      <c r="O165" s="236"/>
      <c r="P165" s="236"/>
      <c r="Q165" s="236"/>
      <c r="R165" s="236"/>
      <c r="S165" s="236"/>
      <c r="T165" s="237"/>
      <c r="AT165" s="238" t="s">
        <v>143</v>
      </c>
      <c r="AU165" s="238" t="s">
        <v>86</v>
      </c>
      <c r="AV165" s="14" t="s">
        <v>141</v>
      </c>
      <c r="AW165" s="14" t="s">
        <v>33</v>
      </c>
      <c r="AX165" s="14" t="s">
        <v>84</v>
      </c>
      <c r="AY165" s="238" t="s">
        <v>134</v>
      </c>
    </row>
    <row r="166" spans="1:65" s="12" customFormat="1" ht="25.9" customHeight="1">
      <c r="B166" s="187"/>
      <c r="C166" s="188"/>
      <c r="D166" s="189" t="s">
        <v>75</v>
      </c>
      <c r="E166" s="190" t="s">
        <v>492</v>
      </c>
      <c r="F166" s="190" t="s">
        <v>493</v>
      </c>
      <c r="G166" s="188"/>
      <c r="H166" s="188"/>
      <c r="I166" s="191"/>
      <c r="J166" s="192">
        <f>BK166</f>
        <v>0</v>
      </c>
      <c r="K166" s="188"/>
      <c r="L166" s="193"/>
      <c r="M166" s="194"/>
      <c r="N166" s="195"/>
      <c r="O166" s="195"/>
      <c r="P166" s="196">
        <f>SUM(P167:P176)</f>
        <v>0</v>
      </c>
      <c r="Q166" s="195"/>
      <c r="R166" s="196">
        <f>SUM(R167:R176)</f>
        <v>0</v>
      </c>
      <c r="S166" s="195"/>
      <c r="T166" s="197">
        <f>SUM(T167:T176)</f>
        <v>0</v>
      </c>
      <c r="AR166" s="198" t="s">
        <v>141</v>
      </c>
      <c r="AT166" s="199" t="s">
        <v>75</v>
      </c>
      <c r="AU166" s="199" t="s">
        <v>76</v>
      </c>
      <c r="AY166" s="198" t="s">
        <v>134</v>
      </c>
      <c r="BK166" s="200">
        <f>SUM(BK167:BK176)</f>
        <v>0</v>
      </c>
    </row>
    <row r="167" spans="1:65" s="2" customFormat="1" ht="44.25" customHeight="1">
      <c r="A167" s="34"/>
      <c r="B167" s="35"/>
      <c r="C167" s="203" t="s">
        <v>8</v>
      </c>
      <c r="D167" s="203" t="s">
        <v>136</v>
      </c>
      <c r="E167" s="204" t="s">
        <v>494</v>
      </c>
      <c r="F167" s="205" t="s">
        <v>495</v>
      </c>
      <c r="G167" s="206" t="s">
        <v>180</v>
      </c>
      <c r="H167" s="207">
        <v>96.031999999999996</v>
      </c>
      <c r="I167" s="208"/>
      <c r="J167" s="209">
        <f>ROUND(I167*H167,2)</f>
        <v>0</v>
      </c>
      <c r="K167" s="205" t="s">
        <v>450</v>
      </c>
      <c r="L167" s="39"/>
      <c r="M167" s="210" t="s">
        <v>1</v>
      </c>
      <c r="N167" s="211" t="s">
        <v>41</v>
      </c>
      <c r="O167" s="71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4" t="s">
        <v>496</v>
      </c>
      <c r="AT167" s="214" t="s">
        <v>136</v>
      </c>
      <c r="AU167" s="214" t="s">
        <v>84</v>
      </c>
      <c r="AY167" s="17" t="s">
        <v>134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7" t="s">
        <v>84</v>
      </c>
      <c r="BK167" s="215">
        <f>ROUND(I167*H167,2)</f>
        <v>0</v>
      </c>
      <c r="BL167" s="17" t="s">
        <v>496</v>
      </c>
      <c r="BM167" s="214" t="s">
        <v>307</v>
      </c>
    </row>
    <row r="168" spans="1:65" s="15" customFormat="1" ht="11.25">
      <c r="B168" s="239"/>
      <c r="C168" s="240"/>
      <c r="D168" s="218" t="s">
        <v>143</v>
      </c>
      <c r="E168" s="241" t="s">
        <v>1</v>
      </c>
      <c r="F168" s="242" t="s">
        <v>497</v>
      </c>
      <c r="G168" s="240"/>
      <c r="H168" s="241" t="s">
        <v>1</v>
      </c>
      <c r="I168" s="243"/>
      <c r="J168" s="240"/>
      <c r="K168" s="240"/>
      <c r="L168" s="244"/>
      <c r="M168" s="245"/>
      <c r="N168" s="246"/>
      <c r="O168" s="246"/>
      <c r="P168" s="246"/>
      <c r="Q168" s="246"/>
      <c r="R168" s="246"/>
      <c r="S168" s="246"/>
      <c r="T168" s="247"/>
      <c r="AT168" s="248" t="s">
        <v>143</v>
      </c>
      <c r="AU168" s="248" t="s">
        <v>84</v>
      </c>
      <c r="AV168" s="15" t="s">
        <v>84</v>
      </c>
      <c r="AW168" s="15" t="s">
        <v>33</v>
      </c>
      <c r="AX168" s="15" t="s">
        <v>76</v>
      </c>
      <c r="AY168" s="248" t="s">
        <v>134</v>
      </c>
    </row>
    <row r="169" spans="1:65" s="13" customFormat="1" ht="11.25">
      <c r="B169" s="216"/>
      <c r="C169" s="217"/>
      <c r="D169" s="218" t="s">
        <v>143</v>
      </c>
      <c r="E169" s="219" t="s">
        <v>1</v>
      </c>
      <c r="F169" s="220" t="s">
        <v>498</v>
      </c>
      <c r="G169" s="217"/>
      <c r="H169" s="221">
        <v>2.1120000000000001</v>
      </c>
      <c r="I169" s="222"/>
      <c r="J169" s="217"/>
      <c r="K169" s="217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143</v>
      </c>
      <c r="AU169" s="227" t="s">
        <v>84</v>
      </c>
      <c r="AV169" s="13" t="s">
        <v>86</v>
      </c>
      <c r="AW169" s="13" t="s">
        <v>33</v>
      </c>
      <c r="AX169" s="13" t="s">
        <v>76</v>
      </c>
      <c r="AY169" s="227" t="s">
        <v>134</v>
      </c>
    </row>
    <row r="170" spans="1:65" s="13" customFormat="1" ht="11.25">
      <c r="B170" s="216"/>
      <c r="C170" s="217"/>
      <c r="D170" s="218" t="s">
        <v>143</v>
      </c>
      <c r="E170" s="219" t="s">
        <v>1</v>
      </c>
      <c r="F170" s="220" t="s">
        <v>499</v>
      </c>
      <c r="G170" s="217"/>
      <c r="H170" s="221">
        <v>93.92</v>
      </c>
      <c r="I170" s="222"/>
      <c r="J170" s="217"/>
      <c r="K170" s="217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143</v>
      </c>
      <c r="AU170" s="227" t="s">
        <v>84</v>
      </c>
      <c r="AV170" s="13" t="s">
        <v>86</v>
      </c>
      <c r="AW170" s="13" t="s">
        <v>33</v>
      </c>
      <c r="AX170" s="13" t="s">
        <v>76</v>
      </c>
      <c r="AY170" s="227" t="s">
        <v>134</v>
      </c>
    </row>
    <row r="171" spans="1:65" s="14" customFormat="1" ht="11.25">
      <c r="B171" s="228"/>
      <c r="C171" s="229"/>
      <c r="D171" s="218" t="s">
        <v>143</v>
      </c>
      <c r="E171" s="230" t="s">
        <v>1</v>
      </c>
      <c r="F171" s="231" t="s">
        <v>145</v>
      </c>
      <c r="G171" s="229"/>
      <c r="H171" s="232">
        <v>96.031999999999996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AT171" s="238" t="s">
        <v>143</v>
      </c>
      <c r="AU171" s="238" t="s">
        <v>84</v>
      </c>
      <c r="AV171" s="14" t="s">
        <v>141</v>
      </c>
      <c r="AW171" s="14" t="s">
        <v>33</v>
      </c>
      <c r="AX171" s="14" t="s">
        <v>84</v>
      </c>
      <c r="AY171" s="238" t="s">
        <v>134</v>
      </c>
    </row>
    <row r="172" spans="1:65" s="2" customFormat="1" ht="44.25" customHeight="1">
      <c r="A172" s="34"/>
      <c r="B172" s="35"/>
      <c r="C172" s="203" t="s">
        <v>221</v>
      </c>
      <c r="D172" s="203" t="s">
        <v>136</v>
      </c>
      <c r="E172" s="204" t="s">
        <v>500</v>
      </c>
      <c r="F172" s="205" t="s">
        <v>501</v>
      </c>
      <c r="G172" s="206" t="s">
        <v>180</v>
      </c>
      <c r="H172" s="207">
        <v>42.12</v>
      </c>
      <c r="I172" s="208"/>
      <c r="J172" s="209">
        <f>ROUND(I172*H172,2)</f>
        <v>0</v>
      </c>
      <c r="K172" s="205" t="s">
        <v>450</v>
      </c>
      <c r="L172" s="39"/>
      <c r="M172" s="210" t="s">
        <v>1</v>
      </c>
      <c r="N172" s="211" t="s">
        <v>41</v>
      </c>
      <c r="O172" s="71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4" t="s">
        <v>496</v>
      </c>
      <c r="AT172" s="214" t="s">
        <v>136</v>
      </c>
      <c r="AU172" s="214" t="s">
        <v>84</v>
      </c>
      <c r="AY172" s="17" t="s">
        <v>134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7" t="s">
        <v>84</v>
      </c>
      <c r="BK172" s="215">
        <f>ROUND(I172*H172,2)</f>
        <v>0</v>
      </c>
      <c r="BL172" s="17" t="s">
        <v>496</v>
      </c>
      <c r="BM172" s="214" t="s">
        <v>210</v>
      </c>
    </row>
    <row r="173" spans="1:65" s="15" customFormat="1" ht="11.25">
      <c r="B173" s="239"/>
      <c r="C173" s="240"/>
      <c r="D173" s="218" t="s">
        <v>143</v>
      </c>
      <c r="E173" s="241" t="s">
        <v>1</v>
      </c>
      <c r="F173" s="242" t="s">
        <v>502</v>
      </c>
      <c r="G173" s="240"/>
      <c r="H173" s="241" t="s">
        <v>1</v>
      </c>
      <c r="I173" s="243"/>
      <c r="J173" s="240"/>
      <c r="K173" s="240"/>
      <c r="L173" s="244"/>
      <c r="M173" s="245"/>
      <c r="N173" s="246"/>
      <c r="O173" s="246"/>
      <c r="P173" s="246"/>
      <c r="Q173" s="246"/>
      <c r="R173" s="246"/>
      <c r="S173" s="246"/>
      <c r="T173" s="247"/>
      <c r="AT173" s="248" t="s">
        <v>143</v>
      </c>
      <c r="AU173" s="248" t="s">
        <v>84</v>
      </c>
      <c r="AV173" s="15" t="s">
        <v>84</v>
      </c>
      <c r="AW173" s="15" t="s">
        <v>33</v>
      </c>
      <c r="AX173" s="15" t="s">
        <v>76</v>
      </c>
      <c r="AY173" s="248" t="s">
        <v>134</v>
      </c>
    </row>
    <row r="174" spans="1:65" s="13" customFormat="1" ht="11.25">
      <c r="B174" s="216"/>
      <c r="C174" s="217"/>
      <c r="D174" s="218" t="s">
        <v>143</v>
      </c>
      <c r="E174" s="219" t="s">
        <v>1</v>
      </c>
      <c r="F174" s="220" t="s">
        <v>503</v>
      </c>
      <c r="G174" s="217"/>
      <c r="H174" s="221">
        <v>42.12</v>
      </c>
      <c r="I174" s="222"/>
      <c r="J174" s="217"/>
      <c r="K174" s="217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143</v>
      </c>
      <c r="AU174" s="227" t="s">
        <v>84</v>
      </c>
      <c r="AV174" s="13" t="s">
        <v>86</v>
      </c>
      <c r="AW174" s="13" t="s">
        <v>33</v>
      </c>
      <c r="AX174" s="13" t="s">
        <v>76</v>
      </c>
      <c r="AY174" s="227" t="s">
        <v>134</v>
      </c>
    </row>
    <row r="175" spans="1:65" s="14" customFormat="1" ht="11.25">
      <c r="B175" s="228"/>
      <c r="C175" s="229"/>
      <c r="D175" s="218" t="s">
        <v>143</v>
      </c>
      <c r="E175" s="230" t="s">
        <v>1</v>
      </c>
      <c r="F175" s="231" t="s">
        <v>145</v>
      </c>
      <c r="G175" s="229"/>
      <c r="H175" s="232">
        <v>42.12</v>
      </c>
      <c r="I175" s="233"/>
      <c r="J175" s="229"/>
      <c r="K175" s="229"/>
      <c r="L175" s="234"/>
      <c r="M175" s="235"/>
      <c r="N175" s="236"/>
      <c r="O175" s="236"/>
      <c r="P175" s="236"/>
      <c r="Q175" s="236"/>
      <c r="R175" s="236"/>
      <c r="S175" s="236"/>
      <c r="T175" s="237"/>
      <c r="AT175" s="238" t="s">
        <v>143</v>
      </c>
      <c r="AU175" s="238" t="s">
        <v>84</v>
      </c>
      <c r="AV175" s="14" t="s">
        <v>141</v>
      </c>
      <c r="AW175" s="14" t="s">
        <v>33</v>
      </c>
      <c r="AX175" s="14" t="s">
        <v>84</v>
      </c>
      <c r="AY175" s="238" t="s">
        <v>134</v>
      </c>
    </row>
    <row r="176" spans="1:65" s="2" customFormat="1" ht="21.75" customHeight="1">
      <c r="A176" s="34"/>
      <c r="B176" s="35"/>
      <c r="C176" s="203" t="s">
        <v>229</v>
      </c>
      <c r="D176" s="203" t="s">
        <v>136</v>
      </c>
      <c r="E176" s="204" t="s">
        <v>504</v>
      </c>
      <c r="F176" s="205" t="s">
        <v>505</v>
      </c>
      <c r="G176" s="206" t="s">
        <v>351</v>
      </c>
      <c r="H176" s="207">
        <v>1</v>
      </c>
      <c r="I176" s="208"/>
      <c r="J176" s="209">
        <f>ROUND(I176*H176,2)</f>
        <v>0</v>
      </c>
      <c r="K176" s="205" t="s">
        <v>450</v>
      </c>
      <c r="L176" s="39"/>
      <c r="M176" s="259" t="s">
        <v>1</v>
      </c>
      <c r="N176" s="260" t="s">
        <v>41</v>
      </c>
      <c r="O176" s="261"/>
      <c r="P176" s="262">
        <f>O176*H176</f>
        <v>0</v>
      </c>
      <c r="Q176" s="262">
        <v>0</v>
      </c>
      <c r="R176" s="262">
        <f>Q176*H176</f>
        <v>0</v>
      </c>
      <c r="S176" s="262">
        <v>0</v>
      </c>
      <c r="T176" s="26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4" t="s">
        <v>496</v>
      </c>
      <c r="AT176" s="214" t="s">
        <v>136</v>
      </c>
      <c r="AU176" s="214" t="s">
        <v>84</v>
      </c>
      <c r="AY176" s="17" t="s">
        <v>134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7" t="s">
        <v>84</v>
      </c>
      <c r="BK176" s="215">
        <f>ROUND(I176*H176,2)</f>
        <v>0</v>
      </c>
      <c r="BL176" s="17" t="s">
        <v>496</v>
      </c>
      <c r="BM176" s="214" t="s">
        <v>219</v>
      </c>
    </row>
    <row r="177" spans="1:31" s="2" customFormat="1" ht="6.95" customHeight="1">
      <c r="A177" s="34"/>
      <c r="B177" s="54"/>
      <c r="C177" s="55"/>
      <c r="D177" s="55"/>
      <c r="E177" s="55"/>
      <c r="F177" s="55"/>
      <c r="G177" s="55"/>
      <c r="H177" s="55"/>
      <c r="I177" s="152"/>
      <c r="J177" s="55"/>
      <c r="K177" s="55"/>
      <c r="L177" s="39"/>
      <c r="M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</row>
  </sheetData>
  <sheetProtection algorithmName="SHA-512" hashValue="sgNJQE20Y/I9ZEZJGN+Fy4pvBNKgGgusSn7z9kh40Ox83ErkHBUttZ1BNEC3dsuZ98OQsG1ucvmi5TNdjx2wjA==" saltValue="jwSkkxlydPSG0iz6JVF+dJ5h/o6rc24XoOOvgigmE489HdcQI+Gp2EbaLUg3Wo2ojRNxEBbTY2xykraT+cV4zg==" spinCount="100000" sheet="1" objects="1" scenarios="1" formatColumns="0" formatRows="0" autoFilter="0"/>
  <autoFilter ref="C118:K17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92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86</v>
      </c>
    </row>
    <row r="4" spans="1:46" s="1" customFormat="1" ht="24.95" customHeight="1">
      <c r="B4" s="20"/>
      <c r="D4" s="112" t="s">
        <v>102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06" t="str">
        <f>'Rekapitulace stavby'!K6</f>
        <v>Oprava mostu v km 12,829 na trati Tábor – Ražice</v>
      </c>
      <c r="F7" s="307"/>
      <c r="G7" s="307"/>
      <c r="H7" s="307"/>
      <c r="I7" s="108"/>
      <c r="L7" s="20"/>
    </row>
    <row r="8" spans="1:46" s="2" customFormat="1" ht="12" customHeight="1">
      <c r="A8" s="34"/>
      <c r="B8" s="39"/>
      <c r="C8" s="34"/>
      <c r="D8" s="114" t="s">
        <v>103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8" t="s">
        <v>506</v>
      </c>
      <c r="F9" s="309"/>
      <c r="G9" s="309"/>
      <c r="H9" s="309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4. 5. 2020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tr">
        <f>IF('Rekapitulace stavby'!AN10="","",'Rekapitulace stavby'!AN10)</f>
        <v>70994234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stavby'!E11="","",'Rekapitulace stavby'!E11)</f>
        <v>Správa železnic s.o.</v>
      </c>
      <c r="F15" s="34"/>
      <c r="G15" s="34"/>
      <c r="H15" s="34"/>
      <c r="I15" s="117" t="s">
        <v>28</v>
      </c>
      <c r="J15" s="116" t="str">
        <f>IF('Rekapitulace stavby'!AN11="","",'Rekapitulace stavby'!AN11)</f>
        <v>CZ70994234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30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0" t="str">
        <f>'Rekapitulace stavby'!E14</f>
        <v>Vyplň údaj</v>
      </c>
      <c r="F18" s="311"/>
      <c r="G18" s="311"/>
      <c r="H18" s="311"/>
      <c r="I18" s="117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32</v>
      </c>
      <c r="E20" s="34"/>
      <c r="F20" s="34"/>
      <c r="G20" s="34"/>
      <c r="H20" s="34"/>
      <c r="I20" s="117" t="s">
        <v>25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28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34</v>
      </c>
      <c r="E23" s="34"/>
      <c r="F23" s="34"/>
      <c r="G23" s="34"/>
      <c r="H23" s="34"/>
      <c r="I23" s="117" t="s">
        <v>25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28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35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12" t="s">
        <v>1</v>
      </c>
      <c r="F27" s="312"/>
      <c r="G27" s="312"/>
      <c r="H27" s="312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36</v>
      </c>
      <c r="E30" s="34"/>
      <c r="F30" s="34"/>
      <c r="G30" s="34"/>
      <c r="H30" s="34"/>
      <c r="I30" s="115"/>
      <c r="J30" s="126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38</v>
      </c>
      <c r="G32" s="34"/>
      <c r="H32" s="34"/>
      <c r="I32" s="128" t="s">
        <v>37</v>
      </c>
      <c r="J32" s="127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40</v>
      </c>
      <c r="E33" s="114" t="s">
        <v>41</v>
      </c>
      <c r="F33" s="130">
        <f>ROUND((SUM(BE121:BE131)),  2)</f>
        <v>0</v>
      </c>
      <c r="G33" s="34"/>
      <c r="H33" s="34"/>
      <c r="I33" s="131">
        <v>0.21</v>
      </c>
      <c r="J33" s="130">
        <f>ROUND(((SUM(BE121:BE131))*I33),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42</v>
      </c>
      <c r="F34" s="130">
        <f>ROUND((SUM(BF121:BF131)),  2)</f>
        <v>0</v>
      </c>
      <c r="G34" s="34"/>
      <c r="H34" s="34"/>
      <c r="I34" s="131">
        <v>0.15</v>
      </c>
      <c r="J34" s="130">
        <f>ROUND(((SUM(BF121:BF131))*I34),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43</v>
      </c>
      <c r="F35" s="130">
        <f>ROUND((SUM(BG121:BG131)),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44</v>
      </c>
      <c r="F36" s="130">
        <f>ROUND((SUM(BH121:BH131)),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45</v>
      </c>
      <c r="F37" s="130">
        <f>ROUND((SUM(BI121:BI131)),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46</v>
      </c>
      <c r="E39" s="134"/>
      <c r="F39" s="134"/>
      <c r="G39" s="135" t="s">
        <v>47</v>
      </c>
      <c r="H39" s="136" t="s">
        <v>48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49</v>
      </c>
      <c r="E50" s="141"/>
      <c r="F50" s="141"/>
      <c r="G50" s="140" t="s">
        <v>50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51</v>
      </c>
      <c r="E61" s="144"/>
      <c r="F61" s="145" t="s">
        <v>52</v>
      </c>
      <c r="G61" s="143" t="s">
        <v>51</v>
      </c>
      <c r="H61" s="144"/>
      <c r="I61" s="146"/>
      <c r="J61" s="147" t="s">
        <v>52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53</v>
      </c>
      <c r="E65" s="148"/>
      <c r="F65" s="148"/>
      <c r="G65" s="140" t="s">
        <v>54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51</v>
      </c>
      <c r="E76" s="144"/>
      <c r="F76" s="145" t="s">
        <v>52</v>
      </c>
      <c r="G76" s="143" t="s">
        <v>51</v>
      </c>
      <c r="H76" s="144"/>
      <c r="I76" s="146"/>
      <c r="J76" s="147" t="s">
        <v>52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105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3" t="str">
        <f>E7</f>
        <v>Oprava mostu v km 12,829 na trati Tábor – Ražice</v>
      </c>
      <c r="F85" s="314"/>
      <c r="G85" s="314"/>
      <c r="H85" s="314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103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5" t="str">
        <f>E9</f>
        <v>003 - propustek-VRN</v>
      </c>
      <c r="F87" s="315"/>
      <c r="G87" s="315"/>
      <c r="H87" s="315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17" t="s">
        <v>22</v>
      </c>
      <c r="J89" s="66" t="str">
        <f>IF(J12="","",J12)</f>
        <v>4. 5. 2020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 s.o.</v>
      </c>
      <c r="G91" s="36"/>
      <c r="H91" s="36"/>
      <c r="I91" s="117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17" t="s">
        <v>34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106</v>
      </c>
      <c r="D94" s="157"/>
      <c r="E94" s="157"/>
      <c r="F94" s="157"/>
      <c r="G94" s="157"/>
      <c r="H94" s="157"/>
      <c r="I94" s="158"/>
      <c r="J94" s="159" t="s">
        <v>107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108</v>
      </c>
      <c r="D96" s="36"/>
      <c r="E96" s="36"/>
      <c r="F96" s="36"/>
      <c r="G96" s="36"/>
      <c r="H96" s="36"/>
      <c r="I96" s="115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109</v>
      </c>
    </row>
    <row r="97" spans="1:31" s="9" customFormat="1" ht="24.95" customHeight="1">
      <c r="B97" s="161"/>
      <c r="C97" s="162"/>
      <c r="D97" s="163" t="s">
        <v>507</v>
      </c>
      <c r="E97" s="164"/>
      <c r="F97" s="164"/>
      <c r="G97" s="164"/>
      <c r="H97" s="164"/>
      <c r="I97" s="165"/>
      <c r="J97" s="166">
        <f>J122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508</v>
      </c>
      <c r="E98" s="171"/>
      <c r="F98" s="171"/>
      <c r="G98" s="171"/>
      <c r="H98" s="171"/>
      <c r="I98" s="172"/>
      <c r="J98" s="173">
        <f>J123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509</v>
      </c>
      <c r="E99" s="171"/>
      <c r="F99" s="171"/>
      <c r="G99" s="171"/>
      <c r="H99" s="171"/>
      <c r="I99" s="172"/>
      <c r="J99" s="173">
        <f>J126</f>
        <v>0</v>
      </c>
      <c r="K99" s="169"/>
      <c r="L99" s="174"/>
    </row>
    <row r="100" spans="1:31" s="10" customFormat="1" ht="19.899999999999999" customHeight="1">
      <c r="B100" s="168"/>
      <c r="C100" s="169"/>
      <c r="D100" s="170" t="s">
        <v>510</v>
      </c>
      <c r="E100" s="171"/>
      <c r="F100" s="171"/>
      <c r="G100" s="171"/>
      <c r="H100" s="171"/>
      <c r="I100" s="172"/>
      <c r="J100" s="173">
        <f>J128</f>
        <v>0</v>
      </c>
      <c r="K100" s="169"/>
      <c r="L100" s="174"/>
    </row>
    <row r="101" spans="1:31" s="10" customFormat="1" ht="19.899999999999999" customHeight="1">
      <c r="B101" s="168"/>
      <c r="C101" s="169"/>
      <c r="D101" s="170" t="s">
        <v>511</v>
      </c>
      <c r="E101" s="171"/>
      <c r="F101" s="171"/>
      <c r="G101" s="171"/>
      <c r="H101" s="171"/>
      <c r="I101" s="172"/>
      <c r="J101" s="173">
        <f>J130</f>
        <v>0</v>
      </c>
      <c r="K101" s="169"/>
      <c r="L101" s="174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115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152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155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119</v>
      </c>
      <c r="D108" s="36"/>
      <c r="E108" s="36"/>
      <c r="F108" s="36"/>
      <c r="G108" s="36"/>
      <c r="H108" s="3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13" t="str">
        <f>E7</f>
        <v>Oprava mostu v km 12,829 na trati Tábor – Ražice</v>
      </c>
      <c r="F111" s="314"/>
      <c r="G111" s="314"/>
      <c r="H111" s="314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103</v>
      </c>
      <c r="D112" s="36"/>
      <c r="E112" s="36"/>
      <c r="F112" s="36"/>
      <c r="G112" s="36"/>
      <c r="H112" s="3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65" t="str">
        <f>E9</f>
        <v>003 - propustek-VRN</v>
      </c>
      <c r="F113" s="315"/>
      <c r="G113" s="315"/>
      <c r="H113" s="315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 xml:space="preserve"> </v>
      </c>
      <c r="G115" s="36"/>
      <c r="H115" s="36"/>
      <c r="I115" s="117" t="s">
        <v>22</v>
      </c>
      <c r="J115" s="66" t="str">
        <f>IF(J12="","",J12)</f>
        <v>4. 5. 2020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15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24</v>
      </c>
      <c r="D117" s="36"/>
      <c r="E117" s="36"/>
      <c r="F117" s="27" t="str">
        <f>E15</f>
        <v>Správa železnic s.o.</v>
      </c>
      <c r="G117" s="36"/>
      <c r="H117" s="36"/>
      <c r="I117" s="117" t="s">
        <v>32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30</v>
      </c>
      <c r="D118" s="36"/>
      <c r="E118" s="36"/>
      <c r="F118" s="27" t="str">
        <f>IF(E18="","",E18)</f>
        <v>Vyplň údaj</v>
      </c>
      <c r="G118" s="36"/>
      <c r="H118" s="36"/>
      <c r="I118" s="117" t="s">
        <v>34</v>
      </c>
      <c r="J118" s="32" t="str">
        <f>E24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115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75"/>
      <c r="B120" s="176"/>
      <c r="C120" s="177" t="s">
        <v>120</v>
      </c>
      <c r="D120" s="178" t="s">
        <v>61</v>
      </c>
      <c r="E120" s="178" t="s">
        <v>57</v>
      </c>
      <c r="F120" s="178" t="s">
        <v>58</v>
      </c>
      <c r="G120" s="178" t="s">
        <v>121</v>
      </c>
      <c r="H120" s="178" t="s">
        <v>122</v>
      </c>
      <c r="I120" s="179" t="s">
        <v>123</v>
      </c>
      <c r="J120" s="178" t="s">
        <v>107</v>
      </c>
      <c r="K120" s="180" t="s">
        <v>124</v>
      </c>
      <c r="L120" s="181"/>
      <c r="M120" s="75" t="s">
        <v>1</v>
      </c>
      <c r="N120" s="76" t="s">
        <v>40</v>
      </c>
      <c r="O120" s="76" t="s">
        <v>125</v>
      </c>
      <c r="P120" s="76" t="s">
        <v>126</v>
      </c>
      <c r="Q120" s="76" t="s">
        <v>127</v>
      </c>
      <c r="R120" s="76" t="s">
        <v>128</v>
      </c>
      <c r="S120" s="76" t="s">
        <v>129</v>
      </c>
      <c r="T120" s="77" t="s">
        <v>130</v>
      </c>
      <c r="U120" s="175"/>
      <c r="V120" s="175"/>
      <c r="W120" s="175"/>
      <c r="X120" s="175"/>
      <c r="Y120" s="175"/>
      <c r="Z120" s="175"/>
      <c r="AA120" s="175"/>
      <c r="AB120" s="175"/>
      <c r="AC120" s="175"/>
      <c r="AD120" s="175"/>
      <c r="AE120" s="175"/>
    </row>
    <row r="121" spans="1:65" s="2" customFormat="1" ht="22.9" customHeight="1">
      <c r="A121" s="34"/>
      <c r="B121" s="35"/>
      <c r="C121" s="82" t="s">
        <v>131</v>
      </c>
      <c r="D121" s="36"/>
      <c r="E121" s="36"/>
      <c r="F121" s="36"/>
      <c r="G121" s="36"/>
      <c r="H121" s="36"/>
      <c r="I121" s="115"/>
      <c r="J121" s="182">
        <f>BK121</f>
        <v>0</v>
      </c>
      <c r="K121" s="36"/>
      <c r="L121" s="39"/>
      <c r="M121" s="78"/>
      <c r="N121" s="183"/>
      <c r="O121" s="79"/>
      <c r="P121" s="184">
        <f>P122</f>
        <v>0</v>
      </c>
      <c r="Q121" s="79"/>
      <c r="R121" s="184">
        <f>R122</f>
        <v>0</v>
      </c>
      <c r="S121" s="79"/>
      <c r="T121" s="185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75</v>
      </c>
      <c r="AU121" s="17" t="s">
        <v>109</v>
      </c>
      <c r="BK121" s="186">
        <f>BK122</f>
        <v>0</v>
      </c>
    </row>
    <row r="122" spans="1:65" s="12" customFormat="1" ht="25.9" customHeight="1">
      <c r="B122" s="187"/>
      <c r="C122" s="188"/>
      <c r="D122" s="189" t="s">
        <v>75</v>
      </c>
      <c r="E122" s="190" t="s">
        <v>512</v>
      </c>
      <c r="F122" s="190" t="s">
        <v>513</v>
      </c>
      <c r="G122" s="188"/>
      <c r="H122" s="188"/>
      <c r="I122" s="191"/>
      <c r="J122" s="192">
        <f>BK122</f>
        <v>0</v>
      </c>
      <c r="K122" s="188"/>
      <c r="L122" s="193"/>
      <c r="M122" s="194"/>
      <c r="N122" s="195"/>
      <c r="O122" s="195"/>
      <c r="P122" s="196">
        <f>P123+P126+P128+P130</f>
        <v>0</v>
      </c>
      <c r="Q122" s="195"/>
      <c r="R122" s="196">
        <f>R123+R126+R128+R130</f>
        <v>0</v>
      </c>
      <c r="S122" s="195"/>
      <c r="T122" s="197">
        <f>T123+T126+T128+T130</f>
        <v>0</v>
      </c>
      <c r="AR122" s="198" t="s">
        <v>161</v>
      </c>
      <c r="AT122" s="199" t="s">
        <v>75</v>
      </c>
      <c r="AU122" s="199" t="s">
        <v>76</v>
      </c>
      <c r="AY122" s="198" t="s">
        <v>134</v>
      </c>
      <c r="BK122" s="200">
        <f>BK123+BK126+BK128+BK130</f>
        <v>0</v>
      </c>
    </row>
    <row r="123" spans="1:65" s="12" customFormat="1" ht="22.9" customHeight="1">
      <c r="B123" s="187"/>
      <c r="C123" s="188"/>
      <c r="D123" s="189" t="s">
        <v>75</v>
      </c>
      <c r="E123" s="201" t="s">
        <v>514</v>
      </c>
      <c r="F123" s="201" t="s">
        <v>515</v>
      </c>
      <c r="G123" s="188"/>
      <c r="H123" s="188"/>
      <c r="I123" s="191"/>
      <c r="J123" s="202">
        <f>BK123</f>
        <v>0</v>
      </c>
      <c r="K123" s="188"/>
      <c r="L123" s="193"/>
      <c r="M123" s="194"/>
      <c r="N123" s="195"/>
      <c r="O123" s="195"/>
      <c r="P123" s="196">
        <f>SUM(P124:P125)</f>
        <v>0</v>
      </c>
      <c r="Q123" s="195"/>
      <c r="R123" s="196">
        <f>SUM(R124:R125)</f>
        <v>0</v>
      </c>
      <c r="S123" s="195"/>
      <c r="T123" s="197">
        <f>SUM(T124:T125)</f>
        <v>0</v>
      </c>
      <c r="AR123" s="198" t="s">
        <v>161</v>
      </c>
      <c r="AT123" s="199" t="s">
        <v>75</v>
      </c>
      <c r="AU123" s="199" t="s">
        <v>84</v>
      </c>
      <c r="AY123" s="198" t="s">
        <v>134</v>
      </c>
      <c r="BK123" s="200">
        <f>SUM(BK124:BK125)</f>
        <v>0</v>
      </c>
    </row>
    <row r="124" spans="1:65" s="2" customFormat="1" ht="16.5" customHeight="1">
      <c r="A124" s="34"/>
      <c r="B124" s="35"/>
      <c r="C124" s="203" t="s">
        <v>84</v>
      </c>
      <c r="D124" s="203" t="s">
        <v>136</v>
      </c>
      <c r="E124" s="204" t="s">
        <v>516</v>
      </c>
      <c r="F124" s="205" t="s">
        <v>517</v>
      </c>
      <c r="G124" s="206" t="s">
        <v>518</v>
      </c>
      <c r="H124" s="207">
        <v>1</v>
      </c>
      <c r="I124" s="208"/>
      <c r="J124" s="209">
        <f>ROUND(I124*H124,2)</f>
        <v>0</v>
      </c>
      <c r="K124" s="205" t="s">
        <v>140</v>
      </c>
      <c r="L124" s="39"/>
      <c r="M124" s="210" t="s">
        <v>1</v>
      </c>
      <c r="N124" s="211" t="s">
        <v>41</v>
      </c>
      <c r="O124" s="71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4" t="s">
        <v>141</v>
      </c>
      <c r="AT124" s="214" t="s">
        <v>136</v>
      </c>
      <c r="AU124" s="214" t="s">
        <v>86</v>
      </c>
      <c r="AY124" s="17" t="s">
        <v>134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7" t="s">
        <v>84</v>
      </c>
      <c r="BK124" s="215">
        <f>ROUND(I124*H124,2)</f>
        <v>0</v>
      </c>
      <c r="BL124" s="17" t="s">
        <v>141</v>
      </c>
      <c r="BM124" s="214" t="s">
        <v>86</v>
      </c>
    </row>
    <row r="125" spans="1:65" s="2" customFormat="1" ht="16.5" customHeight="1">
      <c r="A125" s="34"/>
      <c r="B125" s="35"/>
      <c r="C125" s="203" t="s">
        <v>86</v>
      </c>
      <c r="D125" s="203" t="s">
        <v>136</v>
      </c>
      <c r="E125" s="204" t="s">
        <v>519</v>
      </c>
      <c r="F125" s="205" t="s">
        <v>520</v>
      </c>
      <c r="G125" s="206" t="s">
        <v>518</v>
      </c>
      <c r="H125" s="207">
        <v>1</v>
      </c>
      <c r="I125" s="208"/>
      <c r="J125" s="209">
        <f>ROUND(I125*H125,2)</f>
        <v>0</v>
      </c>
      <c r="K125" s="205" t="s">
        <v>140</v>
      </c>
      <c r="L125" s="39"/>
      <c r="M125" s="210" t="s">
        <v>1</v>
      </c>
      <c r="N125" s="211" t="s">
        <v>41</v>
      </c>
      <c r="O125" s="71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4" t="s">
        <v>141</v>
      </c>
      <c r="AT125" s="214" t="s">
        <v>136</v>
      </c>
      <c r="AU125" s="214" t="s">
        <v>86</v>
      </c>
      <c r="AY125" s="17" t="s">
        <v>134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7" t="s">
        <v>84</v>
      </c>
      <c r="BK125" s="215">
        <f>ROUND(I125*H125,2)</f>
        <v>0</v>
      </c>
      <c r="BL125" s="17" t="s">
        <v>141</v>
      </c>
      <c r="BM125" s="214" t="s">
        <v>141</v>
      </c>
    </row>
    <row r="126" spans="1:65" s="12" customFormat="1" ht="22.9" customHeight="1">
      <c r="B126" s="187"/>
      <c r="C126" s="188"/>
      <c r="D126" s="189" t="s">
        <v>75</v>
      </c>
      <c r="E126" s="201" t="s">
        <v>521</v>
      </c>
      <c r="F126" s="201" t="s">
        <v>522</v>
      </c>
      <c r="G126" s="188"/>
      <c r="H126" s="188"/>
      <c r="I126" s="191"/>
      <c r="J126" s="202">
        <f>BK126</f>
        <v>0</v>
      </c>
      <c r="K126" s="188"/>
      <c r="L126" s="193"/>
      <c r="M126" s="194"/>
      <c r="N126" s="195"/>
      <c r="O126" s="195"/>
      <c r="P126" s="196">
        <f>P127</f>
        <v>0</v>
      </c>
      <c r="Q126" s="195"/>
      <c r="R126" s="196">
        <f>R127</f>
        <v>0</v>
      </c>
      <c r="S126" s="195"/>
      <c r="T126" s="197">
        <f>T127</f>
        <v>0</v>
      </c>
      <c r="AR126" s="198" t="s">
        <v>161</v>
      </c>
      <c r="AT126" s="199" t="s">
        <v>75</v>
      </c>
      <c r="AU126" s="199" t="s">
        <v>84</v>
      </c>
      <c r="AY126" s="198" t="s">
        <v>134</v>
      </c>
      <c r="BK126" s="200">
        <f>BK127</f>
        <v>0</v>
      </c>
    </row>
    <row r="127" spans="1:65" s="2" customFormat="1" ht="16.5" customHeight="1">
      <c r="A127" s="34"/>
      <c r="B127" s="35"/>
      <c r="C127" s="203" t="s">
        <v>150</v>
      </c>
      <c r="D127" s="203" t="s">
        <v>136</v>
      </c>
      <c r="E127" s="204" t="s">
        <v>523</v>
      </c>
      <c r="F127" s="205" t="s">
        <v>522</v>
      </c>
      <c r="G127" s="206" t="s">
        <v>518</v>
      </c>
      <c r="H127" s="207">
        <v>1</v>
      </c>
      <c r="I127" s="208"/>
      <c r="J127" s="209">
        <f>ROUND(I127*H127,2)</f>
        <v>0</v>
      </c>
      <c r="K127" s="205" t="s">
        <v>140</v>
      </c>
      <c r="L127" s="39"/>
      <c r="M127" s="210" t="s">
        <v>1</v>
      </c>
      <c r="N127" s="211" t="s">
        <v>41</v>
      </c>
      <c r="O127" s="71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4" t="s">
        <v>141</v>
      </c>
      <c r="AT127" s="214" t="s">
        <v>136</v>
      </c>
      <c r="AU127" s="214" t="s">
        <v>86</v>
      </c>
      <c r="AY127" s="17" t="s">
        <v>134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7" t="s">
        <v>84</v>
      </c>
      <c r="BK127" s="215">
        <f>ROUND(I127*H127,2)</f>
        <v>0</v>
      </c>
      <c r="BL127" s="17" t="s">
        <v>141</v>
      </c>
      <c r="BM127" s="214" t="s">
        <v>154</v>
      </c>
    </row>
    <row r="128" spans="1:65" s="12" customFormat="1" ht="22.9" customHeight="1">
      <c r="B128" s="187"/>
      <c r="C128" s="188"/>
      <c r="D128" s="189" t="s">
        <v>75</v>
      </c>
      <c r="E128" s="201" t="s">
        <v>524</v>
      </c>
      <c r="F128" s="201" t="s">
        <v>525</v>
      </c>
      <c r="G128" s="188"/>
      <c r="H128" s="188"/>
      <c r="I128" s="191"/>
      <c r="J128" s="202">
        <f>BK128</f>
        <v>0</v>
      </c>
      <c r="K128" s="188"/>
      <c r="L128" s="193"/>
      <c r="M128" s="194"/>
      <c r="N128" s="195"/>
      <c r="O128" s="195"/>
      <c r="P128" s="196">
        <f>P129</f>
        <v>0</v>
      </c>
      <c r="Q128" s="195"/>
      <c r="R128" s="196">
        <f>R129</f>
        <v>0</v>
      </c>
      <c r="S128" s="195"/>
      <c r="T128" s="197">
        <f>T129</f>
        <v>0</v>
      </c>
      <c r="AR128" s="198" t="s">
        <v>161</v>
      </c>
      <c r="AT128" s="199" t="s">
        <v>75</v>
      </c>
      <c r="AU128" s="199" t="s">
        <v>84</v>
      </c>
      <c r="AY128" s="198" t="s">
        <v>134</v>
      </c>
      <c r="BK128" s="200">
        <f>BK129</f>
        <v>0</v>
      </c>
    </row>
    <row r="129" spans="1:65" s="2" customFormat="1" ht="16.5" customHeight="1">
      <c r="A129" s="34"/>
      <c r="B129" s="35"/>
      <c r="C129" s="203" t="s">
        <v>141</v>
      </c>
      <c r="D129" s="203" t="s">
        <v>136</v>
      </c>
      <c r="E129" s="204" t="s">
        <v>526</v>
      </c>
      <c r="F129" s="205" t="s">
        <v>527</v>
      </c>
      <c r="G129" s="206" t="s">
        <v>518</v>
      </c>
      <c r="H129" s="207">
        <v>1</v>
      </c>
      <c r="I129" s="208"/>
      <c r="J129" s="209">
        <f>ROUND(I129*H129,2)</f>
        <v>0</v>
      </c>
      <c r="K129" s="205" t="s">
        <v>140</v>
      </c>
      <c r="L129" s="39"/>
      <c r="M129" s="210" t="s">
        <v>1</v>
      </c>
      <c r="N129" s="211" t="s">
        <v>41</v>
      </c>
      <c r="O129" s="71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4" t="s">
        <v>141</v>
      </c>
      <c r="AT129" s="214" t="s">
        <v>136</v>
      </c>
      <c r="AU129" s="214" t="s">
        <v>86</v>
      </c>
      <c r="AY129" s="17" t="s">
        <v>134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7" t="s">
        <v>84</v>
      </c>
      <c r="BK129" s="215">
        <f>ROUND(I129*H129,2)</f>
        <v>0</v>
      </c>
      <c r="BL129" s="17" t="s">
        <v>141</v>
      </c>
      <c r="BM129" s="214" t="s">
        <v>159</v>
      </c>
    </row>
    <row r="130" spans="1:65" s="12" customFormat="1" ht="22.9" customHeight="1">
      <c r="B130" s="187"/>
      <c r="C130" s="188"/>
      <c r="D130" s="189" t="s">
        <v>75</v>
      </c>
      <c r="E130" s="201" t="s">
        <v>528</v>
      </c>
      <c r="F130" s="201" t="s">
        <v>529</v>
      </c>
      <c r="G130" s="188"/>
      <c r="H130" s="188"/>
      <c r="I130" s="191"/>
      <c r="J130" s="202">
        <f>BK130</f>
        <v>0</v>
      </c>
      <c r="K130" s="188"/>
      <c r="L130" s="193"/>
      <c r="M130" s="194"/>
      <c r="N130" s="195"/>
      <c r="O130" s="195"/>
      <c r="P130" s="196">
        <f>P131</f>
        <v>0</v>
      </c>
      <c r="Q130" s="195"/>
      <c r="R130" s="196">
        <f>R131</f>
        <v>0</v>
      </c>
      <c r="S130" s="195"/>
      <c r="T130" s="197">
        <f>T131</f>
        <v>0</v>
      </c>
      <c r="AR130" s="198" t="s">
        <v>161</v>
      </c>
      <c r="AT130" s="199" t="s">
        <v>75</v>
      </c>
      <c r="AU130" s="199" t="s">
        <v>84</v>
      </c>
      <c r="AY130" s="198" t="s">
        <v>134</v>
      </c>
      <c r="BK130" s="200">
        <f>BK131</f>
        <v>0</v>
      </c>
    </row>
    <row r="131" spans="1:65" s="2" customFormat="1" ht="16.5" customHeight="1">
      <c r="A131" s="34"/>
      <c r="B131" s="35"/>
      <c r="C131" s="203" t="s">
        <v>161</v>
      </c>
      <c r="D131" s="203" t="s">
        <v>136</v>
      </c>
      <c r="E131" s="204" t="s">
        <v>530</v>
      </c>
      <c r="F131" s="205" t="s">
        <v>529</v>
      </c>
      <c r="G131" s="206" t="s">
        <v>518</v>
      </c>
      <c r="H131" s="207">
        <v>1</v>
      </c>
      <c r="I131" s="208"/>
      <c r="J131" s="209">
        <f>ROUND(I131*H131,2)</f>
        <v>0</v>
      </c>
      <c r="K131" s="205" t="s">
        <v>140</v>
      </c>
      <c r="L131" s="39"/>
      <c r="M131" s="259" t="s">
        <v>1</v>
      </c>
      <c r="N131" s="260" t="s">
        <v>41</v>
      </c>
      <c r="O131" s="261"/>
      <c r="P131" s="262">
        <f>O131*H131</f>
        <v>0</v>
      </c>
      <c r="Q131" s="262">
        <v>0</v>
      </c>
      <c r="R131" s="262">
        <f>Q131*H131</f>
        <v>0</v>
      </c>
      <c r="S131" s="262">
        <v>0</v>
      </c>
      <c r="T131" s="26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4" t="s">
        <v>141</v>
      </c>
      <c r="AT131" s="214" t="s">
        <v>136</v>
      </c>
      <c r="AU131" s="214" t="s">
        <v>86</v>
      </c>
      <c r="AY131" s="17" t="s">
        <v>134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7" t="s">
        <v>84</v>
      </c>
      <c r="BK131" s="215">
        <f>ROUND(I131*H131,2)</f>
        <v>0</v>
      </c>
      <c r="BL131" s="17" t="s">
        <v>141</v>
      </c>
      <c r="BM131" s="214" t="s">
        <v>531</v>
      </c>
    </row>
    <row r="132" spans="1:65" s="2" customFormat="1" ht="6.95" customHeight="1">
      <c r="A132" s="34"/>
      <c r="B132" s="54"/>
      <c r="C132" s="55"/>
      <c r="D132" s="55"/>
      <c r="E132" s="55"/>
      <c r="F132" s="55"/>
      <c r="G132" s="55"/>
      <c r="H132" s="55"/>
      <c r="I132" s="152"/>
      <c r="J132" s="55"/>
      <c r="K132" s="55"/>
      <c r="L132" s="39"/>
      <c r="M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</sheetData>
  <sheetProtection algorithmName="SHA-512" hashValue="BEy/U4oMEUQU9XLxD1OSSc/AtWqaEm094EiwZV8P4KhStGY9f8Hn7V1nIFbfKaG1WDS5ouPTNJ+C7N51CrDiPQ==" saltValue="Eo9043tfGW03zgp6iO0pXWdz5jDRr8fOK/hN0EUGlF6OBjmXbYLf/stnXaPRpWtgzds/pIZkW2C9bcK4L/8rbw==" spinCount="100000" sheet="1" objects="1" scenarios="1" formatColumns="0" formatRows="0" autoFilter="0"/>
  <autoFilter ref="C120:K131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2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95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86</v>
      </c>
    </row>
    <row r="4" spans="1:46" s="1" customFormat="1" ht="24.95" customHeight="1">
      <c r="B4" s="20"/>
      <c r="D4" s="112" t="s">
        <v>102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06" t="str">
        <f>'Rekapitulace stavby'!K6</f>
        <v>Oprava mostu v km 12,829 na trati Tábor – Ražice</v>
      </c>
      <c r="F7" s="307"/>
      <c r="G7" s="307"/>
      <c r="H7" s="307"/>
      <c r="I7" s="108"/>
      <c r="L7" s="20"/>
    </row>
    <row r="8" spans="1:46" s="2" customFormat="1" ht="12" customHeight="1">
      <c r="A8" s="34"/>
      <c r="B8" s="39"/>
      <c r="C8" s="34"/>
      <c r="D8" s="114" t="s">
        <v>103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8" t="s">
        <v>532</v>
      </c>
      <c r="F9" s="309"/>
      <c r="G9" s="309"/>
      <c r="H9" s="309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4. 5. 2020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tr">
        <f>IF('Rekapitulace stavby'!AN10="","",'Rekapitulace stavby'!AN10)</f>
        <v>70994234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stavby'!E11="","",'Rekapitulace stavby'!E11)</f>
        <v>Správa železnic s.o.</v>
      </c>
      <c r="F15" s="34"/>
      <c r="G15" s="34"/>
      <c r="H15" s="34"/>
      <c r="I15" s="117" t="s">
        <v>28</v>
      </c>
      <c r="J15" s="116" t="str">
        <f>IF('Rekapitulace stavby'!AN11="","",'Rekapitulace stavby'!AN11)</f>
        <v>CZ70994234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30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0" t="str">
        <f>'Rekapitulace stavby'!E14</f>
        <v>Vyplň údaj</v>
      </c>
      <c r="F18" s="311"/>
      <c r="G18" s="311"/>
      <c r="H18" s="311"/>
      <c r="I18" s="117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32</v>
      </c>
      <c r="E20" s="34"/>
      <c r="F20" s="34"/>
      <c r="G20" s="34"/>
      <c r="H20" s="34"/>
      <c r="I20" s="117" t="s">
        <v>25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28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34</v>
      </c>
      <c r="E23" s="34"/>
      <c r="F23" s="34"/>
      <c r="G23" s="34"/>
      <c r="H23" s="34"/>
      <c r="I23" s="117" t="s">
        <v>25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28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35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12" t="s">
        <v>1</v>
      </c>
      <c r="F27" s="312"/>
      <c r="G27" s="312"/>
      <c r="H27" s="312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36</v>
      </c>
      <c r="E30" s="34"/>
      <c r="F30" s="34"/>
      <c r="G30" s="34"/>
      <c r="H30" s="34"/>
      <c r="I30" s="115"/>
      <c r="J30" s="126">
        <f>ROUND(J127,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38</v>
      </c>
      <c r="G32" s="34"/>
      <c r="H32" s="34"/>
      <c r="I32" s="128" t="s">
        <v>37</v>
      </c>
      <c r="J32" s="127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40</v>
      </c>
      <c r="E33" s="114" t="s">
        <v>41</v>
      </c>
      <c r="F33" s="130">
        <f>ROUND((SUM(BE127:BE627)),  2)</f>
        <v>0</v>
      </c>
      <c r="G33" s="34"/>
      <c r="H33" s="34"/>
      <c r="I33" s="131">
        <v>0.21</v>
      </c>
      <c r="J33" s="130">
        <f>ROUND(((SUM(BE127:BE627))*I33),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42</v>
      </c>
      <c r="F34" s="130">
        <f>ROUND((SUM(BF127:BF627)),  2)</f>
        <v>0</v>
      </c>
      <c r="G34" s="34"/>
      <c r="H34" s="34"/>
      <c r="I34" s="131">
        <v>0.15</v>
      </c>
      <c r="J34" s="130">
        <f>ROUND(((SUM(BF127:BF627))*I34),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43</v>
      </c>
      <c r="F35" s="130">
        <f>ROUND((SUM(BG127:BG627)),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44</v>
      </c>
      <c r="F36" s="130">
        <f>ROUND((SUM(BH127:BH627)),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45</v>
      </c>
      <c r="F37" s="130">
        <f>ROUND((SUM(BI127:BI627)),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46</v>
      </c>
      <c r="E39" s="134"/>
      <c r="F39" s="134"/>
      <c r="G39" s="135" t="s">
        <v>47</v>
      </c>
      <c r="H39" s="136" t="s">
        <v>48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49</v>
      </c>
      <c r="E50" s="141"/>
      <c r="F50" s="141"/>
      <c r="G50" s="140" t="s">
        <v>50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51</v>
      </c>
      <c r="E61" s="144"/>
      <c r="F61" s="145" t="s">
        <v>52</v>
      </c>
      <c r="G61" s="143" t="s">
        <v>51</v>
      </c>
      <c r="H61" s="144"/>
      <c r="I61" s="146"/>
      <c r="J61" s="147" t="s">
        <v>52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53</v>
      </c>
      <c r="E65" s="148"/>
      <c r="F65" s="148"/>
      <c r="G65" s="140" t="s">
        <v>54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51</v>
      </c>
      <c r="E76" s="144"/>
      <c r="F76" s="145" t="s">
        <v>52</v>
      </c>
      <c r="G76" s="143" t="s">
        <v>51</v>
      </c>
      <c r="H76" s="144"/>
      <c r="I76" s="146"/>
      <c r="J76" s="147" t="s">
        <v>52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105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3" t="str">
        <f>E7</f>
        <v>Oprava mostu v km 12,829 na trati Tábor – Ražice</v>
      </c>
      <c r="F85" s="314"/>
      <c r="G85" s="314"/>
      <c r="H85" s="314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103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5" t="str">
        <f>E9</f>
        <v>01 - most</v>
      </c>
      <c r="F87" s="315"/>
      <c r="G87" s="315"/>
      <c r="H87" s="315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17" t="s">
        <v>22</v>
      </c>
      <c r="J89" s="66" t="str">
        <f>IF(J12="","",J12)</f>
        <v>4. 5. 2020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 s.o.</v>
      </c>
      <c r="G91" s="36"/>
      <c r="H91" s="36"/>
      <c r="I91" s="117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17" t="s">
        <v>34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106</v>
      </c>
      <c r="D94" s="157"/>
      <c r="E94" s="157"/>
      <c r="F94" s="157"/>
      <c r="G94" s="157"/>
      <c r="H94" s="157"/>
      <c r="I94" s="158"/>
      <c r="J94" s="159" t="s">
        <v>107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108</v>
      </c>
      <c r="D96" s="36"/>
      <c r="E96" s="36"/>
      <c r="F96" s="36"/>
      <c r="G96" s="36"/>
      <c r="H96" s="36"/>
      <c r="I96" s="115"/>
      <c r="J96" s="84">
        <f>J127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109</v>
      </c>
    </row>
    <row r="97" spans="1:31" s="9" customFormat="1" ht="24.95" customHeight="1">
      <c r="B97" s="161"/>
      <c r="C97" s="162"/>
      <c r="D97" s="163" t="s">
        <v>110</v>
      </c>
      <c r="E97" s="164"/>
      <c r="F97" s="164"/>
      <c r="G97" s="164"/>
      <c r="H97" s="164"/>
      <c r="I97" s="165"/>
      <c r="J97" s="166">
        <f>J128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111</v>
      </c>
      <c r="E98" s="171"/>
      <c r="F98" s="171"/>
      <c r="G98" s="171"/>
      <c r="H98" s="171"/>
      <c r="I98" s="172"/>
      <c r="J98" s="173">
        <f>J129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533</v>
      </c>
      <c r="E99" s="171"/>
      <c r="F99" s="171"/>
      <c r="G99" s="171"/>
      <c r="H99" s="171"/>
      <c r="I99" s="172"/>
      <c r="J99" s="173">
        <f>J186</f>
        <v>0</v>
      </c>
      <c r="K99" s="169"/>
      <c r="L99" s="174"/>
    </row>
    <row r="100" spans="1:31" s="10" customFormat="1" ht="19.899999999999999" customHeight="1">
      <c r="B100" s="168"/>
      <c r="C100" s="169"/>
      <c r="D100" s="170" t="s">
        <v>534</v>
      </c>
      <c r="E100" s="171"/>
      <c r="F100" s="171"/>
      <c r="G100" s="171"/>
      <c r="H100" s="171"/>
      <c r="I100" s="172"/>
      <c r="J100" s="173">
        <f>J214</f>
        <v>0</v>
      </c>
      <c r="K100" s="169"/>
      <c r="L100" s="174"/>
    </row>
    <row r="101" spans="1:31" s="10" customFormat="1" ht="19.899999999999999" customHeight="1">
      <c r="B101" s="168"/>
      <c r="C101" s="169"/>
      <c r="D101" s="170" t="s">
        <v>113</v>
      </c>
      <c r="E101" s="171"/>
      <c r="F101" s="171"/>
      <c r="G101" s="171"/>
      <c r="H101" s="171"/>
      <c r="I101" s="172"/>
      <c r="J101" s="173">
        <f>J265</f>
        <v>0</v>
      </c>
      <c r="K101" s="169"/>
      <c r="L101" s="174"/>
    </row>
    <row r="102" spans="1:31" s="10" customFormat="1" ht="19.899999999999999" customHeight="1">
      <c r="B102" s="168"/>
      <c r="C102" s="169"/>
      <c r="D102" s="170" t="s">
        <v>535</v>
      </c>
      <c r="E102" s="171"/>
      <c r="F102" s="171"/>
      <c r="G102" s="171"/>
      <c r="H102" s="171"/>
      <c r="I102" s="172"/>
      <c r="J102" s="173">
        <f>J373</f>
        <v>0</v>
      </c>
      <c r="K102" s="169"/>
      <c r="L102" s="174"/>
    </row>
    <row r="103" spans="1:31" s="10" customFormat="1" ht="19.899999999999999" customHeight="1">
      <c r="B103" s="168"/>
      <c r="C103" s="169"/>
      <c r="D103" s="170" t="s">
        <v>115</v>
      </c>
      <c r="E103" s="171"/>
      <c r="F103" s="171"/>
      <c r="G103" s="171"/>
      <c r="H103" s="171"/>
      <c r="I103" s="172"/>
      <c r="J103" s="173">
        <f>J396</f>
        <v>0</v>
      </c>
      <c r="K103" s="169"/>
      <c r="L103" s="174"/>
    </row>
    <row r="104" spans="1:31" s="10" customFormat="1" ht="19.899999999999999" customHeight="1">
      <c r="B104" s="168"/>
      <c r="C104" s="169"/>
      <c r="D104" s="170" t="s">
        <v>116</v>
      </c>
      <c r="E104" s="171"/>
      <c r="F104" s="171"/>
      <c r="G104" s="171"/>
      <c r="H104" s="171"/>
      <c r="I104" s="172"/>
      <c r="J104" s="173">
        <f>J580</f>
        <v>0</v>
      </c>
      <c r="K104" s="169"/>
      <c r="L104" s="174"/>
    </row>
    <row r="105" spans="1:31" s="10" customFormat="1" ht="19.899999999999999" customHeight="1">
      <c r="B105" s="168"/>
      <c r="C105" s="169"/>
      <c r="D105" s="170" t="s">
        <v>117</v>
      </c>
      <c r="E105" s="171"/>
      <c r="F105" s="171"/>
      <c r="G105" s="171"/>
      <c r="H105" s="171"/>
      <c r="I105" s="172"/>
      <c r="J105" s="173">
        <f>J592</f>
        <v>0</v>
      </c>
      <c r="K105" s="169"/>
      <c r="L105" s="174"/>
    </row>
    <row r="106" spans="1:31" s="9" customFormat="1" ht="24.95" customHeight="1">
      <c r="B106" s="161"/>
      <c r="C106" s="162"/>
      <c r="D106" s="163" t="s">
        <v>536</v>
      </c>
      <c r="E106" s="164"/>
      <c r="F106" s="164"/>
      <c r="G106" s="164"/>
      <c r="H106" s="164"/>
      <c r="I106" s="165"/>
      <c r="J106" s="166">
        <f>J595</f>
        <v>0</v>
      </c>
      <c r="K106" s="162"/>
      <c r="L106" s="167"/>
    </row>
    <row r="107" spans="1:31" s="10" customFormat="1" ht="19.899999999999999" customHeight="1">
      <c r="B107" s="168"/>
      <c r="C107" s="169"/>
      <c r="D107" s="170" t="s">
        <v>537</v>
      </c>
      <c r="E107" s="171"/>
      <c r="F107" s="171"/>
      <c r="G107" s="171"/>
      <c r="H107" s="171"/>
      <c r="I107" s="172"/>
      <c r="J107" s="173">
        <f>J596</f>
        <v>0</v>
      </c>
      <c r="K107" s="169"/>
      <c r="L107" s="174"/>
    </row>
    <row r="108" spans="1:31" s="2" customFormat="1" ht="21.75" customHeight="1">
      <c r="A108" s="34"/>
      <c r="B108" s="35"/>
      <c r="C108" s="36"/>
      <c r="D108" s="36"/>
      <c r="E108" s="36"/>
      <c r="F108" s="36"/>
      <c r="G108" s="36"/>
      <c r="H108" s="3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54"/>
      <c r="C109" s="55"/>
      <c r="D109" s="55"/>
      <c r="E109" s="55"/>
      <c r="F109" s="55"/>
      <c r="G109" s="55"/>
      <c r="H109" s="55"/>
      <c r="I109" s="152"/>
      <c r="J109" s="55"/>
      <c r="K109" s="55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pans="1:63" s="2" customFormat="1" ht="6.95" customHeight="1">
      <c r="A113" s="34"/>
      <c r="B113" s="56"/>
      <c r="C113" s="57"/>
      <c r="D113" s="57"/>
      <c r="E113" s="57"/>
      <c r="F113" s="57"/>
      <c r="G113" s="57"/>
      <c r="H113" s="57"/>
      <c r="I113" s="155"/>
      <c r="J113" s="57"/>
      <c r="K113" s="57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24.95" customHeight="1">
      <c r="A114" s="34"/>
      <c r="B114" s="35"/>
      <c r="C114" s="23" t="s">
        <v>119</v>
      </c>
      <c r="D114" s="36"/>
      <c r="E114" s="36"/>
      <c r="F114" s="36"/>
      <c r="G114" s="36"/>
      <c r="H114" s="36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115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2" customHeight="1">
      <c r="A116" s="34"/>
      <c r="B116" s="35"/>
      <c r="C116" s="29" t="s">
        <v>16</v>
      </c>
      <c r="D116" s="36"/>
      <c r="E116" s="36"/>
      <c r="F116" s="36"/>
      <c r="G116" s="36"/>
      <c r="H116" s="36"/>
      <c r="I116" s="115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6.5" customHeight="1">
      <c r="A117" s="34"/>
      <c r="B117" s="35"/>
      <c r="C117" s="36"/>
      <c r="D117" s="36"/>
      <c r="E117" s="313" t="str">
        <f>E7</f>
        <v>Oprava mostu v km 12,829 na trati Tábor – Ražice</v>
      </c>
      <c r="F117" s="314"/>
      <c r="G117" s="314"/>
      <c r="H117" s="314"/>
      <c r="I117" s="115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103</v>
      </c>
      <c r="D118" s="36"/>
      <c r="E118" s="36"/>
      <c r="F118" s="36"/>
      <c r="G118" s="36"/>
      <c r="H118" s="36"/>
      <c r="I118" s="115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65" t="str">
        <f>E9</f>
        <v>01 - most</v>
      </c>
      <c r="F119" s="315"/>
      <c r="G119" s="315"/>
      <c r="H119" s="315"/>
      <c r="I119" s="115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115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F12</f>
        <v xml:space="preserve"> </v>
      </c>
      <c r="G121" s="36"/>
      <c r="H121" s="36"/>
      <c r="I121" s="117" t="s">
        <v>22</v>
      </c>
      <c r="J121" s="66" t="str">
        <f>IF(J12="","",J12)</f>
        <v>4. 5. 2020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115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24</v>
      </c>
      <c r="D123" s="36"/>
      <c r="E123" s="36"/>
      <c r="F123" s="27" t="str">
        <f>E15</f>
        <v>Správa železnic s.o.</v>
      </c>
      <c r="G123" s="36"/>
      <c r="H123" s="36"/>
      <c r="I123" s="117" t="s">
        <v>32</v>
      </c>
      <c r="J123" s="32" t="str">
        <f>E21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30</v>
      </c>
      <c r="D124" s="36"/>
      <c r="E124" s="36"/>
      <c r="F124" s="27" t="str">
        <f>IF(E18="","",E18)</f>
        <v>Vyplň údaj</v>
      </c>
      <c r="G124" s="36"/>
      <c r="H124" s="36"/>
      <c r="I124" s="117" t="s">
        <v>34</v>
      </c>
      <c r="J124" s="32" t="str">
        <f>E24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115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75"/>
      <c r="B126" s="176"/>
      <c r="C126" s="177" t="s">
        <v>120</v>
      </c>
      <c r="D126" s="178" t="s">
        <v>61</v>
      </c>
      <c r="E126" s="178" t="s">
        <v>57</v>
      </c>
      <c r="F126" s="178" t="s">
        <v>58</v>
      </c>
      <c r="G126" s="178" t="s">
        <v>121</v>
      </c>
      <c r="H126" s="178" t="s">
        <v>122</v>
      </c>
      <c r="I126" s="179" t="s">
        <v>123</v>
      </c>
      <c r="J126" s="178" t="s">
        <v>107</v>
      </c>
      <c r="K126" s="180" t="s">
        <v>124</v>
      </c>
      <c r="L126" s="181"/>
      <c r="M126" s="75" t="s">
        <v>1</v>
      </c>
      <c r="N126" s="76" t="s">
        <v>40</v>
      </c>
      <c r="O126" s="76" t="s">
        <v>125</v>
      </c>
      <c r="P126" s="76" t="s">
        <v>126</v>
      </c>
      <c r="Q126" s="76" t="s">
        <v>127</v>
      </c>
      <c r="R126" s="76" t="s">
        <v>128</v>
      </c>
      <c r="S126" s="76" t="s">
        <v>129</v>
      </c>
      <c r="T126" s="77" t="s">
        <v>130</v>
      </c>
      <c r="U126" s="175"/>
      <c r="V126" s="175"/>
      <c r="W126" s="175"/>
      <c r="X126" s="175"/>
      <c r="Y126" s="175"/>
      <c r="Z126" s="175"/>
      <c r="AA126" s="175"/>
      <c r="AB126" s="175"/>
      <c r="AC126" s="175"/>
      <c r="AD126" s="175"/>
      <c r="AE126" s="175"/>
    </row>
    <row r="127" spans="1:63" s="2" customFormat="1" ht="22.9" customHeight="1">
      <c r="A127" s="34"/>
      <c r="B127" s="35"/>
      <c r="C127" s="82" t="s">
        <v>131</v>
      </c>
      <c r="D127" s="36"/>
      <c r="E127" s="36"/>
      <c r="F127" s="36"/>
      <c r="G127" s="36"/>
      <c r="H127" s="36"/>
      <c r="I127" s="115"/>
      <c r="J127" s="182">
        <f>BK127</f>
        <v>0</v>
      </c>
      <c r="K127" s="36"/>
      <c r="L127" s="39"/>
      <c r="M127" s="78"/>
      <c r="N127" s="183"/>
      <c r="O127" s="79"/>
      <c r="P127" s="184">
        <f>P128+P595</f>
        <v>0</v>
      </c>
      <c r="Q127" s="79"/>
      <c r="R127" s="184">
        <f>R128+R595</f>
        <v>447.36809702000005</v>
      </c>
      <c r="S127" s="79"/>
      <c r="T127" s="185">
        <f>T128+T595</f>
        <v>84.832530800000001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75</v>
      </c>
      <c r="AU127" s="17" t="s">
        <v>109</v>
      </c>
      <c r="BK127" s="186">
        <f>BK128+BK595</f>
        <v>0</v>
      </c>
    </row>
    <row r="128" spans="1:63" s="12" customFormat="1" ht="25.9" customHeight="1">
      <c r="B128" s="187"/>
      <c r="C128" s="188"/>
      <c r="D128" s="189" t="s">
        <v>75</v>
      </c>
      <c r="E128" s="190" t="s">
        <v>132</v>
      </c>
      <c r="F128" s="190" t="s">
        <v>133</v>
      </c>
      <c r="G128" s="188"/>
      <c r="H128" s="188"/>
      <c r="I128" s="191"/>
      <c r="J128" s="192">
        <f>BK128</f>
        <v>0</v>
      </c>
      <c r="K128" s="188"/>
      <c r="L128" s="193"/>
      <c r="M128" s="194"/>
      <c r="N128" s="195"/>
      <c r="O128" s="195"/>
      <c r="P128" s="196">
        <f>P129+P186+P214+P265+P373+P396+P580+P592</f>
        <v>0</v>
      </c>
      <c r="Q128" s="195"/>
      <c r="R128" s="196">
        <f>R129+R186+R214+R265+R373+R396+R580+R592</f>
        <v>447.22909702000004</v>
      </c>
      <c r="S128" s="195"/>
      <c r="T128" s="197">
        <f>T129+T186+T214+T265+T373+T396+T580+T592</f>
        <v>84.832530800000001</v>
      </c>
      <c r="AR128" s="198" t="s">
        <v>84</v>
      </c>
      <c r="AT128" s="199" t="s">
        <v>75</v>
      </c>
      <c r="AU128" s="199" t="s">
        <v>76</v>
      </c>
      <c r="AY128" s="198" t="s">
        <v>134</v>
      </c>
      <c r="BK128" s="200">
        <f>BK129+BK186+BK214+BK265+BK373+BK396+BK580+BK592</f>
        <v>0</v>
      </c>
    </row>
    <row r="129" spans="1:65" s="12" customFormat="1" ht="22.9" customHeight="1">
      <c r="B129" s="187"/>
      <c r="C129" s="188"/>
      <c r="D129" s="189" t="s">
        <v>75</v>
      </c>
      <c r="E129" s="201" t="s">
        <v>84</v>
      </c>
      <c r="F129" s="201" t="s">
        <v>135</v>
      </c>
      <c r="G129" s="188"/>
      <c r="H129" s="188"/>
      <c r="I129" s="191"/>
      <c r="J129" s="202">
        <f>BK129</f>
        <v>0</v>
      </c>
      <c r="K129" s="188"/>
      <c r="L129" s="193"/>
      <c r="M129" s="194"/>
      <c r="N129" s="195"/>
      <c r="O129" s="195"/>
      <c r="P129" s="196">
        <f>SUM(P130:P185)</f>
        <v>0</v>
      </c>
      <c r="Q129" s="195"/>
      <c r="R129" s="196">
        <f>SUM(R130:R185)</f>
        <v>124.053691</v>
      </c>
      <c r="S129" s="195"/>
      <c r="T129" s="197">
        <f>SUM(T130:T185)</f>
        <v>0</v>
      </c>
      <c r="AR129" s="198" t="s">
        <v>84</v>
      </c>
      <c r="AT129" s="199" t="s">
        <v>75</v>
      </c>
      <c r="AU129" s="199" t="s">
        <v>84</v>
      </c>
      <c r="AY129" s="198" t="s">
        <v>134</v>
      </c>
      <c r="BK129" s="200">
        <f>SUM(BK130:BK185)</f>
        <v>0</v>
      </c>
    </row>
    <row r="130" spans="1:65" s="2" customFormat="1" ht="21.75" customHeight="1">
      <c r="A130" s="34"/>
      <c r="B130" s="35"/>
      <c r="C130" s="203" t="s">
        <v>84</v>
      </c>
      <c r="D130" s="203" t="s">
        <v>136</v>
      </c>
      <c r="E130" s="204" t="s">
        <v>137</v>
      </c>
      <c r="F130" s="205" t="s">
        <v>138</v>
      </c>
      <c r="G130" s="206" t="s">
        <v>139</v>
      </c>
      <c r="H130" s="207">
        <v>108</v>
      </c>
      <c r="I130" s="208"/>
      <c r="J130" s="209">
        <f>ROUND(I130*H130,2)</f>
        <v>0</v>
      </c>
      <c r="K130" s="205" t="s">
        <v>140</v>
      </c>
      <c r="L130" s="39"/>
      <c r="M130" s="210" t="s">
        <v>1</v>
      </c>
      <c r="N130" s="211" t="s">
        <v>41</v>
      </c>
      <c r="O130" s="71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4" t="s">
        <v>141</v>
      </c>
      <c r="AT130" s="214" t="s">
        <v>136</v>
      </c>
      <c r="AU130" s="214" t="s">
        <v>86</v>
      </c>
      <c r="AY130" s="17" t="s">
        <v>134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7" t="s">
        <v>84</v>
      </c>
      <c r="BK130" s="215">
        <f>ROUND(I130*H130,2)</f>
        <v>0</v>
      </c>
      <c r="BL130" s="17" t="s">
        <v>141</v>
      </c>
      <c r="BM130" s="214" t="s">
        <v>538</v>
      </c>
    </row>
    <row r="131" spans="1:65" s="13" customFormat="1" ht="11.25">
      <c r="B131" s="216"/>
      <c r="C131" s="217"/>
      <c r="D131" s="218" t="s">
        <v>143</v>
      </c>
      <c r="E131" s="219" t="s">
        <v>1</v>
      </c>
      <c r="F131" s="220" t="s">
        <v>539</v>
      </c>
      <c r="G131" s="217"/>
      <c r="H131" s="221">
        <v>108</v>
      </c>
      <c r="I131" s="222"/>
      <c r="J131" s="217"/>
      <c r="K131" s="217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143</v>
      </c>
      <c r="AU131" s="227" t="s">
        <v>86</v>
      </c>
      <c r="AV131" s="13" t="s">
        <v>86</v>
      </c>
      <c r="AW131" s="13" t="s">
        <v>33</v>
      </c>
      <c r="AX131" s="13" t="s">
        <v>84</v>
      </c>
      <c r="AY131" s="227" t="s">
        <v>134</v>
      </c>
    </row>
    <row r="132" spans="1:65" s="2" customFormat="1" ht="21.75" customHeight="1">
      <c r="A132" s="34"/>
      <c r="B132" s="35"/>
      <c r="C132" s="203" t="s">
        <v>86</v>
      </c>
      <c r="D132" s="203" t="s">
        <v>136</v>
      </c>
      <c r="E132" s="204" t="s">
        <v>146</v>
      </c>
      <c r="F132" s="205" t="s">
        <v>147</v>
      </c>
      <c r="G132" s="206" t="s">
        <v>148</v>
      </c>
      <c r="H132" s="207">
        <v>6.48</v>
      </c>
      <c r="I132" s="208"/>
      <c r="J132" s="209">
        <f>ROUND(I132*H132,2)</f>
        <v>0</v>
      </c>
      <c r="K132" s="205" t="s">
        <v>140</v>
      </c>
      <c r="L132" s="39"/>
      <c r="M132" s="210" t="s">
        <v>1</v>
      </c>
      <c r="N132" s="211" t="s">
        <v>41</v>
      </c>
      <c r="O132" s="71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4" t="s">
        <v>141</v>
      </c>
      <c r="AT132" s="214" t="s">
        <v>136</v>
      </c>
      <c r="AU132" s="214" t="s">
        <v>86</v>
      </c>
      <c r="AY132" s="17" t="s">
        <v>134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7" t="s">
        <v>84</v>
      </c>
      <c r="BK132" s="215">
        <f>ROUND(I132*H132,2)</f>
        <v>0</v>
      </c>
      <c r="BL132" s="17" t="s">
        <v>141</v>
      </c>
      <c r="BM132" s="214" t="s">
        <v>141</v>
      </c>
    </row>
    <row r="133" spans="1:65" s="13" customFormat="1" ht="11.25">
      <c r="B133" s="216"/>
      <c r="C133" s="217"/>
      <c r="D133" s="218" t="s">
        <v>143</v>
      </c>
      <c r="E133" s="219" t="s">
        <v>1</v>
      </c>
      <c r="F133" s="220" t="s">
        <v>540</v>
      </c>
      <c r="G133" s="217"/>
      <c r="H133" s="221">
        <v>6.48</v>
      </c>
      <c r="I133" s="222"/>
      <c r="J133" s="217"/>
      <c r="K133" s="217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143</v>
      </c>
      <c r="AU133" s="227" t="s">
        <v>86</v>
      </c>
      <c r="AV133" s="13" t="s">
        <v>86</v>
      </c>
      <c r="AW133" s="13" t="s">
        <v>33</v>
      </c>
      <c r="AX133" s="13" t="s">
        <v>76</v>
      </c>
      <c r="AY133" s="227" t="s">
        <v>134</v>
      </c>
    </row>
    <row r="134" spans="1:65" s="14" customFormat="1" ht="11.25">
      <c r="B134" s="228"/>
      <c r="C134" s="229"/>
      <c r="D134" s="218" t="s">
        <v>143</v>
      </c>
      <c r="E134" s="230" t="s">
        <v>1</v>
      </c>
      <c r="F134" s="231" t="s">
        <v>145</v>
      </c>
      <c r="G134" s="229"/>
      <c r="H134" s="232">
        <v>6.48</v>
      </c>
      <c r="I134" s="233"/>
      <c r="J134" s="229"/>
      <c r="K134" s="229"/>
      <c r="L134" s="234"/>
      <c r="M134" s="235"/>
      <c r="N134" s="236"/>
      <c r="O134" s="236"/>
      <c r="P134" s="236"/>
      <c r="Q134" s="236"/>
      <c r="R134" s="236"/>
      <c r="S134" s="236"/>
      <c r="T134" s="237"/>
      <c r="AT134" s="238" t="s">
        <v>143</v>
      </c>
      <c r="AU134" s="238" t="s">
        <v>86</v>
      </c>
      <c r="AV134" s="14" t="s">
        <v>141</v>
      </c>
      <c r="AW134" s="14" t="s">
        <v>33</v>
      </c>
      <c r="AX134" s="14" t="s">
        <v>84</v>
      </c>
      <c r="AY134" s="238" t="s">
        <v>134</v>
      </c>
    </row>
    <row r="135" spans="1:65" s="2" customFormat="1" ht="21.75" customHeight="1">
      <c r="A135" s="34"/>
      <c r="B135" s="35"/>
      <c r="C135" s="203" t="s">
        <v>150</v>
      </c>
      <c r="D135" s="203" t="s">
        <v>136</v>
      </c>
      <c r="E135" s="204" t="s">
        <v>162</v>
      </c>
      <c r="F135" s="205" t="s">
        <v>163</v>
      </c>
      <c r="G135" s="206" t="s">
        <v>139</v>
      </c>
      <c r="H135" s="207">
        <v>47.207999999999998</v>
      </c>
      <c r="I135" s="208"/>
      <c r="J135" s="209">
        <f>ROUND(I135*H135,2)</f>
        <v>0</v>
      </c>
      <c r="K135" s="205" t="s">
        <v>140</v>
      </c>
      <c r="L135" s="39"/>
      <c r="M135" s="210" t="s">
        <v>1</v>
      </c>
      <c r="N135" s="211" t="s">
        <v>41</v>
      </c>
      <c r="O135" s="71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4" t="s">
        <v>141</v>
      </c>
      <c r="AT135" s="214" t="s">
        <v>136</v>
      </c>
      <c r="AU135" s="214" t="s">
        <v>86</v>
      </c>
      <c r="AY135" s="17" t="s">
        <v>134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7" t="s">
        <v>84</v>
      </c>
      <c r="BK135" s="215">
        <f>ROUND(I135*H135,2)</f>
        <v>0</v>
      </c>
      <c r="BL135" s="17" t="s">
        <v>141</v>
      </c>
      <c r="BM135" s="214" t="s">
        <v>541</v>
      </c>
    </row>
    <row r="136" spans="1:65" s="13" customFormat="1" ht="22.5">
      <c r="B136" s="216"/>
      <c r="C136" s="217"/>
      <c r="D136" s="218" t="s">
        <v>143</v>
      </c>
      <c r="E136" s="219" t="s">
        <v>1</v>
      </c>
      <c r="F136" s="220" t="s">
        <v>542</v>
      </c>
      <c r="G136" s="217"/>
      <c r="H136" s="221">
        <v>18.849</v>
      </c>
      <c r="I136" s="222"/>
      <c r="J136" s="217"/>
      <c r="K136" s="217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143</v>
      </c>
      <c r="AU136" s="227" t="s">
        <v>86</v>
      </c>
      <c r="AV136" s="13" t="s">
        <v>86</v>
      </c>
      <c r="AW136" s="13" t="s">
        <v>33</v>
      </c>
      <c r="AX136" s="13" t="s">
        <v>76</v>
      </c>
      <c r="AY136" s="227" t="s">
        <v>134</v>
      </c>
    </row>
    <row r="137" spans="1:65" s="13" customFormat="1" ht="22.5">
      <c r="B137" s="216"/>
      <c r="C137" s="217"/>
      <c r="D137" s="218" t="s">
        <v>143</v>
      </c>
      <c r="E137" s="219" t="s">
        <v>1</v>
      </c>
      <c r="F137" s="220" t="s">
        <v>543</v>
      </c>
      <c r="G137" s="217"/>
      <c r="H137" s="221">
        <v>28.359000000000002</v>
      </c>
      <c r="I137" s="222"/>
      <c r="J137" s="217"/>
      <c r="K137" s="217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143</v>
      </c>
      <c r="AU137" s="227" t="s">
        <v>86</v>
      </c>
      <c r="AV137" s="13" t="s">
        <v>86</v>
      </c>
      <c r="AW137" s="13" t="s">
        <v>33</v>
      </c>
      <c r="AX137" s="13" t="s">
        <v>76</v>
      </c>
      <c r="AY137" s="227" t="s">
        <v>134</v>
      </c>
    </row>
    <row r="138" spans="1:65" s="14" customFormat="1" ht="11.25">
      <c r="B138" s="228"/>
      <c r="C138" s="229"/>
      <c r="D138" s="218" t="s">
        <v>143</v>
      </c>
      <c r="E138" s="230" t="s">
        <v>1</v>
      </c>
      <c r="F138" s="231" t="s">
        <v>145</v>
      </c>
      <c r="G138" s="229"/>
      <c r="H138" s="232">
        <v>47.207999999999998</v>
      </c>
      <c r="I138" s="233"/>
      <c r="J138" s="229"/>
      <c r="K138" s="229"/>
      <c r="L138" s="234"/>
      <c r="M138" s="235"/>
      <c r="N138" s="236"/>
      <c r="O138" s="236"/>
      <c r="P138" s="236"/>
      <c r="Q138" s="236"/>
      <c r="R138" s="236"/>
      <c r="S138" s="236"/>
      <c r="T138" s="237"/>
      <c r="AT138" s="238" t="s">
        <v>143</v>
      </c>
      <c r="AU138" s="238" t="s">
        <v>86</v>
      </c>
      <c r="AV138" s="14" t="s">
        <v>141</v>
      </c>
      <c r="AW138" s="14" t="s">
        <v>33</v>
      </c>
      <c r="AX138" s="14" t="s">
        <v>84</v>
      </c>
      <c r="AY138" s="238" t="s">
        <v>134</v>
      </c>
    </row>
    <row r="139" spans="1:65" s="2" customFormat="1" ht="33" customHeight="1">
      <c r="A139" s="34"/>
      <c r="B139" s="35"/>
      <c r="C139" s="203" t="s">
        <v>141</v>
      </c>
      <c r="D139" s="203" t="s">
        <v>136</v>
      </c>
      <c r="E139" s="204" t="s">
        <v>166</v>
      </c>
      <c r="F139" s="205" t="s">
        <v>167</v>
      </c>
      <c r="G139" s="206" t="s">
        <v>148</v>
      </c>
      <c r="H139" s="207">
        <v>169.32300000000001</v>
      </c>
      <c r="I139" s="208"/>
      <c r="J139" s="209">
        <f>ROUND(I139*H139,2)</f>
        <v>0</v>
      </c>
      <c r="K139" s="205" t="s">
        <v>140</v>
      </c>
      <c r="L139" s="39"/>
      <c r="M139" s="210" t="s">
        <v>1</v>
      </c>
      <c r="N139" s="211" t="s">
        <v>41</v>
      </c>
      <c r="O139" s="71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4" t="s">
        <v>141</v>
      </c>
      <c r="AT139" s="214" t="s">
        <v>136</v>
      </c>
      <c r="AU139" s="214" t="s">
        <v>86</v>
      </c>
      <c r="AY139" s="17" t="s">
        <v>134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7" t="s">
        <v>84</v>
      </c>
      <c r="BK139" s="215">
        <f>ROUND(I139*H139,2)</f>
        <v>0</v>
      </c>
      <c r="BL139" s="17" t="s">
        <v>141</v>
      </c>
      <c r="BM139" s="214" t="s">
        <v>544</v>
      </c>
    </row>
    <row r="140" spans="1:65" s="2" customFormat="1" ht="33" customHeight="1">
      <c r="A140" s="34"/>
      <c r="B140" s="35"/>
      <c r="C140" s="203" t="s">
        <v>161</v>
      </c>
      <c r="D140" s="203" t="s">
        <v>136</v>
      </c>
      <c r="E140" s="204" t="s">
        <v>170</v>
      </c>
      <c r="F140" s="205" t="s">
        <v>171</v>
      </c>
      <c r="G140" s="206" t="s">
        <v>148</v>
      </c>
      <c r="H140" s="207">
        <v>169.32300000000001</v>
      </c>
      <c r="I140" s="208"/>
      <c r="J140" s="209">
        <f>ROUND(I140*H140,2)</f>
        <v>0</v>
      </c>
      <c r="K140" s="205" t="s">
        <v>140</v>
      </c>
      <c r="L140" s="39"/>
      <c r="M140" s="210" t="s">
        <v>1</v>
      </c>
      <c r="N140" s="211" t="s">
        <v>41</v>
      </c>
      <c r="O140" s="71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4" t="s">
        <v>141</v>
      </c>
      <c r="AT140" s="214" t="s">
        <v>136</v>
      </c>
      <c r="AU140" s="214" t="s">
        <v>86</v>
      </c>
      <c r="AY140" s="17" t="s">
        <v>134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7" t="s">
        <v>84</v>
      </c>
      <c r="BK140" s="215">
        <f>ROUND(I140*H140,2)</f>
        <v>0</v>
      </c>
      <c r="BL140" s="17" t="s">
        <v>141</v>
      </c>
      <c r="BM140" s="214" t="s">
        <v>545</v>
      </c>
    </row>
    <row r="141" spans="1:65" s="2" customFormat="1" ht="21.75" customHeight="1">
      <c r="A141" s="34"/>
      <c r="B141" s="35"/>
      <c r="C141" s="203" t="s">
        <v>154</v>
      </c>
      <c r="D141" s="203" t="s">
        <v>136</v>
      </c>
      <c r="E141" s="204" t="s">
        <v>178</v>
      </c>
      <c r="F141" s="205" t="s">
        <v>179</v>
      </c>
      <c r="G141" s="206" t="s">
        <v>180</v>
      </c>
      <c r="H141" s="207">
        <v>402.35599999999999</v>
      </c>
      <c r="I141" s="208"/>
      <c r="J141" s="209">
        <f>ROUND(I141*H141,2)</f>
        <v>0</v>
      </c>
      <c r="K141" s="205" t="s">
        <v>140</v>
      </c>
      <c r="L141" s="39"/>
      <c r="M141" s="210" t="s">
        <v>1</v>
      </c>
      <c r="N141" s="211" t="s">
        <v>41</v>
      </c>
      <c r="O141" s="71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4" t="s">
        <v>141</v>
      </c>
      <c r="AT141" s="214" t="s">
        <v>136</v>
      </c>
      <c r="AU141" s="214" t="s">
        <v>86</v>
      </c>
      <c r="AY141" s="17" t="s">
        <v>134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7" t="s">
        <v>84</v>
      </c>
      <c r="BK141" s="215">
        <f>ROUND(I141*H141,2)</f>
        <v>0</v>
      </c>
      <c r="BL141" s="17" t="s">
        <v>141</v>
      </c>
      <c r="BM141" s="214" t="s">
        <v>156</v>
      </c>
    </row>
    <row r="142" spans="1:65" s="15" customFormat="1" ht="11.25">
      <c r="B142" s="239"/>
      <c r="C142" s="240"/>
      <c r="D142" s="218" t="s">
        <v>143</v>
      </c>
      <c r="E142" s="241" t="s">
        <v>1</v>
      </c>
      <c r="F142" s="242" t="s">
        <v>546</v>
      </c>
      <c r="G142" s="240"/>
      <c r="H142" s="241" t="s">
        <v>1</v>
      </c>
      <c r="I142" s="243"/>
      <c r="J142" s="240"/>
      <c r="K142" s="240"/>
      <c r="L142" s="244"/>
      <c r="M142" s="245"/>
      <c r="N142" s="246"/>
      <c r="O142" s="246"/>
      <c r="P142" s="246"/>
      <c r="Q142" s="246"/>
      <c r="R142" s="246"/>
      <c r="S142" s="246"/>
      <c r="T142" s="247"/>
      <c r="AT142" s="248" t="s">
        <v>143</v>
      </c>
      <c r="AU142" s="248" t="s">
        <v>86</v>
      </c>
      <c r="AV142" s="15" t="s">
        <v>84</v>
      </c>
      <c r="AW142" s="15" t="s">
        <v>33</v>
      </c>
      <c r="AX142" s="15" t="s">
        <v>76</v>
      </c>
      <c r="AY142" s="248" t="s">
        <v>134</v>
      </c>
    </row>
    <row r="143" spans="1:65" s="13" customFormat="1" ht="11.25">
      <c r="B143" s="216"/>
      <c r="C143" s="217"/>
      <c r="D143" s="218" t="s">
        <v>143</v>
      </c>
      <c r="E143" s="219" t="s">
        <v>1</v>
      </c>
      <c r="F143" s="220" t="s">
        <v>547</v>
      </c>
      <c r="G143" s="217"/>
      <c r="H143" s="221">
        <v>338.64600000000002</v>
      </c>
      <c r="I143" s="222"/>
      <c r="J143" s="217"/>
      <c r="K143" s="217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143</v>
      </c>
      <c r="AU143" s="227" t="s">
        <v>86</v>
      </c>
      <c r="AV143" s="13" t="s">
        <v>86</v>
      </c>
      <c r="AW143" s="13" t="s">
        <v>33</v>
      </c>
      <c r="AX143" s="13" t="s">
        <v>76</v>
      </c>
      <c r="AY143" s="227" t="s">
        <v>134</v>
      </c>
    </row>
    <row r="144" spans="1:65" s="13" customFormat="1" ht="11.25">
      <c r="B144" s="216"/>
      <c r="C144" s="217"/>
      <c r="D144" s="218" t="s">
        <v>143</v>
      </c>
      <c r="E144" s="219" t="s">
        <v>1</v>
      </c>
      <c r="F144" s="220" t="s">
        <v>548</v>
      </c>
      <c r="G144" s="217"/>
      <c r="H144" s="221">
        <v>63.71</v>
      </c>
      <c r="I144" s="222"/>
      <c r="J144" s="217"/>
      <c r="K144" s="217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143</v>
      </c>
      <c r="AU144" s="227" t="s">
        <v>86</v>
      </c>
      <c r="AV144" s="13" t="s">
        <v>86</v>
      </c>
      <c r="AW144" s="13" t="s">
        <v>33</v>
      </c>
      <c r="AX144" s="13" t="s">
        <v>76</v>
      </c>
      <c r="AY144" s="227" t="s">
        <v>134</v>
      </c>
    </row>
    <row r="145" spans="1:65" s="14" customFormat="1" ht="11.25">
      <c r="B145" s="228"/>
      <c r="C145" s="229"/>
      <c r="D145" s="218" t="s">
        <v>143</v>
      </c>
      <c r="E145" s="230" t="s">
        <v>1</v>
      </c>
      <c r="F145" s="231" t="s">
        <v>145</v>
      </c>
      <c r="G145" s="229"/>
      <c r="H145" s="232">
        <v>402.35599999999999</v>
      </c>
      <c r="I145" s="233"/>
      <c r="J145" s="229"/>
      <c r="K145" s="229"/>
      <c r="L145" s="234"/>
      <c r="M145" s="235"/>
      <c r="N145" s="236"/>
      <c r="O145" s="236"/>
      <c r="P145" s="236"/>
      <c r="Q145" s="236"/>
      <c r="R145" s="236"/>
      <c r="S145" s="236"/>
      <c r="T145" s="237"/>
      <c r="AT145" s="238" t="s">
        <v>143</v>
      </c>
      <c r="AU145" s="238" t="s">
        <v>86</v>
      </c>
      <c r="AV145" s="14" t="s">
        <v>141</v>
      </c>
      <c r="AW145" s="14" t="s">
        <v>33</v>
      </c>
      <c r="AX145" s="14" t="s">
        <v>84</v>
      </c>
      <c r="AY145" s="238" t="s">
        <v>134</v>
      </c>
    </row>
    <row r="146" spans="1:65" s="2" customFormat="1" ht="21.75" customHeight="1">
      <c r="A146" s="34"/>
      <c r="B146" s="35"/>
      <c r="C146" s="203" t="s">
        <v>169</v>
      </c>
      <c r="D146" s="203" t="s">
        <v>136</v>
      </c>
      <c r="E146" s="204" t="s">
        <v>188</v>
      </c>
      <c r="F146" s="205" t="s">
        <v>189</v>
      </c>
      <c r="G146" s="206" t="s">
        <v>148</v>
      </c>
      <c r="H146" s="207">
        <v>169.32300000000001</v>
      </c>
      <c r="I146" s="208"/>
      <c r="J146" s="209">
        <f>ROUND(I146*H146,2)</f>
        <v>0</v>
      </c>
      <c r="K146" s="205" t="s">
        <v>140</v>
      </c>
      <c r="L146" s="39"/>
      <c r="M146" s="210" t="s">
        <v>1</v>
      </c>
      <c r="N146" s="211" t="s">
        <v>41</v>
      </c>
      <c r="O146" s="71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4" t="s">
        <v>141</v>
      </c>
      <c r="AT146" s="214" t="s">
        <v>136</v>
      </c>
      <c r="AU146" s="214" t="s">
        <v>86</v>
      </c>
      <c r="AY146" s="17" t="s">
        <v>134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7" t="s">
        <v>84</v>
      </c>
      <c r="BK146" s="215">
        <f>ROUND(I146*H146,2)</f>
        <v>0</v>
      </c>
      <c r="BL146" s="17" t="s">
        <v>141</v>
      </c>
      <c r="BM146" s="214" t="s">
        <v>549</v>
      </c>
    </row>
    <row r="147" spans="1:65" s="2" customFormat="1" ht="33" customHeight="1">
      <c r="A147" s="34"/>
      <c r="B147" s="35"/>
      <c r="C147" s="203" t="s">
        <v>159</v>
      </c>
      <c r="D147" s="203" t="s">
        <v>136</v>
      </c>
      <c r="E147" s="204" t="s">
        <v>192</v>
      </c>
      <c r="F147" s="205" t="s">
        <v>193</v>
      </c>
      <c r="G147" s="206" t="s">
        <v>148</v>
      </c>
      <c r="H147" s="207">
        <v>6772.92</v>
      </c>
      <c r="I147" s="208"/>
      <c r="J147" s="209">
        <f>ROUND(I147*H147,2)</f>
        <v>0</v>
      </c>
      <c r="K147" s="205" t="s">
        <v>140</v>
      </c>
      <c r="L147" s="39"/>
      <c r="M147" s="210" t="s">
        <v>1</v>
      </c>
      <c r="N147" s="211" t="s">
        <v>41</v>
      </c>
      <c r="O147" s="71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4" t="s">
        <v>141</v>
      </c>
      <c r="AT147" s="214" t="s">
        <v>136</v>
      </c>
      <c r="AU147" s="214" t="s">
        <v>86</v>
      </c>
      <c r="AY147" s="17" t="s">
        <v>134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7" t="s">
        <v>84</v>
      </c>
      <c r="BK147" s="215">
        <f>ROUND(I147*H147,2)</f>
        <v>0</v>
      </c>
      <c r="BL147" s="17" t="s">
        <v>141</v>
      </c>
      <c r="BM147" s="214" t="s">
        <v>550</v>
      </c>
    </row>
    <row r="148" spans="1:65" s="13" customFormat="1" ht="11.25">
      <c r="B148" s="216"/>
      <c r="C148" s="217"/>
      <c r="D148" s="218" t="s">
        <v>143</v>
      </c>
      <c r="E148" s="219" t="s">
        <v>1</v>
      </c>
      <c r="F148" s="220" t="s">
        <v>551</v>
      </c>
      <c r="G148" s="217"/>
      <c r="H148" s="221">
        <v>6772.92</v>
      </c>
      <c r="I148" s="222"/>
      <c r="J148" s="217"/>
      <c r="K148" s="217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143</v>
      </c>
      <c r="AU148" s="227" t="s">
        <v>86</v>
      </c>
      <c r="AV148" s="13" t="s">
        <v>86</v>
      </c>
      <c r="AW148" s="13" t="s">
        <v>33</v>
      </c>
      <c r="AX148" s="13" t="s">
        <v>76</v>
      </c>
      <c r="AY148" s="227" t="s">
        <v>134</v>
      </c>
    </row>
    <row r="149" spans="1:65" s="14" customFormat="1" ht="11.25">
      <c r="B149" s="228"/>
      <c r="C149" s="229"/>
      <c r="D149" s="218" t="s">
        <v>143</v>
      </c>
      <c r="E149" s="230" t="s">
        <v>1</v>
      </c>
      <c r="F149" s="231" t="s">
        <v>145</v>
      </c>
      <c r="G149" s="229"/>
      <c r="H149" s="232">
        <v>6772.92</v>
      </c>
      <c r="I149" s="233"/>
      <c r="J149" s="229"/>
      <c r="K149" s="229"/>
      <c r="L149" s="234"/>
      <c r="M149" s="235"/>
      <c r="N149" s="236"/>
      <c r="O149" s="236"/>
      <c r="P149" s="236"/>
      <c r="Q149" s="236"/>
      <c r="R149" s="236"/>
      <c r="S149" s="236"/>
      <c r="T149" s="237"/>
      <c r="AT149" s="238" t="s">
        <v>143</v>
      </c>
      <c r="AU149" s="238" t="s">
        <v>86</v>
      </c>
      <c r="AV149" s="14" t="s">
        <v>141</v>
      </c>
      <c r="AW149" s="14" t="s">
        <v>33</v>
      </c>
      <c r="AX149" s="14" t="s">
        <v>84</v>
      </c>
      <c r="AY149" s="238" t="s">
        <v>134</v>
      </c>
    </row>
    <row r="150" spans="1:65" s="2" customFormat="1" ht="16.5" customHeight="1">
      <c r="A150" s="34"/>
      <c r="B150" s="35"/>
      <c r="C150" s="203" t="s">
        <v>177</v>
      </c>
      <c r="D150" s="203" t="s">
        <v>136</v>
      </c>
      <c r="E150" s="204" t="s">
        <v>552</v>
      </c>
      <c r="F150" s="205" t="s">
        <v>553</v>
      </c>
      <c r="G150" s="206" t="s">
        <v>139</v>
      </c>
      <c r="H150" s="207">
        <v>144.19999999999999</v>
      </c>
      <c r="I150" s="208"/>
      <c r="J150" s="209">
        <f>ROUND(I150*H150,2)</f>
        <v>0</v>
      </c>
      <c r="K150" s="205" t="s">
        <v>140</v>
      </c>
      <c r="L150" s="39"/>
      <c r="M150" s="210" t="s">
        <v>1</v>
      </c>
      <c r="N150" s="211" t="s">
        <v>41</v>
      </c>
      <c r="O150" s="71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4" t="s">
        <v>141</v>
      </c>
      <c r="AT150" s="214" t="s">
        <v>136</v>
      </c>
      <c r="AU150" s="214" t="s">
        <v>86</v>
      </c>
      <c r="AY150" s="17" t="s">
        <v>134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7" t="s">
        <v>84</v>
      </c>
      <c r="BK150" s="215">
        <f>ROUND(I150*H150,2)</f>
        <v>0</v>
      </c>
      <c r="BL150" s="17" t="s">
        <v>141</v>
      </c>
      <c r="BM150" s="214" t="s">
        <v>181</v>
      </c>
    </row>
    <row r="151" spans="1:65" s="15" customFormat="1" ht="11.25">
      <c r="B151" s="239"/>
      <c r="C151" s="240"/>
      <c r="D151" s="218" t="s">
        <v>143</v>
      </c>
      <c r="E151" s="241" t="s">
        <v>1</v>
      </c>
      <c r="F151" s="242" t="s">
        <v>554</v>
      </c>
      <c r="G151" s="240"/>
      <c r="H151" s="241" t="s">
        <v>1</v>
      </c>
      <c r="I151" s="243"/>
      <c r="J151" s="240"/>
      <c r="K151" s="240"/>
      <c r="L151" s="244"/>
      <c r="M151" s="245"/>
      <c r="N151" s="246"/>
      <c r="O151" s="246"/>
      <c r="P151" s="246"/>
      <c r="Q151" s="246"/>
      <c r="R151" s="246"/>
      <c r="S151" s="246"/>
      <c r="T151" s="247"/>
      <c r="AT151" s="248" t="s">
        <v>143</v>
      </c>
      <c r="AU151" s="248" t="s">
        <v>86</v>
      </c>
      <c r="AV151" s="15" t="s">
        <v>84</v>
      </c>
      <c r="AW151" s="15" t="s">
        <v>33</v>
      </c>
      <c r="AX151" s="15" t="s">
        <v>76</v>
      </c>
      <c r="AY151" s="248" t="s">
        <v>134</v>
      </c>
    </row>
    <row r="152" spans="1:65" s="13" customFormat="1" ht="11.25">
      <c r="B152" s="216"/>
      <c r="C152" s="217"/>
      <c r="D152" s="218" t="s">
        <v>143</v>
      </c>
      <c r="E152" s="219" t="s">
        <v>1</v>
      </c>
      <c r="F152" s="220" t="s">
        <v>555</v>
      </c>
      <c r="G152" s="217"/>
      <c r="H152" s="221">
        <v>144.19999999999999</v>
      </c>
      <c r="I152" s="222"/>
      <c r="J152" s="217"/>
      <c r="K152" s="217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143</v>
      </c>
      <c r="AU152" s="227" t="s">
        <v>86</v>
      </c>
      <c r="AV152" s="13" t="s">
        <v>86</v>
      </c>
      <c r="AW152" s="13" t="s">
        <v>33</v>
      </c>
      <c r="AX152" s="13" t="s">
        <v>76</v>
      </c>
      <c r="AY152" s="227" t="s">
        <v>134</v>
      </c>
    </row>
    <row r="153" spans="1:65" s="14" customFormat="1" ht="11.25">
      <c r="B153" s="228"/>
      <c r="C153" s="229"/>
      <c r="D153" s="218" t="s">
        <v>143</v>
      </c>
      <c r="E153" s="230" t="s">
        <v>1</v>
      </c>
      <c r="F153" s="231" t="s">
        <v>145</v>
      </c>
      <c r="G153" s="229"/>
      <c r="H153" s="232">
        <v>144.19999999999999</v>
      </c>
      <c r="I153" s="233"/>
      <c r="J153" s="229"/>
      <c r="K153" s="229"/>
      <c r="L153" s="234"/>
      <c r="M153" s="235"/>
      <c r="N153" s="236"/>
      <c r="O153" s="236"/>
      <c r="P153" s="236"/>
      <c r="Q153" s="236"/>
      <c r="R153" s="236"/>
      <c r="S153" s="236"/>
      <c r="T153" s="237"/>
      <c r="AT153" s="238" t="s">
        <v>143</v>
      </c>
      <c r="AU153" s="238" t="s">
        <v>86</v>
      </c>
      <c r="AV153" s="14" t="s">
        <v>141</v>
      </c>
      <c r="AW153" s="14" t="s">
        <v>33</v>
      </c>
      <c r="AX153" s="14" t="s">
        <v>84</v>
      </c>
      <c r="AY153" s="238" t="s">
        <v>134</v>
      </c>
    </row>
    <row r="154" spans="1:65" s="2" customFormat="1" ht="21.75" customHeight="1">
      <c r="A154" s="34"/>
      <c r="B154" s="35"/>
      <c r="C154" s="203" t="s">
        <v>187</v>
      </c>
      <c r="D154" s="203" t="s">
        <v>136</v>
      </c>
      <c r="E154" s="204" t="s">
        <v>208</v>
      </c>
      <c r="F154" s="205" t="s">
        <v>209</v>
      </c>
      <c r="G154" s="206" t="s">
        <v>148</v>
      </c>
      <c r="H154" s="207">
        <v>77.533000000000001</v>
      </c>
      <c r="I154" s="208"/>
      <c r="J154" s="209">
        <f>ROUND(I154*H154,2)</f>
        <v>0</v>
      </c>
      <c r="K154" s="205" t="s">
        <v>140</v>
      </c>
      <c r="L154" s="39"/>
      <c r="M154" s="210" t="s">
        <v>1</v>
      </c>
      <c r="N154" s="211" t="s">
        <v>41</v>
      </c>
      <c r="O154" s="71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4" t="s">
        <v>141</v>
      </c>
      <c r="AT154" s="214" t="s">
        <v>136</v>
      </c>
      <c r="AU154" s="214" t="s">
        <v>86</v>
      </c>
      <c r="AY154" s="17" t="s">
        <v>134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7" t="s">
        <v>84</v>
      </c>
      <c r="BK154" s="215">
        <f>ROUND(I154*H154,2)</f>
        <v>0</v>
      </c>
      <c r="BL154" s="17" t="s">
        <v>141</v>
      </c>
      <c r="BM154" s="214" t="s">
        <v>269</v>
      </c>
    </row>
    <row r="155" spans="1:65" s="15" customFormat="1" ht="11.25">
      <c r="B155" s="239"/>
      <c r="C155" s="240"/>
      <c r="D155" s="218" t="s">
        <v>143</v>
      </c>
      <c r="E155" s="241" t="s">
        <v>1</v>
      </c>
      <c r="F155" s="242" t="s">
        <v>556</v>
      </c>
      <c r="G155" s="240"/>
      <c r="H155" s="241" t="s">
        <v>1</v>
      </c>
      <c r="I155" s="243"/>
      <c r="J155" s="240"/>
      <c r="K155" s="240"/>
      <c r="L155" s="244"/>
      <c r="M155" s="245"/>
      <c r="N155" s="246"/>
      <c r="O155" s="246"/>
      <c r="P155" s="246"/>
      <c r="Q155" s="246"/>
      <c r="R155" s="246"/>
      <c r="S155" s="246"/>
      <c r="T155" s="247"/>
      <c r="AT155" s="248" t="s">
        <v>143</v>
      </c>
      <c r="AU155" s="248" t="s">
        <v>86</v>
      </c>
      <c r="AV155" s="15" t="s">
        <v>84</v>
      </c>
      <c r="AW155" s="15" t="s">
        <v>33</v>
      </c>
      <c r="AX155" s="15" t="s">
        <v>76</v>
      </c>
      <c r="AY155" s="248" t="s">
        <v>134</v>
      </c>
    </row>
    <row r="156" spans="1:65" s="13" customFormat="1" ht="11.25">
      <c r="B156" s="216"/>
      <c r="C156" s="217"/>
      <c r="D156" s="218" t="s">
        <v>143</v>
      </c>
      <c r="E156" s="219" t="s">
        <v>1</v>
      </c>
      <c r="F156" s="220" t="s">
        <v>557</v>
      </c>
      <c r="G156" s="217"/>
      <c r="H156" s="221">
        <v>13.5</v>
      </c>
      <c r="I156" s="222"/>
      <c r="J156" s="217"/>
      <c r="K156" s="217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143</v>
      </c>
      <c r="AU156" s="227" t="s">
        <v>86</v>
      </c>
      <c r="AV156" s="13" t="s">
        <v>86</v>
      </c>
      <c r="AW156" s="13" t="s">
        <v>33</v>
      </c>
      <c r="AX156" s="13" t="s">
        <v>76</v>
      </c>
      <c r="AY156" s="227" t="s">
        <v>134</v>
      </c>
    </row>
    <row r="157" spans="1:65" s="15" customFormat="1" ht="11.25">
      <c r="B157" s="239"/>
      <c r="C157" s="240"/>
      <c r="D157" s="218" t="s">
        <v>143</v>
      </c>
      <c r="E157" s="241" t="s">
        <v>1</v>
      </c>
      <c r="F157" s="242" t="s">
        <v>558</v>
      </c>
      <c r="G157" s="240"/>
      <c r="H157" s="241" t="s">
        <v>1</v>
      </c>
      <c r="I157" s="243"/>
      <c r="J157" s="240"/>
      <c r="K157" s="240"/>
      <c r="L157" s="244"/>
      <c r="M157" s="245"/>
      <c r="N157" s="246"/>
      <c r="O157" s="246"/>
      <c r="P157" s="246"/>
      <c r="Q157" s="246"/>
      <c r="R157" s="246"/>
      <c r="S157" s="246"/>
      <c r="T157" s="247"/>
      <c r="AT157" s="248" t="s">
        <v>143</v>
      </c>
      <c r="AU157" s="248" t="s">
        <v>86</v>
      </c>
      <c r="AV157" s="15" t="s">
        <v>84</v>
      </c>
      <c r="AW157" s="15" t="s">
        <v>33</v>
      </c>
      <c r="AX157" s="15" t="s">
        <v>76</v>
      </c>
      <c r="AY157" s="248" t="s">
        <v>134</v>
      </c>
    </row>
    <row r="158" spans="1:65" s="13" customFormat="1" ht="11.25">
      <c r="B158" s="216"/>
      <c r="C158" s="217"/>
      <c r="D158" s="218" t="s">
        <v>143</v>
      </c>
      <c r="E158" s="219" t="s">
        <v>1</v>
      </c>
      <c r="F158" s="220" t="s">
        <v>559</v>
      </c>
      <c r="G158" s="217"/>
      <c r="H158" s="221">
        <v>2.6859999999999999</v>
      </c>
      <c r="I158" s="222"/>
      <c r="J158" s="217"/>
      <c r="K158" s="217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143</v>
      </c>
      <c r="AU158" s="227" t="s">
        <v>86</v>
      </c>
      <c r="AV158" s="13" t="s">
        <v>86</v>
      </c>
      <c r="AW158" s="13" t="s">
        <v>33</v>
      </c>
      <c r="AX158" s="13" t="s">
        <v>76</v>
      </c>
      <c r="AY158" s="227" t="s">
        <v>134</v>
      </c>
    </row>
    <row r="159" spans="1:65" s="13" customFormat="1" ht="11.25">
      <c r="B159" s="216"/>
      <c r="C159" s="217"/>
      <c r="D159" s="218" t="s">
        <v>143</v>
      </c>
      <c r="E159" s="219" t="s">
        <v>1</v>
      </c>
      <c r="F159" s="220" t="s">
        <v>560</v>
      </c>
      <c r="G159" s="217"/>
      <c r="H159" s="221">
        <v>3.5550000000000002</v>
      </c>
      <c r="I159" s="222"/>
      <c r="J159" s="217"/>
      <c r="K159" s="217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143</v>
      </c>
      <c r="AU159" s="227" t="s">
        <v>86</v>
      </c>
      <c r="AV159" s="13" t="s">
        <v>86</v>
      </c>
      <c r="AW159" s="13" t="s">
        <v>33</v>
      </c>
      <c r="AX159" s="13" t="s">
        <v>76</v>
      </c>
      <c r="AY159" s="227" t="s">
        <v>134</v>
      </c>
    </row>
    <row r="160" spans="1:65" s="15" customFormat="1" ht="11.25">
      <c r="B160" s="239"/>
      <c r="C160" s="240"/>
      <c r="D160" s="218" t="s">
        <v>143</v>
      </c>
      <c r="E160" s="241" t="s">
        <v>1</v>
      </c>
      <c r="F160" s="242" t="s">
        <v>561</v>
      </c>
      <c r="G160" s="240"/>
      <c r="H160" s="241" t="s">
        <v>1</v>
      </c>
      <c r="I160" s="243"/>
      <c r="J160" s="240"/>
      <c r="K160" s="240"/>
      <c r="L160" s="244"/>
      <c r="M160" s="245"/>
      <c r="N160" s="246"/>
      <c r="O160" s="246"/>
      <c r="P160" s="246"/>
      <c r="Q160" s="246"/>
      <c r="R160" s="246"/>
      <c r="S160" s="246"/>
      <c r="T160" s="247"/>
      <c r="AT160" s="248" t="s">
        <v>143</v>
      </c>
      <c r="AU160" s="248" t="s">
        <v>86</v>
      </c>
      <c r="AV160" s="15" t="s">
        <v>84</v>
      </c>
      <c r="AW160" s="15" t="s">
        <v>33</v>
      </c>
      <c r="AX160" s="15" t="s">
        <v>76</v>
      </c>
      <c r="AY160" s="248" t="s">
        <v>134</v>
      </c>
    </row>
    <row r="161" spans="1:65" s="13" customFormat="1" ht="11.25">
      <c r="B161" s="216"/>
      <c r="C161" s="217"/>
      <c r="D161" s="218" t="s">
        <v>143</v>
      </c>
      <c r="E161" s="219" t="s">
        <v>1</v>
      </c>
      <c r="F161" s="220" t="s">
        <v>562</v>
      </c>
      <c r="G161" s="217"/>
      <c r="H161" s="221">
        <v>32.078000000000003</v>
      </c>
      <c r="I161" s="222"/>
      <c r="J161" s="217"/>
      <c r="K161" s="217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143</v>
      </c>
      <c r="AU161" s="227" t="s">
        <v>86</v>
      </c>
      <c r="AV161" s="13" t="s">
        <v>86</v>
      </c>
      <c r="AW161" s="13" t="s">
        <v>33</v>
      </c>
      <c r="AX161" s="13" t="s">
        <v>76</v>
      </c>
      <c r="AY161" s="227" t="s">
        <v>134</v>
      </c>
    </row>
    <row r="162" spans="1:65" s="13" customFormat="1" ht="11.25">
      <c r="B162" s="216"/>
      <c r="C162" s="217"/>
      <c r="D162" s="218" t="s">
        <v>143</v>
      </c>
      <c r="E162" s="219" t="s">
        <v>1</v>
      </c>
      <c r="F162" s="220" t="s">
        <v>563</v>
      </c>
      <c r="G162" s="217"/>
      <c r="H162" s="221">
        <v>25.713999999999999</v>
      </c>
      <c r="I162" s="222"/>
      <c r="J162" s="217"/>
      <c r="K162" s="217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143</v>
      </c>
      <c r="AU162" s="227" t="s">
        <v>86</v>
      </c>
      <c r="AV162" s="13" t="s">
        <v>86</v>
      </c>
      <c r="AW162" s="13" t="s">
        <v>33</v>
      </c>
      <c r="AX162" s="13" t="s">
        <v>76</v>
      </c>
      <c r="AY162" s="227" t="s">
        <v>134</v>
      </c>
    </row>
    <row r="163" spans="1:65" s="14" customFormat="1" ht="11.25">
      <c r="B163" s="228"/>
      <c r="C163" s="229"/>
      <c r="D163" s="218" t="s">
        <v>143</v>
      </c>
      <c r="E163" s="230" t="s">
        <v>1</v>
      </c>
      <c r="F163" s="231" t="s">
        <v>145</v>
      </c>
      <c r="G163" s="229"/>
      <c r="H163" s="232">
        <v>77.533000000000001</v>
      </c>
      <c r="I163" s="233"/>
      <c r="J163" s="229"/>
      <c r="K163" s="229"/>
      <c r="L163" s="234"/>
      <c r="M163" s="235"/>
      <c r="N163" s="236"/>
      <c r="O163" s="236"/>
      <c r="P163" s="236"/>
      <c r="Q163" s="236"/>
      <c r="R163" s="236"/>
      <c r="S163" s="236"/>
      <c r="T163" s="237"/>
      <c r="AT163" s="238" t="s">
        <v>143</v>
      </c>
      <c r="AU163" s="238" t="s">
        <v>86</v>
      </c>
      <c r="AV163" s="14" t="s">
        <v>141</v>
      </c>
      <c r="AW163" s="14" t="s">
        <v>33</v>
      </c>
      <c r="AX163" s="14" t="s">
        <v>84</v>
      </c>
      <c r="AY163" s="238" t="s">
        <v>134</v>
      </c>
    </row>
    <row r="164" spans="1:65" s="2" customFormat="1" ht="16.5" customHeight="1">
      <c r="A164" s="34"/>
      <c r="B164" s="35"/>
      <c r="C164" s="249" t="s">
        <v>191</v>
      </c>
      <c r="D164" s="249" t="s">
        <v>216</v>
      </c>
      <c r="E164" s="250" t="s">
        <v>217</v>
      </c>
      <c r="F164" s="251" t="s">
        <v>218</v>
      </c>
      <c r="G164" s="252" t="s">
        <v>180</v>
      </c>
      <c r="H164" s="253">
        <v>124.053</v>
      </c>
      <c r="I164" s="254"/>
      <c r="J164" s="255">
        <f>ROUND(I164*H164,2)</f>
        <v>0</v>
      </c>
      <c r="K164" s="251" t="s">
        <v>140</v>
      </c>
      <c r="L164" s="256"/>
      <c r="M164" s="257" t="s">
        <v>1</v>
      </c>
      <c r="N164" s="258" t="s">
        <v>41</v>
      </c>
      <c r="O164" s="71"/>
      <c r="P164" s="212">
        <f>O164*H164</f>
        <v>0</v>
      </c>
      <c r="Q164" s="212">
        <v>1</v>
      </c>
      <c r="R164" s="212">
        <f>Q164*H164</f>
        <v>124.053</v>
      </c>
      <c r="S164" s="212">
        <v>0</v>
      </c>
      <c r="T164" s="21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4" t="s">
        <v>159</v>
      </c>
      <c r="AT164" s="214" t="s">
        <v>216</v>
      </c>
      <c r="AU164" s="214" t="s">
        <v>86</v>
      </c>
      <c r="AY164" s="17" t="s">
        <v>134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7" t="s">
        <v>84</v>
      </c>
      <c r="BK164" s="215">
        <f>ROUND(I164*H164,2)</f>
        <v>0</v>
      </c>
      <c r="BL164" s="17" t="s">
        <v>141</v>
      </c>
      <c r="BM164" s="214" t="s">
        <v>282</v>
      </c>
    </row>
    <row r="165" spans="1:65" s="13" customFormat="1" ht="11.25">
      <c r="B165" s="216"/>
      <c r="C165" s="217"/>
      <c r="D165" s="218" t="s">
        <v>143</v>
      </c>
      <c r="E165" s="219" t="s">
        <v>1</v>
      </c>
      <c r="F165" s="220" t="s">
        <v>564</v>
      </c>
      <c r="G165" s="217"/>
      <c r="H165" s="221">
        <v>124.053</v>
      </c>
      <c r="I165" s="222"/>
      <c r="J165" s="217"/>
      <c r="K165" s="217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143</v>
      </c>
      <c r="AU165" s="227" t="s">
        <v>86</v>
      </c>
      <c r="AV165" s="13" t="s">
        <v>86</v>
      </c>
      <c r="AW165" s="13" t="s">
        <v>33</v>
      </c>
      <c r="AX165" s="13" t="s">
        <v>76</v>
      </c>
      <c r="AY165" s="227" t="s">
        <v>134</v>
      </c>
    </row>
    <row r="166" spans="1:65" s="14" customFormat="1" ht="11.25">
      <c r="B166" s="228"/>
      <c r="C166" s="229"/>
      <c r="D166" s="218" t="s">
        <v>143</v>
      </c>
      <c r="E166" s="230" t="s">
        <v>1</v>
      </c>
      <c r="F166" s="231" t="s">
        <v>145</v>
      </c>
      <c r="G166" s="229"/>
      <c r="H166" s="232">
        <v>124.053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AT166" s="238" t="s">
        <v>143</v>
      </c>
      <c r="AU166" s="238" t="s">
        <v>86</v>
      </c>
      <c r="AV166" s="14" t="s">
        <v>141</v>
      </c>
      <c r="AW166" s="14" t="s">
        <v>33</v>
      </c>
      <c r="AX166" s="14" t="s">
        <v>84</v>
      </c>
      <c r="AY166" s="238" t="s">
        <v>134</v>
      </c>
    </row>
    <row r="167" spans="1:65" s="2" customFormat="1" ht="21.75" customHeight="1">
      <c r="A167" s="34"/>
      <c r="B167" s="35"/>
      <c r="C167" s="203" t="s">
        <v>196</v>
      </c>
      <c r="D167" s="203" t="s">
        <v>136</v>
      </c>
      <c r="E167" s="204" t="s">
        <v>565</v>
      </c>
      <c r="F167" s="205" t="s">
        <v>566</v>
      </c>
      <c r="G167" s="206" t="s">
        <v>139</v>
      </c>
      <c r="H167" s="207">
        <v>46.058</v>
      </c>
      <c r="I167" s="208"/>
      <c r="J167" s="209">
        <f>ROUND(I167*H167,2)</f>
        <v>0</v>
      </c>
      <c r="K167" s="205" t="s">
        <v>140</v>
      </c>
      <c r="L167" s="39"/>
      <c r="M167" s="210" t="s">
        <v>1</v>
      </c>
      <c r="N167" s="211" t="s">
        <v>41</v>
      </c>
      <c r="O167" s="71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4" t="s">
        <v>141</v>
      </c>
      <c r="AT167" s="214" t="s">
        <v>136</v>
      </c>
      <c r="AU167" s="214" t="s">
        <v>86</v>
      </c>
      <c r="AY167" s="17" t="s">
        <v>134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7" t="s">
        <v>84</v>
      </c>
      <c r="BK167" s="215">
        <f>ROUND(I167*H167,2)</f>
        <v>0</v>
      </c>
      <c r="BL167" s="17" t="s">
        <v>141</v>
      </c>
      <c r="BM167" s="214" t="s">
        <v>203</v>
      </c>
    </row>
    <row r="168" spans="1:65" s="15" customFormat="1" ht="11.25">
      <c r="B168" s="239"/>
      <c r="C168" s="240"/>
      <c r="D168" s="218" t="s">
        <v>143</v>
      </c>
      <c r="E168" s="241" t="s">
        <v>1</v>
      </c>
      <c r="F168" s="242" t="s">
        <v>567</v>
      </c>
      <c r="G168" s="240"/>
      <c r="H168" s="241" t="s">
        <v>1</v>
      </c>
      <c r="I168" s="243"/>
      <c r="J168" s="240"/>
      <c r="K168" s="240"/>
      <c r="L168" s="244"/>
      <c r="M168" s="245"/>
      <c r="N168" s="246"/>
      <c r="O168" s="246"/>
      <c r="P168" s="246"/>
      <c r="Q168" s="246"/>
      <c r="R168" s="246"/>
      <c r="S168" s="246"/>
      <c r="T168" s="247"/>
      <c r="AT168" s="248" t="s">
        <v>143</v>
      </c>
      <c r="AU168" s="248" t="s">
        <v>86</v>
      </c>
      <c r="AV168" s="15" t="s">
        <v>84</v>
      </c>
      <c r="AW168" s="15" t="s">
        <v>33</v>
      </c>
      <c r="AX168" s="15" t="s">
        <v>76</v>
      </c>
      <c r="AY168" s="248" t="s">
        <v>134</v>
      </c>
    </row>
    <row r="169" spans="1:65" s="15" customFormat="1" ht="11.25">
      <c r="B169" s="239"/>
      <c r="C169" s="240"/>
      <c r="D169" s="218" t="s">
        <v>143</v>
      </c>
      <c r="E169" s="241" t="s">
        <v>1</v>
      </c>
      <c r="F169" s="242" t="s">
        <v>227</v>
      </c>
      <c r="G169" s="240"/>
      <c r="H169" s="241" t="s">
        <v>1</v>
      </c>
      <c r="I169" s="243"/>
      <c r="J169" s="240"/>
      <c r="K169" s="240"/>
      <c r="L169" s="244"/>
      <c r="M169" s="245"/>
      <c r="N169" s="246"/>
      <c r="O169" s="246"/>
      <c r="P169" s="246"/>
      <c r="Q169" s="246"/>
      <c r="R169" s="246"/>
      <c r="S169" s="246"/>
      <c r="T169" s="247"/>
      <c r="AT169" s="248" t="s">
        <v>143</v>
      </c>
      <c r="AU169" s="248" t="s">
        <v>86</v>
      </c>
      <c r="AV169" s="15" t="s">
        <v>84</v>
      </c>
      <c r="AW169" s="15" t="s">
        <v>33</v>
      </c>
      <c r="AX169" s="15" t="s">
        <v>76</v>
      </c>
      <c r="AY169" s="248" t="s">
        <v>134</v>
      </c>
    </row>
    <row r="170" spans="1:65" s="13" customFormat="1" ht="11.25">
      <c r="B170" s="216"/>
      <c r="C170" s="217"/>
      <c r="D170" s="218" t="s">
        <v>143</v>
      </c>
      <c r="E170" s="219" t="s">
        <v>1</v>
      </c>
      <c r="F170" s="220" t="s">
        <v>568</v>
      </c>
      <c r="G170" s="217"/>
      <c r="H170" s="221">
        <v>8.625</v>
      </c>
      <c r="I170" s="222"/>
      <c r="J170" s="217"/>
      <c r="K170" s="217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143</v>
      </c>
      <c r="AU170" s="227" t="s">
        <v>86</v>
      </c>
      <c r="AV170" s="13" t="s">
        <v>86</v>
      </c>
      <c r="AW170" s="13" t="s">
        <v>33</v>
      </c>
      <c r="AX170" s="13" t="s">
        <v>76</v>
      </c>
      <c r="AY170" s="227" t="s">
        <v>134</v>
      </c>
    </row>
    <row r="171" spans="1:65" s="13" customFormat="1" ht="11.25">
      <c r="B171" s="216"/>
      <c r="C171" s="217"/>
      <c r="D171" s="218" t="s">
        <v>143</v>
      </c>
      <c r="E171" s="219" t="s">
        <v>1</v>
      </c>
      <c r="F171" s="220" t="s">
        <v>569</v>
      </c>
      <c r="G171" s="217"/>
      <c r="H171" s="221">
        <v>7.9240000000000004</v>
      </c>
      <c r="I171" s="222"/>
      <c r="J171" s="217"/>
      <c r="K171" s="217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143</v>
      </c>
      <c r="AU171" s="227" t="s">
        <v>86</v>
      </c>
      <c r="AV171" s="13" t="s">
        <v>86</v>
      </c>
      <c r="AW171" s="13" t="s">
        <v>33</v>
      </c>
      <c r="AX171" s="13" t="s">
        <v>76</v>
      </c>
      <c r="AY171" s="227" t="s">
        <v>134</v>
      </c>
    </row>
    <row r="172" spans="1:65" s="15" customFormat="1" ht="11.25">
      <c r="B172" s="239"/>
      <c r="C172" s="240"/>
      <c r="D172" s="218" t="s">
        <v>143</v>
      </c>
      <c r="E172" s="241" t="s">
        <v>1</v>
      </c>
      <c r="F172" s="242" t="s">
        <v>321</v>
      </c>
      <c r="G172" s="240"/>
      <c r="H172" s="241" t="s">
        <v>1</v>
      </c>
      <c r="I172" s="243"/>
      <c r="J172" s="240"/>
      <c r="K172" s="240"/>
      <c r="L172" s="244"/>
      <c r="M172" s="245"/>
      <c r="N172" s="246"/>
      <c r="O172" s="246"/>
      <c r="P172" s="246"/>
      <c r="Q172" s="246"/>
      <c r="R172" s="246"/>
      <c r="S172" s="246"/>
      <c r="T172" s="247"/>
      <c r="AT172" s="248" t="s">
        <v>143</v>
      </c>
      <c r="AU172" s="248" t="s">
        <v>86</v>
      </c>
      <c r="AV172" s="15" t="s">
        <v>84</v>
      </c>
      <c r="AW172" s="15" t="s">
        <v>33</v>
      </c>
      <c r="AX172" s="15" t="s">
        <v>76</v>
      </c>
      <c r="AY172" s="248" t="s">
        <v>134</v>
      </c>
    </row>
    <row r="173" spans="1:65" s="13" customFormat="1" ht="11.25">
      <c r="B173" s="216"/>
      <c r="C173" s="217"/>
      <c r="D173" s="218" t="s">
        <v>143</v>
      </c>
      <c r="E173" s="219" t="s">
        <v>1</v>
      </c>
      <c r="F173" s="220" t="s">
        <v>570</v>
      </c>
      <c r="G173" s="217"/>
      <c r="H173" s="221">
        <v>1.1499999999999999</v>
      </c>
      <c r="I173" s="222"/>
      <c r="J173" s="217"/>
      <c r="K173" s="217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143</v>
      </c>
      <c r="AU173" s="227" t="s">
        <v>86</v>
      </c>
      <c r="AV173" s="13" t="s">
        <v>86</v>
      </c>
      <c r="AW173" s="13" t="s">
        <v>33</v>
      </c>
      <c r="AX173" s="13" t="s">
        <v>76</v>
      </c>
      <c r="AY173" s="227" t="s">
        <v>134</v>
      </c>
    </row>
    <row r="174" spans="1:65" s="15" customFormat="1" ht="11.25">
      <c r="B174" s="239"/>
      <c r="C174" s="240"/>
      <c r="D174" s="218" t="s">
        <v>143</v>
      </c>
      <c r="E174" s="241" t="s">
        <v>1</v>
      </c>
      <c r="F174" s="242" t="s">
        <v>571</v>
      </c>
      <c r="G174" s="240"/>
      <c r="H174" s="241" t="s">
        <v>1</v>
      </c>
      <c r="I174" s="243"/>
      <c r="J174" s="240"/>
      <c r="K174" s="240"/>
      <c r="L174" s="244"/>
      <c r="M174" s="245"/>
      <c r="N174" s="246"/>
      <c r="O174" s="246"/>
      <c r="P174" s="246"/>
      <c r="Q174" s="246"/>
      <c r="R174" s="246"/>
      <c r="S174" s="246"/>
      <c r="T174" s="247"/>
      <c r="AT174" s="248" t="s">
        <v>143</v>
      </c>
      <c r="AU174" s="248" t="s">
        <v>86</v>
      </c>
      <c r="AV174" s="15" t="s">
        <v>84</v>
      </c>
      <c r="AW174" s="15" t="s">
        <v>33</v>
      </c>
      <c r="AX174" s="15" t="s">
        <v>76</v>
      </c>
      <c r="AY174" s="248" t="s">
        <v>134</v>
      </c>
    </row>
    <row r="175" spans="1:65" s="15" customFormat="1" ht="11.25">
      <c r="B175" s="239"/>
      <c r="C175" s="240"/>
      <c r="D175" s="218" t="s">
        <v>143</v>
      </c>
      <c r="E175" s="241" t="s">
        <v>1</v>
      </c>
      <c r="F175" s="242" t="s">
        <v>321</v>
      </c>
      <c r="G175" s="240"/>
      <c r="H175" s="241" t="s">
        <v>1</v>
      </c>
      <c r="I175" s="243"/>
      <c r="J175" s="240"/>
      <c r="K175" s="240"/>
      <c r="L175" s="244"/>
      <c r="M175" s="245"/>
      <c r="N175" s="246"/>
      <c r="O175" s="246"/>
      <c r="P175" s="246"/>
      <c r="Q175" s="246"/>
      <c r="R175" s="246"/>
      <c r="S175" s="246"/>
      <c r="T175" s="247"/>
      <c r="AT175" s="248" t="s">
        <v>143</v>
      </c>
      <c r="AU175" s="248" t="s">
        <v>86</v>
      </c>
      <c r="AV175" s="15" t="s">
        <v>84</v>
      </c>
      <c r="AW175" s="15" t="s">
        <v>33</v>
      </c>
      <c r="AX175" s="15" t="s">
        <v>76</v>
      </c>
      <c r="AY175" s="248" t="s">
        <v>134</v>
      </c>
    </row>
    <row r="176" spans="1:65" s="13" customFormat="1" ht="11.25">
      <c r="B176" s="216"/>
      <c r="C176" s="217"/>
      <c r="D176" s="218" t="s">
        <v>143</v>
      </c>
      <c r="E176" s="219" t="s">
        <v>1</v>
      </c>
      <c r="F176" s="220" t="s">
        <v>572</v>
      </c>
      <c r="G176" s="217"/>
      <c r="H176" s="221">
        <v>6.21</v>
      </c>
      <c r="I176" s="222"/>
      <c r="J176" s="217"/>
      <c r="K176" s="217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143</v>
      </c>
      <c r="AU176" s="227" t="s">
        <v>86</v>
      </c>
      <c r="AV176" s="13" t="s">
        <v>86</v>
      </c>
      <c r="AW176" s="13" t="s">
        <v>33</v>
      </c>
      <c r="AX176" s="13" t="s">
        <v>76</v>
      </c>
      <c r="AY176" s="227" t="s">
        <v>134</v>
      </c>
    </row>
    <row r="177" spans="1:65" s="13" customFormat="1" ht="11.25">
      <c r="B177" s="216"/>
      <c r="C177" s="217"/>
      <c r="D177" s="218" t="s">
        <v>143</v>
      </c>
      <c r="E177" s="219" t="s">
        <v>1</v>
      </c>
      <c r="F177" s="220" t="s">
        <v>573</v>
      </c>
      <c r="G177" s="217"/>
      <c r="H177" s="221">
        <v>6.6470000000000002</v>
      </c>
      <c r="I177" s="222"/>
      <c r="J177" s="217"/>
      <c r="K177" s="217"/>
      <c r="L177" s="223"/>
      <c r="M177" s="224"/>
      <c r="N177" s="225"/>
      <c r="O177" s="225"/>
      <c r="P177" s="225"/>
      <c r="Q177" s="225"/>
      <c r="R177" s="225"/>
      <c r="S177" s="225"/>
      <c r="T177" s="226"/>
      <c r="AT177" s="227" t="s">
        <v>143</v>
      </c>
      <c r="AU177" s="227" t="s">
        <v>86</v>
      </c>
      <c r="AV177" s="13" t="s">
        <v>86</v>
      </c>
      <c r="AW177" s="13" t="s">
        <v>33</v>
      </c>
      <c r="AX177" s="13" t="s">
        <v>76</v>
      </c>
      <c r="AY177" s="227" t="s">
        <v>134</v>
      </c>
    </row>
    <row r="178" spans="1:65" s="15" customFormat="1" ht="11.25">
      <c r="B178" s="239"/>
      <c r="C178" s="240"/>
      <c r="D178" s="218" t="s">
        <v>143</v>
      </c>
      <c r="E178" s="241" t="s">
        <v>1</v>
      </c>
      <c r="F178" s="242" t="s">
        <v>227</v>
      </c>
      <c r="G178" s="240"/>
      <c r="H178" s="241" t="s">
        <v>1</v>
      </c>
      <c r="I178" s="243"/>
      <c r="J178" s="240"/>
      <c r="K178" s="240"/>
      <c r="L178" s="244"/>
      <c r="M178" s="245"/>
      <c r="N178" s="246"/>
      <c r="O178" s="246"/>
      <c r="P178" s="246"/>
      <c r="Q178" s="246"/>
      <c r="R178" s="246"/>
      <c r="S178" s="246"/>
      <c r="T178" s="247"/>
      <c r="AT178" s="248" t="s">
        <v>143</v>
      </c>
      <c r="AU178" s="248" t="s">
        <v>86</v>
      </c>
      <c r="AV178" s="15" t="s">
        <v>84</v>
      </c>
      <c r="AW178" s="15" t="s">
        <v>33</v>
      </c>
      <c r="AX178" s="15" t="s">
        <v>76</v>
      </c>
      <c r="AY178" s="248" t="s">
        <v>134</v>
      </c>
    </row>
    <row r="179" spans="1:65" s="13" customFormat="1" ht="11.25">
      <c r="B179" s="216"/>
      <c r="C179" s="217"/>
      <c r="D179" s="218" t="s">
        <v>143</v>
      </c>
      <c r="E179" s="219" t="s">
        <v>1</v>
      </c>
      <c r="F179" s="220" t="s">
        <v>574</v>
      </c>
      <c r="G179" s="217"/>
      <c r="H179" s="221">
        <v>7.5670000000000002</v>
      </c>
      <c r="I179" s="222"/>
      <c r="J179" s="217"/>
      <c r="K179" s="217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143</v>
      </c>
      <c r="AU179" s="227" t="s">
        <v>86</v>
      </c>
      <c r="AV179" s="13" t="s">
        <v>86</v>
      </c>
      <c r="AW179" s="13" t="s">
        <v>33</v>
      </c>
      <c r="AX179" s="13" t="s">
        <v>76</v>
      </c>
      <c r="AY179" s="227" t="s">
        <v>134</v>
      </c>
    </row>
    <row r="180" spans="1:65" s="13" customFormat="1" ht="11.25">
      <c r="B180" s="216"/>
      <c r="C180" s="217"/>
      <c r="D180" s="218" t="s">
        <v>143</v>
      </c>
      <c r="E180" s="219" t="s">
        <v>1</v>
      </c>
      <c r="F180" s="220" t="s">
        <v>575</v>
      </c>
      <c r="G180" s="217"/>
      <c r="H180" s="221">
        <v>7.9349999999999996</v>
      </c>
      <c r="I180" s="222"/>
      <c r="J180" s="217"/>
      <c r="K180" s="217"/>
      <c r="L180" s="223"/>
      <c r="M180" s="224"/>
      <c r="N180" s="225"/>
      <c r="O180" s="225"/>
      <c r="P180" s="225"/>
      <c r="Q180" s="225"/>
      <c r="R180" s="225"/>
      <c r="S180" s="225"/>
      <c r="T180" s="226"/>
      <c r="AT180" s="227" t="s">
        <v>143</v>
      </c>
      <c r="AU180" s="227" t="s">
        <v>86</v>
      </c>
      <c r="AV180" s="13" t="s">
        <v>86</v>
      </c>
      <c r="AW180" s="13" t="s">
        <v>33</v>
      </c>
      <c r="AX180" s="13" t="s">
        <v>76</v>
      </c>
      <c r="AY180" s="227" t="s">
        <v>134</v>
      </c>
    </row>
    <row r="181" spans="1:65" s="14" customFormat="1" ht="11.25">
      <c r="B181" s="228"/>
      <c r="C181" s="229"/>
      <c r="D181" s="218" t="s">
        <v>143</v>
      </c>
      <c r="E181" s="230" t="s">
        <v>1</v>
      </c>
      <c r="F181" s="231" t="s">
        <v>145</v>
      </c>
      <c r="G181" s="229"/>
      <c r="H181" s="232">
        <v>46.058</v>
      </c>
      <c r="I181" s="233"/>
      <c r="J181" s="229"/>
      <c r="K181" s="229"/>
      <c r="L181" s="234"/>
      <c r="M181" s="235"/>
      <c r="N181" s="236"/>
      <c r="O181" s="236"/>
      <c r="P181" s="236"/>
      <c r="Q181" s="236"/>
      <c r="R181" s="236"/>
      <c r="S181" s="236"/>
      <c r="T181" s="237"/>
      <c r="AT181" s="238" t="s">
        <v>143</v>
      </c>
      <c r="AU181" s="238" t="s">
        <v>86</v>
      </c>
      <c r="AV181" s="14" t="s">
        <v>141</v>
      </c>
      <c r="AW181" s="14" t="s">
        <v>33</v>
      </c>
      <c r="AX181" s="14" t="s">
        <v>84</v>
      </c>
      <c r="AY181" s="238" t="s">
        <v>134</v>
      </c>
    </row>
    <row r="182" spans="1:65" s="2" customFormat="1" ht="16.5" customHeight="1">
      <c r="A182" s="34"/>
      <c r="B182" s="35"/>
      <c r="C182" s="249" t="s">
        <v>200</v>
      </c>
      <c r="D182" s="249" t="s">
        <v>216</v>
      </c>
      <c r="E182" s="250" t="s">
        <v>230</v>
      </c>
      <c r="F182" s="251" t="s">
        <v>231</v>
      </c>
      <c r="G182" s="252" t="s">
        <v>232</v>
      </c>
      <c r="H182" s="253">
        <v>0.69099999999999995</v>
      </c>
      <c r="I182" s="254"/>
      <c r="J182" s="255">
        <f>ROUND(I182*H182,2)</f>
        <v>0</v>
      </c>
      <c r="K182" s="251" t="s">
        <v>140</v>
      </c>
      <c r="L182" s="256"/>
      <c r="M182" s="257" t="s">
        <v>1</v>
      </c>
      <c r="N182" s="258" t="s">
        <v>41</v>
      </c>
      <c r="O182" s="71"/>
      <c r="P182" s="212">
        <f>O182*H182</f>
        <v>0</v>
      </c>
      <c r="Q182" s="212">
        <v>1E-3</v>
      </c>
      <c r="R182" s="212">
        <f>Q182*H182</f>
        <v>6.9099999999999999E-4</v>
      </c>
      <c r="S182" s="212">
        <v>0</v>
      </c>
      <c r="T182" s="21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4" t="s">
        <v>159</v>
      </c>
      <c r="AT182" s="214" t="s">
        <v>216</v>
      </c>
      <c r="AU182" s="214" t="s">
        <v>86</v>
      </c>
      <c r="AY182" s="17" t="s">
        <v>134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7" t="s">
        <v>84</v>
      </c>
      <c r="BK182" s="215">
        <f>ROUND(I182*H182,2)</f>
        <v>0</v>
      </c>
      <c r="BL182" s="17" t="s">
        <v>141</v>
      </c>
      <c r="BM182" s="214" t="s">
        <v>307</v>
      </c>
    </row>
    <row r="183" spans="1:65" s="13" customFormat="1" ht="11.25">
      <c r="B183" s="216"/>
      <c r="C183" s="217"/>
      <c r="D183" s="218" t="s">
        <v>143</v>
      </c>
      <c r="E183" s="219" t="s">
        <v>1</v>
      </c>
      <c r="F183" s="220" t="s">
        <v>576</v>
      </c>
      <c r="G183" s="217"/>
      <c r="H183" s="221">
        <v>0.69099999999999995</v>
      </c>
      <c r="I183" s="222"/>
      <c r="J183" s="217"/>
      <c r="K183" s="217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143</v>
      </c>
      <c r="AU183" s="227" t="s">
        <v>86</v>
      </c>
      <c r="AV183" s="13" t="s">
        <v>86</v>
      </c>
      <c r="AW183" s="13" t="s">
        <v>33</v>
      </c>
      <c r="AX183" s="13" t="s">
        <v>76</v>
      </c>
      <c r="AY183" s="227" t="s">
        <v>134</v>
      </c>
    </row>
    <row r="184" spans="1:65" s="14" customFormat="1" ht="11.25">
      <c r="B184" s="228"/>
      <c r="C184" s="229"/>
      <c r="D184" s="218" t="s">
        <v>143</v>
      </c>
      <c r="E184" s="230" t="s">
        <v>1</v>
      </c>
      <c r="F184" s="231" t="s">
        <v>145</v>
      </c>
      <c r="G184" s="229"/>
      <c r="H184" s="232">
        <v>0.69099999999999995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AT184" s="238" t="s">
        <v>143</v>
      </c>
      <c r="AU184" s="238" t="s">
        <v>86</v>
      </c>
      <c r="AV184" s="14" t="s">
        <v>141</v>
      </c>
      <c r="AW184" s="14" t="s">
        <v>33</v>
      </c>
      <c r="AX184" s="14" t="s">
        <v>84</v>
      </c>
      <c r="AY184" s="238" t="s">
        <v>134</v>
      </c>
    </row>
    <row r="185" spans="1:65" s="2" customFormat="1" ht="21.75" customHeight="1">
      <c r="A185" s="34"/>
      <c r="B185" s="35"/>
      <c r="C185" s="203" t="s">
        <v>156</v>
      </c>
      <c r="D185" s="203" t="s">
        <v>136</v>
      </c>
      <c r="E185" s="204" t="s">
        <v>240</v>
      </c>
      <c r="F185" s="205" t="s">
        <v>241</v>
      </c>
      <c r="G185" s="206" t="s">
        <v>139</v>
      </c>
      <c r="H185" s="207">
        <v>47.207999999999998</v>
      </c>
      <c r="I185" s="208"/>
      <c r="J185" s="209">
        <f>ROUND(I185*H185,2)</f>
        <v>0</v>
      </c>
      <c r="K185" s="205" t="s">
        <v>140</v>
      </c>
      <c r="L185" s="39"/>
      <c r="M185" s="210" t="s">
        <v>1</v>
      </c>
      <c r="N185" s="211" t="s">
        <v>41</v>
      </c>
      <c r="O185" s="71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4" t="s">
        <v>141</v>
      </c>
      <c r="AT185" s="214" t="s">
        <v>136</v>
      </c>
      <c r="AU185" s="214" t="s">
        <v>86</v>
      </c>
      <c r="AY185" s="17" t="s">
        <v>134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7" t="s">
        <v>84</v>
      </c>
      <c r="BK185" s="215">
        <f>ROUND(I185*H185,2)</f>
        <v>0</v>
      </c>
      <c r="BL185" s="17" t="s">
        <v>141</v>
      </c>
      <c r="BM185" s="214" t="s">
        <v>577</v>
      </c>
    </row>
    <row r="186" spans="1:65" s="12" customFormat="1" ht="22.9" customHeight="1">
      <c r="B186" s="187"/>
      <c r="C186" s="188"/>
      <c r="D186" s="189" t="s">
        <v>75</v>
      </c>
      <c r="E186" s="201" t="s">
        <v>86</v>
      </c>
      <c r="F186" s="201" t="s">
        <v>578</v>
      </c>
      <c r="G186" s="188"/>
      <c r="H186" s="188"/>
      <c r="I186" s="191"/>
      <c r="J186" s="202">
        <f>BK186</f>
        <v>0</v>
      </c>
      <c r="K186" s="188"/>
      <c r="L186" s="193"/>
      <c r="M186" s="194"/>
      <c r="N186" s="195"/>
      <c r="O186" s="195"/>
      <c r="P186" s="196">
        <f>SUM(P187:P213)</f>
        <v>0</v>
      </c>
      <c r="Q186" s="195"/>
      <c r="R186" s="196">
        <f>SUM(R187:R213)</f>
        <v>26.582669239999994</v>
      </c>
      <c r="S186" s="195"/>
      <c r="T186" s="197">
        <f>SUM(T187:T213)</f>
        <v>0</v>
      </c>
      <c r="AR186" s="198" t="s">
        <v>84</v>
      </c>
      <c r="AT186" s="199" t="s">
        <v>75</v>
      </c>
      <c r="AU186" s="199" t="s">
        <v>84</v>
      </c>
      <c r="AY186" s="198" t="s">
        <v>134</v>
      </c>
      <c r="BK186" s="200">
        <f>SUM(BK187:BK213)</f>
        <v>0</v>
      </c>
    </row>
    <row r="187" spans="1:65" s="2" customFormat="1" ht="21.75" customHeight="1">
      <c r="A187" s="34"/>
      <c r="B187" s="35"/>
      <c r="C187" s="203" t="s">
        <v>8</v>
      </c>
      <c r="D187" s="203" t="s">
        <v>136</v>
      </c>
      <c r="E187" s="204" t="s">
        <v>245</v>
      </c>
      <c r="F187" s="205" t="s">
        <v>246</v>
      </c>
      <c r="G187" s="206" t="s">
        <v>139</v>
      </c>
      <c r="H187" s="207">
        <v>16.579999999999998</v>
      </c>
      <c r="I187" s="208"/>
      <c r="J187" s="209">
        <f>ROUND(I187*H187,2)</f>
        <v>0</v>
      </c>
      <c r="K187" s="205" t="s">
        <v>140</v>
      </c>
      <c r="L187" s="39"/>
      <c r="M187" s="210" t="s">
        <v>1</v>
      </c>
      <c r="N187" s="211" t="s">
        <v>41</v>
      </c>
      <c r="O187" s="71"/>
      <c r="P187" s="212">
        <f>O187*H187</f>
        <v>0</v>
      </c>
      <c r="Q187" s="212">
        <v>1.7000000000000001E-4</v>
      </c>
      <c r="R187" s="212">
        <f>Q187*H187</f>
        <v>2.8186000000000001E-3</v>
      </c>
      <c r="S187" s="212">
        <v>0</v>
      </c>
      <c r="T187" s="21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4" t="s">
        <v>141</v>
      </c>
      <c r="AT187" s="214" t="s">
        <v>136</v>
      </c>
      <c r="AU187" s="214" t="s">
        <v>86</v>
      </c>
      <c r="AY187" s="17" t="s">
        <v>134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7" t="s">
        <v>84</v>
      </c>
      <c r="BK187" s="215">
        <f>ROUND(I187*H187,2)</f>
        <v>0</v>
      </c>
      <c r="BL187" s="17" t="s">
        <v>141</v>
      </c>
      <c r="BM187" s="214" t="s">
        <v>219</v>
      </c>
    </row>
    <row r="188" spans="1:65" s="15" customFormat="1" ht="11.25">
      <c r="B188" s="239"/>
      <c r="C188" s="240"/>
      <c r="D188" s="218" t="s">
        <v>143</v>
      </c>
      <c r="E188" s="241" t="s">
        <v>1</v>
      </c>
      <c r="F188" s="242" t="s">
        <v>579</v>
      </c>
      <c r="G188" s="240"/>
      <c r="H188" s="241" t="s">
        <v>1</v>
      </c>
      <c r="I188" s="243"/>
      <c r="J188" s="240"/>
      <c r="K188" s="240"/>
      <c r="L188" s="244"/>
      <c r="M188" s="245"/>
      <c r="N188" s="246"/>
      <c r="O188" s="246"/>
      <c r="P188" s="246"/>
      <c r="Q188" s="246"/>
      <c r="R188" s="246"/>
      <c r="S188" s="246"/>
      <c r="T188" s="247"/>
      <c r="AT188" s="248" t="s">
        <v>143</v>
      </c>
      <c r="AU188" s="248" t="s">
        <v>86</v>
      </c>
      <c r="AV188" s="15" t="s">
        <v>84</v>
      </c>
      <c r="AW188" s="15" t="s">
        <v>33</v>
      </c>
      <c r="AX188" s="15" t="s">
        <v>76</v>
      </c>
      <c r="AY188" s="248" t="s">
        <v>134</v>
      </c>
    </row>
    <row r="189" spans="1:65" s="13" customFormat="1" ht="11.25">
      <c r="B189" s="216"/>
      <c r="C189" s="217"/>
      <c r="D189" s="218" t="s">
        <v>143</v>
      </c>
      <c r="E189" s="219" t="s">
        <v>1</v>
      </c>
      <c r="F189" s="220" t="s">
        <v>580</v>
      </c>
      <c r="G189" s="217"/>
      <c r="H189" s="221">
        <v>7.8949999999999996</v>
      </c>
      <c r="I189" s="222"/>
      <c r="J189" s="217"/>
      <c r="K189" s="217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143</v>
      </c>
      <c r="AU189" s="227" t="s">
        <v>86</v>
      </c>
      <c r="AV189" s="13" t="s">
        <v>86</v>
      </c>
      <c r="AW189" s="13" t="s">
        <v>33</v>
      </c>
      <c r="AX189" s="13" t="s">
        <v>76</v>
      </c>
      <c r="AY189" s="227" t="s">
        <v>134</v>
      </c>
    </row>
    <row r="190" spans="1:65" s="13" customFormat="1" ht="11.25">
      <c r="B190" s="216"/>
      <c r="C190" s="217"/>
      <c r="D190" s="218" t="s">
        <v>143</v>
      </c>
      <c r="E190" s="219" t="s">
        <v>1</v>
      </c>
      <c r="F190" s="220" t="s">
        <v>581</v>
      </c>
      <c r="G190" s="217"/>
      <c r="H190" s="221">
        <v>8.6850000000000005</v>
      </c>
      <c r="I190" s="222"/>
      <c r="J190" s="217"/>
      <c r="K190" s="217"/>
      <c r="L190" s="223"/>
      <c r="M190" s="224"/>
      <c r="N190" s="225"/>
      <c r="O190" s="225"/>
      <c r="P190" s="225"/>
      <c r="Q190" s="225"/>
      <c r="R190" s="225"/>
      <c r="S190" s="225"/>
      <c r="T190" s="226"/>
      <c r="AT190" s="227" t="s">
        <v>143</v>
      </c>
      <c r="AU190" s="227" t="s">
        <v>86</v>
      </c>
      <c r="AV190" s="13" t="s">
        <v>86</v>
      </c>
      <c r="AW190" s="13" t="s">
        <v>33</v>
      </c>
      <c r="AX190" s="13" t="s">
        <v>76</v>
      </c>
      <c r="AY190" s="227" t="s">
        <v>134</v>
      </c>
    </row>
    <row r="191" spans="1:65" s="14" customFormat="1" ht="11.25">
      <c r="B191" s="228"/>
      <c r="C191" s="229"/>
      <c r="D191" s="218" t="s">
        <v>143</v>
      </c>
      <c r="E191" s="230" t="s">
        <v>1</v>
      </c>
      <c r="F191" s="231" t="s">
        <v>145</v>
      </c>
      <c r="G191" s="229"/>
      <c r="H191" s="232">
        <v>16.579999999999998</v>
      </c>
      <c r="I191" s="233"/>
      <c r="J191" s="229"/>
      <c r="K191" s="229"/>
      <c r="L191" s="234"/>
      <c r="M191" s="235"/>
      <c r="N191" s="236"/>
      <c r="O191" s="236"/>
      <c r="P191" s="236"/>
      <c r="Q191" s="236"/>
      <c r="R191" s="236"/>
      <c r="S191" s="236"/>
      <c r="T191" s="237"/>
      <c r="AT191" s="238" t="s">
        <v>143</v>
      </c>
      <c r="AU191" s="238" t="s">
        <v>86</v>
      </c>
      <c r="AV191" s="14" t="s">
        <v>141</v>
      </c>
      <c r="AW191" s="14" t="s">
        <v>33</v>
      </c>
      <c r="AX191" s="14" t="s">
        <v>84</v>
      </c>
      <c r="AY191" s="238" t="s">
        <v>134</v>
      </c>
    </row>
    <row r="192" spans="1:65" s="2" customFormat="1" ht="21.75" customHeight="1">
      <c r="A192" s="34"/>
      <c r="B192" s="35"/>
      <c r="C192" s="249" t="s">
        <v>221</v>
      </c>
      <c r="D192" s="249" t="s">
        <v>216</v>
      </c>
      <c r="E192" s="250" t="s">
        <v>250</v>
      </c>
      <c r="F192" s="251" t="s">
        <v>251</v>
      </c>
      <c r="G192" s="252" t="s">
        <v>139</v>
      </c>
      <c r="H192" s="253">
        <v>16.579999999999998</v>
      </c>
      <c r="I192" s="254"/>
      <c r="J192" s="255">
        <f>ROUND(I192*H192,2)</f>
        <v>0</v>
      </c>
      <c r="K192" s="251" t="s">
        <v>140</v>
      </c>
      <c r="L192" s="256"/>
      <c r="M192" s="257" t="s">
        <v>1</v>
      </c>
      <c r="N192" s="258" t="s">
        <v>41</v>
      </c>
      <c r="O192" s="71"/>
      <c r="P192" s="212">
        <f>O192*H192</f>
        <v>0</v>
      </c>
      <c r="Q192" s="212">
        <v>5.9999999999999995E-4</v>
      </c>
      <c r="R192" s="212">
        <f>Q192*H192</f>
        <v>9.9479999999999985E-3</v>
      </c>
      <c r="S192" s="212">
        <v>0</v>
      </c>
      <c r="T192" s="21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4" t="s">
        <v>159</v>
      </c>
      <c r="AT192" s="214" t="s">
        <v>216</v>
      </c>
      <c r="AU192" s="214" t="s">
        <v>86</v>
      </c>
      <c r="AY192" s="17" t="s">
        <v>134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7" t="s">
        <v>84</v>
      </c>
      <c r="BK192" s="215">
        <f>ROUND(I192*H192,2)</f>
        <v>0</v>
      </c>
      <c r="BL192" s="17" t="s">
        <v>141</v>
      </c>
      <c r="BM192" s="214" t="s">
        <v>224</v>
      </c>
    </row>
    <row r="193" spans="1:65" s="2" customFormat="1" ht="21.75" customHeight="1">
      <c r="A193" s="34"/>
      <c r="B193" s="35"/>
      <c r="C193" s="203" t="s">
        <v>229</v>
      </c>
      <c r="D193" s="203" t="s">
        <v>136</v>
      </c>
      <c r="E193" s="204" t="s">
        <v>582</v>
      </c>
      <c r="F193" s="205" t="s">
        <v>583</v>
      </c>
      <c r="G193" s="206" t="s">
        <v>153</v>
      </c>
      <c r="H193" s="207">
        <v>17.399999999999999</v>
      </c>
      <c r="I193" s="208"/>
      <c r="J193" s="209">
        <f>ROUND(I193*H193,2)</f>
        <v>0</v>
      </c>
      <c r="K193" s="205" t="s">
        <v>140</v>
      </c>
      <c r="L193" s="39"/>
      <c r="M193" s="210" t="s">
        <v>1</v>
      </c>
      <c r="N193" s="211" t="s">
        <v>41</v>
      </c>
      <c r="O193" s="71"/>
      <c r="P193" s="212">
        <f>O193*H193</f>
        <v>0</v>
      </c>
      <c r="Q193" s="212">
        <v>1.52477</v>
      </c>
      <c r="R193" s="212">
        <f>Q193*H193</f>
        <v>26.530997999999997</v>
      </c>
      <c r="S193" s="212">
        <v>0</v>
      </c>
      <c r="T193" s="21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4" t="s">
        <v>141</v>
      </c>
      <c r="AT193" s="214" t="s">
        <v>136</v>
      </c>
      <c r="AU193" s="214" t="s">
        <v>86</v>
      </c>
      <c r="AY193" s="17" t="s">
        <v>134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7" t="s">
        <v>84</v>
      </c>
      <c r="BK193" s="215">
        <f>ROUND(I193*H193,2)</f>
        <v>0</v>
      </c>
      <c r="BL193" s="17" t="s">
        <v>141</v>
      </c>
      <c r="BM193" s="214" t="s">
        <v>233</v>
      </c>
    </row>
    <row r="194" spans="1:65" s="13" customFormat="1" ht="11.25">
      <c r="B194" s="216"/>
      <c r="C194" s="217"/>
      <c r="D194" s="218" t="s">
        <v>143</v>
      </c>
      <c r="E194" s="219" t="s">
        <v>1</v>
      </c>
      <c r="F194" s="220" t="s">
        <v>584</v>
      </c>
      <c r="G194" s="217"/>
      <c r="H194" s="221">
        <v>17.399999999999999</v>
      </c>
      <c r="I194" s="222"/>
      <c r="J194" s="217"/>
      <c r="K194" s="217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143</v>
      </c>
      <c r="AU194" s="227" t="s">
        <v>86</v>
      </c>
      <c r="AV194" s="13" t="s">
        <v>86</v>
      </c>
      <c r="AW194" s="13" t="s">
        <v>33</v>
      </c>
      <c r="AX194" s="13" t="s">
        <v>76</v>
      </c>
      <c r="AY194" s="227" t="s">
        <v>134</v>
      </c>
    </row>
    <row r="195" spans="1:65" s="14" customFormat="1" ht="11.25">
      <c r="B195" s="228"/>
      <c r="C195" s="229"/>
      <c r="D195" s="218" t="s">
        <v>143</v>
      </c>
      <c r="E195" s="230" t="s">
        <v>1</v>
      </c>
      <c r="F195" s="231" t="s">
        <v>145</v>
      </c>
      <c r="G195" s="229"/>
      <c r="H195" s="232">
        <v>17.399999999999999</v>
      </c>
      <c r="I195" s="233"/>
      <c r="J195" s="229"/>
      <c r="K195" s="229"/>
      <c r="L195" s="234"/>
      <c r="M195" s="235"/>
      <c r="N195" s="236"/>
      <c r="O195" s="236"/>
      <c r="P195" s="236"/>
      <c r="Q195" s="236"/>
      <c r="R195" s="236"/>
      <c r="S195" s="236"/>
      <c r="T195" s="237"/>
      <c r="AT195" s="238" t="s">
        <v>143</v>
      </c>
      <c r="AU195" s="238" t="s">
        <v>86</v>
      </c>
      <c r="AV195" s="14" t="s">
        <v>141</v>
      </c>
      <c r="AW195" s="14" t="s">
        <v>33</v>
      </c>
      <c r="AX195" s="14" t="s">
        <v>84</v>
      </c>
      <c r="AY195" s="238" t="s">
        <v>134</v>
      </c>
    </row>
    <row r="196" spans="1:65" s="2" customFormat="1" ht="21.75" customHeight="1">
      <c r="A196" s="34"/>
      <c r="B196" s="35"/>
      <c r="C196" s="203" t="s">
        <v>175</v>
      </c>
      <c r="D196" s="203" t="s">
        <v>136</v>
      </c>
      <c r="E196" s="204" t="s">
        <v>585</v>
      </c>
      <c r="F196" s="205" t="s">
        <v>586</v>
      </c>
      <c r="G196" s="206" t="s">
        <v>153</v>
      </c>
      <c r="H196" s="207">
        <v>209.65</v>
      </c>
      <c r="I196" s="208"/>
      <c r="J196" s="209">
        <f>ROUND(I196*H196,2)</f>
        <v>0</v>
      </c>
      <c r="K196" s="205" t="s">
        <v>140</v>
      </c>
      <c r="L196" s="39"/>
      <c r="M196" s="210" t="s">
        <v>1</v>
      </c>
      <c r="N196" s="211" t="s">
        <v>41</v>
      </c>
      <c r="O196" s="71"/>
      <c r="P196" s="212">
        <f>O196*H196</f>
        <v>0</v>
      </c>
      <c r="Q196" s="212">
        <v>1.6000000000000001E-4</v>
      </c>
      <c r="R196" s="212">
        <f>Q196*H196</f>
        <v>3.3544000000000004E-2</v>
      </c>
      <c r="S196" s="212">
        <v>0</v>
      </c>
      <c r="T196" s="21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4" t="s">
        <v>141</v>
      </c>
      <c r="AT196" s="214" t="s">
        <v>136</v>
      </c>
      <c r="AU196" s="214" t="s">
        <v>86</v>
      </c>
      <c r="AY196" s="17" t="s">
        <v>134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7" t="s">
        <v>84</v>
      </c>
      <c r="BK196" s="215">
        <f>ROUND(I196*H196,2)</f>
        <v>0</v>
      </c>
      <c r="BL196" s="17" t="s">
        <v>141</v>
      </c>
      <c r="BM196" s="214" t="s">
        <v>237</v>
      </c>
    </row>
    <row r="197" spans="1:65" s="15" customFormat="1" ht="11.25">
      <c r="B197" s="239"/>
      <c r="C197" s="240"/>
      <c r="D197" s="218" t="s">
        <v>143</v>
      </c>
      <c r="E197" s="241" t="s">
        <v>1</v>
      </c>
      <c r="F197" s="242" t="s">
        <v>587</v>
      </c>
      <c r="G197" s="240"/>
      <c r="H197" s="241" t="s">
        <v>1</v>
      </c>
      <c r="I197" s="243"/>
      <c r="J197" s="240"/>
      <c r="K197" s="240"/>
      <c r="L197" s="244"/>
      <c r="M197" s="245"/>
      <c r="N197" s="246"/>
      <c r="O197" s="246"/>
      <c r="P197" s="246"/>
      <c r="Q197" s="246"/>
      <c r="R197" s="246"/>
      <c r="S197" s="246"/>
      <c r="T197" s="247"/>
      <c r="AT197" s="248" t="s">
        <v>143</v>
      </c>
      <c r="AU197" s="248" t="s">
        <v>86</v>
      </c>
      <c r="AV197" s="15" t="s">
        <v>84</v>
      </c>
      <c r="AW197" s="15" t="s">
        <v>33</v>
      </c>
      <c r="AX197" s="15" t="s">
        <v>76</v>
      </c>
      <c r="AY197" s="248" t="s">
        <v>134</v>
      </c>
    </row>
    <row r="198" spans="1:65" s="13" customFormat="1" ht="11.25">
      <c r="B198" s="216"/>
      <c r="C198" s="217"/>
      <c r="D198" s="218" t="s">
        <v>143</v>
      </c>
      <c r="E198" s="219" t="s">
        <v>1</v>
      </c>
      <c r="F198" s="220" t="s">
        <v>588</v>
      </c>
      <c r="G198" s="217"/>
      <c r="H198" s="221">
        <v>66.05</v>
      </c>
      <c r="I198" s="222"/>
      <c r="J198" s="217"/>
      <c r="K198" s="217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143</v>
      </c>
      <c r="AU198" s="227" t="s">
        <v>86</v>
      </c>
      <c r="AV198" s="13" t="s">
        <v>86</v>
      </c>
      <c r="AW198" s="13" t="s">
        <v>33</v>
      </c>
      <c r="AX198" s="13" t="s">
        <v>76</v>
      </c>
      <c r="AY198" s="227" t="s">
        <v>134</v>
      </c>
    </row>
    <row r="199" spans="1:65" s="15" customFormat="1" ht="11.25">
      <c r="B199" s="239"/>
      <c r="C199" s="240"/>
      <c r="D199" s="218" t="s">
        <v>143</v>
      </c>
      <c r="E199" s="241" t="s">
        <v>1</v>
      </c>
      <c r="F199" s="242" t="s">
        <v>589</v>
      </c>
      <c r="G199" s="240"/>
      <c r="H199" s="241" t="s">
        <v>1</v>
      </c>
      <c r="I199" s="243"/>
      <c r="J199" s="240"/>
      <c r="K199" s="240"/>
      <c r="L199" s="244"/>
      <c r="M199" s="245"/>
      <c r="N199" s="246"/>
      <c r="O199" s="246"/>
      <c r="P199" s="246"/>
      <c r="Q199" s="246"/>
      <c r="R199" s="246"/>
      <c r="S199" s="246"/>
      <c r="T199" s="247"/>
      <c r="AT199" s="248" t="s">
        <v>143</v>
      </c>
      <c r="AU199" s="248" t="s">
        <v>86</v>
      </c>
      <c r="AV199" s="15" t="s">
        <v>84</v>
      </c>
      <c r="AW199" s="15" t="s">
        <v>33</v>
      </c>
      <c r="AX199" s="15" t="s">
        <v>76</v>
      </c>
      <c r="AY199" s="248" t="s">
        <v>134</v>
      </c>
    </row>
    <row r="200" spans="1:65" s="13" customFormat="1" ht="11.25">
      <c r="B200" s="216"/>
      <c r="C200" s="217"/>
      <c r="D200" s="218" t="s">
        <v>143</v>
      </c>
      <c r="E200" s="219" t="s">
        <v>1</v>
      </c>
      <c r="F200" s="220" t="s">
        <v>590</v>
      </c>
      <c r="G200" s="217"/>
      <c r="H200" s="221">
        <v>143.6</v>
      </c>
      <c r="I200" s="222"/>
      <c r="J200" s="217"/>
      <c r="K200" s="217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143</v>
      </c>
      <c r="AU200" s="227" t="s">
        <v>86</v>
      </c>
      <c r="AV200" s="13" t="s">
        <v>86</v>
      </c>
      <c r="AW200" s="13" t="s">
        <v>33</v>
      </c>
      <c r="AX200" s="13" t="s">
        <v>76</v>
      </c>
      <c r="AY200" s="227" t="s">
        <v>134</v>
      </c>
    </row>
    <row r="201" spans="1:65" s="14" customFormat="1" ht="11.25">
      <c r="B201" s="228"/>
      <c r="C201" s="229"/>
      <c r="D201" s="218" t="s">
        <v>143</v>
      </c>
      <c r="E201" s="230" t="s">
        <v>1</v>
      </c>
      <c r="F201" s="231" t="s">
        <v>145</v>
      </c>
      <c r="G201" s="229"/>
      <c r="H201" s="232">
        <v>209.64999999999998</v>
      </c>
      <c r="I201" s="233"/>
      <c r="J201" s="229"/>
      <c r="K201" s="229"/>
      <c r="L201" s="234"/>
      <c r="M201" s="235"/>
      <c r="N201" s="236"/>
      <c r="O201" s="236"/>
      <c r="P201" s="236"/>
      <c r="Q201" s="236"/>
      <c r="R201" s="236"/>
      <c r="S201" s="236"/>
      <c r="T201" s="237"/>
      <c r="AT201" s="238" t="s">
        <v>143</v>
      </c>
      <c r="AU201" s="238" t="s">
        <v>86</v>
      </c>
      <c r="AV201" s="14" t="s">
        <v>141</v>
      </c>
      <c r="AW201" s="14" t="s">
        <v>33</v>
      </c>
      <c r="AX201" s="14" t="s">
        <v>84</v>
      </c>
      <c r="AY201" s="238" t="s">
        <v>134</v>
      </c>
    </row>
    <row r="202" spans="1:65" s="2" customFormat="1" ht="21.75" customHeight="1">
      <c r="A202" s="34"/>
      <c r="B202" s="35"/>
      <c r="C202" s="203" t="s">
        <v>239</v>
      </c>
      <c r="D202" s="203" t="s">
        <v>136</v>
      </c>
      <c r="E202" s="204" t="s">
        <v>591</v>
      </c>
      <c r="F202" s="205" t="s">
        <v>592</v>
      </c>
      <c r="G202" s="206" t="s">
        <v>593</v>
      </c>
      <c r="H202" s="207">
        <v>134.01599999999999</v>
      </c>
      <c r="I202" s="208"/>
      <c r="J202" s="209">
        <f>ROUND(I202*H202,2)</f>
        <v>0</v>
      </c>
      <c r="K202" s="205" t="s">
        <v>140</v>
      </c>
      <c r="L202" s="39"/>
      <c r="M202" s="210" t="s">
        <v>1</v>
      </c>
      <c r="N202" s="211" t="s">
        <v>41</v>
      </c>
      <c r="O202" s="71"/>
      <c r="P202" s="212">
        <f>O202*H202</f>
        <v>0</v>
      </c>
      <c r="Q202" s="212">
        <v>4.0000000000000003E-5</v>
      </c>
      <c r="R202" s="212">
        <f>Q202*H202</f>
        <v>5.3606399999999998E-3</v>
      </c>
      <c r="S202" s="212">
        <v>0</v>
      </c>
      <c r="T202" s="21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4" t="s">
        <v>141</v>
      </c>
      <c r="AT202" s="214" t="s">
        <v>136</v>
      </c>
      <c r="AU202" s="214" t="s">
        <v>86</v>
      </c>
      <c r="AY202" s="17" t="s">
        <v>134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7" t="s">
        <v>84</v>
      </c>
      <c r="BK202" s="215">
        <f>ROUND(I202*H202,2)</f>
        <v>0</v>
      </c>
      <c r="BL202" s="17" t="s">
        <v>141</v>
      </c>
      <c r="BM202" s="214" t="s">
        <v>370</v>
      </c>
    </row>
    <row r="203" spans="1:65" s="13" customFormat="1" ht="11.25">
      <c r="B203" s="216"/>
      <c r="C203" s="217"/>
      <c r="D203" s="218" t="s">
        <v>143</v>
      </c>
      <c r="E203" s="219" t="s">
        <v>1</v>
      </c>
      <c r="F203" s="220" t="s">
        <v>594</v>
      </c>
      <c r="G203" s="217"/>
      <c r="H203" s="221">
        <v>134.01599999999999</v>
      </c>
      <c r="I203" s="222"/>
      <c r="J203" s="217"/>
      <c r="K203" s="217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143</v>
      </c>
      <c r="AU203" s="227" t="s">
        <v>86</v>
      </c>
      <c r="AV203" s="13" t="s">
        <v>86</v>
      </c>
      <c r="AW203" s="13" t="s">
        <v>33</v>
      </c>
      <c r="AX203" s="13" t="s">
        <v>76</v>
      </c>
      <c r="AY203" s="227" t="s">
        <v>134</v>
      </c>
    </row>
    <row r="204" spans="1:65" s="14" customFormat="1" ht="11.25">
      <c r="B204" s="228"/>
      <c r="C204" s="229"/>
      <c r="D204" s="218" t="s">
        <v>143</v>
      </c>
      <c r="E204" s="230" t="s">
        <v>1</v>
      </c>
      <c r="F204" s="231" t="s">
        <v>145</v>
      </c>
      <c r="G204" s="229"/>
      <c r="H204" s="232">
        <v>134.01599999999999</v>
      </c>
      <c r="I204" s="233"/>
      <c r="J204" s="229"/>
      <c r="K204" s="229"/>
      <c r="L204" s="234"/>
      <c r="M204" s="235"/>
      <c r="N204" s="236"/>
      <c r="O204" s="236"/>
      <c r="P204" s="236"/>
      <c r="Q204" s="236"/>
      <c r="R204" s="236"/>
      <c r="S204" s="236"/>
      <c r="T204" s="237"/>
      <c r="AT204" s="238" t="s">
        <v>143</v>
      </c>
      <c r="AU204" s="238" t="s">
        <v>86</v>
      </c>
      <c r="AV204" s="14" t="s">
        <v>141</v>
      </c>
      <c r="AW204" s="14" t="s">
        <v>33</v>
      </c>
      <c r="AX204" s="14" t="s">
        <v>84</v>
      </c>
      <c r="AY204" s="238" t="s">
        <v>134</v>
      </c>
    </row>
    <row r="205" spans="1:65" s="2" customFormat="1" ht="16.5" customHeight="1">
      <c r="A205" s="34"/>
      <c r="B205" s="35"/>
      <c r="C205" s="249" t="s">
        <v>181</v>
      </c>
      <c r="D205" s="249" t="s">
        <v>216</v>
      </c>
      <c r="E205" s="250" t="s">
        <v>595</v>
      </c>
      <c r="F205" s="251" t="s">
        <v>596</v>
      </c>
      <c r="G205" s="252" t="s">
        <v>148</v>
      </c>
      <c r="H205" s="253">
        <v>33.503999999999998</v>
      </c>
      <c r="I205" s="254"/>
      <c r="J205" s="255">
        <f>ROUND(I205*H205,2)</f>
        <v>0</v>
      </c>
      <c r="K205" s="251" t="s">
        <v>1</v>
      </c>
      <c r="L205" s="256"/>
      <c r="M205" s="257" t="s">
        <v>1</v>
      </c>
      <c r="N205" s="258" t="s">
        <v>41</v>
      </c>
      <c r="O205" s="71"/>
      <c r="P205" s="212">
        <f>O205*H205</f>
        <v>0</v>
      </c>
      <c r="Q205" s="212">
        <v>0</v>
      </c>
      <c r="R205" s="212">
        <f>Q205*H205</f>
        <v>0</v>
      </c>
      <c r="S205" s="212">
        <v>0</v>
      </c>
      <c r="T205" s="21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4" t="s">
        <v>159</v>
      </c>
      <c r="AT205" s="214" t="s">
        <v>216</v>
      </c>
      <c r="AU205" s="214" t="s">
        <v>86</v>
      </c>
      <c r="AY205" s="17" t="s">
        <v>134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7" t="s">
        <v>84</v>
      </c>
      <c r="BK205" s="215">
        <f>ROUND(I205*H205,2)</f>
        <v>0</v>
      </c>
      <c r="BL205" s="17" t="s">
        <v>141</v>
      </c>
      <c r="BM205" s="214" t="s">
        <v>247</v>
      </c>
    </row>
    <row r="206" spans="1:65" s="15" customFormat="1" ht="11.25">
      <c r="B206" s="239"/>
      <c r="C206" s="240"/>
      <c r="D206" s="218" t="s">
        <v>143</v>
      </c>
      <c r="E206" s="241" t="s">
        <v>1</v>
      </c>
      <c r="F206" s="242" t="s">
        <v>597</v>
      </c>
      <c r="G206" s="240"/>
      <c r="H206" s="241" t="s">
        <v>1</v>
      </c>
      <c r="I206" s="243"/>
      <c r="J206" s="240"/>
      <c r="K206" s="240"/>
      <c r="L206" s="244"/>
      <c r="M206" s="245"/>
      <c r="N206" s="246"/>
      <c r="O206" s="246"/>
      <c r="P206" s="246"/>
      <c r="Q206" s="246"/>
      <c r="R206" s="246"/>
      <c r="S206" s="246"/>
      <c r="T206" s="247"/>
      <c r="AT206" s="248" t="s">
        <v>143</v>
      </c>
      <c r="AU206" s="248" t="s">
        <v>86</v>
      </c>
      <c r="AV206" s="15" t="s">
        <v>84</v>
      </c>
      <c r="AW206" s="15" t="s">
        <v>33</v>
      </c>
      <c r="AX206" s="15" t="s">
        <v>76</v>
      </c>
      <c r="AY206" s="248" t="s">
        <v>134</v>
      </c>
    </row>
    <row r="207" spans="1:65" s="13" customFormat="1" ht="11.25">
      <c r="B207" s="216"/>
      <c r="C207" s="217"/>
      <c r="D207" s="218" t="s">
        <v>143</v>
      </c>
      <c r="E207" s="219" t="s">
        <v>1</v>
      </c>
      <c r="F207" s="220" t="s">
        <v>598</v>
      </c>
      <c r="G207" s="217"/>
      <c r="H207" s="221">
        <v>5.8310000000000004</v>
      </c>
      <c r="I207" s="222"/>
      <c r="J207" s="217"/>
      <c r="K207" s="217"/>
      <c r="L207" s="223"/>
      <c r="M207" s="224"/>
      <c r="N207" s="225"/>
      <c r="O207" s="225"/>
      <c r="P207" s="225"/>
      <c r="Q207" s="225"/>
      <c r="R207" s="225"/>
      <c r="S207" s="225"/>
      <c r="T207" s="226"/>
      <c r="AT207" s="227" t="s">
        <v>143</v>
      </c>
      <c r="AU207" s="227" t="s">
        <v>86</v>
      </c>
      <c r="AV207" s="13" t="s">
        <v>86</v>
      </c>
      <c r="AW207" s="13" t="s">
        <v>33</v>
      </c>
      <c r="AX207" s="13" t="s">
        <v>76</v>
      </c>
      <c r="AY207" s="227" t="s">
        <v>134</v>
      </c>
    </row>
    <row r="208" spans="1:65" s="15" customFormat="1" ht="11.25">
      <c r="B208" s="239"/>
      <c r="C208" s="240"/>
      <c r="D208" s="218" t="s">
        <v>143</v>
      </c>
      <c r="E208" s="241" t="s">
        <v>1</v>
      </c>
      <c r="F208" s="242" t="s">
        <v>599</v>
      </c>
      <c r="G208" s="240"/>
      <c r="H208" s="241" t="s">
        <v>1</v>
      </c>
      <c r="I208" s="243"/>
      <c r="J208" s="240"/>
      <c r="K208" s="240"/>
      <c r="L208" s="244"/>
      <c r="M208" s="245"/>
      <c r="N208" s="246"/>
      <c r="O208" s="246"/>
      <c r="P208" s="246"/>
      <c r="Q208" s="246"/>
      <c r="R208" s="246"/>
      <c r="S208" s="246"/>
      <c r="T208" s="247"/>
      <c r="AT208" s="248" t="s">
        <v>143</v>
      </c>
      <c r="AU208" s="248" t="s">
        <v>86</v>
      </c>
      <c r="AV208" s="15" t="s">
        <v>84</v>
      </c>
      <c r="AW208" s="15" t="s">
        <v>33</v>
      </c>
      <c r="AX208" s="15" t="s">
        <v>76</v>
      </c>
      <c r="AY208" s="248" t="s">
        <v>134</v>
      </c>
    </row>
    <row r="209" spans="1:65" s="13" customFormat="1" ht="11.25">
      <c r="B209" s="216"/>
      <c r="C209" s="217"/>
      <c r="D209" s="218" t="s">
        <v>143</v>
      </c>
      <c r="E209" s="219" t="s">
        <v>1</v>
      </c>
      <c r="F209" s="220" t="s">
        <v>600</v>
      </c>
      <c r="G209" s="217"/>
      <c r="H209" s="221">
        <v>8.3160000000000007</v>
      </c>
      <c r="I209" s="222"/>
      <c r="J209" s="217"/>
      <c r="K209" s="217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143</v>
      </c>
      <c r="AU209" s="227" t="s">
        <v>86</v>
      </c>
      <c r="AV209" s="13" t="s">
        <v>86</v>
      </c>
      <c r="AW209" s="13" t="s">
        <v>33</v>
      </c>
      <c r="AX209" s="13" t="s">
        <v>76</v>
      </c>
      <c r="AY209" s="227" t="s">
        <v>134</v>
      </c>
    </row>
    <row r="210" spans="1:65" s="15" customFormat="1" ht="11.25">
      <c r="B210" s="239"/>
      <c r="C210" s="240"/>
      <c r="D210" s="218" t="s">
        <v>143</v>
      </c>
      <c r="E210" s="241" t="s">
        <v>1</v>
      </c>
      <c r="F210" s="242" t="s">
        <v>601</v>
      </c>
      <c r="G210" s="240"/>
      <c r="H210" s="241" t="s">
        <v>1</v>
      </c>
      <c r="I210" s="243"/>
      <c r="J210" s="240"/>
      <c r="K210" s="240"/>
      <c r="L210" s="244"/>
      <c r="M210" s="245"/>
      <c r="N210" s="246"/>
      <c r="O210" s="246"/>
      <c r="P210" s="246"/>
      <c r="Q210" s="246"/>
      <c r="R210" s="246"/>
      <c r="S210" s="246"/>
      <c r="T210" s="247"/>
      <c r="AT210" s="248" t="s">
        <v>143</v>
      </c>
      <c r="AU210" s="248" t="s">
        <v>86</v>
      </c>
      <c r="AV210" s="15" t="s">
        <v>84</v>
      </c>
      <c r="AW210" s="15" t="s">
        <v>33</v>
      </c>
      <c r="AX210" s="15" t="s">
        <v>76</v>
      </c>
      <c r="AY210" s="248" t="s">
        <v>134</v>
      </c>
    </row>
    <row r="211" spans="1:65" s="13" customFormat="1" ht="11.25">
      <c r="B211" s="216"/>
      <c r="C211" s="217"/>
      <c r="D211" s="218" t="s">
        <v>143</v>
      </c>
      <c r="E211" s="219" t="s">
        <v>1</v>
      </c>
      <c r="F211" s="220" t="s">
        <v>602</v>
      </c>
      <c r="G211" s="217"/>
      <c r="H211" s="221">
        <v>10.183999999999999</v>
      </c>
      <c r="I211" s="222"/>
      <c r="J211" s="217"/>
      <c r="K211" s="217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143</v>
      </c>
      <c r="AU211" s="227" t="s">
        <v>86</v>
      </c>
      <c r="AV211" s="13" t="s">
        <v>86</v>
      </c>
      <c r="AW211" s="13" t="s">
        <v>33</v>
      </c>
      <c r="AX211" s="13" t="s">
        <v>76</v>
      </c>
      <c r="AY211" s="227" t="s">
        <v>134</v>
      </c>
    </row>
    <row r="212" spans="1:65" s="13" customFormat="1" ht="11.25">
      <c r="B212" s="216"/>
      <c r="C212" s="217"/>
      <c r="D212" s="218" t="s">
        <v>143</v>
      </c>
      <c r="E212" s="219" t="s">
        <v>1</v>
      </c>
      <c r="F212" s="220" t="s">
        <v>603</v>
      </c>
      <c r="G212" s="217"/>
      <c r="H212" s="221">
        <v>9.173</v>
      </c>
      <c r="I212" s="222"/>
      <c r="J212" s="217"/>
      <c r="K212" s="217"/>
      <c r="L212" s="223"/>
      <c r="M212" s="224"/>
      <c r="N212" s="225"/>
      <c r="O212" s="225"/>
      <c r="P212" s="225"/>
      <c r="Q212" s="225"/>
      <c r="R212" s="225"/>
      <c r="S212" s="225"/>
      <c r="T212" s="226"/>
      <c r="AT212" s="227" t="s">
        <v>143</v>
      </c>
      <c r="AU212" s="227" t="s">
        <v>86</v>
      </c>
      <c r="AV212" s="13" t="s">
        <v>86</v>
      </c>
      <c r="AW212" s="13" t="s">
        <v>33</v>
      </c>
      <c r="AX212" s="13" t="s">
        <v>76</v>
      </c>
      <c r="AY212" s="227" t="s">
        <v>134</v>
      </c>
    </row>
    <row r="213" spans="1:65" s="14" customFormat="1" ht="11.25">
      <c r="B213" s="228"/>
      <c r="C213" s="229"/>
      <c r="D213" s="218" t="s">
        <v>143</v>
      </c>
      <c r="E213" s="230" t="s">
        <v>1</v>
      </c>
      <c r="F213" s="231" t="s">
        <v>145</v>
      </c>
      <c r="G213" s="229"/>
      <c r="H213" s="232">
        <v>33.504000000000005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AT213" s="238" t="s">
        <v>143</v>
      </c>
      <c r="AU213" s="238" t="s">
        <v>86</v>
      </c>
      <c r="AV213" s="14" t="s">
        <v>141</v>
      </c>
      <c r="AW213" s="14" t="s">
        <v>33</v>
      </c>
      <c r="AX213" s="14" t="s">
        <v>84</v>
      </c>
      <c r="AY213" s="238" t="s">
        <v>134</v>
      </c>
    </row>
    <row r="214" spans="1:65" s="12" customFormat="1" ht="22.9" customHeight="1">
      <c r="B214" s="187"/>
      <c r="C214" s="188"/>
      <c r="D214" s="189" t="s">
        <v>75</v>
      </c>
      <c r="E214" s="201" t="s">
        <v>150</v>
      </c>
      <c r="F214" s="201" t="s">
        <v>604</v>
      </c>
      <c r="G214" s="188"/>
      <c r="H214" s="188"/>
      <c r="I214" s="191"/>
      <c r="J214" s="202">
        <f>BK214</f>
        <v>0</v>
      </c>
      <c r="K214" s="188"/>
      <c r="L214" s="193"/>
      <c r="M214" s="194"/>
      <c r="N214" s="195"/>
      <c r="O214" s="195"/>
      <c r="P214" s="196">
        <f>SUM(P215:P264)</f>
        <v>0</v>
      </c>
      <c r="Q214" s="195"/>
      <c r="R214" s="196">
        <f>SUM(R215:R264)</f>
        <v>47.467679620000006</v>
      </c>
      <c r="S214" s="195"/>
      <c r="T214" s="197">
        <f>SUM(T215:T264)</f>
        <v>0</v>
      </c>
      <c r="AR214" s="198" t="s">
        <v>84</v>
      </c>
      <c r="AT214" s="199" t="s">
        <v>75</v>
      </c>
      <c r="AU214" s="199" t="s">
        <v>84</v>
      </c>
      <c r="AY214" s="198" t="s">
        <v>134</v>
      </c>
      <c r="BK214" s="200">
        <f>SUM(BK215:BK264)</f>
        <v>0</v>
      </c>
    </row>
    <row r="215" spans="1:65" s="2" customFormat="1" ht="16.5" customHeight="1">
      <c r="A215" s="34"/>
      <c r="B215" s="35"/>
      <c r="C215" s="203" t="s">
        <v>7</v>
      </c>
      <c r="D215" s="203" t="s">
        <v>136</v>
      </c>
      <c r="E215" s="204" t="s">
        <v>605</v>
      </c>
      <c r="F215" s="205" t="s">
        <v>606</v>
      </c>
      <c r="G215" s="206" t="s">
        <v>148</v>
      </c>
      <c r="H215" s="207">
        <v>8.1630000000000003</v>
      </c>
      <c r="I215" s="208"/>
      <c r="J215" s="209">
        <f>ROUND(I215*H215,2)</f>
        <v>0</v>
      </c>
      <c r="K215" s="205" t="s">
        <v>140</v>
      </c>
      <c r="L215" s="39"/>
      <c r="M215" s="210" t="s">
        <v>1</v>
      </c>
      <c r="N215" s="211" t="s">
        <v>41</v>
      </c>
      <c r="O215" s="71"/>
      <c r="P215" s="212">
        <f>O215*H215</f>
        <v>0</v>
      </c>
      <c r="Q215" s="212">
        <v>2.4778600000000002</v>
      </c>
      <c r="R215" s="212">
        <f>Q215*H215</f>
        <v>20.226771180000004</v>
      </c>
      <c r="S215" s="212">
        <v>0</v>
      </c>
      <c r="T215" s="213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14" t="s">
        <v>141</v>
      </c>
      <c r="AT215" s="214" t="s">
        <v>136</v>
      </c>
      <c r="AU215" s="214" t="s">
        <v>86</v>
      </c>
      <c r="AY215" s="17" t="s">
        <v>134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17" t="s">
        <v>84</v>
      </c>
      <c r="BK215" s="215">
        <f>ROUND(I215*H215,2)</f>
        <v>0</v>
      </c>
      <c r="BL215" s="17" t="s">
        <v>141</v>
      </c>
      <c r="BM215" s="214" t="s">
        <v>252</v>
      </c>
    </row>
    <row r="216" spans="1:65" s="15" customFormat="1" ht="11.25">
      <c r="B216" s="239"/>
      <c r="C216" s="240"/>
      <c r="D216" s="218" t="s">
        <v>143</v>
      </c>
      <c r="E216" s="241" t="s">
        <v>1</v>
      </c>
      <c r="F216" s="242" t="s">
        <v>607</v>
      </c>
      <c r="G216" s="240"/>
      <c r="H216" s="241" t="s">
        <v>1</v>
      </c>
      <c r="I216" s="243"/>
      <c r="J216" s="240"/>
      <c r="K216" s="240"/>
      <c r="L216" s="244"/>
      <c r="M216" s="245"/>
      <c r="N216" s="246"/>
      <c r="O216" s="246"/>
      <c r="P216" s="246"/>
      <c r="Q216" s="246"/>
      <c r="R216" s="246"/>
      <c r="S216" s="246"/>
      <c r="T216" s="247"/>
      <c r="AT216" s="248" t="s">
        <v>143</v>
      </c>
      <c r="AU216" s="248" t="s">
        <v>86</v>
      </c>
      <c r="AV216" s="15" t="s">
        <v>84</v>
      </c>
      <c r="AW216" s="15" t="s">
        <v>33</v>
      </c>
      <c r="AX216" s="15" t="s">
        <v>76</v>
      </c>
      <c r="AY216" s="248" t="s">
        <v>134</v>
      </c>
    </row>
    <row r="217" spans="1:65" s="13" customFormat="1" ht="11.25">
      <c r="B217" s="216"/>
      <c r="C217" s="217"/>
      <c r="D217" s="218" t="s">
        <v>143</v>
      </c>
      <c r="E217" s="219" t="s">
        <v>1</v>
      </c>
      <c r="F217" s="220" t="s">
        <v>608</v>
      </c>
      <c r="G217" s="217"/>
      <c r="H217" s="221">
        <v>2.1</v>
      </c>
      <c r="I217" s="222"/>
      <c r="J217" s="217"/>
      <c r="K217" s="217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143</v>
      </c>
      <c r="AU217" s="227" t="s">
        <v>86</v>
      </c>
      <c r="AV217" s="13" t="s">
        <v>86</v>
      </c>
      <c r="AW217" s="13" t="s">
        <v>33</v>
      </c>
      <c r="AX217" s="13" t="s">
        <v>76</v>
      </c>
      <c r="AY217" s="227" t="s">
        <v>134</v>
      </c>
    </row>
    <row r="218" spans="1:65" s="15" customFormat="1" ht="11.25">
      <c r="B218" s="239"/>
      <c r="C218" s="240"/>
      <c r="D218" s="218" t="s">
        <v>143</v>
      </c>
      <c r="E218" s="241" t="s">
        <v>1</v>
      </c>
      <c r="F218" s="242" t="s">
        <v>609</v>
      </c>
      <c r="G218" s="240"/>
      <c r="H218" s="241" t="s">
        <v>1</v>
      </c>
      <c r="I218" s="243"/>
      <c r="J218" s="240"/>
      <c r="K218" s="240"/>
      <c r="L218" s="244"/>
      <c r="M218" s="245"/>
      <c r="N218" s="246"/>
      <c r="O218" s="246"/>
      <c r="P218" s="246"/>
      <c r="Q218" s="246"/>
      <c r="R218" s="246"/>
      <c r="S218" s="246"/>
      <c r="T218" s="247"/>
      <c r="AT218" s="248" t="s">
        <v>143</v>
      </c>
      <c r="AU218" s="248" t="s">
        <v>86</v>
      </c>
      <c r="AV218" s="15" t="s">
        <v>84</v>
      </c>
      <c r="AW218" s="15" t="s">
        <v>33</v>
      </c>
      <c r="AX218" s="15" t="s">
        <v>76</v>
      </c>
      <c r="AY218" s="248" t="s">
        <v>134</v>
      </c>
    </row>
    <row r="219" spans="1:65" s="13" customFormat="1" ht="11.25">
      <c r="B219" s="216"/>
      <c r="C219" s="217"/>
      <c r="D219" s="218" t="s">
        <v>143</v>
      </c>
      <c r="E219" s="219" t="s">
        <v>1</v>
      </c>
      <c r="F219" s="220" t="s">
        <v>610</v>
      </c>
      <c r="G219" s="217"/>
      <c r="H219" s="221">
        <v>1.5629999999999999</v>
      </c>
      <c r="I219" s="222"/>
      <c r="J219" s="217"/>
      <c r="K219" s="217"/>
      <c r="L219" s="223"/>
      <c r="M219" s="224"/>
      <c r="N219" s="225"/>
      <c r="O219" s="225"/>
      <c r="P219" s="225"/>
      <c r="Q219" s="225"/>
      <c r="R219" s="225"/>
      <c r="S219" s="225"/>
      <c r="T219" s="226"/>
      <c r="AT219" s="227" t="s">
        <v>143</v>
      </c>
      <c r="AU219" s="227" t="s">
        <v>86</v>
      </c>
      <c r="AV219" s="13" t="s">
        <v>86</v>
      </c>
      <c r="AW219" s="13" t="s">
        <v>33</v>
      </c>
      <c r="AX219" s="13" t="s">
        <v>76</v>
      </c>
      <c r="AY219" s="227" t="s">
        <v>134</v>
      </c>
    </row>
    <row r="220" spans="1:65" s="15" customFormat="1" ht="11.25">
      <c r="B220" s="239"/>
      <c r="C220" s="240"/>
      <c r="D220" s="218" t="s">
        <v>143</v>
      </c>
      <c r="E220" s="241" t="s">
        <v>1</v>
      </c>
      <c r="F220" s="242" t="s">
        <v>611</v>
      </c>
      <c r="G220" s="240"/>
      <c r="H220" s="241" t="s">
        <v>1</v>
      </c>
      <c r="I220" s="243"/>
      <c r="J220" s="240"/>
      <c r="K220" s="240"/>
      <c r="L220" s="244"/>
      <c r="M220" s="245"/>
      <c r="N220" s="246"/>
      <c r="O220" s="246"/>
      <c r="P220" s="246"/>
      <c r="Q220" s="246"/>
      <c r="R220" s="246"/>
      <c r="S220" s="246"/>
      <c r="T220" s="247"/>
      <c r="AT220" s="248" t="s">
        <v>143</v>
      </c>
      <c r="AU220" s="248" t="s">
        <v>86</v>
      </c>
      <c r="AV220" s="15" t="s">
        <v>84</v>
      </c>
      <c r="AW220" s="15" t="s">
        <v>33</v>
      </c>
      <c r="AX220" s="15" t="s">
        <v>76</v>
      </c>
      <c r="AY220" s="248" t="s">
        <v>134</v>
      </c>
    </row>
    <row r="221" spans="1:65" s="13" customFormat="1" ht="11.25">
      <c r="B221" s="216"/>
      <c r="C221" s="217"/>
      <c r="D221" s="218" t="s">
        <v>143</v>
      </c>
      <c r="E221" s="219" t="s">
        <v>1</v>
      </c>
      <c r="F221" s="220" t="s">
        <v>612</v>
      </c>
      <c r="G221" s="217"/>
      <c r="H221" s="221">
        <v>4.5</v>
      </c>
      <c r="I221" s="222"/>
      <c r="J221" s="217"/>
      <c r="K221" s="217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143</v>
      </c>
      <c r="AU221" s="227" t="s">
        <v>86</v>
      </c>
      <c r="AV221" s="13" t="s">
        <v>86</v>
      </c>
      <c r="AW221" s="13" t="s">
        <v>33</v>
      </c>
      <c r="AX221" s="13" t="s">
        <v>76</v>
      </c>
      <c r="AY221" s="227" t="s">
        <v>134</v>
      </c>
    </row>
    <row r="222" spans="1:65" s="14" customFormat="1" ht="11.25">
      <c r="B222" s="228"/>
      <c r="C222" s="229"/>
      <c r="D222" s="218" t="s">
        <v>143</v>
      </c>
      <c r="E222" s="230" t="s">
        <v>1</v>
      </c>
      <c r="F222" s="231" t="s">
        <v>145</v>
      </c>
      <c r="G222" s="229"/>
      <c r="H222" s="232">
        <v>8.1630000000000003</v>
      </c>
      <c r="I222" s="233"/>
      <c r="J222" s="229"/>
      <c r="K222" s="229"/>
      <c r="L222" s="234"/>
      <c r="M222" s="235"/>
      <c r="N222" s="236"/>
      <c r="O222" s="236"/>
      <c r="P222" s="236"/>
      <c r="Q222" s="236"/>
      <c r="R222" s="236"/>
      <c r="S222" s="236"/>
      <c r="T222" s="237"/>
      <c r="AT222" s="238" t="s">
        <v>143</v>
      </c>
      <c r="AU222" s="238" t="s">
        <v>86</v>
      </c>
      <c r="AV222" s="14" t="s">
        <v>141</v>
      </c>
      <c r="AW222" s="14" t="s">
        <v>33</v>
      </c>
      <c r="AX222" s="14" t="s">
        <v>84</v>
      </c>
      <c r="AY222" s="238" t="s">
        <v>134</v>
      </c>
    </row>
    <row r="223" spans="1:65" s="2" customFormat="1" ht="16.5" customHeight="1">
      <c r="A223" s="34"/>
      <c r="B223" s="35"/>
      <c r="C223" s="203" t="s">
        <v>253</v>
      </c>
      <c r="D223" s="203" t="s">
        <v>136</v>
      </c>
      <c r="E223" s="204" t="s">
        <v>613</v>
      </c>
      <c r="F223" s="205" t="s">
        <v>614</v>
      </c>
      <c r="G223" s="206" t="s">
        <v>139</v>
      </c>
      <c r="H223" s="207">
        <v>49.15</v>
      </c>
      <c r="I223" s="208"/>
      <c r="J223" s="209">
        <f>ROUND(I223*H223,2)</f>
        <v>0</v>
      </c>
      <c r="K223" s="205" t="s">
        <v>140</v>
      </c>
      <c r="L223" s="39"/>
      <c r="M223" s="210" t="s">
        <v>1</v>
      </c>
      <c r="N223" s="211" t="s">
        <v>41</v>
      </c>
      <c r="O223" s="71"/>
      <c r="P223" s="212">
        <f>O223*H223</f>
        <v>0</v>
      </c>
      <c r="Q223" s="212">
        <v>4.1739999999999999E-2</v>
      </c>
      <c r="R223" s="212">
        <f>Q223*H223</f>
        <v>2.0515209999999997</v>
      </c>
      <c r="S223" s="212">
        <v>0</v>
      </c>
      <c r="T223" s="213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4" t="s">
        <v>141</v>
      </c>
      <c r="AT223" s="214" t="s">
        <v>136</v>
      </c>
      <c r="AU223" s="214" t="s">
        <v>86</v>
      </c>
      <c r="AY223" s="17" t="s">
        <v>134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17" t="s">
        <v>84</v>
      </c>
      <c r="BK223" s="215">
        <f>ROUND(I223*H223,2)</f>
        <v>0</v>
      </c>
      <c r="BL223" s="17" t="s">
        <v>141</v>
      </c>
      <c r="BM223" s="214" t="s">
        <v>256</v>
      </c>
    </row>
    <row r="224" spans="1:65" s="15" customFormat="1" ht="11.25">
      <c r="B224" s="239"/>
      <c r="C224" s="240"/>
      <c r="D224" s="218" t="s">
        <v>143</v>
      </c>
      <c r="E224" s="241" t="s">
        <v>1</v>
      </c>
      <c r="F224" s="242" t="s">
        <v>615</v>
      </c>
      <c r="G224" s="240"/>
      <c r="H224" s="241" t="s">
        <v>1</v>
      </c>
      <c r="I224" s="243"/>
      <c r="J224" s="240"/>
      <c r="K224" s="240"/>
      <c r="L224" s="244"/>
      <c r="M224" s="245"/>
      <c r="N224" s="246"/>
      <c r="O224" s="246"/>
      <c r="P224" s="246"/>
      <c r="Q224" s="246"/>
      <c r="R224" s="246"/>
      <c r="S224" s="246"/>
      <c r="T224" s="247"/>
      <c r="AT224" s="248" t="s">
        <v>143</v>
      </c>
      <c r="AU224" s="248" t="s">
        <v>86</v>
      </c>
      <c r="AV224" s="15" t="s">
        <v>84</v>
      </c>
      <c r="AW224" s="15" t="s">
        <v>33</v>
      </c>
      <c r="AX224" s="15" t="s">
        <v>76</v>
      </c>
      <c r="AY224" s="248" t="s">
        <v>134</v>
      </c>
    </row>
    <row r="225" spans="1:65" s="13" customFormat="1" ht="11.25">
      <c r="B225" s="216"/>
      <c r="C225" s="217"/>
      <c r="D225" s="218" t="s">
        <v>143</v>
      </c>
      <c r="E225" s="219" t="s">
        <v>1</v>
      </c>
      <c r="F225" s="220" t="s">
        <v>616</v>
      </c>
      <c r="G225" s="217"/>
      <c r="H225" s="221">
        <v>11.920999999999999</v>
      </c>
      <c r="I225" s="222"/>
      <c r="J225" s="217"/>
      <c r="K225" s="217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143</v>
      </c>
      <c r="AU225" s="227" t="s">
        <v>86</v>
      </c>
      <c r="AV225" s="13" t="s">
        <v>86</v>
      </c>
      <c r="AW225" s="13" t="s">
        <v>33</v>
      </c>
      <c r="AX225" s="13" t="s">
        <v>76</v>
      </c>
      <c r="AY225" s="227" t="s">
        <v>134</v>
      </c>
    </row>
    <row r="226" spans="1:65" s="13" customFormat="1" ht="11.25">
      <c r="B226" s="216"/>
      <c r="C226" s="217"/>
      <c r="D226" s="218" t="s">
        <v>143</v>
      </c>
      <c r="E226" s="219" t="s">
        <v>1</v>
      </c>
      <c r="F226" s="220" t="s">
        <v>617</v>
      </c>
      <c r="G226" s="217"/>
      <c r="H226" s="221">
        <v>0.52</v>
      </c>
      <c r="I226" s="222"/>
      <c r="J226" s="217"/>
      <c r="K226" s="217"/>
      <c r="L226" s="223"/>
      <c r="M226" s="224"/>
      <c r="N226" s="225"/>
      <c r="O226" s="225"/>
      <c r="P226" s="225"/>
      <c r="Q226" s="225"/>
      <c r="R226" s="225"/>
      <c r="S226" s="225"/>
      <c r="T226" s="226"/>
      <c r="AT226" s="227" t="s">
        <v>143</v>
      </c>
      <c r="AU226" s="227" t="s">
        <v>86</v>
      </c>
      <c r="AV226" s="13" t="s">
        <v>86</v>
      </c>
      <c r="AW226" s="13" t="s">
        <v>33</v>
      </c>
      <c r="AX226" s="13" t="s">
        <v>76</v>
      </c>
      <c r="AY226" s="227" t="s">
        <v>134</v>
      </c>
    </row>
    <row r="227" spans="1:65" s="15" customFormat="1" ht="11.25">
      <c r="B227" s="239"/>
      <c r="C227" s="240"/>
      <c r="D227" s="218" t="s">
        <v>143</v>
      </c>
      <c r="E227" s="241" t="s">
        <v>1</v>
      </c>
      <c r="F227" s="242" t="s">
        <v>618</v>
      </c>
      <c r="G227" s="240"/>
      <c r="H227" s="241" t="s">
        <v>1</v>
      </c>
      <c r="I227" s="243"/>
      <c r="J227" s="240"/>
      <c r="K227" s="240"/>
      <c r="L227" s="244"/>
      <c r="M227" s="245"/>
      <c r="N227" s="246"/>
      <c r="O227" s="246"/>
      <c r="P227" s="246"/>
      <c r="Q227" s="246"/>
      <c r="R227" s="246"/>
      <c r="S227" s="246"/>
      <c r="T227" s="247"/>
      <c r="AT227" s="248" t="s">
        <v>143</v>
      </c>
      <c r="AU227" s="248" t="s">
        <v>86</v>
      </c>
      <c r="AV227" s="15" t="s">
        <v>84</v>
      </c>
      <c r="AW227" s="15" t="s">
        <v>33</v>
      </c>
      <c r="AX227" s="15" t="s">
        <v>76</v>
      </c>
      <c r="AY227" s="248" t="s">
        <v>134</v>
      </c>
    </row>
    <row r="228" spans="1:65" s="13" customFormat="1" ht="11.25">
      <c r="B228" s="216"/>
      <c r="C228" s="217"/>
      <c r="D228" s="218" t="s">
        <v>143</v>
      </c>
      <c r="E228" s="219" t="s">
        <v>1</v>
      </c>
      <c r="F228" s="220" t="s">
        <v>619</v>
      </c>
      <c r="G228" s="217"/>
      <c r="H228" s="221">
        <v>10.052</v>
      </c>
      <c r="I228" s="222"/>
      <c r="J228" s="217"/>
      <c r="K228" s="217"/>
      <c r="L228" s="223"/>
      <c r="M228" s="224"/>
      <c r="N228" s="225"/>
      <c r="O228" s="225"/>
      <c r="P228" s="225"/>
      <c r="Q228" s="225"/>
      <c r="R228" s="225"/>
      <c r="S228" s="225"/>
      <c r="T228" s="226"/>
      <c r="AT228" s="227" t="s">
        <v>143</v>
      </c>
      <c r="AU228" s="227" t="s">
        <v>86</v>
      </c>
      <c r="AV228" s="13" t="s">
        <v>86</v>
      </c>
      <c r="AW228" s="13" t="s">
        <v>33</v>
      </c>
      <c r="AX228" s="13" t="s">
        <v>76</v>
      </c>
      <c r="AY228" s="227" t="s">
        <v>134</v>
      </c>
    </row>
    <row r="229" spans="1:65" s="13" customFormat="1" ht="11.25">
      <c r="B229" s="216"/>
      <c r="C229" s="217"/>
      <c r="D229" s="218" t="s">
        <v>143</v>
      </c>
      <c r="E229" s="219" t="s">
        <v>1</v>
      </c>
      <c r="F229" s="220" t="s">
        <v>620</v>
      </c>
      <c r="G229" s="217"/>
      <c r="H229" s="221">
        <v>1.056</v>
      </c>
      <c r="I229" s="222"/>
      <c r="J229" s="217"/>
      <c r="K229" s="217"/>
      <c r="L229" s="223"/>
      <c r="M229" s="224"/>
      <c r="N229" s="225"/>
      <c r="O229" s="225"/>
      <c r="P229" s="225"/>
      <c r="Q229" s="225"/>
      <c r="R229" s="225"/>
      <c r="S229" s="225"/>
      <c r="T229" s="226"/>
      <c r="AT229" s="227" t="s">
        <v>143</v>
      </c>
      <c r="AU229" s="227" t="s">
        <v>86</v>
      </c>
      <c r="AV229" s="13" t="s">
        <v>86</v>
      </c>
      <c r="AW229" s="13" t="s">
        <v>33</v>
      </c>
      <c r="AX229" s="13" t="s">
        <v>76</v>
      </c>
      <c r="AY229" s="227" t="s">
        <v>134</v>
      </c>
    </row>
    <row r="230" spans="1:65" s="15" customFormat="1" ht="11.25">
      <c r="B230" s="239"/>
      <c r="C230" s="240"/>
      <c r="D230" s="218" t="s">
        <v>143</v>
      </c>
      <c r="E230" s="241" t="s">
        <v>1</v>
      </c>
      <c r="F230" s="242" t="s">
        <v>611</v>
      </c>
      <c r="G230" s="240"/>
      <c r="H230" s="241" t="s">
        <v>1</v>
      </c>
      <c r="I230" s="243"/>
      <c r="J230" s="240"/>
      <c r="K230" s="240"/>
      <c r="L230" s="244"/>
      <c r="M230" s="245"/>
      <c r="N230" s="246"/>
      <c r="O230" s="246"/>
      <c r="P230" s="246"/>
      <c r="Q230" s="246"/>
      <c r="R230" s="246"/>
      <c r="S230" s="246"/>
      <c r="T230" s="247"/>
      <c r="AT230" s="248" t="s">
        <v>143</v>
      </c>
      <c r="AU230" s="248" t="s">
        <v>86</v>
      </c>
      <c r="AV230" s="15" t="s">
        <v>84</v>
      </c>
      <c r="AW230" s="15" t="s">
        <v>33</v>
      </c>
      <c r="AX230" s="15" t="s">
        <v>76</v>
      </c>
      <c r="AY230" s="248" t="s">
        <v>134</v>
      </c>
    </row>
    <row r="231" spans="1:65" s="13" customFormat="1" ht="11.25">
      <c r="B231" s="216"/>
      <c r="C231" s="217"/>
      <c r="D231" s="218" t="s">
        <v>143</v>
      </c>
      <c r="E231" s="219" t="s">
        <v>1</v>
      </c>
      <c r="F231" s="220" t="s">
        <v>621</v>
      </c>
      <c r="G231" s="217"/>
      <c r="H231" s="221">
        <v>11.726000000000001</v>
      </c>
      <c r="I231" s="222"/>
      <c r="J231" s="217"/>
      <c r="K231" s="217"/>
      <c r="L231" s="223"/>
      <c r="M231" s="224"/>
      <c r="N231" s="225"/>
      <c r="O231" s="225"/>
      <c r="P231" s="225"/>
      <c r="Q231" s="225"/>
      <c r="R231" s="225"/>
      <c r="S231" s="225"/>
      <c r="T231" s="226"/>
      <c r="AT231" s="227" t="s">
        <v>143</v>
      </c>
      <c r="AU231" s="227" t="s">
        <v>86</v>
      </c>
      <c r="AV231" s="13" t="s">
        <v>86</v>
      </c>
      <c r="AW231" s="13" t="s">
        <v>33</v>
      </c>
      <c r="AX231" s="13" t="s">
        <v>76</v>
      </c>
      <c r="AY231" s="227" t="s">
        <v>134</v>
      </c>
    </row>
    <row r="232" spans="1:65" s="13" customFormat="1" ht="11.25">
      <c r="B232" s="216"/>
      <c r="C232" s="217"/>
      <c r="D232" s="218" t="s">
        <v>143</v>
      </c>
      <c r="E232" s="219" t="s">
        <v>1</v>
      </c>
      <c r="F232" s="220" t="s">
        <v>622</v>
      </c>
      <c r="G232" s="217"/>
      <c r="H232" s="221">
        <v>13.275</v>
      </c>
      <c r="I232" s="222"/>
      <c r="J232" s="217"/>
      <c r="K232" s="217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143</v>
      </c>
      <c r="AU232" s="227" t="s">
        <v>86</v>
      </c>
      <c r="AV232" s="13" t="s">
        <v>86</v>
      </c>
      <c r="AW232" s="13" t="s">
        <v>33</v>
      </c>
      <c r="AX232" s="13" t="s">
        <v>76</v>
      </c>
      <c r="AY232" s="227" t="s">
        <v>134</v>
      </c>
    </row>
    <row r="233" spans="1:65" s="13" customFormat="1" ht="11.25">
      <c r="B233" s="216"/>
      <c r="C233" s="217"/>
      <c r="D233" s="218" t="s">
        <v>143</v>
      </c>
      <c r="E233" s="219" t="s">
        <v>1</v>
      </c>
      <c r="F233" s="220" t="s">
        <v>623</v>
      </c>
      <c r="G233" s="217"/>
      <c r="H233" s="221">
        <v>0.6</v>
      </c>
      <c r="I233" s="222"/>
      <c r="J233" s="217"/>
      <c r="K233" s="217"/>
      <c r="L233" s="223"/>
      <c r="M233" s="224"/>
      <c r="N233" s="225"/>
      <c r="O233" s="225"/>
      <c r="P233" s="225"/>
      <c r="Q233" s="225"/>
      <c r="R233" s="225"/>
      <c r="S233" s="225"/>
      <c r="T233" s="226"/>
      <c r="AT233" s="227" t="s">
        <v>143</v>
      </c>
      <c r="AU233" s="227" t="s">
        <v>86</v>
      </c>
      <c r="AV233" s="13" t="s">
        <v>86</v>
      </c>
      <c r="AW233" s="13" t="s">
        <v>33</v>
      </c>
      <c r="AX233" s="13" t="s">
        <v>76</v>
      </c>
      <c r="AY233" s="227" t="s">
        <v>134</v>
      </c>
    </row>
    <row r="234" spans="1:65" s="14" customFormat="1" ht="11.25">
      <c r="B234" s="228"/>
      <c r="C234" s="229"/>
      <c r="D234" s="218" t="s">
        <v>143</v>
      </c>
      <c r="E234" s="230" t="s">
        <v>1</v>
      </c>
      <c r="F234" s="231" t="s">
        <v>145</v>
      </c>
      <c r="G234" s="229"/>
      <c r="H234" s="232">
        <v>49.15</v>
      </c>
      <c r="I234" s="233"/>
      <c r="J234" s="229"/>
      <c r="K234" s="229"/>
      <c r="L234" s="234"/>
      <c r="M234" s="235"/>
      <c r="N234" s="236"/>
      <c r="O234" s="236"/>
      <c r="P234" s="236"/>
      <c r="Q234" s="236"/>
      <c r="R234" s="236"/>
      <c r="S234" s="236"/>
      <c r="T234" s="237"/>
      <c r="AT234" s="238" t="s">
        <v>143</v>
      </c>
      <c r="AU234" s="238" t="s">
        <v>86</v>
      </c>
      <c r="AV234" s="14" t="s">
        <v>141</v>
      </c>
      <c r="AW234" s="14" t="s">
        <v>33</v>
      </c>
      <c r="AX234" s="14" t="s">
        <v>84</v>
      </c>
      <c r="AY234" s="238" t="s">
        <v>134</v>
      </c>
    </row>
    <row r="235" spans="1:65" s="2" customFormat="1" ht="16.5" customHeight="1">
      <c r="A235" s="34"/>
      <c r="B235" s="35"/>
      <c r="C235" s="203" t="s">
        <v>261</v>
      </c>
      <c r="D235" s="203" t="s">
        <v>136</v>
      </c>
      <c r="E235" s="204" t="s">
        <v>624</v>
      </c>
      <c r="F235" s="205" t="s">
        <v>625</v>
      </c>
      <c r="G235" s="206" t="s">
        <v>139</v>
      </c>
      <c r="H235" s="207">
        <v>49.15</v>
      </c>
      <c r="I235" s="208"/>
      <c r="J235" s="209">
        <f>ROUND(I235*H235,2)</f>
        <v>0</v>
      </c>
      <c r="K235" s="205" t="s">
        <v>140</v>
      </c>
      <c r="L235" s="39"/>
      <c r="M235" s="210" t="s">
        <v>1</v>
      </c>
      <c r="N235" s="211" t="s">
        <v>41</v>
      </c>
      <c r="O235" s="71"/>
      <c r="P235" s="212">
        <f>O235*H235</f>
        <v>0</v>
      </c>
      <c r="Q235" s="212">
        <v>2.0000000000000002E-5</v>
      </c>
      <c r="R235" s="212">
        <f>Q235*H235</f>
        <v>9.8300000000000015E-4</v>
      </c>
      <c r="S235" s="212">
        <v>0</v>
      </c>
      <c r="T235" s="213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4" t="s">
        <v>141</v>
      </c>
      <c r="AT235" s="214" t="s">
        <v>136</v>
      </c>
      <c r="AU235" s="214" t="s">
        <v>86</v>
      </c>
      <c r="AY235" s="17" t="s">
        <v>134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7" t="s">
        <v>84</v>
      </c>
      <c r="BK235" s="215">
        <f>ROUND(I235*H235,2)</f>
        <v>0</v>
      </c>
      <c r="BL235" s="17" t="s">
        <v>141</v>
      </c>
      <c r="BM235" s="214" t="s">
        <v>264</v>
      </c>
    </row>
    <row r="236" spans="1:65" s="2" customFormat="1" ht="16.5" customHeight="1">
      <c r="A236" s="34"/>
      <c r="B236" s="35"/>
      <c r="C236" s="203" t="s">
        <v>269</v>
      </c>
      <c r="D236" s="203" t="s">
        <v>136</v>
      </c>
      <c r="E236" s="204" t="s">
        <v>626</v>
      </c>
      <c r="F236" s="205" t="s">
        <v>627</v>
      </c>
      <c r="G236" s="206" t="s">
        <v>180</v>
      </c>
      <c r="H236" s="207">
        <v>1.1779999999999999</v>
      </c>
      <c r="I236" s="208"/>
      <c r="J236" s="209">
        <f>ROUND(I236*H236,2)</f>
        <v>0</v>
      </c>
      <c r="K236" s="205" t="s">
        <v>140</v>
      </c>
      <c r="L236" s="39"/>
      <c r="M236" s="210" t="s">
        <v>1</v>
      </c>
      <c r="N236" s="211" t="s">
        <v>41</v>
      </c>
      <c r="O236" s="71"/>
      <c r="P236" s="212">
        <f>O236*H236</f>
        <v>0</v>
      </c>
      <c r="Q236" s="212">
        <v>1.04877</v>
      </c>
      <c r="R236" s="212">
        <f>Q236*H236</f>
        <v>1.2354510599999999</v>
      </c>
      <c r="S236" s="212">
        <v>0</v>
      </c>
      <c r="T236" s="213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14" t="s">
        <v>141</v>
      </c>
      <c r="AT236" s="214" t="s">
        <v>136</v>
      </c>
      <c r="AU236" s="214" t="s">
        <v>86</v>
      </c>
      <c r="AY236" s="17" t="s">
        <v>134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17" t="s">
        <v>84</v>
      </c>
      <c r="BK236" s="215">
        <f>ROUND(I236*H236,2)</f>
        <v>0</v>
      </c>
      <c r="BL236" s="17" t="s">
        <v>141</v>
      </c>
      <c r="BM236" s="214" t="s">
        <v>272</v>
      </c>
    </row>
    <row r="237" spans="1:65" s="15" customFormat="1" ht="11.25">
      <c r="B237" s="239"/>
      <c r="C237" s="240"/>
      <c r="D237" s="218" t="s">
        <v>143</v>
      </c>
      <c r="E237" s="241" t="s">
        <v>1</v>
      </c>
      <c r="F237" s="242" t="s">
        <v>628</v>
      </c>
      <c r="G237" s="240"/>
      <c r="H237" s="241" t="s">
        <v>1</v>
      </c>
      <c r="I237" s="243"/>
      <c r="J237" s="240"/>
      <c r="K237" s="240"/>
      <c r="L237" s="244"/>
      <c r="M237" s="245"/>
      <c r="N237" s="246"/>
      <c r="O237" s="246"/>
      <c r="P237" s="246"/>
      <c r="Q237" s="246"/>
      <c r="R237" s="246"/>
      <c r="S237" s="246"/>
      <c r="T237" s="247"/>
      <c r="AT237" s="248" t="s">
        <v>143</v>
      </c>
      <c r="AU237" s="248" t="s">
        <v>86</v>
      </c>
      <c r="AV237" s="15" t="s">
        <v>84</v>
      </c>
      <c r="AW237" s="15" t="s">
        <v>33</v>
      </c>
      <c r="AX237" s="15" t="s">
        <v>76</v>
      </c>
      <c r="AY237" s="248" t="s">
        <v>134</v>
      </c>
    </row>
    <row r="238" spans="1:65" s="13" customFormat="1" ht="11.25">
      <c r="B238" s="216"/>
      <c r="C238" s="217"/>
      <c r="D238" s="218" t="s">
        <v>143</v>
      </c>
      <c r="E238" s="219" t="s">
        <v>1</v>
      </c>
      <c r="F238" s="220" t="s">
        <v>629</v>
      </c>
      <c r="G238" s="217"/>
      <c r="H238" s="221">
        <v>0.22600000000000001</v>
      </c>
      <c r="I238" s="222"/>
      <c r="J238" s="217"/>
      <c r="K238" s="217"/>
      <c r="L238" s="223"/>
      <c r="M238" s="224"/>
      <c r="N238" s="225"/>
      <c r="O238" s="225"/>
      <c r="P238" s="225"/>
      <c r="Q238" s="225"/>
      <c r="R238" s="225"/>
      <c r="S238" s="225"/>
      <c r="T238" s="226"/>
      <c r="AT238" s="227" t="s">
        <v>143</v>
      </c>
      <c r="AU238" s="227" t="s">
        <v>86</v>
      </c>
      <c r="AV238" s="13" t="s">
        <v>86</v>
      </c>
      <c r="AW238" s="13" t="s">
        <v>33</v>
      </c>
      <c r="AX238" s="13" t="s">
        <v>76</v>
      </c>
      <c r="AY238" s="227" t="s">
        <v>134</v>
      </c>
    </row>
    <row r="239" spans="1:65" s="15" customFormat="1" ht="11.25">
      <c r="B239" s="239"/>
      <c r="C239" s="240"/>
      <c r="D239" s="218" t="s">
        <v>143</v>
      </c>
      <c r="E239" s="241" t="s">
        <v>1</v>
      </c>
      <c r="F239" s="242" t="s">
        <v>630</v>
      </c>
      <c r="G239" s="240"/>
      <c r="H239" s="241" t="s">
        <v>1</v>
      </c>
      <c r="I239" s="243"/>
      <c r="J239" s="240"/>
      <c r="K239" s="240"/>
      <c r="L239" s="244"/>
      <c r="M239" s="245"/>
      <c r="N239" s="246"/>
      <c r="O239" s="246"/>
      <c r="P239" s="246"/>
      <c r="Q239" s="246"/>
      <c r="R239" s="246"/>
      <c r="S239" s="246"/>
      <c r="T239" s="247"/>
      <c r="AT239" s="248" t="s">
        <v>143</v>
      </c>
      <c r="AU239" s="248" t="s">
        <v>86</v>
      </c>
      <c r="AV239" s="15" t="s">
        <v>84</v>
      </c>
      <c r="AW239" s="15" t="s">
        <v>33</v>
      </c>
      <c r="AX239" s="15" t="s">
        <v>76</v>
      </c>
      <c r="AY239" s="248" t="s">
        <v>134</v>
      </c>
    </row>
    <row r="240" spans="1:65" s="13" customFormat="1" ht="11.25">
      <c r="B240" s="216"/>
      <c r="C240" s="217"/>
      <c r="D240" s="218" t="s">
        <v>143</v>
      </c>
      <c r="E240" s="219" t="s">
        <v>1</v>
      </c>
      <c r="F240" s="220" t="s">
        <v>631</v>
      </c>
      <c r="G240" s="217"/>
      <c r="H240" s="221">
        <v>0.152</v>
      </c>
      <c r="I240" s="222"/>
      <c r="J240" s="217"/>
      <c r="K240" s="217"/>
      <c r="L240" s="223"/>
      <c r="M240" s="224"/>
      <c r="N240" s="225"/>
      <c r="O240" s="225"/>
      <c r="P240" s="225"/>
      <c r="Q240" s="225"/>
      <c r="R240" s="225"/>
      <c r="S240" s="225"/>
      <c r="T240" s="226"/>
      <c r="AT240" s="227" t="s">
        <v>143</v>
      </c>
      <c r="AU240" s="227" t="s">
        <v>86</v>
      </c>
      <c r="AV240" s="13" t="s">
        <v>86</v>
      </c>
      <c r="AW240" s="13" t="s">
        <v>33</v>
      </c>
      <c r="AX240" s="13" t="s">
        <v>76</v>
      </c>
      <c r="AY240" s="227" t="s">
        <v>134</v>
      </c>
    </row>
    <row r="241" spans="1:65" s="15" customFormat="1" ht="11.25">
      <c r="B241" s="239"/>
      <c r="C241" s="240"/>
      <c r="D241" s="218" t="s">
        <v>143</v>
      </c>
      <c r="E241" s="241" t="s">
        <v>1</v>
      </c>
      <c r="F241" s="242" t="s">
        <v>632</v>
      </c>
      <c r="G241" s="240"/>
      <c r="H241" s="241" t="s">
        <v>1</v>
      </c>
      <c r="I241" s="243"/>
      <c r="J241" s="240"/>
      <c r="K241" s="240"/>
      <c r="L241" s="244"/>
      <c r="M241" s="245"/>
      <c r="N241" s="246"/>
      <c r="O241" s="246"/>
      <c r="P241" s="246"/>
      <c r="Q241" s="246"/>
      <c r="R241" s="246"/>
      <c r="S241" s="246"/>
      <c r="T241" s="247"/>
      <c r="AT241" s="248" t="s">
        <v>143</v>
      </c>
      <c r="AU241" s="248" t="s">
        <v>86</v>
      </c>
      <c r="AV241" s="15" t="s">
        <v>84</v>
      </c>
      <c r="AW241" s="15" t="s">
        <v>33</v>
      </c>
      <c r="AX241" s="15" t="s">
        <v>76</v>
      </c>
      <c r="AY241" s="248" t="s">
        <v>134</v>
      </c>
    </row>
    <row r="242" spans="1:65" s="13" customFormat="1" ht="11.25">
      <c r="B242" s="216"/>
      <c r="C242" s="217"/>
      <c r="D242" s="218" t="s">
        <v>143</v>
      </c>
      <c r="E242" s="219" t="s">
        <v>1</v>
      </c>
      <c r="F242" s="220" t="s">
        <v>633</v>
      </c>
      <c r="G242" s="217"/>
      <c r="H242" s="221">
        <v>0.8</v>
      </c>
      <c r="I242" s="222"/>
      <c r="J242" s="217"/>
      <c r="K242" s="217"/>
      <c r="L242" s="223"/>
      <c r="M242" s="224"/>
      <c r="N242" s="225"/>
      <c r="O242" s="225"/>
      <c r="P242" s="225"/>
      <c r="Q242" s="225"/>
      <c r="R242" s="225"/>
      <c r="S242" s="225"/>
      <c r="T242" s="226"/>
      <c r="AT242" s="227" t="s">
        <v>143</v>
      </c>
      <c r="AU242" s="227" t="s">
        <v>86</v>
      </c>
      <c r="AV242" s="13" t="s">
        <v>86</v>
      </c>
      <c r="AW242" s="13" t="s">
        <v>33</v>
      </c>
      <c r="AX242" s="13" t="s">
        <v>76</v>
      </c>
      <c r="AY242" s="227" t="s">
        <v>134</v>
      </c>
    </row>
    <row r="243" spans="1:65" s="14" customFormat="1" ht="11.25">
      <c r="B243" s="228"/>
      <c r="C243" s="229"/>
      <c r="D243" s="218" t="s">
        <v>143</v>
      </c>
      <c r="E243" s="230" t="s">
        <v>1</v>
      </c>
      <c r="F243" s="231" t="s">
        <v>145</v>
      </c>
      <c r="G243" s="229"/>
      <c r="H243" s="232">
        <v>1.1779999999999999</v>
      </c>
      <c r="I243" s="233"/>
      <c r="J243" s="229"/>
      <c r="K243" s="229"/>
      <c r="L243" s="234"/>
      <c r="M243" s="235"/>
      <c r="N243" s="236"/>
      <c r="O243" s="236"/>
      <c r="P243" s="236"/>
      <c r="Q243" s="236"/>
      <c r="R243" s="236"/>
      <c r="S243" s="236"/>
      <c r="T243" s="237"/>
      <c r="AT243" s="238" t="s">
        <v>143</v>
      </c>
      <c r="AU243" s="238" t="s">
        <v>86</v>
      </c>
      <c r="AV243" s="14" t="s">
        <v>141</v>
      </c>
      <c r="AW243" s="14" t="s">
        <v>33</v>
      </c>
      <c r="AX243" s="14" t="s">
        <v>84</v>
      </c>
      <c r="AY243" s="238" t="s">
        <v>134</v>
      </c>
    </row>
    <row r="244" spans="1:65" s="2" customFormat="1" ht="21.75" customHeight="1">
      <c r="A244" s="34"/>
      <c r="B244" s="35"/>
      <c r="C244" s="203" t="s">
        <v>278</v>
      </c>
      <c r="D244" s="203" t="s">
        <v>136</v>
      </c>
      <c r="E244" s="204" t="s">
        <v>634</v>
      </c>
      <c r="F244" s="205" t="s">
        <v>635</v>
      </c>
      <c r="G244" s="206" t="s">
        <v>351</v>
      </c>
      <c r="H244" s="207">
        <v>4</v>
      </c>
      <c r="I244" s="208"/>
      <c r="J244" s="209">
        <f>ROUND(I244*H244,2)</f>
        <v>0</v>
      </c>
      <c r="K244" s="205" t="s">
        <v>140</v>
      </c>
      <c r="L244" s="39"/>
      <c r="M244" s="210" t="s">
        <v>1</v>
      </c>
      <c r="N244" s="211" t="s">
        <v>41</v>
      </c>
      <c r="O244" s="71"/>
      <c r="P244" s="212">
        <f>O244*H244</f>
        <v>0</v>
      </c>
      <c r="Q244" s="212">
        <v>0</v>
      </c>
      <c r="R244" s="212">
        <f>Q244*H244</f>
        <v>0</v>
      </c>
      <c r="S244" s="212">
        <v>0</v>
      </c>
      <c r="T244" s="213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14" t="s">
        <v>141</v>
      </c>
      <c r="AT244" s="214" t="s">
        <v>136</v>
      </c>
      <c r="AU244" s="214" t="s">
        <v>86</v>
      </c>
      <c r="AY244" s="17" t="s">
        <v>134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7" t="s">
        <v>84</v>
      </c>
      <c r="BK244" s="215">
        <f>ROUND(I244*H244,2)</f>
        <v>0</v>
      </c>
      <c r="BL244" s="17" t="s">
        <v>141</v>
      </c>
      <c r="BM244" s="214" t="s">
        <v>281</v>
      </c>
    </row>
    <row r="245" spans="1:65" s="15" customFormat="1" ht="11.25">
      <c r="B245" s="239"/>
      <c r="C245" s="240"/>
      <c r="D245" s="218" t="s">
        <v>143</v>
      </c>
      <c r="E245" s="241" t="s">
        <v>1</v>
      </c>
      <c r="F245" s="242" t="s">
        <v>636</v>
      </c>
      <c r="G245" s="240"/>
      <c r="H245" s="241" t="s">
        <v>1</v>
      </c>
      <c r="I245" s="243"/>
      <c r="J245" s="240"/>
      <c r="K245" s="240"/>
      <c r="L245" s="244"/>
      <c r="M245" s="245"/>
      <c r="N245" s="246"/>
      <c r="O245" s="246"/>
      <c r="P245" s="246"/>
      <c r="Q245" s="246"/>
      <c r="R245" s="246"/>
      <c r="S245" s="246"/>
      <c r="T245" s="247"/>
      <c r="AT245" s="248" t="s">
        <v>143</v>
      </c>
      <c r="AU245" s="248" t="s">
        <v>86</v>
      </c>
      <c r="AV245" s="15" t="s">
        <v>84</v>
      </c>
      <c r="AW245" s="15" t="s">
        <v>33</v>
      </c>
      <c r="AX245" s="15" t="s">
        <v>76</v>
      </c>
      <c r="AY245" s="248" t="s">
        <v>134</v>
      </c>
    </row>
    <row r="246" spans="1:65" s="15" customFormat="1" ht="11.25">
      <c r="B246" s="239"/>
      <c r="C246" s="240"/>
      <c r="D246" s="218" t="s">
        <v>143</v>
      </c>
      <c r="E246" s="241" t="s">
        <v>1</v>
      </c>
      <c r="F246" s="242" t="s">
        <v>637</v>
      </c>
      <c r="G246" s="240"/>
      <c r="H246" s="241" t="s">
        <v>1</v>
      </c>
      <c r="I246" s="243"/>
      <c r="J246" s="240"/>
      <c r="K246" s="240"/>
      <c r="L246" s="244"/>
      <c r="M246" s="245"/>
      <c r="N246" s="246"/>
      <c r="O246" s="246"/>
      <c r="P246" s="246"/>
      <c r="Q246" s="246"/>
      <c r="R246" s="246"/>
      <c r="S246" s="246"/>
      <c r="T246" s="247"/>
      <c r="AT246" s="248" t="s">
        <v>143</v>
      </c>
      <c r="AU246" s="248" t="s">
        <v>86</v>
      </c>
      <c r="AV246" s="15" t="s">
        <v>84</v>
      </c>
      <c r="AW246" s="15" t="s">
        <v>33</v>
      </c>
      <c r="AX246" s="15" t="s">
        <v>76</v>
      </c>
      <c r="AY246" s="248" t="s">
        <v>134</v>
      </c>
    </row>
    <row r="247" spans="1:65" s="13" customFormat="1" ht="11.25">
      <c r="B247" s="216"/>
      <c r="C247" s="217"/>
      <c r="D247" s="218" t="s">
        <v>143</v>
      </c>
      <c r="E247" s="219" t="s">
        <v>1</v>
      </c>
      <c r="F247" s="220" t="s">
        <v>141</v>
      </c>
      <c r="G247" s="217"/>
      <c r="H247" s="221">
        <v>4</v>
      </c>
      <c r="I247" s="222"/>
      <c r="J247" s="217"/>
      <c r="K247" s="217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143</v>
      </c>
      <c r="AU247" s="227" t="s">
        <v>86</v>
      </c>
      <c r="AV247" s="13" t="s">
        <v>86</v>
      </c>
      <c r="AW247" s="13" t="s">
        <v>33</v>
      </c>
      <c r="AX247" s="13" t="s">
        <v>76</v>
      </c>
      <c r="AY247" s="227" t="s">
        <v>134</v>
      </c>
    </row>
    <row r="248" spans="1:65" s="14" customFormat="1" ht="11.25">
      <c r="B248" s="228"/>
      <c r="C248" s="229"/>
      <c r="D248" s="218" t="s">
        <v>143</v>
      </c>
      <c r="E248" s="230" t="s">
        <v>1</v>
      </c>
      <c r="F248" s="231" t="s">
        <v>145</v>
      </c>
      <c r="G248" s="229"/>
      <c r="H248" s="232">
        <v>4</v>
      </c>
      <c r="I248" s="233"/>
      <c r="J248" s="229"/>
      <c r="K248" s="229"/>
      <c r="L248" s="234"/>
      <c r="M248" s="235"/>
      <c r="N248" s="236"/>
      <c r="O248" s="236"/>
      <c r="P248" s="236"/>
      <c r="Q248" s="236"/>
      <c r="R248" s="236"/>
      <c r="S248" s="236"/>
      <c r="T248" s="237"/>
      <c r="AT248" s="238" t="s">
        <v>143</v>
      </c>
      <c r="AU248" s="238" t="s">
        <v>86</v>
      </c>
      <c r="AV248" s="14" t="s">
        <v>141</v>
      </c>
      <c r="AW248" s="14" t="s">
        <v>33</v>
      </c>
      <c r="AX248" s="14" t="s">
        <v>84</v>
      </c>
      <c r="AY248" s="238" t="s">
        <v>134</v>
      </c>
    </row>
    <row r="249" spans="1:65" s="2" customFormat="1" ht="16.5" customHeight="1">
      <c r="A249" s="34"/>
      <c r="B249" s="35"/>
      <c r="C249" s="249" t="s">
        <v>282</v>
      </c>
      <c r="D249" s="249" t="s">
        <v>216</v>
      </c>
      <c r="E249" s="250" t="s">
        <v>638</v>
      </c>
      <c r="F249" s="251" t="s">
        <v>639</v>
      </c>
      <c r="G249" s="252" t="s">
        <v>351</v>
      </c>
      <c r="H249" s="253">
        <v>4</v>
      </c>
      <c r="I249" s="254"/>
      <c r="J249" s="255">
        <f>ROUND(I249*H249,2)</f>
        <v>0</v>
      </c>
      <c r="K249" s="251" t="s">
        <v>1</v>
      </c>
      <c r="L249" s="256"/>
      <c r="M249" s="257" t="s">
        <v>1</v>
      </c>
      <c r="N249" s="258" t="s">
        <v>41</v>
      </c>
      <c r="O249" s="71"/>
      <c r="P249" s="212">
        <f>O249*H249</f>
        <v>0</v>
      </c>
      <c r="Q249" s="212">
        <v>0</v>
      </c>
      <c r="R249" s="212">
        <f>Q249*H249</f>
        <v>0</v>
      </c>
      <c r="S249" s="212">
        <v>0</v>
      </c>
      <c r="T249" s="213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14" t="s">
        <v>159</v>
      </c>
      <c r="AT249" s="214" t="s">
        <v>216</v>
      </c>
      <c r="AU249" s="214" t="s">
        <v>86</v>
      </c>
      <c r="AY249" s="17" t="s">
        <v>134</v>
      </c>
      <c r="BE249" s="215">
        <f>IF(N249="základní",J249,0)</f>
        <v>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17" t="s">
        <v>84</v>
      </c>
      <c r="BK249" s="215">
        <f>ROUND(I249*H249,2)</f>
        <v>0</v>
      </c>
      <c r="BL249" s="17" t="s">
        <v>141</v>
      </c>
      <c r="BM249" s="214" t="s">
        <v>285</v>
      </c>
    </row>
    <row r="250" spans="1:65" s="2" customFormat="1" ht="16.5" customHeight="1">
      <c r="A250" s="34"/>
      <c r="B250" s="35"/>
      <c r="C250" s="203" t="s">
        <v>287</v>
      </c>
      <c r="D250" s="203" t="s">
        <v>136</v>
      </c>
      <c r="E250" s="204" t="s">
        <v>640</v>
      </c>
      <c r="F250" s="205" t="s">
        <v>641</v>
      </c>
      <c r="G250" s="206" t="s">
        <v>148</v>
      </c>
      <c r="H250" s="207">
        <v>9.1999999999999993</v>
      </c>
      <c r="I250" s="208"/>
      <c r="J250" s="209">
        <f>ROUND(I250*H250,2)</f>
        <v>0</v>
      </c>
      <c r="K250" s="205" t="s">
        <v>140</v>
      </c>
      <c r="L250" s="39"/>
      <c r="M250" s="210" t="s">
        <v>1</v>
      </c>
      <c r="N250" s="211" t="s">
        <v>41</v>
      </c>
      <c r="O250" s="71"/>
      <c r="P250" s="212">
        <f>O250*H250</f>
        <v>0</v>
      </c>
      <c r="Q250" s="212">
        <v>2.4535100000000001</v>
      </c>
      <c r="R250" s="212">
        <f>Q250*H250</f>
        <v>22.572291999999997</v>
      </c>
      <c r="S250" s="212">
        <v>0</v>
      </c>
      <c r="T250" s="21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14" t="s">
        <v>141</v>
      </c>
      <c r="AT250" s="214" t="s">
        <v>136</v>
      </c>
      <c r="AU250" s="214" t="s">
        <v>86</v>
      </c>
      <c r="AY250" s="17" t="s">
        <v>134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7" t="s">
        <v>84</v>
      </c>
      <c r="BK250" s="215">
        <f>ROUND(I250*H250,2)</f>
        <v>0</v>
      </c>
      <c r="BL250" s="17" t="s">
        <v>141</v>
      </c>
      <c r="BM250" s="214" t="s">
        <v>290</v>
      </c>
    </row>
    <row r="251" spans="1:65" s="15" customFormat="1" ht="11.25">
      <c r="B251" s="239"/>
      <c r="C251" s="240"/>
      <c r="D251" s="218" t="s">
        <v>143</v>
      </c>
      <c r="E251" s="241" t="s">
        <v>1</v>
      </c>
      <c r="F251" s="242" t="s">
        <v>642</v>
      </c>
      <c r="G251" s="240"/>
      <c r="H251" s="241" t="s">
        <v>1</v>
      </c>
      <c r="I251" s="243"/>
      <c r="J251" s="240"/>
      <c r="K251" s="240"/>
      <c r="L251" s="244"/>
      <c r="M251" s="245"/>
      <c r="N251" s="246"/>
      <c r="O251" s="246"/>
      <c r="P251" s="246"/>
      <c r="Q251" s="246"/>
      <c r="R251" s="246"/>
      <c r="S251" s="246"/>
      <c r="T251" s="247"/>
      <c r="AT251" s="248" t="s">
        <v>143</v>
      </c>
      <c r="AU251" s="248" t="s">
        <v>86</v>
      </c>
      <c r="AV251" s="15" t="s">
        <v>84</v>
      </c>
      <c r="AW251" s="15" t="s">
        <v>33</v>
      </c>
      <c r="AX251" s="15" t="s">
        <v>76</v>
      </c>
      <c r="AY251" s="248" t="s">
        <v>134</v>
      </c>
    </row>
    <row r="252" spans="1:65" s="13" customFormat="1" ht="11.25">
      <c r="B252" s="216"/>
      <c r="C252" s="217"/>
      <c r="D252" s="218" t="s">
        <v>143</v>
      </c>
      <c r="E252" s="219" t="s">
        <v>1</v>
      </c>
      <c r="F252" s="220" t="s">
        <v>643</v>
      </c>
      <c r="G252" s="217"/>
      <c r="H252" s="221">
        <v>5.3</v>
      </c>
      <c r="I252" s="222"/>
      <c r="J252" s="217"/>
      <c r="K252" s="217"/>
      <c r="L252" s="223"/>
      <c r="M252" s="224"/>
      <c r="N252" s="225"/>
      <c r="O252" s="225"/>
      <c r="P252" s="225"/>
      <c r="Q252" s="225"/>
      <c r="R252" s="225"/>
      <c r="S252" s="225"/>
      <c r="T252" s="226"/>
      <c r="AT252" s="227" t="s">
        <v>143</v>
      </c>
      <c r="AU252" s="227" t="s">
        <v>86</v>
      </c>
      <c r="AV252" s="13" t="s">
        <v>86</v>
      </c>
      <c r="AW252" s="13" t="s">
        <v>33</v>
      </c>
      <c r="AX252" s="13" t="s">
        <v>76</v>
      </c>
      <c r="AY252" s="227" t="s">
        <v>134</v>
      </c>
    </row>
    <row r="253" spans="1:65" s="15" customFormat="1" ht="11.25">
      <c r="B253" s="239"/>
      <c r="C253" s="240"/>
      <c r="D253" s="218" t="s">
        <v>143</v>
      </c>
      <c r="E253" s="241" t="s">
        <v>1</v>
      </c>
      <c r="F253" s="242" t="s">
        <v>644</v>
      </c>
      <c r="G253" s="240"/>
      <c r="H253" s="241" t="s">
        <v>1</v>
      </c>
      <c r="I253" s="243"/>
      <c r="J253" s="240"/>
      <c r="K253" s="240"/>
      <c r="L253" s="244"/>
      <c r="M253" s="245"/>
      <c r="N253" s="246"/>
      <c r="O253" s="246"/>
      <c r="P253" s="246"/>
      <c r="Q253" s="246"/>
      <c r="R253" s="246"/>
      <c r="S253" s="246"/>
      <c r="T253" s="247"/>
      <c r="AT253" s="248" t="s">
        <v>143</v>
      </c>
      <c r="AU253" s="248" t="s">
        <v>86</v>
      </c>
      <c r="AV253" s="15" t="s">
        <v>84</v>
      </c>
      <c r="AW253" s="15" t="s">
        <v>33</v>
      </c>
      <c r="AX253" s="15" t="s">
        <v>76</v>
      </c>
      <c r="AY253" s="248" t="s">
        <v>134</v>
      </c>
    </row>
    <row r="254" spans="1:65" s="13" customFormat="1" ht="11.25">
      <c r="B254" s="216"/>
      <c r="C254" s="217"/>
      <c r="D254" s="218" t="s">
        <v>143</v>
      </c>
      <c r="E254" s="219" t="s">
        <v>1</v>
      </c>
      <c r="F254" s="220" t="s">
        <v>645</v>
      </c>
      <c r="G254" s="217"/>
      <c r="H254" s="221">
        <v>3.9</v>
      </c>
      <c r="I254" s="222"/>
      <c r="J254" s="217"/>
      <c r="K254" s="217"/>
      <c r="L254" s="223"/>
      <c r="M254" s="224"/>
      <c r="N254" s="225"/>
      <c r="O254" s="225"/>
      <c r="P254" s="225"/>
      <c r="Q254" s="225"/>
      <c r="R254" s="225"/>
      <c r="S254" s="225"/>
      <c r="T254" s="226"/>
      <c r="AT254" s="227" t="s">
        <v>143</v>
      </c>
      <c r="AU254" s="227" t="s">
        <v>86</v>
      </c>
      <c r="AV254" s="13" t="s">
        <v>86</v>
      </c>
      <c r="AW254" s="13" t="s">
        <v>33</v>
      </c>
      <c r="AX254" s="13" t="s">
        <v>76</v>
      </c>
      <c r="AY254" s="227" t="s">
        <v>134</v>
      </c>
    </row>
    <row r="255" spans="1:65" s="14" customFormat="1" ht="11.25">
      <c r="B255" s="228"/>
      <c r="C255" s="229"/>
      <c r="D255" s="218" t="s">
        <v>143</v>
      </c>
      <c r="E255" s="230" t="s">
        <v>1</v>
      </c>
      <c r="F255" s="231" t="s">
        <v>145</v>
      </c>
      <c r="G255" s="229"/>
      <c r="H255" s="232">
        <v>9.1999999999999993</v>
      </c>
      <c r="I255" s="233"/>
      <c r="J255" s="229"/>
      <c r="K255" s="229"/>
      <c r="L255" s="234"/>
      <c r="M255" s="235"/>
      <c r="N255" s="236"/>
      <c r="O255" s="236"/>
      <c r="P255" s="236"/>
      <c r="Q255" s="236"/>
      <c r="R255" s="236"/>
      <c r="S255" s="236"/>
      <c r="T255" s="237"/>
      <c r="AT255" s="238" t="s">
        <v>143</v>
      </c>
      <c r="AU255" s="238" t="s">
        <v>86</v>
      </c>
      <c r="AV255" s="14" t="s">
        <v>141</v>
      </c>
      <c r="AW255" s="14" t="s">
        <v>33</v>
      </c>
      <c r="AX255" s="14" t="s">
        <v>84</v>
      </c>
      <c r="AY255" s="238" t="s">
        <v>134</v>
      </c>
    </row>
    <row r="256" spans="1:65" s="2" customFormat="1" ht="21.75" customHeight="1">
      <c r="A256" s="34"/>
      <c r="B256" s="35"/>
      <c r="C256" s="203" t="s">
        <v>203</v>
      </c>
      <c r="D256" s="203" t="s">
        <v>136</v>
      </c>
      <c r="E256" s="204" t="s">
        <v>646</v>
      </c>
      <c r="F256" s="205" t="s">
        <v>647</v>
      </c>
      <c r="G256" s="206" t="s">
        <v>139</v>
      </c>
      <c r="H256" s="207">
        <v>22.738</v>
      </c>
      <c r="I256" s="208"/>
      <c r="J256" s="209">
        <f>ROUND(I256*H256,2)</f>
        <v>0</v>
      </c>
      <c r="K256" s="205" t="s">
        <v>140</v>
      </c>
      <c r="L256" s="39"/>
      <c r="M256" s="210" t="s">
        <v>1</v>
      </c>
      <c r="N256" s="211" t="s">
        <v>41</v>
      </c>
      <c r="O256" s="71"/>
      <c r="P256" s="212">
        <f>O256*H256</f>
        <v>0</v>
      </c>
      <c r="Q256" s="212">
        <v>1.82E-3</v>
      </c>
      <c r="R256" s="212">
        <f>Q256*H256</f>
        <v>4.1383160000000002E-2</v>
      </c>
      <c r="S256" s="212">
        <v>0</v>
      </c>
      <c r="T256" s="213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14" t="s">
        <v>141</v>
      </c>
      <c r="AT256" s="214" t="s">
        <v>136</v>
      </c>
      <c r="AU256" s="214" t="s">
        <v>86</v>
      </c>
      <c r="AY256" s="17" t="s">
        <v>134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17" t="s">
        <v>84</v>
      </c>
      <c r="BK256" s="215">
        <f>ROUND(I256*H256,2)</f>
        <v>0</v>
      </c>
      <c r="BL256" s="17" t="s">
        <v>141</v>
      </c>
      <c r="BM256" s="214" t="s">
        <v>294</v>
      </c>
    </row>
    <row r="257" spans="1:65" s="15" customFormat="1" ht="11.25">
      <c r="B257" s="239"/>
      <c r="C257" s="240"/>
      <c r="D257" s="218" t="s">
        <v>143</v>
      </c>
      <c r="E257" s="241" t="s">
        <v>1</v>
      </c>
      <c r="F257" s="242" t="s">
        <v>389</v>
      </c>
      <c r="G257" s="240"/>
      <c r="H257" s="241" t="s">
        <v>1</v>
      </c>
      <c r="I257" s="243"/>
      <c r="J257" s="240"/>
      <c r="K257" s="240"/>
      <c r="L257" s="244"/>
      <c r="M257" s="245"/>
      <c r="N257" s="246"/>
      <c r="O257" s="246"/>
      <c r="P257" s="246"/>
      <c r="Q257" s="246"/>
      <c r="R257" s="246"/>
      <c r="S257" s="246"/>
      <c r="T257" s="247"/>
      <c r="AT257" s="248" t="s">
        <v>143</v>
      </c>
      <c r="AU257" s="248" t="s">
        <v>86</v>
      </c>
      <c r="AV257" s="15" t="s">
        <v>84</v>
      </c>
      <c r="AW257" s="15" t="s">
        <v>33</v>
      </c>
      <c r="AX257" s="15" t="s">
        <v>76</v>
      </c>
      <c r="AY257" s="248" t="s">
        <v>134</v>
      </c>
    </row>
    <row r="258" spans="1:65" s="13" customFormat="1" ht="11.25">
      <c r="B258" s="216"/>
      <c r="C258" s="217"/>
      <c r="D258" s="218" t="s">
        <v>143</v>
      </c>
      <c r="E258" s="219" t="s">
        <v>1</v>
      </c>
      <c r="F258" s="220" t="s">
        <v>648</v>
      </c>
      <c r="G258" s="217"/>
      <c r="H258" s="221">
        <v>10.54</v>
      </c>
      <c r="I258" s="222"/>
      <c r="J258" s="217"/>
      <c r="K258" s="217"/>
      <c r="L258" s="223"/>
      <c r="M258" s="224"/>
      <c r="N258" s="225"/>
      <c r="O258" s="225"/>
      <c r="P258" s="225"/>
      <c r="Q258" s="225"/>
      <c r="R258" s="225"/>
      <c r="S258" s="225"/>
      <c r="T258" s="226"/>
      <c r="AT258" s="227" t="s">
        <v>143</v>
      </c>
      <c r="AU258" s="227" t="s">
        <v>86</v>
      </c>
      <c r="AV258" s="13" t="s">
        <v>86</v>
      </c>
      <c r="AW258" s="13" t="s">
        <v>33</v>
      </c>
      <c r="AX258" s="13" t="s">
        <v>76</v>
      </c>
      <c r="AY258" s="227" t="s">
        <v>134</v>
      </c>
    </row>
    <row r="259" spans="1:65" s="13" customFormat="1" ht="11.25">
      <c r="B259" s="216"/>
      <c r="C259" s="217"/>
      <c r="D259" s="218" t="s">
        <v>143</v>
      </c>
      <c r="E259" s="219" t="s">
        <v>1</v>
      </c>
      <c r="F259" s="220" t="s">
        <v>649</v>
      </c>
      <c r="G259" s="217"/>
      <c r="H259" s="221">
        <v>12.198</v>
      </c>
      <c r="I259" s="222"/>
      <c r="J259" s="217"/>
      <c r="K259" s="217"/>
      <c r="L259" s="223"/>
      <c r="M259" s="224"/>
      <c r="N259" s="225"/>
      <c r="O259" s="225"/>
      <c r="P259" s="225"/>
      <c r="Q259" s="225"/>
      <c r="R259" s="225"/>
      <c r="S259" s="225"/>
      <c r="T259" s="226"/>
      <c r="AT259" s="227" t="s">
        <v>143</v>
      </c>
      <c r="AU259" s="227" t="s">
        <v>86</v>
      </c>
      <c r="AV259" s="13" t="s">
        <v>86</v>
      </c>
      <c r="AW259" s="13" t="s">
        <v>33</v>
      </c>
      <c r="AX259" s="13" t="s">
        <v>76</v>
      </c>
      <c r="AY259" s="227" t="s">
        <v>134</v>
      </c>
    </row>
    <row r="260" spans="1:65" s="14" customFormat="1" ht="11.25">
      <c r="B260" s="228"/>
      <c r="C260" s="229"/>
      <c r="D260" s="218" t="s">
        <v>143</v>
      </c>
      <c r="E260" s="230" t="s">
        <v>1</v>
      </c>
      <c r="F260" s="231" t="s">
        <v>145</v>
      </c>
      <c r="G260" s="229"/>
      <c r="H260" s="232">
        <v>22.738</v>
      </c>
      <c r="I260" s="233"/>
      <c r="J260" s="229"/>
      <c r="K260" s="229"/>
      <c r="L260" s="234"/>
      <c r="M260" s="235"/>
      <c r="N260" s="236"/>
      <c r="O260" s="236"/>
      <c r="P260" s="236"/>
      <c r="Q260" s="236"/>
      <c r="R260" s="236"/>
      <c r="S260" s="236"/>
      <c r="T260" s="237"/>
      <c r="AT260" s="238" t="s">
        <v>143</v>
      </c>
      <c r="AU260" s="238" t="s">
        <v>86</v>
      </c>
      <c r="AV260" s="14" t="s">
        <v>141</v>
      </c>
      <c r="AW260" s="14" t="s">
        <v>33</v>
      </c>
      <c r="AX260" s="14" t="s">
        <v>84</v>
      </c>
      <c r="AY260" s="238" t="s">
        <v>134</v>
      </c>
    </row>
    <row r="261" spans="1:65" s="2" customFormat="1" ht="21.75" customHeight="1">
      <c r="A261" s="34"/>
      <c r="B261" s="35"/>
      <c r="C261" s="203" t="s">
        <v>299</v>
      </c>
      <c r="D261" s="203" t="s">
        <v>136</v>
      </c>
      <c r="E261" s="204" t="s">
        <v>650</v>
      </c>
      <c r="F261" s="205" t="s">
        <v>651</v>
      </c>
      <c r="G261" s="206" t="s">
        <v>139</v>
      </c>
      <c r="H261" s="207">
        <v>22.738</v>
      </c>
      <c r="I261" s="208"/>
      <c r="J261" s="209">
        <f>ROUND(I261*H261,2)</f>
        <v>0</v>
      </c>
      <c r="K261" s="205" t="s">
        <v>140</v>
      </c>
      <c r="L261" s="39"/>
      <c r="M261" s="210" t="s">
        <v>1</v>
      </c>
      <c r="N261" s="211" t="s">
        <v>41</v>
      </c>
      <c r="O261" s="71"/>
      <c r="P261" s="212">
        <f>O261*H261</f>
        <v>0</v>
      </c>
      <c r="Q261" s="212">
        <v>4.0000000000000003E-5</v>
      </c>
      <c r="R261" s="212">
        <f>Q261*H261</f>
        <v>9.0952000000000003E-4</v>
      </c>
      <c r="S261" s="212">
        <v>0</v>
      </c>
      <c r="T261" s="213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14" t="s">
        <v>141</v>
      </c>
      <c r="AT261" s="214" t="s">
        <v>136</v>
      </c>
      <c r="AU261" s="214" t="s">
        <v>86</v>
      </c>
      <c r="AY261" s="17" t="s">
        <v>134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17" t="s">
        <v>84</v>
      </c>
      <c r="BK261" s="215">
        <f>ROUND(I261*H261,2)</f>
        <v>0</v>
      </c>
      <c r="BL261" s="17" t="s">
        <v>141</v>
      </c>
      <c r="BM261" s="214" t="s">
        <v>302</v>
      </c>
    </row>
    <row r="262" spans="1:65" s="2" customFormat="1" ht="16.5" customHeight="1">
      <c r="A262" s="34"/>
      <c r="B262" s="35"/>
      <c r="C262" s="203" t="s">
        <v>307</v>
      </c>
      <c r="D262" s="203" t="s">
        <v>136</v>
      </c>
      <c r="E262" s="204" t="s">
        <v>652</v>
      </c>
      <c r="F262" s="205" t="s">
        <v>653</v>
      </c>
      <c r="G262" s="206" t="s">
        <v>180</v>
      </c>
      <c r="H262" s="207">
        <v>1.2889999999999999</v>
      </c>
      <c r="I262" s="208"/>
      <c r="J262" s="209">
        <f>ROUND(I262*H262,2)</f>
        <v>0</v>
      </c>
      <c r="K262" s="205" t="s">
        <v>140</v>
      </c>
      <c r="L262" s="39"/>
      <c r="M262" s="210" t="s">
        <v>1</v>
      </c>
      <c r="N262" s="211" t="s">
        <v>41</v>
      </c>
      <c r="O262" s="71"/>
      <c r="P262" s="212">
        <f>O262*H262</f>
        <v>0</v>
      </c>
      <c r="Q262" s="212">
        <v>1.0383</v>
      </c>
      <c r="R262" s="212">
        <f>Q262*H262</f>
        <v>1.3383687</v>
      </c>
      <c r="S262" s="212">
        <v>0</v>
      </c>
      <c r="T262" s="213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14" t="s">
        <v>141</v>
      </c>
      <c r="AT262" s="214" t="s">
        <v>136</v>
      </c>
      <c r="AU262" s="214" t="s">
        <v>86</v>
      </c>
      <c r="AY262" s="17" t="s">
        <v>134</v>
      </c>
      <c r="BE262" s="215">
        <f>IF(N262="základní",J262,0)</f>
        <v>0</v>
      </c>
      <c r="BF262" s="215">
        <f>IF(N262="snížená",J262,0)</f>
        <v>0</v>
      </c>
      <c r="BG262" s="215">
        <f>IF(N262="zákl. přenesená",J262,0)</f>
        <v>0</v>
      </c>
      <c r="BH262" s="215">
        <f>IF(N262="sníž. přenesená",J262,0)</f>
        <v>0</v>
      </c>
      <c r="BI262" s="215">
        <f>IF(N262="nulová",J262,0)</f>
        <v>0</v>
      </c>
      <c r="BJ262" s="17" t="s">
        <v>84</v>
      </c>
      <c r="BK262" s="215">
        <f>ROUND(I262*H262,2)</f>
        <v>0</v>
      </c>
      <c r="BL262" s="17" t="s">
        <v>141</v>
      </c>
      <c r="BM262" s="214" t="s">
        <v>310</v>
      </c>
    </row>
    <row r="263" spans="1:65" s="13" customFormat="1" ht="11.25">
      <c r="B263" s="216"/>
      <c r="C263" s="217"/>
      <c r="D263" s="218" t="s">
        <v>143</v>
      </c>
      <c r="E263" s="219" t="s">
        <v>1</v>
      </c>
      <c r="F263" s="220" t="s">
        <v>654</v>
      </c>
      <c r="G263" s="217"/>
      <c r="H263" s="221">
        <v>1.2889999999999999</v>
      </c>
      <c r="I263" s="222"/>
      <c r="J263" s="217"/>
      <c r="K263" s="217"/>
      <c r="L263" s="223"/>
      <c r="M263" s="224"/>
      <c r="N263" s="225"/>
      <c r="O263" s="225"/>
      <c r="P263" s="225"/>
      <c r="Q263" s="225"/>
      <c r="R263" s="225"/>
      <c r="S263" s="225"/>
      <c r="T263" s="226"/>
      <c r="AT263" s="227" t="s">
        <v>143</v>
      </c>
      <c r="AU263" s="227" t="s">
        <v>86</v>
      </c>
      <c r="AV263" s="13" t="s">
        <v>86</v>
      </c>
      <c r="AW263" s="13" t="s">
        <v>33</v>
      </c>
      <c r="AX263" s="13" t="s">
        <v>76</v>
      </c>
      <c r="AY263" s="227" t="s">
        <v>134</v>
      </c>
    </row>
    <row r="264" spans="1:65" s="14" customFormat="1" ht="11.25">
      <c r="B264" s="228"/>
      <c r="C264" s="229"/>
      <c r="D264" s="218" t="s">
        <v>143</v>
      </c>
      <c r="E264" s="230" t="s">
        <v>1</v>
      </c>
      <c r="F264" s="231" t="s">
        <v>145</v>
      </c>
      <c r="G264" s="229"/>
      <c r="H264" s="232">
        <v>1.2889999999999999</v>
      </c>
      <c r="I264" s="233"/>
      <c r="J264" s="229"/>
      <c r="K264" s="229"/>
      <c r="L264" s="234"/>
      <c r="M264" s="235"/>
      <c r="N264" s="236"/>
      <c r="O264" s="236"/>
      <c r="P264" s="236"/>
      <c r="Q264" s="236"/>
      <c r="R264" s="236"/>
      <c r="S264" s="236"/>
      <c r="T264" s="237"/>
      <c r="AT264" s="238" t="s">
        <v>143</v>
      </c>
      <c r="AU264" s="238" t="s">
        <v>86</v>
      </c>
      <c r="AV264" s="14" t="s">
        <v>141</v>
      </c>
      <c r="AW264" s="14" t="s">
        <v>33</v>
      </c>
      <c r="AX264" s="14" t="s">
        <v>84</v>
      </c>
      <c r="AY264" s="238" t="s">
        <v>134</v>
      </c>
    </row>
    <row r="265" spans="1:65" s="12" customFormat="1" ht="22.9" customHeight="1">
      <c r="B265" s="187"/>
      <c r="C265" s="188"/>
      <c r="D265" s="189" t="s">
        <v>75</v>
      </c>
      <c r="E265" s="201" t="s">
        <v>141</v>
      </c>
      <c r="F265" s="201" t="s">
        <v>311</v>
      </c>
      <c r="G265" s="188"/>
      <c r="H265" s="188"/>
      <c r="I265" s="191"/>
      <c r="J265" s="202">
        <f>BK265</f>
        <v>0</v>
      </c>
      <c r="K265" s="188"/>
      <c r="L265" s="193"/>
      <c r="M265" s="194"/>
      <c r="N265" s="195"/>
      <c r="O265" s="195"/>
      <c r="P265" s="196">
        <f>SUM(P266:P372)</f>
        <v>0</v>
      </c>
      <c r="Q265" s="195"/>
      <c r="R265" s="196">
        <f>SUM(R266:R372)</f>
        <v>192.48605660000001</v>
      </c>
      <c r="S265" s="195"/>
      <c r="T265" s="197">
        <f>SUM(T266:T372)</f>
        <v>0</v>
      </c>
      <c r="AR265" s="198" t="s">
        <v>84</v>
      </c>
      <c r="AT265" s="199" t="s">
        <v>75</v>
      </c>
      <c r="AU265" s="199" t="s">
        <v>84</v>
      </c>
      <c r="AY265" s="198" t="s">
        <v>134</v>
      </c>
      <c r="BK265" s="200">
        <f>SUM(BK266:BK372)</f>
        <v>0</v>
      </c>
    </row>
    <row r="266" spans="1:65" s="2" customFormat="1" ht="16.5" customHeight="1">
      <c r="A266" s="34"/>
      <c r="B266" s="35"/>
      <c r="C266" s="203" t="s">
        <v>312</v>
      </c>
      <c r="D266" s="203" t="s">
        <v>136</v>
      </c>
      <c r="E266" s="204" t="s">
        <v>655</v>
      </c>
      <c r="F266" s="205" t="s">
        <v>656</v>
      </c>
      <c r="G266" s="206" t="s">
        <v>148</v>
      </c>
      <c r="H266" s="207">
        <v>16</v>
      </c>
      <c r="I266" s="208"/>
      <c r="J266" s="209">
        <f>ROUND(I266*H266,2)</f>
        <v>0</v>
      </c>
      <c r="K266" s="205" t="s">
        <v>140</v>
      </c>
      <c r="L266" s="39"/>
      <c r="M266" s="210" t="s">
        <v>1</v>
      </c>
      <c r="N266" s="211" t="s">
        <v>41</v>
      </c>
      <c r="O266" s="71"/>
      <c r="P266" s="212">
        <f>O266*H266</f>
        <v>0</v>
      </c>
      <c r="Q266" s="212">
        <v>2.4779100000000001</v>
      </c>
      <c r="R266" s="212">
        <f>Q266*H266</f>
        <v>39.646560000000001</v>
      </c>
      <c r="S266" s="212">
        <v>0</v>
      </c>
      <c r="T266" s="213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14" t="s">
        <v>141</v>
      </c>
      <c r="AT266" s="214" t="s">
        <v>136</v>
      </c>
      <c r="AU266" s="214" t="s">
        <v>86</v>
      </c>
      <c r="AY266" s="17" t="s">
        <v>134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17" t="s">
        <v>84</v>
      </c>
      <c r="BK266" s="215">
        <f>ROUND(I266*H266,2)</f>
        <v>0</v>
      </c>
      <c r="BL266" s="17" t="s">
        <v>141</v>
      </c>
      <c r="BM266" s="214" t="s">
        <v>315</v>
      </c>
    </row>
    <row r="267" spans="1:65" s="15" customFormat="1" ht="11.25">
      <c r="B267" s="239"/>
      <c r="C267" s="240"/>
      <c r="D267" s="218" t="s">
        <v>143</v>
      </c>
      <c r="E267" s="241" t="s">
        <v>1</v>
      </c>
      <c r="F267" s="242" t="s">
        <v>607</v>
      </c>
      <c r="G267" s="240"/>
      <c r="H267" s="241" t="s">
        <v>1</v>
      </c>
      <c r="I267" s="243"/>
      <c r="J267" s="240"/>
      <c r="K267" s="240"/>
      <c r="L267" s="244"/>
      <c r="M267" s="245"/>
      <c r="N267" s="246"/>
      <c r="O267" s="246"/>
      <c r="P267" s="246"/>
      <c r="Q267" s="246"/>
      <c r="R267" s="246"/>
      <c r="S267" s="246"/>
      <c r="T267" s="247"/>
      <c r="AT267" s="248" t="s">
        <v>143</v>
      </c>
      <c r="AU267" s="248" t="s">
        <v>86</v>
      </c>
      <c r="AV267" s="15" t="s">
        <v>84</v>
      </c>
      <c r="AW267" s="15" t="s">
        <v>33</v>
      </c>
      <c r="AX267" s="15" t="s">
        <v>76</v>
      </c>
      <c r="AY267" s="248" t="s">
        <v>134</v>
      </c>
    </row>
    <row r="268" spans="1:65" s="13" customFormat="1" ht="11.25">
      <c r="B268" s="216"/>
      <c r="C268" s="217"/>
      <c r="D268" s="218" t="s">
        <v>143</v>
      </c>
      <c r="E268" s="219" t="s">
        <v>1</v>
      </c>
      <c r="F268" s="220" t="s">
        <v>657</v>
      </c>
      <c r="G268" s="217"/>
      <c r="H268" s="221">
        <v>16</v>
      </c>
      <c r="I268" s="222"/>
      <c r="J268" s="217"/>
      <c r="K268" s="217"/>
      <c r="L268" s="223"/>
      <c r="M268" s="224"/>
      <c r="N268" s="225"/>
      <c r="O268" s="225"/>
      <c r="P268" s="225"/>
      <c r="Q268" s="225"/>
      <c r="R268" s="225"/>
      <c r="S268" s="225"/>
      <c r="T268" s="226"/>
      <c r="AT268" s="227" t="s">
        <v>143</v>
      </c>
      <c r="AU268" s="227" t="s">
        <v>86</v>
      </c>
      <c r="AV268" s="13" t="s">
        <v>86</v>
      </c>
      <c r="AW268" s="13" t="s">
        <v>33</v>
      </c>
      <c r="AX268" s="13" t="s">
        <v>76</v>
      </c>
      <c r="AY268" s="227" t="s">
        <v>134</v>
      </c>
    </row>
    <row r="269" spans="1:65" s="14" customFormat="1" ht="11.25">
      <c r="B269" s="228"/>
      <c r="C269" s="229"/>
      <c r="D269" s="218" t="s">
        <v>143</v>
      </c>
      <c r="E269" s="230" t="s">
        <v>1</v>
      </c>
      <c r="F269" s="231" t="s">
        <v>145</v>
      </c>
      <c r="G269" s="229"/>
      <c r="H269" s="232">
        <v>16</v>
      </c>
      <c r="I269" s="233"/>
      <c r="J269" s="229"/>
      <c r="K269" s="229"/>
      <c r="L269" s="234"/>
      <c r="M269" s="235"/>
      <c r="N269" s="236"/>
      <c r="O269" s="236"/>
      <c r="P269" s="236"/>
      <c r="Q269" s="236"/>
      <c r="R269" s="236"/>
      <c r="S269" s="236"/>
      <c r="T269" s="237"/>
      <c r="AT269" s="238" t="s">
        <v>143</v>
      </c>
      <c r="AU269" s="238" t="s">
        <v>86</v>
      </c>
      <c r="AV269" s="14" t="s">
        <v>141</v>
      </c>
      <c r="AW269" s="14" t="s">
        <v>33</v>
      </c>
      <c r="AX269" s="14" t="s">
        <v>84</v>
      </c>
      <c r="AY269" s="238" t="s">
        <v>134</v>
      </c>
    </row>
    <row r="270" spans="1:65" s="2" customFormat="1" ht="21.75" customHeight="1">
      <c r="A270" s="34"/>
      <c r="B270" s="35"/>
      <c r="C270" s="203" t="s">
        <v>210</v>
      </c>
      <c r="D270" s="203" t="s">
        <v>136</v>
      </c>
      <c r="E270" s="204" t="s">
        <v>658</v>
      </c>
      <c r="F270" s="205" t="s">
        <v>659</v>
      </c>
      <c r="G270" s="206" t="s">
        <v>139</v>
      </c>
      <c r="H270" s="207">
        <v>1.8939999999999999</v>
      </c>
      <c r="I270" s="208"/>
      <c r="J270" s="209">
        <f>ROUND(I270*H270,2)</f>
        <v>0</v>
      </c>
      <c r="K270" s="205" t="s">
        <v>1</v>
      </c>
      <c r="L270" s="39"/>
      <c r="M270" s="210" t="s">
        <v>1</v>
      </c>
      <c r="N270" s="211" t="s">
        <v>41</v>
      </c>
      <c r="O270" s="71"/>
      <c r="P270" s="212">
        <f>O270*H270</f>
        <v>0</v>
      </c>
      <c r="Q270" s="212">
        <v>0</v>
      </c>
      <c r="R270" s="212">
        <f>Q270*H270</f>
        <v>0</v>
      </c>
      <c r="S270" s="212">
        <v>0</v>
      </c>
      <c r="T270" s="213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14" t="s">
        <v>141</v>
      </c>
      <c r="AT270" s="214" t="s">
        <v>136</v>
      </c>
      <c r="AU270" s="214" t="s">
        <v>86</v>
      </c>
      <c r="AY270" s="17" t="s">
        <v>134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17" t="s">
        <v>84</v>
      </c>
      <c r="BK270" s="215">
        <f>ROUND(I270*H270,2)</f>
        <v>0</v>
      </c>
      <c r="BL270" s="17" t="s">
        <v>141</v>
      </c>
      <c r="BM270" s="214" t="s">
        <v>320</v>
      </c>
    </row>
    <row r="271" spans="1:65" s="13" customFormat="1" ht="11.25">
      <c r="B271" s="216"/>
      <c r="C271" s="217"/>
      <c r="D271" s="218" t="s">
        <v>143</v>
      </c>
      <c r="E271" s="219" t="s">
        <v>1</v>
      </c>
      <c r="F271" s="220" t="s">
        <v>660</v>
      </c>
      <c r="G271" s="217"/>
      <c r="H271" s="221">
        <v>0.94699999999999995</v>
      </c>
      <c r="I271" s="222"/>
      <c r="J271" s="217"/>
      <c r="K271" s="217"/>
      <c r="L271" s="223"/>
      <c r="M271" s="224"/>
      <c r="N271" s="225"/>
      <c r="O271" s="225"/>
      <c r="P271" s="225"/>
      <c r="Q271" s="225"/>
      <c r="R271" s="225"/>
      <c r="S271" s="225"/>
      <c r="T271" s="226"/>
      <c r="AT271" s="227" t="s">
        <v>143</v>
      </c>
      <c r="AU271" s="227" t="s">
        <v>86</v>
      </c>
      <c r="AV271" s="13" t="s">
        <v>86</v>
      </c>
      <c r="AW271" s="13" t="s">
        <v>33</v>
      </c>
      <c r="AX271" s="13" t="s">
        <v>76</v>
      </c>
      <c r="AY271" s="227" t="s">
        <v>134</v>
      </c>
    </row>
    <row r="272" spans="1:65" s="13" customFormat="1" ht="11.25">
      <c r="B272" s="216"/>
      <c r="C272" s="217"/>
      <c r="D272" s="218" t="s">
        <v>143</v>
      </c>
      <c r="E272" s="219" t="s">
        <v>1</v>
      </c>
      <c r="F272" s="220" t="s">
        <v>660</v>
      </c>
      <c r="G272" s="217"/>
      <c r="H272" s="221">
        <v>0.94699999999999995</v>
      </c>
      <c r="I272" s="222"/>
      <c r="J272" s="217"/>
      <c r="K272" s="217"/>
      <c r="L272" s="223"/>
      <c r="M272" s="224"/>
      <c r="N272" s="225"/>
      <c r="O272" s="225"/>
      <c r="P272" s="225"/>
      <c r="Q272" s="225"/>
      <c r="R272" s="225"/>
      <c r="S272" s="225"/>
      <c r="T272" s="226"/>
      <c r="AT272" s="227" t="s">
        <v>143</v>
      </c>
      <c r="AU272" s="227" t="s">
        <v>86</v>
      </c>
      <c r="AV272" s="13" t="s">
        <v>86</v>
      </c>
      <c r="AW272" s="13" t="s">
        <v>33</v>
      </c>
      <c r="AX272" s="13" t="s">
        <v>76</v>
      </c>
      <c r="AY272" s="227" t="s">
        <v>134</v>
      </c>
    </row>
    <row r="273" spans="1:65" s="14" customFormat="1" ht="11.25">
      <c r="B273" s="228"/>
      <c r="C273" s="229"/>
      <c r="D273" s="218" t="s">
        <v>143</v>
      </c>
      <c r="E273" s="230" t="s">
        <v>1</v>
      </c>
      <c r="F273" s="231" t="s">
        <v>145</v>
      </c>
      <c r="G273" s="229"/>
      <c r="H273" s="232">
        <v>1.8939999999999999</v>
      </c>
      <c r="I273" s="233"/>
      <c r="J273" s="229"/>
      <c r="K273" s="229"/>
      <c r="L273" s="234"/>
      <c r="M273" s="235"/>
      <c r="N273" s="236"/>
      <c r="O273" s="236"/>
      <c r="P273" s="236"/>
      <c r="Q273" s="236"/>
      <c r="R273" s="236"/>
      <c r="S273" s="236"/>
      <c r="T273" s="237"/>
      <c r="AT273" s="238" t="s">
        <v>143</v>
      </c>
      <c r="AU273" s="238" t="s">
        <v>86</v>
      </c>
      <c r="AV273" s="14" t="s">
        <v>141</v>
      </c>
      <c r="AW273" s="14" t="s">
        <v>33</v>
      </c>
      <c r="AX273" s="14" t="s">
        <v>84</v>
      </c>
      <c r="AY273" s="238" t="s">
        <v>134</v>
      </c>
    </row>
    <row r="274" spans="1:65" s="2" customFormat="1" ht="21.75" customHeight="1">
      <c r="A274" s="34"/>
      <c r="B274" s="35"/>
      <c r="C274" s="203" t="s">
        <v>323</v>
      </c>
      <c r="D274" s="203" t="s">
        <v>136</v>
      </c>
      <c r="E274" s="204" t="s">
        <v>661</v>
      </c>
      <c r="F274" s="205" t="s">
        <v>662</v>
      </c>
      <c r="G274" s="206" t="s">
        <v>139</v>
      </c>
      <c r="H274" s="207">
        <v>1.8939999999999999</v>
      </c>
      <c r="I274" s="208"/>
      <c r="J274" s="209">
        <f>ROUND(I274*H274,2)</f>
        <v>0</v>
      </c>
      <c r="K274" s="205" t="s">
        <v>1</v>
      </c>
      <c r="L274" s="39"/>
      <c r="M274" s="210" t="s">
        <v>1</v>
      </c>
      <c r="N274" s="211" t="s">
        <v>41</v>
      </c>
      <c r="O274" s="71"/>
      <c r="P274" s="212">
        <f>O274*H274</f>
        <v>0</v>
      </c>
      <c r="Q274" s="212">
        <v>0</v>
      </c>
      <c r="R274" s="212">
        <f>Q274*H274</f>
        <v>0</v>
      </c>
      <c r="S274" s="212">
        <v>0</v>
      </c>
      <c r="T274" s="213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14" t="s">
        <v>141</v>
      </c>
      <c r="AT274" s="214" t="s">
        <v>136</v>
      </c>
      <c r="AU274" s="214" t="s">
        <v>86</v>
      </c>
      <c r="AY274" s="17" t="s">
        <v>134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7" t="s">
        <v>84</v>
      </c>
      <c r="BK274" s="215">
        <f>ROUND(I274*H274,2)</f>
        <v>0</v>
      </c>
      <c r="BL274" s="17" t="s">
        <v>141</v>
      </c>
      <c r="BM274" s="214" t="s">
        <v>326</v>
      </c>
    </row>
    <row r="275" spans="1:65" s="13" customFormat="1" ht="11.25">
      <c r="B275" s="216"/>
      <c r="C275" s="217"/>
      <c r="D275" s="218" t="s">
        <v>143</v>
      </c>
      <c r="E275" s="219" t="s">
        <v>1</v>
      </c>
      <c r="F275" s="220" t="s">
        <v>663</v>
      </c>
      <c r="G275" s="217"/>
      <c r="H275" s="221">
        <v>1.8939999999999999</v>
      </c>
      <c r="I275" s="222"/>
      <c r="J275" s="217"/>
      <c r="K275" s="217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143</v>
      </c>
      <c r="AU275" s="227" t="s">
        <v>86</v>
      </c>
      <c r="AV275" s="13" t="s">
        <v>86</v>
      </c>
      <c r="AW275" s="13" t="s">
        <v>33</v>
      </c>
      <c r="AX275" s="13" t="s">
        <v>76</v>
      </c>
      <c r="AY275" s="227" t="s">
        <v>134</v>
      </c>
    </row>
    <row r="276" spans="1:65" s="14" customFormat="1" ht="11.25">
      <c r="B276" s="228"/>
      <c r="C276" s="229"/>
      <c r="D276" s="218" t="s">
        <v>143</v>
      </c>
      <c r="E276" s="230" t="s">
        <v>1</v>
      </c>
      <c r="F276" s="231" t="s">
        <v>145</v>
      </c>
      <c r="G276" s="229"/>
      <c r="H276" s="232">
        <v>1.8939999999999999</v>
      </c>
      <c r="I276" s="233"/>
      <c r="J276" s="229"/>
      <c r="K276" s="229"/>
      <c r="L276" s="234"/>
      <c r="M276" s="235"/>
      <c r="N276" s="236"/>
      <c r="O276" s="236"/>
      <c r="P276" s="236"/>
      <c r="Q276" s="236"/>
      <c r="R276" s="236"/>
      <c r="S276" s="236"/>
      <c r="T276" s="237"/>
      <c r="AT276" s="238" t="s">
        <v>143</v>
      </c>
      <c r="AU276" s="238" t="s">
        <v>86</v>
      </c>
      <c r="AV276" s="14" t="s">
        <v>141</v>
      </c>
      <c r="AW276" s="14" t="s">
        <v>33</v>
      </c>
      <c r="AX276" s="14" t="s">
        <v>84</v>
      </c>
      <c r="AY276" s="238" t="s">
        <v>134</v>
      </c>
    </row>
    <row r="277" spans="1:65" s="2" customFormat="1" ht="21.75" customHeight="1">
      <c r="A277" s="34"/>
      <c r="B277" s="35"/>
      <c r="C277" s="203" t="s">
        <v>219</v>
      </c>
      <c r="D277" s="203" t="s">
        <v>136</v>
      </c>
      <c r="E277" s="204" t="s">
        <v>664</v>
      </c>
      <c r="F277" s="205" t="s">
        <v>665</v>
      </c>
      <c r="G277" s="206" t="s">
        <v>139</v>
      </c>
      <c r="H277" s="207">
        <v>11.646000000000001</v>
      </c>
      <c r="I277" s="208"/>
      <c r="J277" s="209">
        <f>ROUND(I277*H277,2)</f>
        <v>0</v>
      </c>
      <c r="K277" s="205" t="s">
        <v>140</v>
      </c>
      <c r="L277" s="39"/>
      <c r="M277" s="210" t="s">
        <v>1</v>
      </c>
      <c r="N277" s="211" t="s">
        <v>41</v>
      </c>
      <c r="O277" s="71"/>
      <c r="P277" s="212">
        <f>O277*H277</f>
        <v>0</v>
      </c>
      <c r="Q277" s="212">
        <v>7.4999999999999997E-3</v>
      </c>
      <c r="R277" s="212">
        <f>Q277*H277</f>
        <v>8.7345000000000006E-2</v>
      </c>
      <c r="S277" s="212">
        <v>0</v>
      </c>
      <c r="T277" s="213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14" t="s">
        <v>141</v>
      </c>
      <c r="AT277" s="214" t="s">
        <v>136</v>
      </c>
      <c r="AU277" s="214" t="s">
        <v>86</v>
      </c>
      <c r="AY277" s="17" t="s">
        <v>134</v>
      </c>
      <c r="BE277" s="215">
        <f>IF(N277="základní",J277,0)</f>
        <v>0</v>
      </c>
      <c r="BF277" s="215">
        <f>IF(N277="snížená",J277,0)</f>
        <v>0</v>
      </c>
      <c r="BG277" s="215">
        <f>IF(N277="zákl. přenesená",J277,0)</f>
        <v>0</v>
      </c>
      <c r="BH277" s="215">
        <f>IF(N277="sníž. přenesená",J277,0)</f>
        <v>0</v>
      </c>
      <c r="BI277" s="215">
        <f>IF(N277="nulová",J277,0)</f>
        <v>0</v>
      </c>
      <c r="BJ277" s="17" t="s">
        <v>84</v>
      </c>
      <c r="BK277" s="215">
        <f>ROUND(I277*H277,2)</f>
        <v>0</v>
      </c>
      <c r="BL277" s="17" t="s">
        <v>141</v>
      </c>
      <c r="BM277" s="214" t="s">
        <v>332</v>
      </c>
    </row>
    <row r="278" spans="1:65" s="15" customFormat="1" ht="11.25">
      <c r="B278" s="239"/>
      <c r="C278" s="240"/>
      <c r="D278" s="218" t="s">
        <v>143</v>
      </c>
      <c r="E278" s="241" t="s">
        <v>1</v>
      </c>
      <c r="F278" s="242" t="s">
        <v>666</v>
      </c>
      <c r="G278" s="240"/>
      <c r="H278" s="241" t="s">
        <v>1</v>
      </c>
      <c r="I278" s="243"/>
      <c r="J278" s="240"/>
      <c r="K278" s="240"/>
      <c r="L278" s="244"/>
      <c r="M278" s="245"/>
      <c r="N278" s="246"/>
      <c r="O278" s="246"/>
      <c r="P278" s="246"/>
      <c r="Q278" s="246"/>
      <c r="R278" s="246"/>
      <c r="S278" s="246"/>
      <c r="T278" s="247"/>
      <c r="AT278" s="248" t="s">
        <v>143</v>
      </c>
      <c r="AU278" s="248" t="s">
        <v>86</v>
      </c>
      <c r="AV278" s="15" t="s">
        <v>84</v>
      </c>
      <c r="AW278" s="15" t="s">
        <v>33</v>
      </c>
      <c r="AX278" s="15" t="s">
        <v>76</v>
      </c>
      <c r="AY278" s="248" t="s">
        <v>134</v>
      </c>
    </row>
    <row r="279" spans="1:65" s="13" customFormat="1" ht="11.25">
      <c r="B279" s="216"/>
      <c r="C279" s="217"/>
      <c r="D279" s="218" t="s">
        <v>143</v>
      </c>
      <c r="E279" s="219" t="s">
        <v>1</v>
      </c>
      <c r="F279" s="220" t="s">
        <v>667</v>
      </c>
      <c r="G279" s="217"/>
      <c r="H279" s="221">
        <v>3.9079999999999999</v>
      </c>
      <c r="I279" s="222"/>
      <c r="J279" s="217"/>
      <c r="K279" s="217"/>
      <c r="L279" s="223"/>
      <c r="M279" s="224"/>
      <c r="N279" s="225"/>
      <c r="O279" s="225"/>
      <c r="P279" s="225"/>
      <c r="Q279" s="225"/>
      <c r="R279" s="225"/>
      <c r="S279" s="225"/>
      <c r="T279" s="226"/>
      <c r="AT279" s="227" t="s">
        <v>143</v>
      </c>
      <c r="AU279" s="227" t="s">
        <v>86</v>
      </c>
      <c r="AV279" s="13" t="s">
        <v>86</v>
      </c>
      <c r="AW279" s="13" t="s">
        <v>33</v>
      </c>
      <c r="AX279" s="13" t="s">
        <v>76</v>
      </c>
      <c r="AY279" s="227" t="s">
        <v>134</v>
      </c>
    </row>
    <row r="280" spans="1:65" s="13" customFormat="1" ht="11.25">
      <c r="B280" s="216"/>
      <c r="C280" s="217"/>
      <c r="D280" s="218" t="s">
        <v>143</v>
      </c>
      <c r="E280" s="219" t="s">
        <v>1</v>
      </c>
      <c r="F280" s="220" t="s">
        <v>668</v>
      </c>
      <c r="G280" s="217"/>
      <c r="H280" s="221">
        <v>1.895</v>
      </c>
      <c r="I280" s="222"/>
      <c r="J280" s="217"/>
      <c r="K280" s="217"/>
      <c r="L280" s="223"/>
      <c r="M280" s="224"/>
      <c r="N280" s="225"/>
      <c r="O280" s="225"/>
      <c r="P280" s="225"/>
      <c r="Q280" s="225"/>
      <c r="R280" s="225"/>
      <c r="S280" s="225"/>
      <c r="T280" s="226"/>
      <c r="AT280" s="227" t="s">
        <v>143</v>
      </c>
      <c r="AU280" s="227" t="s">
        <v>86</v>
      </c>
      <c r="AV280" s="13" t="s">
        <v>86</v>
      </c>
      <c r="AW280" s="13" t="s">
        <v>33</v>
      </c>
      <c r="AX280" s="13" t="s">
        <v>76</v>
      </c>
      <c r="AY280" s="227" t="s">
        <v>134</v>
      </c>
    </row>
    <row r="281" spans="1:65" s="15" customFormat="1" ht="11.25">
      <c r="B281" s="239"/>
      <c r="C281" s="240"/>
      <c r="D281" s="218" t="s">
        <v>143</v>
      </c>
      <c r="E281" s="241" t="s">
        <v>1</v>
      </c>
      <c r="F281" s="242" t="s">
        <v>669</v>
      </c>
      <c r="G281" s="240"/>
      <c r="H281" s="241" t="s">
        <v>1</v>
      </c>
      <c r="I281" s="243"/>
      <c r="J281" s="240"/>
      <c r="K281" s="240"/>
      <c r="L281" s="244"/>
      <c r="M281" s="245"/>
      <c r="N281" s="246"/>
      <c r="O281" s="246"/>
      <c r="P281" s="246"/>
      <c r="Q281" s="246"/>
      <c r="R281" s="246"/>
      <c r="S281" s="246"/>
      <c r="T281" s="247"/>
      <c r="AT281" s="248" t="s">
        <v>143</v>
      </c>
      <c r="AU281" s="248" t="s">
        <v>86</v>
      </c>
      <c r="AV281" s="15" t="s">
        <v>84</v>
      </c>
      <c r="AW281" s="15" t="s">
        <v>33</v>
      </c>
      <c r="AX281" s="15" t="s">
        <v>76</v>
      </c>
      <c r="AY281" s="248" t="s">
        <v>134</v>
      </c>
    </row>
    <row r="282" spans="1:65" s="13" customFormat="1" ht="11.25">
      <c r="B282" s="216"/>
      <c r="C282" s="217"/>
      <c r="D282" s="218" t="s">
        <v>143</v>
      </c>
      <c r="E282" s="219" t="s">
        <v>1</v>
      </c>
      <c r="F282" s="220" t="s">
        <v>670</v>
      </c>
      <c r="G282" s="217"/>
      <c r="H282" s="221">
        <v>3.948</v>
      </c>
      <c r="I282" s="222"/>
      <c r="J282" s="217"/>
      <c r="K282" s="217"/>
      <c r="L282" s="223"/>
      <c r="M282" s="224"/>
      <c r="N282" s="225"/>
      <c r="O282" s="225"/>
      <c r="P282" s="225"/>
      <c r="Q282" s="225"/>
      <c r="R282" s="225"/>
      <c r="S282" s="225"/>
      <c r="T282" s="226"/>
      <c r="AT282" s="227" t="s">
        <v>143</v>
      </c>
      <c r="AU282" s="227" t="s">
        <v>86</v>
      </c>
      <c r="AV282" s="13" t="s">
        <v>86</v>
      </c>
      <c r="AW282" s="13" t="s">
        <v>33</v>
      </c>
      <c r="AX282" s="13" t="s">
        <v>76</v>
      </c>
      <c r="AY282" s="227" t="s">
        <v>134</v>
      </c>
    </row>
    <row r="283" spans="1:65" s="13" customFormat="1" ht="11.25">
      <c r="B283" s="216"/>
      <c r="C283" s="217"/>
      <c r="D283" s="218" t="s">
        <v>143</v>
      </c>
      <c r="E283" s="219" t="s">
        <v>1</v>
      </c>
      <c r="F283" s="220" t="s">
        <v>668</v>
      </c>
      <c r="G283" s="217"/>
      <c r="H283" s="221">
        <v>1.895</v>
      </c>
      <c r="I283" s="222"/>
      <c r="J283" s="217"/>
      <c r="K283" s="217"/>
      <c r="L283" s="223"/>
      <c r="M283" s="224"/>
      <c r="N283" s="225"/>
      <c r="O283" s="225"/>
      <c r="P283" s="225"/>
      <c r="Q283" s="225"/>
      <c r="R283" s="225"/>
      <c r="S283" s="225"/>
      <c r="T283" s="226"/>
      <c r="AT283" s="227" t="s">
        <v>143</v>
      </c>
      <c r="AU283" s="227" t="s">
        <v>86</v>
      </c>
      <c r="AV283" s="13" t="s">
        <v>86</v>
      </c>
      <c r="AW283" s="13" t="s">
        <v>33</v>
      </c>
      <c r="AX283" s="13" t="s">
        <v>76</v>
      </c>
      <c r="AY283" s="227" t="s">
        <v>134</v>
      </c>
    </row>
    <row r="284" spans="1:65" s="14" customFormat="1" ht="11.25">
      <c r="B284" s="228"/>
      <c r="C284" s="229"/>
      <c r="D284" s="218" t="s">
        <v>143</v>
      </c>
      <c r="E284" s="230" t="s">
        <v>1</v>
      </c>
      <c r="F284" s="231" t="s">
        <v>145</v>
      </c>
      <c r="G284" s="229"/>
      <c r="H284" s="232">
        <v>11.645999999999999</v>
      </c>
      <c r="I284" s="233"/>
      <c r="J284" s="229"/>
      <c r="K284" s="229"/>
      <c r="L284" s="234"/>
      <c r="M284" s="235"/>
      <c r="N284" s="236"/>
      <c r="O284" s="236"/>
      <c r="P284" s="236"/>
      <c r="Q284" s="236"/>
      <c r="R284" s="236"/>
      <c r="S284" s="236"/>
      <c r="T284" s="237"/>
      <c r="AT284" s="238" t="s">
        <v>143</v>
      </c>
      <c r="AU284" s="238" t="s">
        <v>86</v>
      </c>
      <c r="AV284" s="14" t="s">
        <v>141</v>
      </c>
      <c r="AW284" s="14" t="s">
        <v>33</v>
      </c>
      <c r="AX284" s="14" t="s">
        <v>84</v>
      </c>
      <c r="AY284" s="238" t="s">
        <v>134</v>
      </c>
    </row>
    <row r="285" spans="1:65" s="2" customFormat="1" ht="16.5" customHeight="1">
      <c r="A285" s="34"/>
      <c r="B285" s="35"/>
      <c r="C285" s="203" t="s">
        <v>334</v>
      </c>
      <c r="D285" s="203" t="s">
        <v>136</v>
      </c>
      <c r="E285" s="204" t="s">
        <v>671</v>
      </c>
      <c r="F285" s="205" t="s">
        <v>672</v>
      </c>
      <c r="G285" s="206" t="s">
        <v>139</v>
      </c>
      <c r="H285" s="207">
        <v>3.84</v>
      </c>
      <c r="I285" s="208"/>
      <c r="J285" s="209">
        <f>ROUND(I285*H285,2)</f>
        <v>0</v>
      </c>
      <c r="K285" s="205" t="s">
        <v>140</v>
      </c>
      <c r="L285" s="39"/>
      <c r="M285" s="210" t="s">
        <v>1</v>
      </c>
      <c r="N285" s="211" t="s">
        <v>41</v>
      </c>
      <c r="O285" s="71"/>
      <c r="P285" s="212">
        <f>O285*H285</f>
        <v>0</v>
      </c>
      <c r="Q285" s="212">
        <v>1.976E-2</v>
      </c>
      <c r="R285" s="212">
        <f>Q285*H285</f>
        <v>7.5878399999999999E-2</v>
      </c>
      <c r="S285" s="212">
        <v>0</v>
      </c>
      <c r="T285" s="213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14" t="s">
        <v>141</v>
      </c>
      <c r="AT285" s="214" t="s">
        <v>136</v>
      </c>
      <c r="AU285" s="214" t="s">
        <v>86</v>
      </c>
      <c r="AY285" s="17" t="s">
        <v>134</v>
      </c>
      <c r="BE285" s="215">
        <f>IF(N285="základní",J285,0)</f>
        <v>0</v>
      </c>
      <c r="BF285" s="215">
        <f>IF(N285="snížená",J285,0)</f>
        <v>0</v>
      </c>
      <c r="BG285" s="215">
        <f>IF(N285="zákl. přenesená",J285,0)</f>
        <v>0</v>
      </c>
      <c r="BH285" s="215">
        <f>IF(N285="sníž. přenesená",J285,0)</f>
        <v>0</v>
      </c>
      <c r="BI285" s="215">
        <f>IF(N285="nulová",J285,0)</f>
        <v>0</v>
      </c>
      <c r="BJ285" s="17" t="s">
        <v>84</v>
      </c>
      <c r="BK285" s="215">
        <f>ROUND(I285*H285,2)</f>
        <v>0</v>
      </c>
      <c r="BL285" s="17" t="s">
        <v>141</v>
      </c>
      <c r="BM285" s="214" t="s">
        <v>337</v>
      </c>
    </row>
    <row r="286" spans="1:65" s="13" customFormat="1" ht="11.25">
      <c r="B286" s="216"/>
      <c r="C286" s="217"/>
      <c r="D286" s="218" t="s">
        <v>143</v>
      </c>
      <c r="E286" s="219" t="s">
        <v>1</v>
      </c>
      <c r="F286" s="220" t="s">
        <v>673</v>
      </c>
      <c r="G286" s="217"/>
      <c r="H286" s="221">
        <v>3.84</v>
      </c>
      <c r="I286" s="222"/>
      <c r="J286" s="217"/>
      <c r="K286" s="217"/>
      <c r="L286" s="223"/>
      <c r="M286" s="224"/>
      <c r="N286" s="225"/>
      <c r="O286" s="225"/>
      <c r="P286" s="225"/>
      <c r="Q286" s="225"/>
      <c r="R286" s="225"/>
      <c r="S286" s="225"/>
      <c r="T286" s="226"/>
      <c r="AT286" s="227" t="s">
        <v>143</v>
      </c>
      <c r="AU286" s="227" t="s">
        <v>86</v>
      </c>
      <c r="AV286" s="13" t="s">
        <v>86</v>
      </c>
      <c r="AW286" s="13" t="s">
        <v>33</v>
      </c>
      <c r="AX286" s="13" t="s">
        <v>76</v>
      </c>
      <c r="AY286" s="227" t="s">
        <v>134</v>
      </c>
    </row>
    <row r="287" spans="1:65" s="14" customFormat="1" ht="11.25">
      <c r="B287" s="228"/>
      <c r="C287" s="229"/>
      <c r="D287" s="218" t="s">
        <v>143</v>
      </c>
      <c r="E287" s="230" t="s">
        <v>1</v>
      </c>
      <c r="F287" s="231" t="s">
        <v>145</v>
      </c>
      <c r="G287" s="229"/>
      <c r="H287" s="232">
        <v>3.84</v>
      </c>
      <c r="I287" s="233"/>
      <c r="J287" s="229"/>
      <c r="K287" s="229"/>
      <c r="L287" s="234"/>
      <c r="M287" s="235"/>
      <c r="N287" s="236"/>
      <c r="O287" s="236"/>
      <c r="P287" s="236"/>
      <c r="Q287" s="236"/>
      <c r="R287" s="236"/>
      <c r="S287" s="236"/>
      <c r="T287" s="237"/>
      <c r="AT287" s="238" t="s">
        <v>143</v>
      </c>
      <c r="AU287" s="238" t="s">
        <v>86</v>
      </c>
      <c r="AV287" s="14" t="s">
        <v>141</v>
      </c>
      <c r="AW287" s="14" t="s">
        <v>33</v>
      </c>
      <c r="AX287" s="14" t="s">
        <v>84</v>
      </c>
      <c r="AY287" s="238" t="s">
        <v>134</v>
      </c>
    </row>
    <row r="288" spans="1:65" s="2" customFormat="1" ht="21.75" customHeight="1">
      <c r="A288" s="34"/>
      <c r="B288" s="35"/>
      <c r="C288" s="203" t="s">
        <v>224</v>
      </c>
      <c r="D288" s="203" t="s">
        <v>136</v>
      </c>
      <c r="E288" s="204" t="s">
        <v>674</v>
      </c>
      <c r="F288" s="205" t="s">
        <v>675</v>
      </c>
      <c r="G288" s="206" t="s">
        <v>139</v>
      </c>
      <c r="H288" s="207">
        <v>11.646000000000001</v>
      </c>
      <c r="I288" s="208"/>
      <c r="J288" s="209">
        <f>ROUND(I288*H288,2)</f>
        <v>0</v>
      </c>
      <c r="K288" s="205" t="s">
        <v>140</v>
      </c>
      <c r="L288" s="39"/>
      <c r="M288" s="210" t="s">
        <v>1</v>
      </c>
      <c r="N288" s="211" t="s">
        <v>41</v>
      </c>
      <c r="O288" s="71"/>
      <c r="P288" s="212">
        <f>O288*H288</f>
        <v>0</v>
      </c>
      <c r="Q288" s="212">
        <v>5.0000000000000002E-5</v>
      </c>
      <c r="R288" s="212">
        <f>Q288*H288</f>
        <v>5.8230000000000011E-4</v>
      </c>
      <c r="S288" s="212">
        <v>0</v>
      </c>
      <c r="T288" s="213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14" t="s">
        <v>141</v>
      </c>
      <c r="AT288" s="214" t="s">
        <v>136</v>
      </c>
      <c r="AU288" s="214" t="s">
        <v>86</v>
      </c>
      <c r="AY288" s="17" t="s">
        <v>134</v>
      </c>
      <c r="BE288" s="215">
        <f>IF(N288="základní",J288,0)</f>
        <v>0</v>
      </c>
      <c r="BF288" s="215">
        <f>IF(N288="snížená",J288,0)</f>
        <v>0</v>
      </c>
      <c r="BG288" s="215">
        <f>IF(N288="zákl. přenesená",J288,0)</f>
        <v>0</v>
      </c>
      <c r="BH288" s="215">
        <f>IF(N288="sníž. přenesená",J288,0)</f>
        <v>0</v>
      </c>
      <c r="BI288" s="215">
        <f>IF(N288="nulová",J288,0)</f>
        <v>0</v>
      </c>
      <c r="BJ288" s="17" t="s">
        <v>84</v>
      </c>
      <c r="BK288" s="215">
        <f>ROUND(I288*H288,2)</f>
        <v>0</v>
      </c>
      <c r="BL288" s="17" t="s">
        <v>141</v>
      </c>
      <c r="BM288" s="214" t="s">
        <v>340</v>
      </c>
    </row>
    <row r="289" spans="1:65" s="15" customFormat="1" ht="11.25">
      <c r="B289" s="239"/>
      <c r="C289" s="240"/>
      <c r="D289" s="218" t="s">
        <v>143</v>
      </c>
      <c r="E289" s="241" t="s">
        <v>1</v>
      </c>
      <c r="F289" s="242" t="s">
        <v>666</v>
      </c>
      <c r="G289" s="240"/>
      <c r="H289" s="241" t="s">
        <v>1</v>
      </c>
      <c r="I289" s="243"/>
      <c r="J289" s="240"/>
      <c r="K289" s="240"/>
      <c r="L289" s="244"/>
      <c r="M289" s="245"/>
      <c r="N289" s="246"/>
      <c r="O289" s="246"/>
      <c r="P289" s="246"/>
      <c r="Q289" s="246"/>
      <c r="R289" s="246"/>
      <c r="S289" s="246"/>
      <c r="T289" s="247"/>
      <c r="AT289" s="248" t="s">
        <v>143</v>
      </c>
      <c r="AU289" s="248" t="s">
        <v>86</v>
      </c>
      <c r="AV289" s="15" t="s">
        <v>84</v>
      </c>
      <c r="AW289" s="15" t="s">
        <v>33</v>
      </c>
      <c r="AX289" s="15" t="s">
        <v>76</v>
      </c>
      <c r="AY289" s="248" t="s">
        <v>134</v>
      </c>
    </row>
    <row r="290" spans="1:65" s="13" customFormat="1" ht="11.25">
      <c r="B290" s="216"/>
      <c r="C290" s="217"/>
      <c r="D290" s="218" t="s">
        <v>143</v>
      </c>
      <c r="E290" s="219" t="s">
        <v>1</v>
      </c>
      <c r="F290" s="220" t="s">
        <v>667</v>
      </c>
      <c r="G290" s="217"/>
      <c r="H290" s="221">
        <v>3.9079999999999999</v>
      </c>
      <c r="I290" s="222"/>
      <c r="J290" s="217"/>
      <c r="K290" s="217"/>
      <c r="L290" s="223"/>
      <c r="M290" s="224"/>
      <c r="N290" s="225"/>
      <c r="O290" s="225"/>
      <c r="P290" s="225"/>
      <c r="Q290" s="225"/>
      <c r="R290" s="225"/>
      <c r="S290" s="225"/>
      <c r="T290" s="226"/>
      <c r="AT290" s="227" t="s">
        <v>143</v>
      </c>
      <c r="AU290" s="227" t="s">
        <v>86</v>
      </c>
      <c r="AV290" s="13" t="s">
        <v>86</v>
      </c>
      <c r="AW290" s="13" t="s">
        <v>33</v>
      </c>
      <c r="AX290" s="13" t="s">
        <v>76</v>
      </c>
      <c r="AY290" s="227" t="s">
        <v>134</v>
      </c>
    </row>
    <row r="291" spans="1:65" s="13" customFormat="1" ht="11.25">
      <c r="B291" s="216"/>
      <c r="C291" s="217"/>
      <c r="D291" s="218" t="s">
        <v>143</v>
      </c>
      <c r="E291" s="219" t="s">
        <v>1</v>
      </c>
      <c r="F291" s="220" t="s">
        <v>668</v>
      </c>
      <c r="G291" s="217"/>
      <c r="H291" s="221">
        <v>1.895</v>
      </c>
      <c r="I291" s="222"/>
      <c r="J291" s="217"/>
      <c r="K291" s="217"/>
      <c r="L291" s="223"/>
      <c r="M291" s="224"/>
      <c r="N291" s="225"/>
      <c r="O291" s="225"/>
      <c r="P291" s="225"/>
      <c r="Q291" s="225"/>
      <c r="R291" s="225"/>
      <c r="S291" s="225"/>
      <c r="T291" s="226"/>
      <c r="AT291" s="227" t="s">
        <v>143</v>
      </c>
      <c r="AU291" s="227" t="s">
        <v>86</v>
      </c>
      <c r="AV291" s="13" t="s">
        <v>86</v>
      </c>
      <c r="AW291" s="13" t="s">
        <v>33</v>
      </c>
      <c r="AX291" s="13" t="s">
        <v>76</v>
      </c>
      <c r="AY291" s="227" t="s">
        <v>134</v>
      </c>
    </row>
    <row r="292" spans="1:65" s="15" customFormat="1" ht="11.25">
      <c r="B292" s="239"/>
      <c r="C292" s="240"/>
      <c r="D292" s="218" t="s">
        <v>143</v>
      </c>
      <c r="E292" s="241" t="s">
        <v>1</v>
      </c>
      <c r="F292" s="242" t="s">
        <v>669</v>
      </c>
      <c r="G292" s="240"/>
      <c r="H292" s="241" t="s">
        <v>1</v>
      </c>
      <c r="I292" s="243"/>
      <c r="J292" s="240"/>
      <c r="K292" s="240"/>
      <c r="L292" s="244"/>
      <c r="M292" s="245"/>
      <c r="N292" s="246"/>
      <c r="O292" s="246"/>
      <c r="P292" s="246"/>
      <c r="Q292" s="246"/>
      <c r="R292" s="246"/>
      <c r="S292" s="246"/>
      <c r="T292" s="247"/>
      <c r="AT292" s="248" t="s">
        <v>143</v>
      </c>
      <c r="AU292" s="248" t="s">
        <v>86</v>
      </c>
      <c r="AV292" s="15" t="s">
        <v>84</v>
      </c>
      <c r="AW292" s="15" t="s">
        <v>33</v>
      </c>
      <c r="AX292" s="15" t="s">
        <v>76</v>
      </c>
      <c r="AY292" s="248" t="s">
        <v>134</v>
      </c>
    </row>
    <row r="293" spans="1:65" s="13" customFormat="1" ht="11.25">
      <c r="B293" s="216"/>
      <c r="C293" s="217"/>
      <c r="D293" s="218" t="s">
        <v>143</v>
      </c>
      <c r="E293" s="219" t="s">
        <v>1</v>
      </c>
      <c r="F293" s="220" t="s">
        <v>670</v>
      </c>
      <c r="G293" s="217"/>
      <c r="H293" s="221">
        <v>3.948</v>
      </c>
      <c r="I293" s="222"/>
      <c r="J293" s="217"/>
      <c r="K293" s="217"/>
      <c r="L293" s="223"/>
      <c r="M293" s="224"/>
      <c r="N293" s="225"/>
      <c r="O293" s="225"/>
      <c r="P293" s="225"/>
      <c r="Q293" s="225"/>
      <c r="R293" s="225"/>
      <c r="S293" s="225"/>
      <c r="T293" s="226"/>
      <c r="AT293" s="227" t="s">
        <v>143</v>
      </c>
      <c r="AU293" s="227" t="s">
        <v>86</v>
      </c>
      <c r="AV293" s="13" t="s">
        <v>86</v>
      </c>
      <c r="AW293" s="13" t="s">
        <v>33</v>
      </c>
      <c r="AX293" s="13" t="s">
        <v>76</v>
      </c>
      <c r="AY293" s="227" t="s">
        <v>134</v>
      </c>
    </row>
    <row r="294" spans="1:65" s="13" customFormat="1" ht="11.25">
      <c r="B294" s="216"/>
      <c r="C294" s="217"/>
      <c r="D294" s="218" t="s">
        <v>143</v>
      </c>
      <c r="E294" s="219" t="s">
        <v>1</v>
      </c>
      <c r="F294" s="220" t="s">
        <v>668</v>
      </c>
      <c r="G294" s="217"/>
      <c r="H294" s="221">
        <v>1.895</v>
      </c>
      <c r="I294" s="222"/>
      <c r="J294" s="217"/>
      <c r="K294" s="217"/>
      <c r="L294" s="223"/>
      <c r="M294" s="224"/>
      <c r="N294" s="225"/>
      <c r="O294" s="225"/>
      <c r="P294" s="225"/>
      <c r="Q294" s="225"/>
      <c r="R294" s="225"/>
      <c r="S294" s="225"/>
      <c r="T294" s="226"/>
      <c r="AT294" s="227" t="s">
        <v>143</v>
      </c>
      <c r="AU294" s="227" t="s">
        <v>86</v>
      </c>
      <c r="AV294" s="13" t="s">
        <v>86</v>
      </c>
      <c r="AW294" s="13" t="s">
        <v>33</v>
      </c>
      <c r="AX294" s="13" t="s">
        <v>76</v>
      </c>
      <c r="AY294" s="227" t="s">
        <v>134</v>
      </c>
    </row>
    <row r="295" spans="1:65" s="14" customFormat="1" ht="11.25">
      <c r="B295" s="228"/>
      <c r="C295" s="229"/>
      <c r="D295" s="218" t="s">
        <v>143</v>
      </c>
      <c r="E295" s="230" t="s">
        <v>1</v>
      </c>
      <c r="F295" s="231" t="s">
        <v>145</v>
      </c>
      <c r="G295" s="229"/>
      <c r="H295" s="232">
        <v>11.645999999999999</v>
      </c>
      <c r="I295" s="233"/>
      <c r="J295" s="229"/>
      <c r="K295" s="229"/>
      <c r="L295" s="234"/>
      <c r="M295" s="235"/>
      <c r="N295" s="236"/>
      <c r="O295" s="236"/>
      <c r="P295" s="236"/>
      <c r="Q295" s="236"/>
      <c r="R295" s="236"/>
      <c r="S295" s="236"/>
      <c r="T295" s="237"/>
      <c r="AT295" s="238" t="s">
        <v>143</v>
      </c>
      <c r="AU295" s="238" t="s">
        <v>86</v>
      </c>
      <c r="AV295" s="14" t="s">
        <v>141</v>
      </c>
      <c r="AW295" s="14" t="s">
        <v>33</v>
      </c>
      <c r="AX295" s="14" t="s">
        <v>84</v>
      </c>
      <c r="AY295" s="238" t="s">
        <v>134</v>
      </c>
    </row>
    <row r="296" spans="1:65" s="2" customFormat="1" ht="21.75" customHeight="1">
      <c r="A296" s="34"/>
      <c r="B296" s="35"/>
      <c r="C296" s="203" t="s">
        <v>344</v>
      </c>
      <c r="D296" s="203" t="s">
        <v>136</v>
      </c>
      <c r="E296" s="204" t="s">
        <v>676</v>
      </c>
      <c r="F296" s="205" t="s">
        <v>677</v>
      </c>
      <c r="G296" s="206" t="s">
        <v>139</v>
      </c>
      <c r="H296" s="207">
        <v>3.84</v>
      </c>
      <c r="I296" s="208"/>
      <c r="J296" s="209">
        <f>ROUND(I296*H296,2)</f>
        <v>0</v>
      </c>
      <c r="K296" s="205" t="s">
        <v>140</v>
      </c>
      <c r="L296" s="39"/>
      <c r="M296" s="210" t="s">
        <v>1</v>
      </c>
      <c r="N296" s="211" t="s">
        <v>41</v>
      </c>
      <c r="O296" s="71"/>
      <c r="P296" s="212">
        <f>O296*H296</f>
        <v>0</v>
      </c>
      <c r="Q296" s="212">
        <v>0</v>
      </c>
      <c r="R296" s="212">
        <f>Q296*H296</f>
        <v>0</v>
      </c>
      <c r="S296" s="212">
        <v>0</v>
      </c>
      <c r="T296" s="213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214" t="s">
        <v>141</v>
      </c>
      <c r="AT296" s="214" t="s">
        <v>136</v>
      </c>
      <c r="AU296" s="214" t="s">
        <v>86</v>
      </c>
      <c r="AY296" s="17" t="s">
        <v>134</v>
      </c>
      <c r="BE296" s="215">
        <f>IF(N296="základní",J296,0)</f>
        <v>0</v>
      </c>
      <c r="BF296" s="215">
        <f>IF(N296="snížená",J296,0)</f>
        <v>0</v>
      </c>
      <c r="BG296" s="215">
        <f>IF(N296="zákl. přenesená",J296,0)</f>
        <v>0</v>
      </c>
      <c r="BH296" s="215">
        <f>IF(N296="sníž. přenesená",J296,0)</f>
        <v>0</v>
      </c>
      <c r="BI296" s="215">
        <f>IF(N296="nulová",J296,0)</f>
        <v>0</v>
      </c>
      <c r="BJ296" s="17" t="s">
        <v>84</v>
      </c>
      <c r="BK296" s="215">
        <f>ROUND(I296*H296,2)</f>
        <v>0</v>
      </c>
      <c r="BL296" s="17" t="s">
        <v>141</v>
      </c>
      <c r="BM296" s="214" t="s">
        <v>347</v>
      </c>
    </row>
    <row r="297" spans="1:65" s="2" customFormat="1" ht="16.5" customHeight="1">
      <c r="A297" s="34"/>
      <c r="B297" s="35"/>
      <c r="C297" s="203" t="s">
        <v>233</v>
      </c>
      <c r="D297" s="203" t="s">
        <v>136</v>
      </c>
      <c r="E297" s="204" t="s">
        <v>678</v>
      </c>
      <c r="F297" s="205" t="s">
        <v>679</v>
      </c>
      <c r="G297" s="206" t="s">
        <v>180</v>
      </c>
      <c r="H297" s="207">
        <v>2.3180000000000001</v>
      </c>
      <c r="I297" s="208"/>
      <c r="J297" s="209">
        <f>ROUND(I297*H297,2)</f>
        <v>0</v>
      </c>
      <c r="K297" s="205" t="s">
        <v>140</v>
      </c>
      <c r="L297" s="39"/>
      <c r="M297" s="210" t="s">
        <v>1</v>
      </c>
      <c r="N297" s="211" t="s">
        <v>41</v>
      </c>
      <c r="O297" s="71"/>
      <c r="P297" s="212">
        <f>O297*H297</f>
        <v>0</v>
      </c>
      <c r="Q297" s="212">
        <v>1.0490900000000001</v>
      </c>
      <c r="R297" s="212">
        <f>Q297*H297</f>
        <v>2.4317906200000001</v>
      </c>
      <c r="S297" s="212">
        <v>0</v>
      </c>
      <c r="T297" s="213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14" t="s">
        <v>141</v>
      </c>
      <c r="AT297" s="214" t="s">
        <v>136</v>
      </c>
      <c r="AU297" s="214" t="s">
        <v>86</v>
      </c>
      <c r="AY297" s="17" t="s">
        <v>134</v>
      </c>
      <c r="BE297" s="215">
        <f>IF(N297="základní",J297,0)</f>
        <v>0</v>
      </c>
      <c r="BF297" s="215">
        <f>IF(N297="snížená",J297,0)</f>
        <v>0</v>
      </c>
      <c r="BG297" s="215">
        <f>IF(N297="zákl. přenesená",J297,0)</f>
        <v>0</v>
      </c>
      <c r="BH297" s="215">
        <f>IF(N297="sníž. přenesená",J297,0)</f>
        <v>0</v>
      </c>
      <c r="BI297" s="215">
        <f>IF(N297="nulová",J297,0)</f>
        <v>0</v>
      </c>
      <c r="BJ297" s="17" t="s">
        <v>84</v>
      </c>
      <c r="BK297" s="215">
        <f>ROUND(I297*H297,2)</f>
        <v>0</v>
      </c>
      <c r="BL297" s="17" t="s">
        <v>141</v>
      </c>
      <c r="BM297" s="214" t="s">
        <v>352</v>
      </c>
    </row>
    <row r="298" spans="1:65" s="13" customFormat="1" ht="11.25">
      <c r="B298" s="216"/>
      <c r="C298" s="217"/>
      <c r="D298" s="218" t="s">
        <v>143</v>
      </c>
      <c r="E298" s="219" t="s">
        <v>1</v>
      </c>
      <c r="F298" s="220" t="s">
        <v>680</v>
      </c>
      <c r="G298" s="217"/>
      <c r="H298" s="221">
        <v>2.544</v>
      </c>
      <c r="I298" s="222"/>
      <c r="J298" s="217"/>
      <c r="K298" s="217"/>
      <c r="L298" s="223"/>
      <c r="M298" s="224"/>
      <c r="N298" s="225"/>
      <c r="O298" s="225"/>
      <c r="P298" s="225"/>
      <c r="Q298" s="225"/>
      <c r="R298" s="225"/>
      <c r="S298" s="225"/>
      <c r="T298" s="226"/>
      <c r="AT298" s="227" t="s">
        <v>143</v>
      </c>
      <c r="AU298" s="227" t="s">
        <v>86</v>
      </c>
      <c r="AV298" s="13" t="s">
        <v>86</v>
      </c>
      <c r="AW298" s="13" t="s">
        <v>33</v>
      </c>
      <c r="AX298" s="13" t="s">
        <v>76</v>
      </c>
      <c r="AY298" s="227" t="s">
        <v>134</v>
      </c>
    </row>
    <row r="299" spans="1:65" s="15" customFormat="1" ht="11.25">
      <c r="B299" s="239"/>
      <c r="C299" s="240"/>
      <c r="D299" s="218" t="s">
        <v>143</v>
      </c>
      <c r="E299" s="241" t="s">
        <v>1</v>
      </c>
      <c r="F299" s="242" t="s">
        <v>681</v>
      </c>
      <c r="G299" s="240"/>
      <c r="H299" s="241" t="s">
        <v>1</v>
      </c>
      <c r="I299" s="243"/>
      <c r="J299" s="240"/>
      <c r="K299" s="240"/>
      <c r="L299" s="244"/>
      <c r="M299" s="245"/>
      <c r="N299" s="246"/>
      <c r="O299" s="246"/>
      <c r="P299" s="246"/>
      <c r="Q299" s="246"/>
      <c r="R299" s="246"/>
      <c r="S299" s="246"/>
      <c r="T299" s="247"/>
      <c r="AT299" s="248" t="s">
        <v>143</v>
      </c>
      <c r="AU299" s="248" t="s">
        <v>86</v>
      </c>
      <c r="AV299" s="15" t="s">
        <v>84</v>
      </c>
      <c r="AW299" s="15" t="s">
        <v>33</v>
      </c>
      <c r="AX299" s="15" t="s">
        <v>76</v>
      </c>
      <c r="AY299" s="248" t="s">
        <v>134</v>
      </c>
    </row>
    <row r="300" spans="1:65" s="13" customFormat="1" ht="11.25">
      <c r="B300" s="216"/>
      <c r="C300" s="217"/>
      <c r="D300" s="218" t="s">
        <v>143</v>
      </c>
      <c r="E300" s="219" t="s">
        <v>1</v>
      </c>
      <c r="F300" s="220" t="s">
        <v>682</v>
      </c>
      <c r="G300" s="217"/>
      <c r="H300" s="221">
        <v>-0.22600000000000001</v>
      </c>
      <c r="I300" s="222"/>
      <c r="J300" s="217"/>
      <c r="K300" s="217"/>
      <c r="L300" s="223"/>
      <c r="M300" s="224"/>
      <c r="N300" s="225"/>
      <c r="O300" s="225"/>
      <c r="P300" s="225"/>
      <c r="Q300" s="225"/>
      <c r="R300" s="225"/>
      <c r="S300" s="225"/>
      <c r="T300" s="226"/>
      <c r="AT300" s="227" t="s">
        <v>143</v>
      </c>
      <c r="AU300" s="227" t="s">
        <v>86</v>
      </c>
      <c r="AV300" s="13" t="s">
        <v>86</v>
      </c>
      <c r="AW300" s="13" t="s">
        <v>33</v>
      </c>
      <c r="AX300" s="13" t="s">
        <v>76</v>
      </c>
      <c r="AY300" s="227" t="s">
        <v>134</v>
      </c>
    </row>
    <row r="301" spans="1:65" s="14" customFormat="1" ht="11.25">
      <c r="B301" s="228"/>
      <c r="C301" s="229"/>
      <c r="D301" s="218" t="s">
        <v>143</v>
      </c>
      <c r="E301" s="230" t="s">
        <v>1</v>
      </c>
      <c r="F301" s="231" t="s">
        <v>145</v>
      </c>
      <c r="G301" s="229"/>
      <c r="H301" s="232">
        <v>2.3180000000000001</v>
      </c>
      <c r="I301" s="233"/>
      <c r="J301" s="229"/>
      <c r="K301" s="229"/>
      <c r="L301" s="234"/>
      <c r="M301" s="235"/>
      <c r="N301" s="236"/>
      <c r="O301" s="236"/>
      <c r="P301" s="236"/>
      <c r="Q301" s="236"/>
      <c r="R301" s="236"/>
      <c r="S301" s="236"/>
      <c r="T301" s="237"/>
      <c r="AT301" s="238" t="s">
        <v>143</v>
      </c>
      <c r="AU301" s="238" t="s">
        <v>86</v>
      </c>
      <c r="AV301" s="14" t="s">
        <v>141</v>
      </c>
      <c r="AW301" s="14" t="s">
        <v>33</v>
      </c>
      <c r="AX301" s="14" t="s">
        <v>84</v>
      </c>
      <c r="AY301" s="238" t="s">
        <v>134</v>
      </c>
    </row>
    <row r="302" spans="1:65" s="2" customFormat="1" ht="21.75" customHeight="1">
      <c r="A302" s="34"/>
      <c r="B302" s="35"/>
      <c r="C302" s="203" t="s">
        <v>354</v>
      </c>
      <c r="D302" s="203" t="s">
        <v>136</v>
      </c>
      <c r="E302" s="204" t="s">
        <v>313</v>
      </c>
      <c r="F302" s="205" t="s">
        <v>314</v>
      </c>
      <c r="G302" s="206" t="s">
        <v>139</v>
      </c>
      <c r="H302" s="207">
        <v>23.341999999999999</v>
      </c>
      <c r="I302" s="208"/>
      <c r="J302" s="209">
        <f>ROUND(I302*H302,2)</f>
        <v>0</v>
      </c>
      <c r="K302" s="205" t="s">
        <v>140</v>
      </c>
      <c r="L302" s="39"/>
      <c r="M302" s="210" t="s">
        <v>1</v>
      </c>
      <c r="N302" s="211" t="s">
        <v>41</v>
      </c>
      <c r="O302" s="71"/>
      <c r="P302" s="212">
        <f>O302*H302</f>
        <v>0</v>
      </c>
      <c r="Q302" s="212">
        <v>0.22797999999999999</v>
      </c>
      <c r="R302" s="212">
        <f>Q302*H302</f>
        <v>5.3215091599999997</v>
      </c>
      <c r="S302" s="212">
        <v>0</v>
      </c>
      <c r="T302" s="213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14" t="s">
        <v>141</v>
      </c>
      <c r="AT302" s="214" t="s">
        <v>136</v>
      </c>
      <c r="AU302" s="214" t="s">
        <v>86</v>
      </c>
      <c r="AY302" s="17" t="s">
        <v>134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17" t="s">
        <v>84</v>
      </c>
      <c r="BK302" s="215">
        <f>ROUND(I302*H302,2)</f>
        <v>0</v>
      </c>
      <c r="BL302" s="17" t="s">
        <v>141</v>
      </c>
      <c r="BM302" s="214" t="s">
        <v>357</v>
      </c>
    </row>
    <row r="303" spans="1:65" s="15" customFormat="1" ht="11.25">
      <c r="B303" s="239"/>
      <c r="C303" s="240"/>
      <c r="D303" s="218" t="s">
        <v>143</v>
      </c>
      <c r="E303" s="241" t="s">
        <v>1</v>
      </c>
      <c r="F303" s="242" t="s">
        <v>683</v>
      </c>
      <c r="G303" s="240"/>
      <c r="H303" s="241" t="s">
        <v>1</v>
      </c>
      <c r="I303" s="243"/>
      <c r="J303" s="240"/>
      <c r="K303" s="240"/>
      <c r="L303" s="244"/>
      <c r="M303" s="245"/>
      <c r="N303" s="246"/>
      <c r="O303" s="246"/>
      <c r="P303" s="246"/>
      <c r="Q303" s="246"/>
      <c r="R303" s="246"/>
      <c r="S303" s="246"/>
      <c r="T303" s="247"/>
      <c r="AT303" s="248" t="s">
        <v>143</v>
      </c>
      <c r="AU303" s="248" t="s">
        <v>86</v>
      </c>
      <c r="AV303" s="15" t="s">
        <v>84</v>
      </c>
      <c r="AW303" s="15" t="s">
        <v>33</v>
      </c>
      <c r="AX303" s="15" t="s">
        <v>76</v>
      </c>
      <c r="AY303" s="248" t="s">
        <v>134</v>
      </c>
    </row>
    <row r="304" spans="1:65" s="13" customFormat="1" ht="11.25">
      <c r="B304" s="216"/>
      <c r="C304" s="217"/>
      <c r="D304" s="218" t="s">
        <v>143</v>
      </c>
      <c r="E304" s="219" t="s">
        <v>1</v>
      </c>
      <c r="F304" s="220" t="s">
        <v>684</v>
      </c>
      <c r="G304" s="217"/>
      <c r="H304" s="221">
        <v>23.341999999999999</v>
      </c>
      <c r="I304" s="222"/>
      <c r="J304" s="217"/>
      <c r="K304" s="217"/>
      <c r="L304" s="223"/>
      <c r="M304" s="224"/>
      <c r="N304" s="225"/>
      <c r="O304" s="225"/>
      <c r="P304" s="225"/>
      <c r="Q304" s="225"/>
      <c r="R304" s="225"/>
      <c r="S304" s="225"/>
      <c r="T304" s="226"/>
      <c r="AT304" s="227" t="s">
        <v>143</v>
      </c>
      <c r="AU304" s="227" t="s">
        <v>86</v>
      </c>
      <c r="AV304" s="13" t="s">
        <v>86</v>
      </c>
      <c r="AW304" s="13" t="s">
        <v>33</v>
      </c>
      <c r="AX304" s="13" t="s">
        <v>76</v>
      </c>
      <c r="AY304" s="227" t="s">
        <v>134</v>
      </c>
    </row>
    <row r="305" spans="1:65" s="14" customFormat="1" ht="11.25">
      <c r="B305" s="228"/>
      <c r="C305" s="229"/>
      <c r="D305" s="218" t="s">
        <v>143</v>
      </c>
      <c r="E305" s="230" t="s">
        <v>1</v>
      </c>
      <c r="F305" s="231" t="s">
        <v>145</v>
      </c>
      <c r="G305" s="229"/>
      <c r="H305" s="232">
        <v>23.341999999999999</v>
      </c>
      <c r="I305" s="233"/>
      <c r="J305" s="229"/>
      <c r="K305" s="229"/>
      <c r="L305" s="234"/>
      <c r="M305" s="235"/>
      <c r="N305" s="236"/>
      <c r="O305" s="236"/>
      <c r="P305" s="236"/>
      <c r="Q305" s="236"/>
      <c r="R305" s="236"/>
      <c r="S305" s="236"/>
      <c r="T305" s="237"/>
      <c r="AT305" s="238" t="s">
        <v>143</v>
      </c>
      <c r="AU305" s="238" t="s">
        <v>86</v>
      </c>
      <c r="AV305" s="14" t="s">
        <v>141</v>
      </c>
      <c r="AW305" s="14" t="s">
        <v>33</v>
      </c>
      <c r="AX305" s="14" t="s">
        <v>84</v>
      </c>
      <c r="AY305" s="238" t="s">
        <v>134</v>
      </c>
    </row>
    <row r="306" spans="1:65" s="2" customFormat="1" ht="21.75" customHeight="1">
      <c r="A306" s="34"/>
      <c r="B306" s="35"/>
      <c r="C306" s="203" t="s">
        <v>237</v>
      </c>
      <c r="D306" s="203" t="s">
        <v>136</v>
      </c>
      <c r="E306" s="204" t="s">
        <v>685</v>
      </c>
      <c r="F306" s="205" t="s">
        <v>686</v>
      </c>
      <c r="G306" s="206" t="s">
        <v>139</v>
      </c>
      <c r="H306" s="207">
        <v>23.341999999999999</v>
      </c>
      <c r="I306" s="208"/>
      <c r="J306" s="209">
        <f>ROUND(I306*H306,2)</f>
        <v>0</v>
      </c>
      <c r="K306" s="205" t="s">
        <v>140</v>
      </c>
      <c r="L306" s="39"/>
      <c r="M306" s="210" t="s">
        <v>1</v>
      </c>
      <c r="N306" s="211" t="s">
        <v>41</v>
      </c>
      <c r="O306" s="71"/>
      <c r="P306" s="212">
        <f>O306*H306</f>
        <v>0</v>
      </c>
      <c r="Q306" s="212">
        <v>0.45584000000000002</v>
      </c>
      <c r="R306" s="212">
        <f>Q306*H306</f>
        <v>10.64021728</v>
      </c>
      <c r="S306" s="212">
        <v>0</v>
      </c>
      <c r="T306" s="213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14" t="s">
        <v>141</v>
      </c>
      <c r="AT306" s="214" t="s">
        <v>136</v>
      </c>
      <c r="AU306" s="214" t="s">
        <v>86</v>
      </c>
      <c r="AY306" s="17" t="s">
        <v>134</v>
      </c>
      <c r="BE306" s="215">
        <f>IF(N306="základní",J306,0)</f>
        <v>0</v>
      </c>
      <c r="BF306" s="215">
        <f>IF(N306="snížená",J306,0)</f>
        <v>0</v>
      </c>
      <c r="BG306" s="215">
        <f>IF(N306="zákl. přenesená",J306,0)</f>
        <v>0</v>
      </c>
      <c r="BH306" s="215">
        <f>IF(N306="sníž. přenesená",J306,0)</f>
        <v>0</v>
      </c>
      <c r="BI306" s="215">
        <f>IF(N306="nulová",J306,0)</f>
        <v>0</v>
      </c>
      <c r="BJ306" s="17" t="s">
        <v>84</v>
      </c>
      <c r="BK306" s="215">
        <f>ROUND(I306*H306,2)</f>
        <v>0</v>
      </c>
      <c r="BL306" s="17" t="s">
        <v>141</v>
      </c>
      <c r="BM306" s="214" t="s">
        <v>361</v>
      </c>
    </row>
    <row r="307" spans="1:65" s="15" customFormat="1" ht="11.25">
      <c r="B307" s="239"/>
      <c r="C307" s="240"/>
      <c r="D307" s="218" t="s">
        <v>143</v>
      </c>
      <c r="E307" s="241" t="s">
        <v>1</v>
      </c>
      <c r="F307" s="242" t="s">
        <v>683</v>
      </c>
      <c r="G307" s="240"/>
      <c r="H307" s="241" t="s">
        <v>1</v>
      </c>
      <c r="I307" s="243"/>
      <c r="J307" s="240"/>
      <c r="K307" s="240"/>
      <c r="L307" s="244"/>
      <c r="M307" s="245"/>
      <c r="N307" s="246"/>
      <c r="O307" s="246"/>
      <c r="P307" s="246"/>
      <c r="Q307" s="246"/>
      <c r="R307" s="246"/>
      <c r="S307" s="246"/>
      <c r="T307" s="247"/>
      <c r="AT307" s="248" t="s">
        <v>143</v>
      </c>
      <c r="AU307" s="248" t="s">
        <v>86</v>
      </c>
      <c r="AV307" s="15" t="s">
        <v>84</v>
      </c>
      <c r="AW307" s="15" t="s">
        <v>33</v>
      </c>
      <c r="AX307" s="15" t="s">
        <v>76</v>
      </c>
      <c r="AY307" s="248" t="s">
        <v>134</v>
      </c>
    </row>
    <row r="308" spans="1:65" s="13" customFormat="1" ht="11.25">
      <c r="B308" s="216"/>
      <c r="C308" s="217"/>
      <c r="D308" s="218" t="s">
        <v>143</v>
      </c>
      <c r="E308" s="219" t="s">
        <v>1</v>
      </c>
      <c r="F308" s="220" t="s">
        <v>684</v>
      </c>
      <c r="G308" s="217"/>
      <c r="H308" s="221">
        <v>23.341999999999999</v>
      </c>
      <c r="I308" s="222"/>
      <c r="J308" s="217"/>
      <c r="K308" s="217"/>
      <c r="L308" s="223"/>
      <c r="M308" s="224"/>
      <c r="N308" s="225"/>
      <c r="O308" s="225"/>
      <c r="P308" s="225"/>
      <c r="Q308" s="225"/>
      <c r="R308" s="225"/>
      <c r="S308" s="225"/>
      <c r="T308" s="226"/>
      <c r="AT308" s="227" t="s">
        <v>143</v>
      </c>
      <c r="AU308" s="227" t="s">
        <v>86</v>
      </c>
      <c r="AV308" s="13" t="s">
        <v>86</v>
      </c>
      <c r="AW308" s="13" t="s">
        <v>33</v>
      </c>
      <c r="AX308" s="13" t="s">
        <v>76</v>
      </c>
      <c r="AY308" s="227" t="s">
        <v>134</v>
      </c>
    </row>
    <row r="309" spans="1:65" s="14" customFormat="1" ht="11.25">
      <c r="B309" s="228"/>
      <c r="C309" s="229"/>
      <c r="D309" s="218" t="s">
        <v>143</v>
      </c>
      <c r="E309" s="230" t="s">
        <v>1</v>
      </c>
      <c r="F309" s="231" t="s">
        <v>145</v>
      </c>
      <c r="G309" s="229"/>
      <c r="H309" s="232">
        <v>23.341999999999999</v>
      </c>
      <c r="I309" s="233"/>
      <c r="J309" s="229"/>
      <c r="K309" s="229"/>
      <c r="L309" s="234"/>
      <c r="M309" s="235"/>
      <c r="N309" s="236"/>
      <c r="O309" s="236"/>
      <c r="P309" s="236"/>
      <c r="Q309" s="236"/>
      <c r="R309" s="236"/>
      <c r="S309" s="236"/>
      <c r="T309" s="237"/>
      <c r="AT309" s="238" t="s">
        <v>143</v>
      </c>
      <c r="AU309" s="238" t="s">
        <v>86</v>
      </c>
      <c r="AV309" s="14" t="s">
        <v>141</v>
      </c>
      <c r="AW309" s="14" t="s">
        <v>33</v>
      </c>
      <c r="AX309" s="14" t="s">
        <v>84</v>
      </c>
      <c r="AY309" s="238" t="s">
        <v>134</v>
      </c>
    </row>
    <row r="310" spans="1:65" s="2" customFormat="1" ht="21.75" customHeight="1">
      <c r="A310" s="34"/>
      <c r="B310" s="35"/>
      <c r="C310" s="203" t="s">
        <v>364</v>
      </c>
      <c r="D310" s="203" t="s">
        <v>136</v>
      </c>
      <c r="E310" s="204" t="s">
        <v>687</v>
      </c>
      <c r="F310" s="205" t="s">
        <v>688</v>
      </c>
      <c r="G310" s="206" t="s">
        <v>139</v>
      </c>
      <c r="H310" s="207">
        <v>1.1519999999999999</v>
      </c>
      <c r="I310" s="208"/>
      <c r="J310" s="209">
        <f>ROUND(I310*H310,2)</f>
        <v>0</v>
      </c>
      <c r="K310" s="205" t="s">
        <v>140</v>
      </c>
      <c r="L310" s="39"/>
      <c r="M310" s="210" t="s">
        <v>1</v>
      </c>
      <c r="N310" s="211" t="s">
        <v>41</v>
      </c>
      <c r="O310" s="71"/>
      <c r="P310" s="212">
        <f>O310*H310</f>
        <v>0</v>
      </c>
      <c r="Q310" s="212">
        <v>2.102E-2</v>
      </c>
      <c r="R310" s="212">
        <f>Q310*H310</f>
        <v>2.421504E-2</v>
      </c>
      <c r="S310" s="212">
        <v>0</v>
      </c>
      <c r="T310" s="213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14" t="s">
        <v>141</v>
      </c>
      <c r="AT310" s="214" t="s">
        <v>136</v>
      </c>
      <c r="AU310" s="214" t="s">
        <v>86</v>
      </c>
      <c r="AY310" s="17" t="s">
        <v>134</v>
      </c>
      <c r="BE310" s="215">
        <f>IF(N310="základní",J310,0)</f>
        <v>0</v>
      </c>
      <c r="BF310" s="215">
        <f>IF(N310="snížená",J310,0)</f>
        <v>0</v>
      </c>
      <c r="BG310" s="215">
        <f>IF(N310="zákl. přenesená",J310,0)</f>
        <v>0</v>
      </c>
      <c r="BH310" s="215">
        <f>IF(N310="sníž. přenesená",J310,0)</f>
        <v>0</v>
      </c>
      <c r="BI310" s="215">
        <f>IF(N310="nulová",J310,0)</f>
        <v>0</v>
      </c>
      <c r="BJ310" s="17" t="s">
        <v>84</v>
      </c>
      <c r="BK310" s="215">
        <f>ROUND(I310*H310,2)</f>
        <v>0</v>
      </c>
      <c r="BL310" s="17" t="s">
        <v>141</v>
      </c>
      <c r="BM310" s="214" t="s">
        <v>367</v>
      </c>
    </row>
    <row r="311" spans="1:65" s="13" customFormat="1" ht="11.25">
      <c r="B311" s="216"/>
      <c r="C311" s="217"/>
      <c r="D311" s="218" t="s">
        <v>143</v>
      </c>
      <c r="E311" s="219" t="s">
        <v>1</v>
      </c>
      <c r="F311" s="220" t="s">
        <v>689</v>
      </c>
      <c r="G311" s="217"/>
      <c r="H311" s="221">
        <v>1.1519999999999999</v>
      </c>
      <c r="I311" s="222"/>
      <c r="J311" s="217"/>
      <c r="K311" s="217"/>
      <c r="L311" s="223"/>
      <c r="M311" s="224"/>
      <c r="N311" s="225"/>
      <c r="O311" s="225"/>
      <c r="P311" s="225"/>
      <c r="Q311" s="225"/>
      <c r="R311" s="225"/>
      <c r="S311" s="225"/>
      <c r="T311" s="226"/>
      <c r="AT311" s="227" t="s">
        <v>143</v>
      </c>
      <c r="AU311" s="227" t="s">
        <v>86</v>
      </c>
      <c r="AV311" s="13" t="s">
        <v>86</v>
      </c>
      <c r="AW311" s="13" t="s">
        <v>33</v>
      </c>
      <c r="AX311" s="13" t="s">
        <v>76</v>
      </c>
      <c r="AY311" s="227" t="s">
        <v>134</v>
      </c>
    </row>
    <row r="312" spans="1:65" s="14" customFormat="1" ht="11.25">
      <c r="B312" s="228"/>
      <c r="C312" s="229"/>
      <c r="D312" s="218" t="s">
        <v>143</v>
      </c>
      <c r="E312" s="230" t="s">
        <v>1</v>
      </c>
      <c r="F312" s="231" t="s">
        <v>145</v>
      </c>
      <c r="G312" s="229"/>
      <c r="H312" s="232">
        <v>1.1519999999999999</v>
      </c>
      <c r="I312" s="233"/>
      <c r="J312" s="229"/>
      <c r="K312" s="229"/>
      <c r="L312" s="234"/>
      <c r="M312" s="235"/>
      <c r="N312" s="236"/>
      <c r="O312" s="236"/>
      <c r="P312" s="236"/>
      <c r="Q312" s="236"/>
      <c r="R312" s="236"/>
      <c r="S312" s="236"/>
      <c r="T312" s="237"/>
      <c r="AT312" s="238" t="s">
        <v>143</v>
      </c>
      <c r="AU312" s="238" t="s">
        <v>86</v>
      </c>
      <c r="AV312" s="14" t="s">
        <v>141</v>
      </c>
      <c r="AW312" s="14" t="s">
        <v>33</v>
      </c>
      <c r="AX312" s="14" t="s">
        <v>84</v>
      </c>
      <c r="AY312" s="238" t="s">
        <v>134</v>
      </c>
    </row>
    <row r="313" spans="1:65" s="2" customFormat="1" ht="21.75" customHeight="1">
      <c r="A313" s="34"/>
      <c r="B313" s="35"/>
      <c r="C313" s="203" t="s">
        <v>370</v>
      </c>
      <c r="D313" s="203" t="s">
        <v>136</v>
      </c>
      <c r="E313" s="204" t="s">
        <v>690</v>
      </c>
      <c r="F313" s="205" t="s">
        <v>691</v>
      </c>
      <c r="G313" s="206" t="s">
        <v>139</v>
      </c>
      <c r="H313" s="207">
        <v>1.1519999999999999</v>
      </c>
      <c r="I313" s="208"/>
      <c r="J313" s="209">
        <f>ROUND(I313*H313,2)</f>
        <v>0</v>
      </c>
      <c r="K313" s="205" t="s">
        <v>140</v>
      </c>
      <c r="L313" s="39"/>
      <c r="M313" s="210" t="s">
        <v>1</v>
      </c>
      <c r="N313" s="211" t="s">
        <v>41</v>
      </c>
      <c r="O313" s="71"/>
      <c r="P313" s="212">
        <f>O313*H313</f>
        <v>0</v>
      </c>
      <c r="Q313" s="212">
        <v>2.102E-2</v>
      </c>
      <c r="R313" s="212">
        <f>Q313*H313</f>
        <v>2.421504E-2</v>
      </c>
      <c r="S313" s="212">
        <v>0</v>
      </c>
      <c r="T313" s="213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214" t="s">
        <v>141</v>
      </c>
      <c r="AT313" s="214" t="s">
        <v>136</v>
      </c>
      <c r="AU313" s="214" t="s">
        <v>86</v>
      </c>
      <c r="AY313" s="17" t="s">
        <v>134</v>
      </c>
      <c r="BE313" s="215">
        <f>IF(N313="základní",J313,0)</f>
        <v>0</v>
      </c>
      <c r="BF313" s="215">
        <f>IF(N313="snížená",J313,0)</f>
        <v>0</v>
      </c>
      <c r="BG313" s="215">
        <f>IF(N313="zákl. přenesená",J313,0)</f>
        <v>0</v>
      </c>
      <c r="BH313" s="215">
        <f>IF(N313="sníž. přenesená",J313,0)</f>
        <v>0</v>
      </c>
      <c r="BI313" s="215">
        <f>IF(N313="nulová",J313,0)</f>
        <v>0</v>
      </c>
      <c r="BJ313" s="17" t="s">
        <v>84</v>
      </c>
      <c r="BK313" s="215">
        <f>ROUND(I313*H313,2)</f>
        <v>0</v>
      </c>
      <c r="BL313" s="17" t="s">
        <v>141</v>
      </c>
      <c r="BM313" s="214" t="s">
        <v>373</v>
      </c>
    </row>
    <row r="314" spans="1:65" s="13" customFormat="1" ht="11.25">
      <c r="B314" s="216"/>
      <c r="C314" s="217"/>
      <c r="D314" s="218" t="s">
        <v>143</v>
      </c>
      <c r="E314" s="219" t="s">
        <v>1</v>
      </c>
      <c r="F314" s="220" t="s">
        <v>692</v>
      </c>
      <c r="G314" s="217"/>
      <c r="H314" s="221">
        <v>1.1519999999999999</v>
      </c>
      <c r="I314" s="222"/>
      <c r="J314" s="217"/>
      <c r="K314" s="217"/>
      <c r="L314" s="223"/>
      <c r="M314" s="224"/>
      <c r="N314" s="225"/>
      <c r="O314" s="225"/>
      <c r="P314" s="225"/>
      <c r="Q314" s="225"/>
      <c r="R314" s="225"/>
      <c r="S314" s="225"/>
      <c r="T314" s="226"/>
      <c r="AT314" s="227" t="s">
        <v>143</v>
      </c>
      <c r="AU314" s="227" t="s">
        <v>86</v>
      </c>
      <c r="AV314" s="13" t="s">
        <v>86</v>
      </c>
      <c r="AW314" s="13" t="s">
        <v>33</v>
      </c>
      <c r="AX314" s="13" t="s">
        <v>76</v>
      </c>
      <c r="AY314" s="227" t="s">
        <v>134</v>
      </c>
    </row>
    <row r="315" spans="1:65" s="14" customFormat="1" ht="11.25">
      <c r="B315" s="228"/>
      <c r="C315" s="229"/>
      <c r="D315" s="218" t="s">
        <v>143</v>
      </c>
      <c r="E315" s="230" t="s">
        <v>1</v>
      </c>
      <c r="F315" s="231" t="s">
        <v>145</v>
      </c>
      <c r="G315" s="229"/>
      <c r="H315" s="232">
        <v>1.1519999999999999</v>
      </c>
      <c r="I315" s="233"/>
      <c r="J315" s="229"/>
      <c r="K315" s="229"/>
      <c r="L315" s="234"/>
      <c r="M315" s="235"/>
      <c r="N315" s="236"/>
      <c r="O315" s="236"/>
      <c r="P315" s="236"/>
      <c r="Q315" s="236"/>
      <c r="R315" s="236"/>
      <c r="S315" s="236"/>
      <c r="T315" s="237"/>
      <c r="AT315" s="238" t="s">
        <v>143</v>
      </c>
      <c r="AU315" s="238" t="s">
        <v>86</v>
      </c>
      <c r="AV315" s="14" t="s">
        <v>141</v>
      </c>
      <c r="AW315" s="14" t="s">
        <v>33</v>
      </c>
      <c r="AX315" s="14" t="s">
        <v>84</v>
      </c>
      <c r="AY315" s="238" t="s">
        <v>134</v>
      </c>
    </row>
    <row r="316" spans="1:65" s="2" customFormat="1" ht="16.5" customHeight="1">
      <c r="A316" s="34"/>
      <c r="B316" s="35"/>
      <c r="C316" s="203" t="s">
        <v>375</v>
      </c>
      <c r="D316" s="203" t="s">
        <v>136</v>
      </c>
      <c r="E316" s="204" t="s">
        <v>693</v>
      </c>
      <c r="F316" s="205" t="s">
        <v>694</v>
      </c>
      <c r="G316" s="206" t="s">
        <v>148</v>
      </c>
      <c r="H316" s="207">
        <v>23.728000000000002</v>
      </c>
      <c r="I316" s="208"/>
      <c r="J316" s="209">
        <f>ROUND(I316*H316,2)</f>
        <v>0</v>
      </c>
      <c r="K316" s="205" t="s">
        <v>140</v>
      </c>
      <c r="L316" s="39"/>
      <c r="M316" s="210" t="s">
        <v>1</v>
      </c>
      <c r="N316" s="211" t="s">
        <v>41</v>
      </c>
      <c r="O316" s="71"/>
      <c r="P316" s="212">
        <f>O316*H316</f>
        <v>0</v>
      </c>
      <c r="Q316" s="212">
        <v>1.7034</v>
      </c>
      <c r="R316" s="212">
        <f>Q316*H316</f>
        <v>40.418275200000004</v>
      </c>
      <c r="S316" s="212">
        <v>0</v>
      </c>
      <c r="T316" s="213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214" t="s">
        <v>141</v>
      </c>
      <c r="AT316" s="214" t="s">
        <v>136</v>
      </c>
      <c r="AU316" s="214" t="s">
        <v>86</v>
      </c>
      <c r="AY316" s="17" t="s">
        <v>134</v>
      </c>
      <c r="BE316" s="215">
        <f>IF(N316="základní",J316,0)</f>
        <v>0</v>
      </c>
      <c r="BF316" s="215">
        <f>IF(N316="snížená",J316,0)</f>
        <v>0</v>
      </c>
      <c r="BG316" s="215">
        <f>IF(N316="zákl. přenesená",J316,0)</f>
        <v>0</v>
      </c>
      <c r="BH316" s="215">
        <f>IF(N316="sníž. přenesená",J316,0)</f>
        <v>0</v>
      </c>
      <c r="BI316" s="215">
        <f>IF(N316="nulová",J316,0)</f>
        <v>0</v>
      </c>
      <c r="BJ316" s="17" t="s">
        <v>84</v>
      </c>
      <c r="BK316" s="215">
        <f>ROUND(I316*H316,2)</f>
        <v>0</v>
      </c>
      <c r="BL316" s="17" t="s">
        <v>141</v>
      </c>
      <c r="BM316" s="214" t="s">
        <v>378</v>
      </c>
    </row>
    <row r="317" spans="1:65" s="15" customFormat="1" ht="11.25">
      <c r="B317" s="239"/>
      <c r="C317" s="240"/>
      <c r="D317" s="218" t="s">
        <v>143</v>
      </c>
      <c r="E317" s="241" t="s">
        <v>1</v>
      </c>
      <c r="F317" s="242" t="s">
        <v>558</v>
      </c>
      <c r="G317" s="240"/>
      <c r="H317" s="241" t="s">
        <v>1</v>
      </c>
      <c r="I317" s="243"/>
      <c r="J317" s="240"/>
      <c r="K317" s="240"/>
      <c r="L317" s="244"/>
      <c r="M317" s="245"/>
      <c r="N317" s="246"/>
      <c r="O317" s="246"/>
      <c r="P317" s="246"/>
      <c r="Q317" s="246"/>
      <c r="R317" s="246"/>
      <c r="S317" s="246"/>
      <c r="T317" s="247"/>
      <c r="AT317" s="248" t="s">
        <v>143</v>
      </c>
      <c r="AU317" s="248" t="s">
        <v>86</v>
      </c>
      <c r="AV317" s="15" t="s">
        <v>84</v>
      </c>
      <c r="AW317" s="15" t="s">
        <v>33</v>
      </c>
      <c r="AX317" s="15" t="s">
        <v>76</v>
      </c>
      <c r="AY317" s="248" t="s">
        <v>134</v>
      </c>
    </row>
    <row r="318" spans="1:65" s="13" customFormat="1" ht="11.25">
      <c r="B318" s="216"/>
      <c r="C318" s="217"/>
      <c r="D318" s="218" t="s">
        <v>143</v>
      </c>
      <c r="E318" s="219" t="s">
        <v>1</v>
      </c>
      <c r="F318" s="220" t="s">
        <v>695</v>
      </c>
      <c r="G318" s="217"/>
      <c r="H318" s="221">
        <v>4.32</v>
      </c>
      <c r="I318" s="222"/>
      <c r="J318" s="217"/>
      <c r="K318" s="217"/>
      <c r="L318" s="223"/>
      <c r="M318" s="224"/>
      <c r="N318" s="225"/>
      <c r="O318" s="225"/>
      <c r="P318" s="225"/>
      <c r="Q318" s="225"/>
      <c r="R318" s="225"/>
      <c r="S318" s="225"/>
      <c r="T318" s="226"/>
      <c r="AT318" s="227" t="s">
        <v>143</v>
      </c>
      <c r="AU318" s="227" t="s">
        <v>86</v>
      </c>
      <c r="AV318" s="13" t="s">
        <v>86</v>
      </c>
      <c r="AW318" s="13" t="s">
        <v>33</v>
      </c>
      <c r="AX318" s="13" t="s">
        <v>76</v>
      </c>
      <c r="AY318" s="227" t="s">
        <v>134</v>
      </c>
    </row>
    <row r="319" spans="1:65" s="15" customFormat="1" ht="11.25">
      <c r="B319" s="239"/>
      <c r="C319" s="240"/>
      <c r="D319" s="218" t="s">
        <v>143</v>
      </c>
      <c r="E319" s="241" t="s">
        <v>1</v>
      </c>
      <c r="F319" s="242" t="s">
        <v>696</v>
      </c>
      <c r="G319" s="240"/>
      <c r="H319" s="241" t="s">
        <v>1</v>
      </c>
      <c r="I319" s="243"/>
      <c r="J319" s="240"/>
      <c r="K319" s="240"/>
      <c r="L319" s="244"/>
      <c r="M319" s="245"/>
      <c r="N319" s="246"/>
      <c r="O319" s="246"/>
      <c r="P319" s="246"/>
      <c r="Q319" s="246"/>
      <c r="R319" s="246"/>
      <c r="S319" s="246"/>
      <c r="T319" s="247"/>
      <c r="AT319" s="248" t="s">
        <v>143</v>
      </c>
      <c r="AU319" s="248" t="s">
        <v>86</v>
      </c>
      <c r="AV319" s="15" t="s">
        <v>84</v>
      </c>
      <c r="AW319" s="15" t="s">
        <v>33</v>
      </c>
      <c r="AX319" s="15" t="s">
        <v>76</v>
      </c>
      <c r="AY319" s="248" t="s">
        <v>134</v>
      </c>
    </row>
    <row r="320" spans="1:65" s="13" customFormat="1" ht="11.25">
      <c r="B320" s="216"/>
      <c r="C320" s="217"/>
      <c r="D320" s="218" t="s">
        <v>143</v>
      </c>
      <c r="E320" s="219" t="s">
        <v>1</v>
      </c>
      <c r="F320" s="220" t="s">
        <v>697</v>
      </c>
      <c r="G320" s="217"/>
      <c r="H320" s="221">
        <v>5.5039999999999996</v>
      </c>
      <c r="I320" s="222"/>
      <c r="J320" s="217"/>
      <c r="K320" s="217"/>
      <c r="L320" s="223"/>
      <c r="M320" s="224"/>
      <c r="N320" s="225"/>
      <c r="O320" s="225"/>
      <c r="P320" s="225"/>
      <c r="Q320" s="225"/>
      <c r="R320" s="225"/>
      <c r="S320" s="225"/>
      <c r="T320" s="226"/>
      <c r="AT320" s="227" t="s">
        <v>143</v>
      </c>
      <c r="AU320" s="227" t="s">
        <v>86</v>
      </c>
      <c r="AV320" s="13" t="s">
        <v>86</v>
      </c>
      <c r="AW320" s="13" t="s">
        <v>33</v>
      </c>
      <c r="AX320" s="13" t="s">
        <v>76</v>
      </c>
      <c r="AY320" s="227" t="s">
        <v>134</v>
      </c>
    </row>
    <row r="321" spans="1:65" s="13" customFormat="1" ht="11.25">
      <c r="B321" s="216"/>
      <c r="C321" s="217"/>
      <c r="D321" s="218" t="s">
        <v>143</v>
      </c>
      <c r="E321" s="219" t="s">
        <v>1</v>
      </c>
      <c r="F321" s="220" t="s">
        <v>697</v>
      </c>
      <c r="G321" s="217"/>
      <c r="H321" s="221">
        <v>5.5039999999999996</v>
      </c>
      <c r="I321" s="222"/>
      <c r="J321" s="217"/>
      <c r="K321" s="217"/>
      <c r="L321" s="223"/>
      <c r="M321" s="224"/>
      <c r="N321" s="225"/>
      <c r="O321" s="225"/>
      <c r="P321" s="225"/>
      <c r="Q321" s="225"/>
      <c r="R321" s="225"/>
      <c r="S321" s="225"/>
      <c r="T321" s="226"/>
      <c r="AT321" s="227" t="s">
        <v>143</v>
      </c>
      <c r="AU321" s="227" t="s">
        <v>86</v>
      </c>
      <c r="AV321" s="13" t="s">
        <v>86</v>
      </c>
      <c r="AW321" s="13" t="s">
        <v>33</v>
      </c>
      <c r="AX321" s="13" t="s">
        <v>76</v>
      </c>
      <c r="AY321" s="227" t="s">
        <v>134</v>
      </c>
    </row>
    <row r="322" spans="1:65" s="15" customFormat="1" ht="11.25">
      <c r="B322" s="239"/>
      <c r="C322" s="240"/>
      <c r="D322" s="218" t="s">
        <v>143</v>
      </c>
      <c r="E322" s="241" t="s">
        <v>1</v>
      </c>
      <c r="F322" s="242" t="s">
        <v>698</v>
      </c>
      <c r="G322" s="240"/>
      <c r="H322" s="241" t="s">
        <v>1</v>
      </c>
      <c r="I322" s="243"/>
      <c r="J322" s="240"/>
      <c r="K322" s="240"/>
      <c r="L322" s="244"/>
      <c r="M322" s="245"/>
      <c r="N322" s="246"/>
      <c r="O322" s="246"/>
      <c r="P322" s="246"/>
      <c r="Q322" s="246"/>
      <c r="R322" s="246"/>
      <c r="S322" s="246"/>
      <c r="T322" s="247"/>
      <c r="AT322" s="248" t="s">
        <v>143</v>
      </c>
      <c r="AU322" s="248" t="s">
        <v>86</v>
      </c>
      <c r="AV322" s="15" t="s">
        <v>84</v>
      </c>
      <c r="AW322" s="15" t="s">
        <v>33</v>
      </c>
      <c r="AX322" s="15" t="s">
        <v>76</v>
      </c>
      <c r="AY322" s="248" t="s">
        <v>134</v>
      </c>
    </row>
    <row r="323" spans="1:65" s="13" customFormat="1" ht="11.25">
      <c r="B323" s="216"/>
      <c r="C323" s="217"/>
      <c r="D323" s="218" t="s">
        <v>143</v>
      </c>
      <c r="E323" s="219" t="s">
        <v>1</v>
      </c>
      <c r="F323" s="220" t="s">
        <v>699</v>
      </c>
      <c r="G323" s="217"/>
      <c r="H323" s="221">
        <v>3.9</v>
      </c>
      <c r="I323" s="222"/>
      <c r="J323" s="217"/>
      <c r="K323" s="217"/>
      <c r="L323" s="223"/>
      <c r="M323" s="224"/>
      <c r="N323" s="225"/>
      <c r="O323" s="225"/>
      <c r="P323" s="225"/>
      <c r="Q323" s="225"/>
      <c r="R323" s="225"/>
      <c r="S323" s="225"/>
      <c r="T323" s="226"/>
      <c r="AT323" s="227" t="s">
        <v>143</v>
      </c>
      <c r="AU323" s="227" t="s">
        <v>86</v>
      </c>
      <c r="AV323" s="13" t="s">
        <v>86</v>
      </c>
      <c r="AW323" s="13" t="s">
        <v>33</v>
      </c>
      <c r="AX323" s="13" t="s">
        <v>76</v>
      </c>
      <c r="AY323" s="227" t="s">
        <v>134</v>
      </c>
    </row>
    <row r="324" spans="1:65" s="13" customFormat="1" ht="11.25">
      <c r="B324" s="216"/>
      <c r="C324" s="217"/>
      <c r="D324" s="218" t="s">
        <v>143</v>
      </c>
      <c r="E324" s="219" t="s">
        <v>1</v>
      </c>
      <c r="F324" s="220" t="s">
        <v>700</v>
      </c>
      <c r="G324" s="217"/>
      <c r="H324" s="221">
        <v>4.5</v>
      </c>
      <c r="I324" s="222"/>
      <c r="J324" s="217"/>
      <c r="K324" s="217"/>
      <c r="L324" s="223"/>
      <c r="M324" s="224"/>
      <c r="N324" s="225"/>
      <c r="O324" s="225"/>
      <c r="P324" s="225"/>
      <c r="Q324" s="225"/>
      <c r="R324" s="225"/>
      <c r="S324" s="225"/>
      <c r="T324" s="226"/>
      <c r="AT324" s="227" t="s">
        <v>143</v>
      </c>
      <c r="AU324" s="227" t="s">
        <v>86</v>
      </c>
      <c r="AV324" s="13" t="s">
        <v>86</v>
      </c>
      <c r="AW324" s="13" t="s">
        <v>33</v>
      </c>
      <c r="AX324" s="13" t="s">
        <v>76</v>
      </c>
      <c r="AY324" s="227" t="s">
        <v>134</v>
      </c>
    </row>
    <row r="325" spans="1:65" s="14" customFormat="1" ht="11.25">
      <c r="B325" s="228"/>
      <c r="C325" s="229"/>
      <c r="D325" s="218" t="s">
        <v>143</v>
      </c>
      <c r="E325" s="230" t="s">
        <v>1</v>
      </c>
      <c r="F325" s="231" t="s">
        <v>145</v>
      </c>
      <c r="G325" s="229"/>
      <c r="H325" s="232">
        <v>23.727999999999998</v>
      </c>
      <c r="I325" s="233"/>
      <c r="J325" s="229"/>
      <c r="K325" s="229"/>
      <c r="L325" s="234"/>
      <c r="M325" s="235"/>
      <c r="N325" s="236"/>
      <c r="O325" s="236"/>
      <c r="P325" s="236"/>
      <c r="Q325" s="236"/>
      <c r="R325" s="236"/>
      <c r="S325" s="236"/>
      <c r="T325" s="237"/>
      <c r="AT325" s="238" t="s">
        <v>143</v>
      </c>
      <c r="AU325" s="238" t="s">
        <v>86</v>
      </c>
      <c r="AV325" s="14" t="s">
        <v>141</v>
      </c>
      <c r="AW325" s="14" t="s">
        <v>33</v>
      </c>
      <c r="AX325" s="14" t="s">
        <v>84</v>
      </c>
      <c r="AY325" s="238" t="s">
        <v>134</v>
      </c>
    </row>
    <row r="326" spans="1:65" s="2" customFormat="1" ht="21.75" customHeight="1">
      <c r="A326" s="34"/>
      <c r="B326" s="35"/>
      <c r="C326" s="203" t="s">
        <v>247</v>
      </c>
      <c r="D326" s="203" t="s">
        <v>136</v>
      </c>
      <c r="E326" s="204" t="s">
        <v>701</v>
      </c>
      <c r="F326" s="205" t="s">
        <v>702</v>
      </c>
      <c r="G326" s="206" t="s">
        <v>139</v>
      </c>
      <c r="H326" s="207">
        <v>46.058</v>
      </c>
      <c r="I326" s="208"/>
      <c r="J326" s="209">
        <f>ROUND(I326*H326,2)</f>
        <v>0</v>
      </c>
      <c r="K326" s="205" t="s">
        <v>140</v>
      </c>
      <c r="L326" s="39"/>
      <c r="M326" s="210" t="s">
        <v>1</v>
      </c>
      <c r="N326" s="211" t="s">
        <v>41</v>
      </c>
      <c r="O326" s="71"/>
      <c r="P326" s="212">
        <f>O326*H326</f>
        <v>0</v>
      </c>
      <c r="Q326" s="212">
        <v>0.16192000000000001</v>
      </c>
      <c r="R326" s="212">
        <f>Q326*H326</f>
        <v>7.4577113600000002</v>
      </c>
      <c r="S326" s="212">
        <v>0</v>
      </c>
      <c r="T326" s="213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214" t="s">
        <v>141</v>
      </c>
      <c r="AT326" s="214" t="s">
        <v>136</v>
      </c>
      <c r="AU326" s="214" t="s">
        <v>86</v>
      </c>
      <c r="AY326" s="17" t="s">
        <v>134</v>
      </c>
      <c r="BE326" s="215">
        <f>IF(N326="základní",J326,0)</f>
        <v>0</v>
      </c>
      <c r="BF326" s="215">
        <f>IF(N326="snížená",J326,0)</f>
        <v>0</v>
      </c>
      <c r="BG326" s="215">
        <f>IF(N326="zákl. přenesená",J326,0)</f>
        <v>0</v>
      </c>
      <c r="BH326" s="215">
        <f>IF(N326="sníž. přenesená",J326,0)</f>
        <v>0</v>
      </c>
      <c r="BI326" s="215">
        <f>IF(N326="nulová",J326,0)</f>
        <v>0</v>
      </c>
      <c r="BJ326" s="17" t="s">
        <v>84</v>
      </c>
      <c r="BK326" s="215">
        <f>ROUND(I326*H326,2)</f>
        <v>0</v>
      </c>
      <c r="BL326" s="17" t="s">
        <v>141</v>
      </c>
      <c r="BM326" s="214" t="s">
        <v>382</v>
      </c>
    </row>
    <row r="327" spans="1:65" s="15" customFormat="1" ht="11.25">
      <c r="B327" s="239"/>
      <c r="C327" s="240"/>
      <c r="D327" s="218" t="s">
        <v>143</v>
      </c>
      <c r="E327" s="241" t="s">
        <v>1</v>
      </c>
      <c r="F327" s="242" t="s">
        <v>567</v>
      </c>
      <c r="G327" s="240"/>
      <c r="H327" s="241" t="s">
        <v>1</v>
      </c>
      <c r="I327" s="243"/>
      <c r="J327" s="240"/>
      <c r="K327" s="240"/>
      <c r="L327" s="244"/>
      <c r="M327" s="245"/>
      <c r="N327" s="246"/>
      <c r="O327" s="246"/>
      <c r="P327" s="246"/>
      <c r="Q327" s="246"/>
      <c r="R327" s="246"/>
      <c r="S327" s="246"/>
      <c r="T327" s="247"/>
      <c r="AT327" s="248" t="s">
        <v>143</v>
      </c>
      <c r="AU327" s="248" t="s">
        <v>86</v>
      </c>
      <c r="AV327" s="15" t="s">
        <v>84</v>
      </c>
      <c r="AW327" s="15" t="s">
        <v>33</v>
      </c>
      <c r="AX327" s="15" t="s">
        <v>76</v>
      </c>
      <c r="AY327" s="248" t="s">
        <v>134</v>
      </c>
    </row>
    <row r="328" spans="1:65" s="15" customFormat="1" ht="11.25">
      <c r="B328" s="239"/>
      <c r="C328" s="240"/>
      <c r="D328" s="218" t="s">
        <v>143</v>
      </c>
      <c r="E328" s="241" t="s">
        <v>1</v>
      </c>
      <c r="F328" s="242" t="s">
        <v>227</v>
      </c>
      <c r="G328" s="240"/>
      <c r="H328" s="241" t="s">
        <v>1</v>
      </c>
      <c r="I328" s="243"/>
      <c r="J328" s="240"/>
      <c r="K328" s="240"/>
      <c r="L328" s="244"/>
      <c r="M328" s="245"/>
      <c r="N328" s="246"/>
      <c r="O328" s="246"/>
      <c r="P328" s="246"/>
      <c r="Q328" s="246"/>
      <c r="R328" s="246"/>
      <c r="S328" s="246"/>
      <c r="T328" s="247"/>
      <c r="AT328" s="248" t="s">
        <v>143</v>
      </c>
      <c r="AU328" s="248" t="s">
        <v>86</v>
      </c>
      <c r="AV328" s="15" t="s">
        <v>84</v>
      </c>
      <c r="AW328" s="15" t="s">
        <v>33</v>
      </c>
      <c r="AX328" s="15" t="s">
        <v>76</v>
      </c>
      <c r="AY328" s="248" t="s">
        <v>134</v>
      </c>
    </row>
    <row r="329" spans="1:65" s="13" customFormat="1" ht="11.25">
      <c r="B329" s="216"/>
      <c r="C329" s="217"/>
      <c r="D329" s="218" t="s">
        <v>143</v>
      </c>
      <c r="E329" s="219" t="s">
        <v>1</v>
      </c>
      <c r="F329" s="220" t="s">
        <v>568</v>
      </c>
      <c r="G329" s="217"/>
      <c r="H329" s="221">
        <v>8.625</v>
      </c>
      <c r="I329" s="222"/>
      <c r="J329" s="217"/>
      <c r="K329" s="217"/>
      <c r="L329" s="223"/>
      <c r="M329" s="224"/>
      <c r="N329" s="225"/>
      <c r="O329" s="225"/>
      <c r="P329" s="225"/>
      <c r="Q329" s="225"/>
      <c r="R329" s="225"/>
      <c r="S329" s="225"/>
      <c r="T329" s="226"/>
      <c r="AT329" s="227" t="s">
        <v>143</v>
      </c>
      <c r="AU329" s="227" t="s">
        <v>86</v>
      </c>
      <c r="AV329" s="13" t="s">
        <v>86</v>
      </c>
      <c r="AW329" s="13" t="s">
        <v>33</v>
      </c>
      <c r="AX329" s="13" t="s">
        <v>76</v>
      </c>
      <c r="AY329" s="227" t="s">
        <v>134</v>
      </c>
    </row>
    <row r="330" spans="1:65" s="13" customFormat="1" ht="11.25">
      <c r="B330" s="216"/>
      <c r="C330" s="217"/>
      <c r="D330" s="218" t="s">
        <v>143</v>
      </c>
      <c r="E330" s="219" t="s">
        <v>1</v>
      </c>
      <c r="F330" s="220" t="s">
        <v>569</v>
      </c>
      <c r="G330" s="217"/>
      <c r="H330" s="221">
        <v>7.9240000000000004</v>
      </c>
      <c r="I330" s="222"/>
      <c r="J330" s="217"/>
      <c r="K330" s="217"/>
      <c r="L330" s="223"/>
      <c r="M330" s="224"/>
      <c r="N330" s="225"/>
      <c r="O330" s="225"/>
      <c r="P330" s="225"/>
      <c r="Q330" s="225"/>
      <c r="R330" s="225"/>
      <c r="S330" s="225"/>
      <c r="T330" s="226"/>
      <c r="AT330" s="227" t="s">
        <v>143</v>
      </c>
      <c r="AU330" s="227" t="s">
        <v>86</v>
      </c>
      <c r="AV330" s="13" t="s">
        <v>86</v>
      </c>
      <c r="AW330" s="13" t="s">
        <v>33</v>
      </c>
      <c r="AX330" s="13" t="s">
        <v>76</v>
      </c>
      <c r="AY330" s="227" t="s">
        <v>134</v>
      </c>
    </row>
    <row r="331" spans="1:65" s="15" customFormat="1" ht="11.25">
      <c r="B331" s="239"/>
      <c r="C331" s="240"/>
      <c r="D331" s="218" t="s">
        <v>143</v>
      </c>
      <c r="E331" s="241" t="s">
        <v>1</v>
      </c>
      <c r="F331" s="242" t="s">
        <v>321</v>
      </c>
      <c r="G331" s="240"/>
      <c r="H331" s="241" t="s">
        <v>1</v>
      </c>
      <c r="I331" s="243"/>
      <c r="J331" s="240"/>
      <c r="K331" s="240"/>
      <c r="L331" s="244"/>
      <c r="M331" s="245"/>
      <c r="N331" s="246"/>
      <c r="O331" s="246"/>
      <c r="P331" s="246"/>
      <c r="Q331" s="246"/>
      <c r="R331" s="246"/>
      <c r="S331" s="246"/>
      <c r="T331" s="247"/>
      <c r="AT331" s="248" t="s">
        <v>143</v>
      </c>
      <c r="AU331" s="248" t="s">
        <v>86</v>
      </c>
      <c r="AV331" s="15" t="s">
        <v>84</v>
      </c>
      <c r="AW331" s="15" t="s">
        <v>33</v>
      </c>
      <c r="AX331" s="15" t="s">
        <v>76</v>
      </c>
      <c r="AY331" s="248" t="s">
        <v>134</v>
      </c>
    </row>
    <row r="332" spans="1:65" s="13" customFormat="1" ht="11.25">
      <c r="B332" s="216"/>
      <c r="C332" s="217"/>
      <c r="D332" s="218" t="s">
        <v>143</v>
      </c>
      <c r="E332" s="219" t="s">
        <v>1</v>
      </c>
      <c r="F332" s="220" t="s">
        <v>570</v>
      </c>
      <c r="G332" s="217"/>
      <c r="H332" s="221">
        <v>1.1499999999999999</v>
      </c>
      <c r="I332" s="222"/>
      <c r="J332" s="217"/>
      <c r="K332" s="217"/>
      <c r="L332" s="223"/>
      <c r="M332" s="224"/>
      <c r="N332" s="225"/>
      <c r="O332" s="225"/>
      <c r="P332" s="225"/>
      <c r="Q332" s="225"/>
      <c r="R332" s="225"/>
      <c r="S332" s="225"/>
      <c r="T332" s="226"/>
      <c r="AT332" s="227" t="s">
        <v>143</v>
      </c>
      <c r="AU332" s="227" t="s">
        <v>86</v>
      </c>
      <c r="AV332" s="13" t="s">
        <v>86</v>
      </c>
      <c r="AW332" s="13" t="s">
        <v>33</v>
      </c>
      <c r="AX332" s="13" t="s">
        <v>76</v>
      </c>
      <c r="AY332" s="227" t="s">
        <v>134</v>
      </c>
    </row>
    <row r="333" spans="1:65" s="15" customFormat="1" ht="11.25">
      <c r="B333" s="239"/>
      <c r="C333" s="240"/>
      <c r="D333" s="218" t="s">
        <v>143</v>
      </c>
      <c r="E333" s="241" t="s">
        <v>1</v>
      </c>
      <c r="F333" s="242" t="s">
        <v>571</v>
      </c>
      <c r="G333" s="240"/>
      <c r="H333" s="241" t="s">
        <v>1</v>
      </c>
      <c r="I333" s="243"/>
      <c r="J333" s="240"/>
      <c r="K333" s="240"/>
      <c r="L333" s="244"/>
      <c r="M333" s="245"/>
      <c r="N333" s="246"/>
      <c r="O333" s="246"/>
      <c r="P333" s="246"/>
      <c r="Q333" s="246"/>
      <c r="R333" s="246"/>
      <c r="S333" s="246"/>
      <c r="T333" s="247"/>
      <c r="AT333" s="248" t="s">
        <v>143</v>
      </c>
      <c r="AU333" s="248" t="s">
        <v>86</v>
      </c>
      <c r="AV333" s="15" t="s">
        <v>84</v>
      </c>
      <c r="AW333" s="15" t="s">
        <v>33</v>
      </c>
      <c r="AX333" s="15" t="s">
        <v>76</v>
      </c>
      <c r="AY333" s="248" t="s">
        <v>134</v>
      </c>
    </row>
    <row r="334" spans="1:65" s="15" customFormat="1" ht="11.25">
      <c r="B334" s="239"/>
      <c r="C334" s="240"/>
      <c r="D334" s="218" t="s">
        <v>143</v>
      </c>
      <c r="E334" s="241" t="s">
        <v>1</v>
      </c>
      <c r="F334" s="242" t="s">
        <v>321</v>
      </c>
      <c r="G334" s="240"/>
      <c r="H334" s="241" t="s">
        <v>1</v>
      </c>
      <c r="I334" s="243"/>
      <c r="J334" s="240"/>
      <c r="K334" s="240"/>
      <c r="L334" s="244"/>
      <c r="M334" s="245"/>
      <c r="N334" s="246"/>
      <c r="O334" s="246"/>
      <c r="P334" s="246"/>
      <c r="Q334" s="246"/>
      <c r="R334" s="246"/>
      <c r="S334" s="246"/>
      <c r="T334" s="247"/>
      <c r="AT334" s="248" t="s">
        <v>143</v>
      </c>
      <c r="AU334" s="248" t="s">
        <v>86</v>
      </c>
      <c r="AV334" s="15" t="s">
        <v>84</v>
      </c>
      <c r="AW334" s="15" t="s">
        <v>33</v>
      </c>
      <c r="AX334" s="15" t="s">
        <v>76</v>
      </c>
      <c r="AY334" s="248" t="s">
        <v>134</v>
      </c>
    </row>
    <row r="335" spans="1:65" s="13" customFormat="1" ht="11.25">
      <c r="B335" s="216"/>
      <c r="C335" s="217"/>
      <c r="D335" s="218" t="s">
        <v>143</v>
      </c>
      <c r="E335" s="219" t="s">
        <v>1</v>
      </c>
      <c r="F335" s="220" t="s">
        <v>572</v>
      </c>
      <c r="G335" s="217"/>
      <c r="H335" s="221">
        <v>6.21</v>
      </c>
      <c r="I335" s="222"/>
      <c r="J335" s="217"/>
      <c r="K335" s="217"/>
      <c r="L335" s="223"/>
      <c r="M335" s="224"/>
      <c r="N335" s="225"/>
      <c r="O335" s="225"/>
      <c r="P335" s="225"/>
      <c r="Q335" s="225"/>
      <c r="R335" s="225"/>
      <c r="S335" s="225"/>
      <c r="T335" s="226"/>
      <c r="AT335" s="227" t="s">
        <v>143</v>
      </c>
      <c r="AU335" s="227" t="s">
        <v>86</v>
      </c>
      <c r="AV335" s="13" t="s">
        <v>86</v>
      </c>
      <c r="AW335" s="13" t="s">
        <v>33</v>
      </c>
      <c r="AX335" s="13" t="s">
        <v>76</v>
      </c>
      <c r="AY335" s="227" t="s">
        <v>134</v>
      </c>
    </row>
    <row r="336" spans="1:65" s="13" customFormat="1" ht="11.25">
      <c r="B336" s="216"/>
      <c r="C336" s="217"/>
      <c r="D336" s="218" t="s">
        <v>143</v>
      </c>
      <c r="E336" s="219" t="s">
        <v>1</v>
      </c>
      <c r="F336" s="220" t="s">
        <v>573</v>
      </c>
      <c r="G336" s="217"/>
      <c r="H336" s="221">
        <v>6.6470000000000002</v>
      </c>
      <c r="I336" s="222"/>
      <c r="J336" s="217"/>
      <c r="K336" s="217"/>
      <c r="L336" s="223"/>
      <c r="M336" s="224"/>
      <c r="N336" s="225"/>
      <c r="O336" s="225"/>
      <c r="P336" s="225"/>
      <c r="Q336" s="225"/>
      <c r="R336" s="225"/>
      <c r="S336" s="225"/>
      <c r="T336" s="226"/>
      <c r="AT336" s="227" t="s">
        <v>143</v>
      </c>
      <c r="AU336" s="227" t="s">
        <v>86</v>
      </c>
      <c r="AV336" s="13" t="s">
        <v>86</v>
      </c>
      <c r="AW336" s="13" t="s">
        <v>33</v>
      </c>
      <c r="AX336" s="13" t="s">
        <v>76</v>
      </c>
      <c r="AY336" s="227" t="s">
        <v>134</v>
      </c>
    </row>
    <row r="337" spans="1:65" s="15" customFormat="1" ht="11.25">
      <c r="B337" s="239"/>
      <c r="C337" s="240"/>
      <c r="D337" s="218" t="s">
        <v>143</v>
      </c>
      <c r="E337" s="241" t="s">
        <v>1</v>
      </c>
      <c r="F337" s="242" t="s">
        <v>227</v>
      </c>
      <c r="G337" s="240"/>
      <c r="H337" s="241" t="s">
        <v>1</v>
      </c>
      <c r="I337" s="243"/>
      <c r="J337" s="240"/>
      <c r="K337" s="240"/>
      <c r="L337" s="244"/>
      <c r="M337" s="245"/>
      <c r="N337" s="246"/>
      <c r="O337" s="246"/>
      <c r="P337" s="246"/>
      <c r="Q337" s="246"/>
      <c r="R337" s="246"/>
      <c r="S337" s="246"/>
      <c r="T337" s="247"/>
      <c r="AT337" s="248" t="s">
        <v>143</v>
      </c>
      <c r="AU337" s="248" t="s">
        <v>86</v>
      </c>
      <c r="AV337" s="15" t="s">
        <v>84</v>
      </c>
      <c r="AW337" s="15" t="s">
        <v>33</v>
      </c>
      <c r="AX337" s="15" t="s">
        <v>76</v>
      </c>
      <c r="AY337" s="248" t="s">
        <v>134</v>
      </c>
    </row>
    <row r="338" spans="1:65" s="13" customFormat="1" ht="11.25">
      <c r="B338" s="216"/>
      <c r="C338" s="217"/>
      <c r="D338" s="218" t="s">
        <v>143</v>
      </c>
      <c r="E338" s="219" t="s">
        <v>1</v>
      </c>
      <c r="F338" s="220" t="s">
        <v>574</v>
      </c>
      <c r="G338" s="217"/>
      <c r="H338" s="221">
        <v>7.5670000000000002</v>
      </c>
      <c r="I338" s="222"/>
      <c r="J338" s="217"/>
      <c r="K338" s="217"/>
      <c r="L338" s="223"/>
      <c r="M338" s="224"/>
      <c r="N338" s="225"/>
      <c r="O338" s="225"/>
      <c r="P338" s="225"/>
      <c r="Q338" s="225"/>
      <c r="R338" s="225"/>
      <c r="S338" s="225"/>
      <c r="T338" s="226"/>
      <c r="AT338" s="227" t="s">
        <v>143</v>
      </c>
      <c r="AU338" s="227" t="s">
        <v>86</v>
      </c>
      <c r="AV338" s="13" t="s">
        <v>86</v>
      </c>
      <c r="AW338" s="13" t="s">
        <v>33</v>
      </c>
      <c r="AX338" s="13" t="s">
        <v>76</v>
      </c>
      <c r="AY338" s="227" t="s">
        <v>134</v>
      </c>
    </row>
    <row r="339" spans="1:65" s="13" customFormat="1" ht="11.25">
      <c r="B339" s="216"/>
      <c r="C339" s="217"/>
      <c r="D339" s="218" t="s">
        <v>143</v>
      </c>
      <c r="E339" s="219" t="s">
        <v>1</v>
      </c>
      <c r="F339" s="220" t="s">
        <v>575</v>
      </c>
      <c r="G339" s="217"/>
      <c r="H339" s="221">
        <v>7.9349999999999996</v>
      </c>
      <c r="I339" s="222"/>
      <c r="J339" s="217"/>
      <c r="K339" s="217"/>
      <c r="L339" s="223"/>
      <c r="M339" s="224"/>
      <c r="N339" s="225"/>
      <c r="O339" s="225"/>
      <c r="P339" s="225"/>
      <c r="Q339" s="225"/>
      <c r="R339" s="225"/>
      <c r="S339" s="225"/>
      <c r="T339" s="226"/>
      <c r="AT339" s="227" t="s">
        <v>143</v>
      </c>
      <c r="AU339" s="227" t="s">
        <v>86</v>
      </c>
      <c r="AV339" s="13" t="s">
        <v>86</v>
      </c>
      <c r="AW339" s="13" t="s">
        <v>33</v>
      </c>
      <c r="AX339" s="13" t="s">
        <v>76</v>
      </c>
      <c r="AY339" s="227" t="s">
        <v>134</v>
      </c>
    </row>
    <row r="340" spans="1:65" s="14" customFormat="1" ht="11.25">
      <c r="B340" s="228"/>
      <c r="C340" s="229"/>
      <c r="D340" s="218" t="s">
        <v>143</v>
      </c>
      <c r="E340" s="230" t="s">
        <v>1</v>
      </c>
      <c r="F340" s="231" t="s">
        <v>145</v>
      </c>
      <c r="G340" s="229"/>
      <c r="H340" s="232">
        <v>46.058</v>
      </c>
      <c r="I340" s="233"/>
      <c r="J340" s="229"/>
      <c r="K340" s="229"/>
      <c r="L340" s="234"/>
      <c r="M340" s="235"/>
      <c r="N340" s="236"/>
      <c r="O340" s="236"/>
      <c r="P340" s="236"/>
      <c r="Q340" s="236"/>
      <c r="R340" s="236"/>
      <c r="S340" s="236"/>
      <c r="T340" s="237"/>
      <c r="AT340" s="238" t="s">
        <v>143</v>
      </c>
      <c r="AU340" s="238" t="s">
        <v>86</v>
      </c>
      <c r="AV340" s="14" t="s">
        <v>141</v>
      </c>
      <c r="AW340" s="14" t="s">
        <v>33</v>
      </c>
      <c r="AX340" s="14" t="s">
        <v>84</v>
      </c>
      <c r="AY340" s="238" t="s">
        <v>134</v>
      </c>
    </row>
    <row r="341" spans="1:65" s="2" customFormat="1" ht="21.75" customHeight="1">
      <c r="A341" s="34"/>
      <c r="B341" s="35"/>
      <c r="C341" s="203" t="s">
        <v>394</v>
      </c>
      <c r="D341" s="203" t="s">
        <v>136</v>
      </c>
      <c r="E341" s="204" t="s">
        <v>703</v>
      </c>
      <c r="F341" s="205" t="s">
        <v>704</v>
      </c>
      <c r="G341" s="206" t="s">
        <v>148</v>
      </c>
      <c r="H341" s="207">
        <v>12.486000000000001</v>
      </c>
      <c r="I341" s="208"/>
      <c r="J341" s="209">
        <f>ROUND(I341*H341,2)</f>
        <v>0</v>
      </c>
      <c r="K341" s="205" t="s">
        <v>140</v>
      </c>
      <c r="L341" s="39"/>
      <c r="M341" s="210" t="s">
        <v>1</v>
      </c>
      <c r="N341" s="211" t="s">
        <v>41</v>
      </c>
      <c r="O341" s="71"/>
      <c r="P341" s="212">
        <f>O341*H341</f>
        <v>0</v>
      </c>
      <c r="Q341" s="212">
        <v>2.4815800000000001</v>
      </c>
      <c r="R341" s="212">
        <f>Q341*H341</f>
        <v>30.985007880000005</v>
      </c>
      <c r="S341" s="212">
        <v>0</v>
      </c>
      <c r="T341" s="213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214" t="s">
        <v>141</v>
      </c>
      <c r="AT341" s="214" t="s">
        <v>136</v>
      </c>
      <c r="AU341" s="214" t="s">
        <v>86</v>
      </c>
      <c r="AY341" s="17" t="s">
        <v>134</v>
      </c>
      <c r="BE341" s="215">
        <f>IF(N341="základní",J341,0)</f>
        <v>0</v>
      </c>
      <c r="BF341" s="215">
        <f>IF(N341="snížená",J341,0)</f>
        <v>0</v>
      </c>
      <c r="BG341" s="215">
        <f>IF(N341="zákl. přenesená",J341,0)</f>
        <v>0</v>
      </c>
      <c r="BH341" s="215">
        <f>IF(N341="sníž. přenesená",J341,0)</f>
        <v>0</v>
      </c>
      <c r="BI341" s="215">
        <f>IF(N341="nulová",J341,0)</f>
        <v>0</v>
      </c>
      <c r="BJ341" s="17" t="s">
        <v>84</v>
      </c>
      <c r="BK341" s="215">
        <f>ROUND(I341*H341,2)</f>
        <v>0</v>
      </c>
      <c r="BL341" s="17" t="s">
        <v>141</v>
      </c>
      <c r="BM341" s="214" t="s">
        <v>397</v>
      </c>
    </row>
    <row r="342" spans="1:65" s="15" customFormat="1" ht="11.25">
      <c r="B342" s="239"/>
      <c r="C342" s="240"/>
      <c r="D342" s="218" t="s">
        <v>143</v>
      </c>
      <c r="E342" s="241" t="s">
        <v>1</v>
      </c>
      <c r="F342" s="242" t="s">
        <v>705</v>
      </c>
      <c r="G342" s="240"/>
      <c r="H342" s="241" t="s">
        <v>1</v>
      </c>
      <c r="I342" s="243"/>
      <c r="J342" s="240"/>
      <c r="K342" s="240"/>
      <c r="L342" s="244"/>
      <c r="M342" s="245"/>
      <c r="N342" s="246"/>
      <c r="O342" s="246"/>
      <c r="P342" s="246"/>
      <c r="Q342" s="246"/>
      <c r="R342" s="246"/>
      <c r="S342" s="246"/>
      <c r="T342" s="247"/>
      <c r="AT342" s="248" t="s">
        <v>143</v>
      </c>
      <c r="AU342" s="248" t="s">
        <v>86</v>
      </c>
      <c r="AV342" s="15" t="s">
        <v>84</v>
      </c>
      <c r="AW342" s="15" t="s">
        <v>33</v>
      </c>
      <c r="AX342" s="15" t="s">
        <v>76</v>
      </c>
      <c r="AY342" s="248" t="s">
        <v>134</v>
      </c>
    </row>
    <row r="343" spans="1:65" s="13" customFormat="1" ht="11.25">
      <c r="B343" s="216"/>
      <c r="C343" s="217"/>
      <c r="D343" s="218" t="s">
        <v>143</v>
      </c>
      <c r="E343" s="219" t="s">
        <v>1</v>
      </c>
      <c r="F343" s="220" t="s">
        <v>706</v>
      </c>
      <c r="G343" s="217"/>
      <c r="H343" s="221">
        <v>6</v>
      </c>
      <c r="I343" s="222"/>
      <c r="J343" s="217"/>
      <c r="K343" s="217"/>
      <c r="L343" s="223"/>
      <c r="M343" s="224"/>
      <c r="N343" s="225"/>
      <c r="O343" s="225"/>
      <c r="P343" s="225"/>
      <c r="Q343" s="225"/>
      <c r="R343" s="225"/>
      <c r="S343" s="225"/>
      <c r="T343" s="226"/>
      <c r="AT343" s="227" t="s">
        <v>143</v>
      </c>
      <c r="AU343" s="227" t="s">
        <v>86</v>
      </c>
      <c r="AV343" s="13" t="s">
        <v>86</v>
      </c>
      <c r="AW343" s="13" t="s">
        <v>33</v>
      </c>
      <c r="AX343" s="13" t="s">
        <v>76</v>
      </c>
      <c r="AY343" s="227" t="s">
        <v>134</v>
      </c>
    </row>
    <row r="344" spans="1:65" s="15" customFormat="1" ht="11.25">
      <c r="B344" s="239"/>
      <c r="C344" s="240"/>
      <c r="D344" s="218" t="s">
        <v>143</v>
      </c>
      <c r="E344" s="241" t="s">
        <v>1</v>
      </c>
      <c r="F344" s="242" t="s">
        <v>707</v>
      </c>
      <c r="G344" s="240"/>
      <c r="H344" s="241" t="s">
        <v>1</v>
      </c>
      <c r="I344" s="243"/>
      <c r="J344" s="240"/>
      <c r="K344" s="240"/>
      <c r="L344" s="244"/>
      <c r="M344" s="245"/>
      <c r="N344" s="246"/>
      <c r="O344" s="246"/>
      <c r="P344" s="246"/>
      <c r="Q344" s="246"/>
      <c r="R344" s="246"/>
      <c r="S344" s="246"/>
      <c r="T344" s="247"/>
      <c r="AT344" s="248" t="s">
        <v>143</v>
      </c>
      <c r="AU344" s="248" t="s">
        <v>86</v>
      </c>
      <c r="AV344" s="15" t="s">
        <v>84</v>
      </c>
      <c r="AW344" s="15" t="s">
        <v>33</v>
      </c>
      <c r="AX344" s="15" t="s">
        <v>76</v>
      </c>
      <c r="AY344" s="248" t="s">
        <v>134</v>
      </c>
    </row>
    <row r="345" spans="1:65" s="13" customFormat="1" ht="11.25">
      <c r="B345" s="216"/>
      <c r="C345" s="217"/>
      <c r="D345" s="218" t="s">
        <v>143</v>
      </c>
      <c r="E345" s="219" t="s">
        <v>1</v>
      </c>
      <c r="F345" s="220" t="s">
        <v>706</v>
      </c>
      <c r="G345" s="217"/>
      <c r="H345" s="221">
        <v>6</v>
      </c>
      <c r="I345" s="222"/>
      <c r="J345" s="217"/>
      <c r="K345" s="217"/>
      <c r="L345" s="223"/>
      <c r="M345" s="224"/>
      <c r="N345" s="225"/>
      <c r="O345" s="225"/>
      <c r="P345" s="225"/>
      <c r="Q345" s="225"/>
      <c r="R345" s="225"/>
      <c r="S345" s="225"/>
      <c r="T345" s="226"/>
      <c r="AT345" s="227" t="s">
        <v>143</v>
      </c>
      <c r="AU345" s="227" t="s">
        <v>86</v>
      </c>
      <c r="AV345" s="13" t="s">
        <v>86</v>
      </c>
      <c r="AW345" s="13" t="s">
        <v>33</v>
      </c>
      <c r="AX345" s="13" t="s">
        <v>76</v>
      </c>
      <c r="AY345" s="227" t="s">
        <v>134</v>
      </c>
    </row>
    <row r="346" spans="1:65" s="15" customFormat="1" ht="11.25">
      <c r="B346" s="239"/>
      <c r="C346" s="240"/>
      <c r="D346" s="218" t="s">
        <v>143</v>
      </c>
      <c r="E346" s="241" t="s">
        <v>1</v>
      </c>
      <c r="F346" s="242" t="s">
        <v>708</v>
      </c>
      <c r="G346" s="240"/>
      <c r="H346" s="241" t="s">
        <v>1</v>
      </c>
      <c r="I346" s="243"/>
      <c r="J346" s="240"/>
      <c r="K346" s="240"/>
      <c r="L346" s="244"/>
      <c r="M346" s="245"/>
      <c r="N346" s="246"/>
      <c r="O346" s="246"/>
      <c r="P346" s="246"/>
      <c r="Q346" s="246"/>
      <c r="R346" s="246"/>
      <c r="S346" s="246"/>
      <c r="T346" s="247"/>
      <c r="AT346" s="248" t="s">
        <v>143</v>
      </c>
      <c r="AU346" s="248" t="s">
        <v>86</v>
      </c>
      <c r="AV346" s="15" t="s">
        <v>84</v>
      </c>
      <c r="AW346" s="15" t="s">
        <v>33</v>
      </c>
      <c r="AX346" s="15" t="s">
        <v>76</v>
      </c>
      <c r="AY346" s="248" t="s">
        <v>134</v>
      </c>
    </row>
    <row r="347" spans="1:65" s="13" customFormat="1" ht="11.25">
      <c r="B347" s="216"/>
      <c r="C347" s="217"/>
      <c r="D347" s="218" t="s">
        <v>143</v>
      </c>
      <c r="E347" s="219" t="s">
        <v>1</v>
      </c>
      <c r="F347" s="220" t="s">
        <v>709</v>
      </c>
      <c r="G347" s="217"/>
      <c r="H347" s="221">
        <v>0.48599999999999999</v>
      </c>
      <c r="I347" s="222"/>
      <c r="J347" s="217"/>
      <c r="K347" s="217"/>
      <c r="L347" s="223"/>
      <c r="M347" s="224"/>
      <c r="N347" s="225"/>
      <c r="O347" s="225"/>
      <c r="P347" s="225"/>
      <c r="Q347" s="225"/>
      <c r="R347" s="225"/>
      <c r="S347" s="225"/>
      <c r="T347" s="226"/>
      <c r="AT347" s="227" t="s">
        <v>143</v>
      </c>
      <c r="AU347" s="227" t="s">
        <v>86</v>
      </c>
      <c r="AV347" s="13" t="s">
        <v>86</v>
      </c>
      <c r="AW347" s="13" t="s">
        <v>33</v>
      </c>
      <c r="AX347" s="13" t="s">
        <v>76</v>
      </c>
      <c r="AY347" s="227" t="s">
        <v>134</v>
      </c>
    </row>
    <row r="348" spans="1:65" s="14" customFormat="1" ht="11.25">
      <c r="B348" s="228"/>
      <c r="C348" s="229"/>
      <c r="D348" s="218" t="s">
        <v>143</v>
      </c>
      <c r="E348" s="230" t="s">
        <v>1</v>
      </c>
      <c r="F348" s="231" t="s">
        <v>145</v>
      </c>
      <c r="G348" s="229"/>
      <c r="H348" s="232">
        <v>12.486000000000001</v>
      </c>
      <c r="I348" s="233"/>
      <c r="J348" s="229"/>
      <c r="K348" s="229"/>
      <c r="L348" s="234"/>
      <c r="M348" s="235"/>
      <c r="N348" s="236"/>
      <c r="O348" s="236"/>
      <c r="P348" s="236"/>
      <c r="Q348" s="236"/>
      <c r="R348" s="236"/>
      <c r="S348" s="236"/>
      <c r="T348" s="237"/>
      <c r="AT348" s="238" t="s">
        <v>143</v>
      </c>
      <c r="AU348" s="238" t="s">
        <v>86</v>
      </c>
      <c r="AV348" s="14" t="s">
        <v>141</v>
      </c>
      <c r="AW348" s="14" t="s">
        <v>33</v>
      </c>
      <c r="AX348" s="14" t="s">
        <v>84</v>
      </c>
      <c r="AY348" s="238" t="s">
        <v>134</v>
      </c>
    </row>
    <row r="349" spans="1:65" s="2" customFormat="1" ht="21.75" customHeight="1">
      <c r="A349" s="34"/>
      <c r="B349" s="35"/>
      <c r="C349" s="203" t="s">
        <v>252</v>
      </c>
      <c r="D349" s="203" t="s">
        <v>136</v>
      </c>
      <c r="E349" s="204" t="s">
        <v>710</v>
      </c>
      <c r="F349" s="205" t="s">
        <v>711</v>
      </c>
      <c r="G349" s="206" t="s">
        <v>139</v>
      </c>
      <c r="H349" s="207">
        <v>43.765999999999998</v>
      </c>
      <c r="I349" s="208"/>
      <c r="J349" s="209">
        <f>ROUND(I349*H349,2)</f>
        <v>0</v>
      </c>
      <c r="K349" s="205" t="s">
        <v>140</v>
      </c>
      <c r="L349" s="39"/>
      <c r="M349" s="210" t="s">
        <v>1</v>
      </c>
      <c r="N349" s="211" t="s">
        <v>41</v>
      </c>
      <c r="O349" s="71"/>
      <c r="P349" s="212">
        <f>O349*H349</f>
        <v>0</v>
      </c>
      <c r="Q349" s="212">
        <v>0.15679999999999999</v>
      </c>
      <c r="R349" s="212">
        <f>Q349*H349</f>
        <v>6.8625087999999996</v>
      </c>
      <c r="S349" s="212">
        <v>0</v>
      </c>
      <c r="T349" s="213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214" t="s">
        <v>141</v>
      </c>
      <c r="AT349" s="214" t="s">
        <v>136</v>
      </c>
      <c r="AU349" s="214" t="s">
        <v>86</v>
      </c>
      <c r="AY349" s="17" t="s">
        <v>134</v>
      </c>
      <c r="BE349" s="215">
        <f>IF(N349="základní",J349,0)</f>
        <v>0</v>
      </c>
      <c r="BF349" s="215">
        <f>IF(N349="snížená",J349,0)</f>
        <v>0</v>
      </c>
      <c r="BG349" s="215">
        <f>IF(N349="zákl. přenesená",J349,0)</f>
        <v>0</v>
      </c>
      <c r="BH349" s="215">
        <f>IF(N349="sníž. přenesená",J349,0)</f>
        <v>0</v>
      </c>
      <c r="BI349" s="215">
        <f>IF(N349="nulová",J349,0)</f>
        <v>0</v>
      </c>
      <c r="BJ349" s="17" t="s">
        <v>84</v>
      </c>
      <c r="BK349" s="215">
        <f>ROUND(I349*H349,2)</f>
        <v>0</v>
      </c>
      <c r="BL349" s="17" t="s">
        <v>141</v>
      </c>
      <c r="BM349" s="214" t="s">
        <v>400</v>
      </c>
    </row>
    <row r="350" spans="1:65" s="13" customFormat="1" ht="11.25">
      <c r="B350" s="216"/>
      <c r="C350" s="217"/>
      <c r="D350" s="218" t="s">
        <v>143</v>
      </c>
      <c r="E350" s="219" t="s">
        <v>1</v>
      </c>
      <c r="F350" s="220" t="s">
        <v>712</v>
      </c>
      <c r="G350" s="217"/>
      <c r="H350" s="221">
        <v>43.765999999999998</v>
      </c>
      <c r="I350" s="222"/>
      <c r="J350" s="217"/>
      <c r="K350" s="217"/>
      <c r="L350" s="223"/>
      <c r="M350" s="224"/>
      <c r="N350" s="225"/>
      <c r="O350" s="225"/>
      <c r="P350" s="225"/>
      <c r="Q350" s="225"/>
      <c r="R350" s="225"/>
      <c r="S350" s="225"/>
      <c r="T350" s="226"/>
      <c r="AT350" s="227" t="s">
        <v>143</v>
      </c>
      <c r="AU350" s="227" t="s">
        <v>86</v>
      </c>
      <c r="AV350" s="13" t="s">
        <v>86</v>
      </c>
      <c r="AW350" s="13" t="s">
        <v>33</v>
      </c>
      <c r="AX350" s="13" t="s">
        <v>76</v>
      </c>
      <c r="AY350" s="227" t="s">
        <v>134</v>
      </c>
    </row>
    <row r="351" spans="1:65" s="14" customFormat="1" ht="11.25">
      <c r="B351" s="228"/>
      <c r="C351" s="229"/>
      <c r="D351" s="218" t="s">
        <v>143</v>
      </c>
      <c r="E351" s="230" t="s">
        <v>1</v>
      </c>
      <c r="F351" s="231" t="s">
        <v>145</v>
      </c>
      <c r="G351" s="229"/>
      <c r="H351" s="232">
        <v>43.765999999999998</v>
      </c>
      <c r="I351" s="233"/>
      <c r="J351" s="229"/>
      <c r="K351" s="229"/>
      <c r="L351" s="234"/>
      <c r="M351" s="235"/>
      <c r="N351" s="236"/>
      <c r="O351" s="236"/>
      <c r="P351" s="236"/>
      <c r="Q351" s="236"/>
      <c r="R351" s="236"/>
      <c r="S351" s="236"/>
      <c r="T351" s="237"/>
      <c r="AT351" s="238" t="s">
        <v>143</v>
      </c>
      <c r="AU351" s="238" t="s">
        <v>86</v>
      </c>
      <c r="AV351" s="14" t="s">
        <v>141</v>
      </c>
      <c r="AW351" s="14" t="s">
        <v>33</v>
      </c>
      <c r="AX351" s="14" t="s">
        <v>84</v>
      </c>
      <c r="AY351" s="238" t="s">
        <v>134</v>
      </c>
    </row>
    <row r="352" spans="1:65" s="2" customFormat="1" ht="21.75" customHeight="1">
      <c r="A352" s="34"/>
      <c r="B352" s="35"/>
      <c r="C352" s="203" t="s">
        <v>402</v>
      </c>
      <c r="D352" s="203" t="s">
        <v>136</v>
      </c>
      <c r="E352" s="204" t="s">
        <v>713</v>
      </c>
      <c r="F352" s="205" t="s">
        <v>714</v>
      </c>
      <c r="G352" s="206" t="s">
        <v>139</v>
      </c>
      <c r="H352" s="207">
        <v>46.058</v>
      </c>
      <c r="I352" s="208"/>
      <c r="J352" s="209">
        <f>ROUND(I352*H352,2)</f>
        <v>0</v>
      </c>
      <c r="K352" s="205" t="s">
        <v>140</v>
      </c>
      <c r="L352" s="39"/>
      <c r="M352" s="210" t="s">
        <v>1</v>
      </c>
      <c r="N352" s="211" t="s">
        <v>41</v>
      </c>
      <c r="O352" s="71"/>
      <c r="P352" s="212">
        <f>O352*H352</f>
        <v>0</v>
      </c>
      <c r="Q352" s="212">
        <v>1.0311999999999999</v>
      </c>
      <c r="R352" s="212">
        <f>Q352*H352</f>
        <v>47.495009599999996</v>
      </c>
      <c r="S352" s="212">
        <v>0</v>
      </c>
      <c r="T352" s="213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214" t="s">
        <v>141</v>
      </c>
      <c r="AT352" s="214" t="s">
        <v>136</v>
      </c>
      <c r="AU352" s="214" t="s">
        <v>86</v>
      </c>
      <c r="AY352" s="17" t="s">
        <v>134</v>
      </c>
      <c r="BE352" s="215">
        <f>IF(N352="základní",J352,0)</f>
        <v>0</v>
      </c>
      <c r="BF352" s="215">
        <f>IF(N352="snížená",J352,0)</f>
        <v>0</v>
      </c>
      <c r="BG352" s="215">
        <f>IF(N352="zákl. přenesená",J352,0)</f>
        <v>0</v>
      </c>
      <c r="BH352" s="215">
        <f>IF(N352="sníž. přenesená",J352,0)</f>
        <v>0</v>
      </c>
      <c r="BI352" s="215">
        <f>IF(N352="nulová",J352,0)</f>
        <v>0</v>
      </c>
      <c r="BJ352" s="17" t="s">
        <v>84</v>
      </c>
      <c r="BK352" s="215">
        <f>ROUND(I352*H352,2)</f>
        <v>0</v>
      </c>
      <c r="BL352" s="17" t="s">
        <v>141</v>
      </c>
      <c r="BM352" s="214" t="s">
        <v>405</v>
      </c>
    </row>
    <row r="353" spans="1:65" s="15" customFormat="1" ht="11.25">
      <c r="B353" s="239"/>
      <c r="C353" s="240"/>
      <c r="D353" s="218" t="s">
        <v>143</v>
      </c>
      <c r="E353" s="241" t="s">
        <v>1</v>
      </c>
      <c r="F353" s="242" t="s">
        <v>567</v>
      </c>
      <c r="G353" s="240"/>
      <c r="H353" s="241" t="s">
        <v>1</v>
      </c>
      <c r="I353" s="243"/>
      <c r="J353" s="240"/>
      <c r="K353" s="240"/>
      <c r="L353" s="244"/>
      <c r="M353" s="245"/>
      <c r="N353" s="246"/>
      <c r="O353" s="246"/>
      <c r="P353" s="246"/>
      <c r="Q353" s="246"/>
      <c r="R353" s="246"/>
      <c r="S353" s="246"/>
      <c r="T353" s="247"/>
      <c r="AT353" s="248" t="s">
        <v>143</v>
      </c>
      <c r="AU353" s="248" t="s">
        <v>86</v>
      </c>
      <c r="AV353" s="15" t="s">
        <v>84</v>
      </c>
      <c r="AW353" s="15" t="s">
        <v>33</v>
      </c>
      <c r="AX353" s="15" t="s">
        <v>76</v>
      </c>
      <c r="AY353" s="248" t="s">
        <v>134</v>
      </c>
    </row>
    <row r="354" spans="1:65" s="15" customFormat="1" ht="11.25">
      <c r="B354" s="239"/>
      <c r="C354" s="240"/>
      <c r="D354" s="218" t="s">
        <v>143</v>
      </c>
      <c r="E354" s="241" t="s">
        <v>1</v>
      </c>
      <c r="F354" s="242" t="s">
        <v>227</v>
      </c>
      <c r="G354" s="240"/>
      <c r="H354" s="241" t="s">
        <v>1</v>
      </c>
      <c r="I354" s="243"/>
      <c r="J354" s="240"/>
      <c r="K354" s="240"/>
      <c r="L354" s="244"/>
      <c r="M354" s="245"/>
      <c r="N354" s="246"/>
      <c r="O354" s="246"/>
      <c r="P354" s="246"/>
      <c r="Q354" s="246"/>
      <c r="R354" s="246"/>
      <c r="S354" s="246"/>
      <c r="T354" s="247"/>
      <c r="AT354" s="248" t="s">
        <v>143</v>
      </c>
      <c r="AU354" s="248" t="s">
        <v>86</v>
      </c>
      <c r="AV354" s="15" t="s">
        <v>84</v>
      </c>
      <c r="AW354" s="15" t="s">
        <v>33</v>
      </c>
      <c r="AX354" s="15" t="s">
        <v>76</v>
      </c>
      <c r="AY354" s="248" t="s">
        <v>134</v>
      </c>
    </row>
    <row r="355" spans="1:65" s="13" customFormat="1" ht="11.25">
      <c r="B355" s="216"/>
      <c r="C355" s="217"/>
      <c r="D355" s="218" t="s">
        <v>143</v>
      </c>
      <c r="E355" s="219" t="s">
        <v>1</v>
      </c>
      <c r="F355" s="220" t="s">
        <v>568</v>
      </c>
      <c r="G355" s="217"/>
      <c r="H355" s="221">
        <v>8.625</v>
      </c>
      <c r="I355" s="222"/>
      <c r="J355" s="217"/>
      <c r="K355" s="217"/>
      <c r="L355" s="223"/>
      <c r="M355" s="224"/>
      <c r="N355" s="225"/>
      <c r="O355" s="225"/>
      <c r="P355" s="225"/>
      <c r="Q355" s="225"/>
      <c r="R355" s="225"/>
      <c r="S355" s="225"/>
      <c r="T355" s="226"/>
      <c r="AT355" s="227" t="s">
        <v>143</v>
      </c>
      <c r="AU355" s="227" t="s">
        <v>86</v>
      </c>
      <c r="AV355" s="13" t="s">
        <v>86</v>
      </c>
      <c r="AW355" s="13" t="s">
        <v>33</v>
      </c>
      <c r="AX355" s="13" t="s">
        <v>76</v>
      </c>
      <c r="AY355" s="227" t="s">
        <v>134</v>
      </c>
    </row>
    <row r="356" spans="1:65" s="13" customFormat="1" ht="11.25">
      <c r="B356" s="216"/>
      <c r="C356" s="217"/>
      <c r="D356" s="218" t="s">
        <v>143</v>
      </c>
      <c r="E356" s="219" t="s">
        <v>1</v>
      </c>
      <c r="F356" s="220" t="s">
        <v>569</v>
      </c>
      <c r="G356" s="217"/>
      <c r="H356" s="221">
        <v>7.9240000000000004</v>
      </c>
      <c r="I356" s="222"/>
      <c r="J356" s="217"/>
      <c r="K356" s="217"/>
      <c r="L356" s="223"/>
      <c r="M356" s="224"/>
      <c r="N356" s="225"/>
      <c r="O356" s="225"/>
      <c r="P356" s="225"/>
      <c r="Q356" s="225"/>
      <c r="R356" s="225"/>
      <c r="S356" s="225"/>
      <c r="T356" s="226"/>
      <c r="AT356" s="227" t="s">
        <v>143</v>
      </c>
      <c r="AU356" s="227" t="s">
        <v>86</v>
      </c>
      <c r="AV356" s="13" t="s">
        <v>86</v>
      </c>
      <c r="AW356" s="13" t="s">
        <v>33</v>
      </c>
      <c r="AX356" s="13" t="s">
        <v>76</v>
      </c>
      <c r="AY356" s="227" t="s">
        <v>134</v>
      </c>
    </row>
    <row r="357" spans="1:65" s="15" customFormat="1" ht="11.25">
      <c r="B357" s="239"/>
      <c r="C357" s="240"/>
      <c r="D357" s="218" t="s">
        <v>143</v>
      </c>
      <c r="E357" s="241" t="s">
        <v>1</v>
      </c>
      <c r="F357" s="242" t="s">
        <v>321</v>
      </c>
      <c r="G357" s="240"/>
      <c r="H357" s="241" t="s">
        <v>1</v>
      </c>
      <c r="I357" s="243"/>
      <c r="J357" s="240"/>
      <c r="K357" s="240"/>
      <c r="L357" s="244"/>
      <c r="M357" s="245"/>
      <c r="N357" s="246"/>
      <c r="O357" s="246"/>
      <c r="P357" s="246"/>
      <c r="Q357" s="246"/>
      <c r="R357" s="246"/>
      <c r="S357" s="246"/>
      <c r="T357" s="247"/>
      <c r="AT357" s="248" t="s">
        <v>143</v>
      </c>
      <c r="AU357" s="248" t="s">
        <v>86</v>
      </c>
      <c r="AV357" s="15" t="s">
        <v>84</v>
      </c>
      <c r="AW357" s="15" t="s">
        <v>33</v>
      </c>
      <c r="AX357" s="15" t="s">
        <v>76</v>
      </c>
      <c r="AY357" s="248" t="s">
        <v>134</v>
      </c>
    </row>
    <row r="358" spans="1:65" s="13" customFormat="1" ht="11.25">
      <c r="B358" s="216"/>
      <c r="C358" s="217"/>
      <c r="D358" s="218" t="s">
        <v>143</v>
      </c>
      <c r="E358" s="219" t="s">
        <v>1</v>
      </c>
      <c r="F358" s="220" t="s">
        <v>570</v>
      </c>
      <c r="G358" s="217"/>
      <c r="H358" s="221">
        <v>1.1499999999999999</v>
      </c>
      <c r="I358" s="222"/>
      <c r="J358" s="217"/>
      <c r="K358" s="217"/>
      <c r="L358" s="223"/>
      <c r="M358" s="224"/>
      <c r="N358" s="225"/>
      <c r="O358" s="225"/>
      <c r="P358" s="225"/>
      <c r="Q358" s="225"/>
      <c r="R358" s="225"/>
      <c r="S358" s="225"/>
      <c r="T358" s="226"/>
      <c r="AT358" s="227" t="s">
        <v>143</v>
      </c>
      <c r="AU358" s="227" t="s">
        <v>86</v>
      </c>
      <c r="AV358" s="13" t="s">
        <v>86</v>
      </c>
      <c r="AW358" s="13" t="s">
        <v>33</v>
      </c>
      <c r="AX358" s="13" t="s">
        <v>76</v>
      </c>
      <c r="AY358" s="227" t="s">
        <v>134</v>
      </c>
    </row>
    <row r="359" spans="1:65" s="15" customFormat="1" ht="11.25">
      <c r="B359" s="239"/>
      <c r="C359" s="240"/>
      <c r="D359" s="218" t="s">
        <v>143</v>
      </c>
      <c r="E359" s="241" t="s">
        <v>1</v>
      </c>
      <c r="F359" s="242" t="s">
        <v>571</v>
      </c>
      <c r="G359" s="240"/>
      <c r="H359" s="241" t="s">
        <v>1</v>
      </c>
      <c r="I359" s="243"/>
      <c r="J359" s="240"/>
      <c r="K359" s="240"/>
      <c r="L359" s="244"/>
      <c r="M359" s="245"/>
      <c r="N359" s="246"/>
      <c r="O359" s="246"/>
      <c r="P359" s="246"/>
      <c r="Q359" s="246"/>
      <c r="R359" s="246"/>
      <c r="S359" s="246"/>
      <c r="T359" s="247"/>
      <c r="AT359" s="248" t="s">
        <v>143</v>
      </c>
      <c r="AU359" s="248" t="s">
        <v>86</v>
      </c>
      <c r="AV359" s="15" t="s">
        <v>84</v>
      </c>
      <c r="AW359" s="15" t="s">
        <v>33</v>
      </c>
      <c r="AX359" s="15" t="s">
        <v>76</v>
      </c>
      <c r="AY359" s="248" t="s">
        <v>134</v>
      </c>
    </row>
    <row r="360" spans="1:65" s="15" customFormat="1" ht="11.25">
      <c r="B360" s="239"/>
      <c r="C360" s="240"/>
      <c r="D360" s="218" t="s">
        <v>143</v>
      </c>
      <c r="E360" s="241" t="s">
        <v>1</v>
      </c>
      <c r="F360" s="242" t="s">
        <v>321</v>
      </c>
      <c r="G360" s="240"/>
      <c r="H360" s="241" t="s">
        <v>1</v>
      </c>
      <c r="I360" s="243"/>
      <c r="J360" s="240"/>
      <c r="K360" s="240"/>
      <c r="L360" s="244"/>
      <c r="M360" s="245"/>
      <c r="N360" s="246"/>
      <c r="O360" s="246"/>
      <c r="P360" s="246"/>
      <c r="Q360" s="246"/>
      <c r="R360" s="246"/>
      <c r="S360" s="246"/>
      <c r="T360" s="247"/>
      <c r="AT360" s="248" t="s">
        <v>143</v>
      </c>
      <c r="AU360" s="248" t="s">
        <v>86</v>
      </c>
      <c r="AV360" s="15" t="s">
        <v>84</v>
      </c>
      <c r="AW360" s="15" t="s">
        <v>33</v>
      </c>
      <c r="AX360" s="15" t="s">
        <v>76</v>
      </c>
      <c r="AY360" s="248" t="s">
        <v>134</v>
      </c>
    </row>
    <row r="361" spans="1:65" s="13" customFormat="1" ht="11.25">
      <c r="B361" s="216"/>
      <c r="C361" s="217"/>
      <c r="D361" s="218" t="s">
        <v>143</v>
      </c>
      <c r="E361" s="219" t="s">
        <v>1</v>
      </c>
      <c r="F361" s="220" t="s">
        <v>572</v>
      </c>
      <c r="G361" s="217"/>
      <c r="H361" s="221">
        <v>6.21</v>
      </c>
      <c r="I361" s="222"/>
      <c r="J361" s="217"/>
      <c r="K361" s="217"/>
      <c r="L361" s="223"/>
      <c r="M361" s="224"/>
      <c r="N361" s="225"/>
      <c r="O361" s="225"/>
      <c r="P361" s="225"/>
      <c r="Q361" s="225"/>
      <c r="R361" s="225"/>
      <c r="S361" s="225"/>
      <c r="T361" s="226"/>
      <c r="AT361" s="227" t="s">
        <v>143</v>
      </c>
      <c r="AU361" s="227" t="s">
        <v>86</v>
      </c>
      <c r="AV361" s="13" t="s">
        <v>86</v>
      </c>
      <c r="AW361" s="13" t="s">
        <v>33</v>
      </c>
      <c r="AX361" s="13" t="s">
        <v>76</v>
      </c>
      <c r="AY361" s="227" t="s">
        <v>134</v>
      </c>
    </row>
    <row r="362" spans="1:65" s="13" customFormat="1" ht="11.25">
      <c r="B362" s="216"/>
      <c r="C362" s="217"/>
      <c r="D362" s="218" t="s">
        <v>143</v>
      </c>
      <c r="E362" s="219" t="s">
        <v>1</v>
      </c>
      <c r="F362" s="220" t="s">
        <v>573</v>
      </c>
      <c r="G362" s="217"/>
      <c r="H362" s="221">
        <v>6.6470000000000002</v>
      </c>
      <c r="I362" s="222"/>
      <c r="J362" s="217"/>
      <c r="K362" s="217"/>
      <c r="L362" s="223"/>
      <c r="M362" s="224"/>
      <c r="N362" s="225"/>
      <c r="O362" s="225"/>
      <c r="P362" s="225"/>
      <c r="Q362" s="225"/>
      <c r="R362" s="225"/>
      <c r="S362" s="225"/>
      <c r="T362" s="226"/>
      <c r="AT362" s="227" t="s">
        <v>143</v>
      </c>
      <c r="AU362" s="227" t="s">
        <v>86</v>
      </c>
      <c r="AV362" s="13" t="s">
        <v>86</v>
      </c>
      <c r="AW362" s="13" t="s">
        <v>33</v>
      </c>
      <c r="AX362" s="13" t="s">
        <v>76</v>
      </c>
      <c r="AY362" s="227" t="s">
        <v>134</v>
      </c>
    </row>
    <row r="363" spans="1:65" s="15" customFormat="1" ht="11.25">
      <c r="B363" s="239"/>
      <c r="C363" s="240"/>
      <c r="D363" s="218" t="s">
        <v>143</v>
      </c>
      <c r="E363" s="241" t="s">
        <v>1</v>
      </c>
      <c r="F363" s="242" t="s">
        <v>227</v>
      </c>
      <c r="G363" s="240"/>
      <c r="H363" s="241" t="s">
        <v>1</v>
      </c>
      <c r="I363" s="243"/>
      <c r="J363" s="240"/>
      <c r="K363" s="240"/>
      <c r="L363" s="244"/>
      <c r="M363" s="245"/>
      <c r="N363" s="246"/>
      <c r="O363" s="246"/>
      <c r="P363" s="246"/>
      <c r="Q363" s="246"/>
      <c r="R363" s="246"/>
      <c r="S363" s="246"/>
      <c r="T363" s="247"/>
      <c r="AT363" s="248" t="s">
        <v>143</v>
      </c>
      <c r="AU363" s="248" t="s">
        <v>86</v>
      </c>
      <c r="AV363" s="15" t="s">
        <v>84</v>
      </c>
      <c r="AW363" s="15" t="s">
        <v>33</v>
      </c>
      <c r="AX363" s="15" t="s">
        <v>76</v>
      </c>
      <c r="AY363" s="248" t="s">
        <v>134</v>
      </c>
    </row>
    <row r="364" spans="1:65" s="13" customFormat="1" ht="11.25">
      <c r="B364" s="216"/>
      <c r="C364" s="217"/>
      <c r="D364" s="218" t="s">
        <v>143</v>
      </c>
      <c r="E364" s="219" t="s">
        <v>1</v>
      </c>
      <c r="F364" s="220" t="s">
        <v>574</v>
      </c>
      <c r="G364" s="217"/>
      <c r="H364" s="221">
        <v>7.5670000000000002</v>
      </c>
      <c r="I364" s="222"/>
      <c r="J364" s="217"/>
      <c r="K364" s="217"/>
      <c r="L364" s="223"/>
      <c r="M364" s="224"/>
      <c r="N364" s="225"/>
      <c r="O364" s="225"/>
      <c r="P364" s="225"/>
      <c r="Q364" s="225"/>
      <c r="R364" s="225"/>
      <c r="S364" s="225"/>
      <c r="T364" s="226"/>
      <c r="AT364" s="227" t="s">
        <v>143</v>
      </c>
      <c r="AU364" s="227" t="s">
        <v>86</v>
      </c>
      <c r="AV364" s="13" t="s">
        <v>86</v>
      </c>
      <c r="AW364" s="13" t="s">
        <v>33</v>
      </c>
      <c r="AX364" s="13" t="s">
        <v>76</v>
      </c>
      <c r="AY364" s="227" t="s">
        <v>134</v>
      </c>
    </row>
    <row r="365" spans="1:65" s="13" customFormat="1" ht="11.25">
      <c r="B365" s="216"/>
      <c r="C365" s="217"/>
      <c r="D365" s="218" t="s">
        <v>143</v>
      </c>
      <c r="E365" s="219" t="s">
        <v>1</v>
      </c>
      <c r="F365" s="220" t="s">
        <v>575</v>
      </c>
      <c r="G365" s="217"/>
      <c r="H365" s="221">
        <v>7.9349999999999996</v>
      </c>
      <c r="I365" s="222"/>
      <c r="J365" s="217"/>
      <c r="K365" s="217"/>
      <c r="L365" s="223"/>
      <c r="M365" s="224"/>
      <c r="N365" s="225"/>
      <c r="O365" s="225"/>
      <c r="P365" s="225"/>
      <c r="Q365" s="225"/>
      <c r="R365" s="225"/>
      <c r="S365" s="225"/>
      <c r="T365" s="226"/>
      <c r="AT365" s="227" t="s">
        <v>143</v>
      </c>
      <c r="AU365" s="227" t="s">
        <v>86</v>
      </c>
      <c r="AV365" s="13" t="s">
        <v>86</v>
      </c>
      <c r="AW365" s="13" t="s">
        <v>33</v>
      </c>
      <c r="AX365" s="13" t="s">
        <v>76</v>
      </c>
      <c r="AY365" s="227" t="s">
        <v>134</v>
      </c>
    </row>
    <row r="366" spans="1:65" s="14" customFormat="1" ht="11.25">
      <c r="B366" s="228"/>
      <c r="C366" s="229"/>
      <c r="D366" s="218" t="s">
        <v>143</v>
      </c>
      <c r="E366" s="230" t="s">
        <v>1</v>
      </c>
      <c r="F366" s="231" t="s">
        <v>145</v>
      </c>
      <c r="G366" s="229"/>
      <c r="H366" s="232">
        <v>46.058</v>
      </c>
      <c r="I366" s="233"/>
      <c r="J366" s="229"/>
      <c r="K366" s="229"/>
      <c r="L366" s="234"/>
      <c r="M366" s="235"/>
      <c r="N366" s="236"/>
      <c r="O366" s="236"/>
      <c r="P366" s="236"/>
      <c r="Q366" s="236"/>
      <c r="R366" s="236"/>
      <c r="S366" s="236"/>
      <c r="T366" s="237"/>
      <c r="AT366" s="238" t="s">
        <v>143</v>
      </c>
      <c r="AU366" s="238" t="s">
        <v>86</v>
      </c>
      <c r="AV366" s="14" t="s">
        <v>141</v>
      </c>
      <c r="AW366" s="14" t="s">
        <v>33</v>
      </c>
      <c r="AX366" s="14" t="s">
        <v>84</v>
      </c>
      <c r="AY366" s="238" t="s">
        <v>134</v>
      </c>
    </row>
    <row r="367" spans="1:65" s="2" customFormat="1" ht="21.75" customHeight="1">
      <c r="A367" s="34"/>
      <c r="B367" s="35"/>
      <c r="C367" s="203" t="s">
        <v>256</v>
      </c>
      <c r="D367" s="203" t="s">
        <v>136</v>
      </c>
      <c r="E367" s="204" t="s">
        <v>288</v>
      </c>
      <c r="F367" s="205" t="s">
        <v>289</v>
      </c>
      <c r="G367" s="206" t="s">
        <v>180</v>
      </c>
      <c r="H367" s="207">
        <v>0.95799999999999996</v>
      </c>
      <c r="I367" s="208"/>
      <c r="J367" s="209">
        <f>ROUND(I367*H367,2)</f>
        <v>0</v>
      </c>
      <c r="K367" s="205" t="s">
        <v>140</v>
      </c>
      <c r="L367" s="39"/>
      <c r="M367" s="210" t="s">
        <v>1</v>
      </c>
      <c r="N367" s="211" t="s">
        <v>41</v>
      </c>
      <c r="O367" s="71"/>
      <c r="P367" s="212">
        <f>O367*H367</f>
        <v>0</v>
      </c>
      <c r="Q367" s="212">
        <v>1.0597399999999999</v>
      </c>
      <c r="R367" s="212">
        <f>Q367*H367</f>
        <v>1.0152309199999998</v>
      </c>
      <c r="S367" s="212">
        <v>0</v>
      </c>
      <c r="T367" s="213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214" t="s">
        <v>141</v>
      </c>
      <c r="AT367" s="214" t="s">
        <v>136</v>
      </c>
      <c r="AU367" s="214" t="s">
        <v>86</v>
      </c>
      <c r="AY367" s="17" t="s">
        <v>134</v>
      </c>
      <c r="BE367" s="215">
        <f>IF(N367="základní",J367,0)</f>
        <v>0</v>
      </c>
      <c r="BF367" s="215">
        <f>IF(N367="snížená",J367,0)</f>
        <v>0</v>
      </c>
      <c r="BG367" s="215">
        <f>IF(N367="zákl. přenesená",J367,0)</f>
        <v>0</v>
      </c>
      <c r="BH367" s="215">
        <f>IF(N367="sníž. přenesená",J367,0)</f>
        <v>0</v>
      </c>
      <c r="BI367" s="215">
        <f>IF(N367="nulová",J367,0)</f>
        <v>0</v>
      </c>
      <c r="BJ367" s="17" t="s">
        <v>84</v>
      </c>
      <c r="BK367" s="215">
        <f>ROUND(I367*H367,2)</f>
        <v>0</v>
      </c>
      <c r="BL367" s="17" t="s">
        <v>141</v>
      </c>
      <c r="BM367" s="214" t="s">
        <v>715</v>
      </c>
    </row>
    <row r="368" spans="1:65" s="15" customFormat="1" ht="11.25">
      <c r="B368" s="239"/>
      <c r="C368" s="240"/>
      <c r="D368" s="218" t="s">
        <v>143</v>
      </c>
      <c r="E368" s="241" t="s">
        <v>1</v>
      </c>
      <c r="F368" s="242" t="s">
        <v>716</v>
      </c>
      <c r="G368" s="240"/>
      <c r="H368" s="241" t="s">
        <v>1</v>
      </c>
      <c r="I368" s="243"/>
      <c r="J368" s="240"/>
      <c r="K368" s="240"/>
      <c r="L368" s="244"/>
      <c r="M368" s="245"/>
      <c r="N368" s="246"/>
      <c r="O368" s="246"/>
      <c r="P368" s="246"/>
      <c r="Q368" s="246"/>
      <c r="R368" s="246"/>
      <c r="S368" s="246"/>
      <c r="T368" s="247"/>
      <c r="AT368" s="248" t="s">
        <v>143</v>
      </c>
      <c r="AU368" s="248" t="s">
        <v>86</v>
      </c>
      <c r="AV368" s="15" t="s">
        <v>84</v>
      </c>
      <c r="AW368" s="15" t="s">
        <v>33</v>
      </c>
      <c r="AX368" s="15" t="s">
        <v>76</v>
      </c>
      <c r="AY368" s="248" t="s">
        <v>134</v>
      </c>
    </row>
    <row r="369" spans="1:65" s="13" customFormat="1" ht="11.25">
      <c r="B369" s="216"/>
      <c r="C369" s="217"/>
      <c r="D369" s="218" t="s">
        <v>143</v>
      </c>
      <c r="E369" s="219" t="s">
        <v>1</v>
      </c>
      <c r="F369" s="220" t="s">
        <v>717</v>
      </c>
      <c r="G369" s="217"/>
      <c r="H369" s="221">
        <v>0.27200000000000002</v>
      </c>
      <c r="I369" s="222"/>
      <c r="J369" s="217"/>
      <c r="K369" s="217"/>
      <c r="L369" s="223"/>
      <c r="M369" s="224"/>
      <c r="N369" s="225"/>
      <c r="O369" s="225"/>
      <c r="P369" s="225"/>
      <c r="Q369" s="225"/>
      <c r="R369" s="225"/>
      <c r="S369" s="225"/>
      <c r="T369" s="226"/>
      <c r="AT369" s="227" t="s">
        <v>143</v>
      </c>
      <c r="AU369" s="227" t="s">
        <v>86</v>
      </c>
      <c r="AV369" s="13" t="s">
        <v>86</v>
      </c>
      <c r="AW369" s="13" t="s">
        <v>33</v>
      </c>
      <c r="AX369" s="13" t="s">
        <v>76</v>
      </c>
      <c r="AY369" s="227" t="s">
        <v>134</v>
      </c>
    </row>
    <row r="370" spans="1:65" s="15" customFormat="1" ht="11.25">
      <c r="B370" s="239"/>
      <c r="C370" s="240"/>
      <c r="D370" s="218" t="s">
        <v>143</v>
      </c>
      <c r="E370" s="241" t="s">
        <v>1</v>
      </c>
      <c r="F370" s="242" t="s">
        <v>718</v>
      </c>
      <c r="G370" s="240"/>
      <c r="H370" s="241" t="s">
        <v>1</v>
      </c>
      <c r="I370" s="243"/>
      <c r="J370" s="240"/>
      <c r="K370" s="240"/>
      <c r="L370" s="244"/>
      <c r="M370" s="245"/>
      <c r="N370" s="246"/>
      <c r="O370" s="246"/>
      <c r="P370" s="246"/>
      <c r="Q370" s="246"/>
      <c r="R370" s="246"/>
      <c r="S370" s="246"/>
      <c r="T370" s="247"/>
      <c r="AT370" s="248" t="s">
        <v>143</v>
      </c>
      <c r="AU370" s="248" t="s">
        <v>86</v>
      </c>
      <c r="AV370" s="15" t="s">
        <v>84</v>
      </c>
      <c r="AW370" s="15" t="s">
        <v>33</v>
      </c>
      <c r="AX370" s="15" t="s">
        <v>76</v>
      </c>
      <c r="AY370" s="248" t="s">
        <v>134</v>
      </c>
    </row>
    <row r="371" spans="1:65" s="13" customFormat="1" ht="11.25">
      <c r="B371" s="216"/>
      <c r="C371" s="217"/>
      <c r="D371" s="218" t="s">
        <v>143</v>
      </c>
      <c r="E371" s="219" t="s">
        <v>1</v>
      </c>
      <c r="F371" s="220" t="s">
        <v>719</v>
      </c>
      <c r="G371" s="217"/>
      <c r="H371" s="221">
        <v>0.68600000000000005</v>
      </c>
      <c r="I371" s="222"/>
      <c r="J371" s="217"/>
      <c r="K371" s="217"/>
      <c r="L371" s="223"/>
      <c r="M371" s="224"/>
      <c r="N371" s="225"/>
      <c r="O371" s="225"/>
      <c r="P371" s="225"/>
      <c r="Q371" s="225"/>
      <c r="R371" s="225"/>
      <c r="S371" s="225"/>
      <c r="T371" s="226"/>
      <c r="AT371" s="227" t="s">
        <v>143</v>
      </c>
      <c r="AU371" s="227" t="s">
        <v>86</v>
      </c>
      <c r="AV371" s="13" t="s">
        <v>86</v>
      </c>
      <c r="AW371" s="13" t="s">
        <v>33</v>
      </c>
      <c r="AX371" s="13" t="s">
        <v>76</v>
      </c>
      <c r="AY371" s="227" t="s">
        <v>134</v>
      </c>
    </row>
    <row r="372" spans="1:65" s="14" customFormat="1" ht="11.25">
      <c r="B372" s="228"/>
      <c r="C372" s="229"/>
      <c r="D372" s="218" t="s">
        <v>143</v>
      </c>
      <c r="E372" s="230" t="s">
        <v>1</v>
      </c>
      <c r="F372" s="231" t="s">
        <v>145</v>
      </c>
      <c r="G372" s="229"/>
      <c r="H372" s="232">
        <v>0.95800000000000007</v>
      </c>
      <c r="I372" s="233"/>
      <c r="J372" s="229"/>
      <c r="K372" s="229"/>
      <c r="L372" s="234"/>
      <c r="M372" s="235"/>
      <c r="N372" s="236"/>
      <c r="O372" s="236"/>
      <c r="P372" s="236"/>
      <c r="Q372" s="236"/>
      <c r="R372" s="236"/>
      <c r="S372" s="236"/>
      <c r="T372" s="237"/>
      <c r="AT372" s="238" t="s">
        <v>143</v>
      </c>
      <c r="AU372" s="238" t="s">
        <v>86</v>
      </c>
      <c r="AV372" s="14" t="s">
        <v>141</v>
      </c>
      <c r="AW372" s="14" t="s">
        <v>33</v>
      </c>
      <c r="AX372" s="14" t="s">
        <v>84</v>
      </c>
      <c r="AY372" s="238" t="s">
        <v>134</v>
      </c>
    </row>
    <row r="373" spans="1:65" s="12" customFormat="1" ht="22.9" customHeight="1">
      <c r="B373" s="187"/>
      <c r="C373" s="188"/>
      <c r="D373" s="189" t="s">
        <v>75</v>
      </c>
      <c r="E373" s="201" t="s">
        <v>154</v>
      </c>
      <c r="F373" s="201" t="s">
        <v>720</v>
      </c>
      <c r="G373" s="188"/>
      <c r="H373" s="188"/>
      <c r="I373" s="191"/>
      <c r="J373" s="202">
        <f>BK373</f>
        <v>0</v>
      </c>
      <c r="K373" s="188"/>
      <c r="L373" s="193"/>
      <c r="M373" s="194"/>
      <c r="N373" s="195"/>
      <c r="O373" s="195"/>
      <c r="P373" s="196">
        <f>SUM(P374:P395)</f>
        <v>0</v>
      </c>
      <c r="Q373" s="195"/>
      <c r="R373" s="196">
        <f>SUM(R374:R395)</f>
        <v>2.4264136399999998</v>
      </c>
      <c r="S373" s="195"/>
      <c r="T373" s="197">
        <f>SUM(T374:T395)</f>
        <v>2.6575499999999996</v>
      </c>
      <c r="AR373" s="198" t="s">
        <v>84</v>
      </c>
      <c r="AT373" s="199" t="s">
        <v>75</v>
      </c>
      <c r="AU373" s="199" t="s">
        <v>84</v>
      </c>
      <c r="AY373" s="198" t="s">
        <v>134</v>
      </c>
      <c r="BK373" s="200">
        <f>SUM(BK374:BK395)</f>
        <v>0</v>
      </c>
    </row>
    <row r="374" spans="1:65" s="2" customFormat="1" ht="21.75" customHeight="1">
      <c r="A374" s="34"/>
      <c r="B374" s="35"/>
      <c r="C374" s="203" t="s">
        <v>412</v>
      </c>
      <c r="D374" s="203" t="s">
        <v>136</v>
      </c>
      <c r="E374" s="204" t="s">
        <v>721</v>
      </c>
      <c r="F374" s="205" t="s">
        <v>722</v>
      </c>
      <c r="G374" s="206" t="s">
        <v>139</v>
      </c>
      <c r="H374" s="207">
        <v>35.433999999999997</v>
      </c>
      <c r="I374" s="208"/>
      <c r="J374" s="209">
        <f>ROUND(I374*H374,2)</f>
        <v>0</v>
      </c>
      <c r="K374" s="205" t="s">
        <v>140</v>
      </c>
      <c r="L374" s="39"/>
      <c r="M374" s="210" t="s">
        <v>1</v>
      </c>
      <c r="N374" s="211" t="s">
        <v>41</v>
      </c>
      <c r="O374" s="71"/>
      <c r="P374" s="212">
        <f>O374*H374</f>
        <v>0</v>
      </c>
      <c r="Q374" s="212">
        <v>6.6960000000000006E-2</v>
      </c>
      <c r="R374" s="212">
        <f>Q374*H374</f>
        <v>2.3726606399999999</v>
      </c>
      <c r="S374" s="212">
        <v>7.4999999999999997E-2</v>
      </c>
      <c r="T374" s="213">
        <f>S374*H374</f>
        <v>2.6575499999999996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214" t="s">
        <v>141</v>
      </c>
      <c r="AT374" s="214" t="s">
        <v>136</v>
      </c>
      <c r="AU374" s="214" t="s">
        <v>86</v>
      </c>
      <c r="AY374" s="17" t="s">
        <v>134</v>
      </c>
      <c r="BE374" s="215">
        <f>IF(N374="základní",J374,0)</f>
        <v>0</v>
      </c>
      <c r="BF374" s="215">
        <f>IF(N374="snížená",J374,0)</f>
        <v>0</v>
      </c>
      <c r="BG374" s="215">
        <f>IF(N374="zákl. přenesená",J374,0)</f>
        <v>0</v>
      </c>
      <c r="BH374" s="215">
        <f>IF(N374="sníž. přenesená",J374,0)</f>
        <v>0</v>
      </c>
      <c r="BI374" s="215">
        <f>IF(N374="nulová",J374,0)</f>
        <v>0</v>
      </c>
      <c r="BJ374" s="17" t="s">
        <v>84</v>
      </c>
      <c r="BK374" s="215">
        <f>ROUND(I374*H374,2)</f>
        <v>0</v>
      </c>
      <c r="BL374" s="17" t="s">
        <v>141</v>
      </c>
      <c r="BM374" s="214" t="s">
        <v>415</v>
      </c>
    </row>
    <row r="375" spans="1:65" s="15" customFormat="1" ht="11.25">
      <c r="B375" s="239"/>
      <c r="C375" s="240"/>
      <c r="D375" s="218" t="s">
        <v>143</v>
      </c>
      <c r="E375" s="241" t="s">
        <v>1</v>
      </c>
      <c r="F375" s="242" t="s">
        <v>723</v>
      </c>
      <c r="G375" s="240"/>
      <c r="H375" s="241" t="s">
        <v>1</v>
      </c>
      <c r="I375" s="243"/>
      <c r="J375" s="240"/>
      <c r="K375" s="240"/>
      <c r="L375" s="244"/>
      <c r="M375" s="245"/>
      <c r="N375" s="246"/>
      <c r="O375" s="246"/>
      <c r="P375" s="246"/>
      <c r="Q375" s="246"/>
      <c r="R375" s="246"/>
      <c r="S375" s="246"/>
      <c r="T375" s="247"/>
      <c r="AT375" s="248" t="s">
        <v>143</v>
      </c>
      <c r="AU375" s="248" t="s">
        <v>86</v>
      </c>
      <c r="AV375" s="15" t="s">
        <v>84</v>
      </c>
      <c r="AW375" s="15" t="s">
        <v>33</v>
      </c>
      <c r="AX375" s="15" t="s">
        <v>76</v>
      </c>
      <c r="AY375" s="248" t="s">
        <v>134</v>
      </c>
    </row>
    <row r="376" spans="1:65" s="15" customFormat="1" ht="11.25">
      <c r="B376" s="239"/>
      <c r="C376" s="240"/>
      <c r="D376" s="218" t="s">
        <v>143</v>
      </c>
      <c r="E376" s="241" t="s">
        <v>1</v>
      </c>
      <c r="F376" s="242" t="s">
        <v>724</v>
      </c>
      <c r="G376" s="240"/>
      <c r="H376" s="241" t="s">
        <v>1</v>
      </c>
      <c r="I376" s="243"/>
      <c r="J376" s="240"/>
      <c r="K376" s="240"/>
      <c r="L376" s="244"/>
      <c r="M376" s="245"/>
      <c r="N376" s="246"/>
      <c r="O376" s="246"/>
      <c r="P376" s="246"/>
      <c r="Q376" s="246"/>
      <c r="R376" s="246"/>
      <c r="S376" s="246"/>
      <c r="T376" s="247"/>
      <c r="AT376" s="248" t="s">
        <v>143</v>
      </c>
      <c r="AU376" s="248" t="s">
        <v>86</v>
      </c>
      <c r="AV376" s="15" t="s">
        <v>84</v>
      </c>
      <c r="AW376" s="15" t="s">
        <v>33</v>
      </c>
      <c r="AX376" s="15" t="s">
        <v>76</v>
      </c>
      <c r="AY376" s="248" t="s">
        <v>134</v>
      </c>
    </row>
    <row r="377" spans="1:65" s="15" customFormat="1" ht="11.25">
      <c r="B377" s="239"/>
      <c r="C377" s="240"/>
      <c r="D377" s="218" t="s">
        <v>143</v>
      </c>
      <c r="E377" s="241" t="s">
        <v>1</v>
      </c>
      <c r="F377" s="242" t="s">
        <v>725</v>
      </c>
      <c r="G377" s="240"/>
      <c r="H377" s="241" t="s">
        <v>1</v>
      </c>
      <c r="I377" s="243"/>
      <c r="J377" s="240"/>
      <c r="K377" s="240"/>
      <c r="L377" s="244"/>
      <c r="M377" s="245"/>
      <c r="N377" s="246"/>
      <c r="O377" s="246"/>
      <c r="P377" s="246"/>
      <c r="Q377" s="246"/>
      <c r="R377" s="246"/>
      <c r="S377" s="246"/>
      <c r="T377" s="247"/>
      <c r="AT377" s="248" t="s">
        <v>143</v>
      </c>
      <c r="AU377" s="248" t="s">
        <v>86</v>
      </c>
      <c r="AV377" s="15" t="s">
        <v>84</v>
      </c>
      <c r="AW377" s="15" t="s">
        <v>33</v>
      </c>
      <c r="AX377" s="15" t="s">
        <v>76</v>
      </c>
      <c r="AY377" s="248" t="s">
        <v>134</v>
      </c>
    </row>
    <row r="378" spans="1:65" s="13" customFormat="1" ht="11.25">
      <c r="B378" s="216"/>
      <c r="C378" s="217"/>
      <c r="D378" s="218" t="s">
        <v>143</v>
      </c>
      <c r="E378" s="219" t="s">
        <v>1</v>
      </c>
      <c r="F378" s="220" t="s">
        <v>726</v>
      </c>
      <c r="G378" s="217"/>
      <c r="H378" s="221">
        <v>9.6999999999999993</v>
      </c>
      <c r="I378" s="222"/>
      <c r="J378" s="217"/>
      <c r="K378" s="217"/>
      <c r="L378" s="223"/>
      <c r="M378" s="224"/>
      <c r="N378" s="225"/>
      <c r="O378" s="225"/>
      <c r="P378" s="225"/>
      <c r="Q378" s="225"/>
      <c r="R378" s="225"/>
      <c r="S378" s="225"/>
      <c r="T378" s="226"/>
      <c r="AT378" s="227" t="s">
        <v>143</v>
      </c>
      <c r="AU378" s="227" t="s">
        <v>86</v>
      </c>
      <c r="AV378" s="13" t="s">
        <v>86</v>
      </c>
      <c r="AW378" s="13" t="s">
        <v>33</v>
      </c>
      <c r="AX378" s="13" t="s">
        <v>76</v>
      </c>
      <c r="AY378" s="227" t="s">
        <v>134</v>
      </c>
    </row>
    <row r="379" spans="1:65" s="15" customFormat="1" ht="11.25">
      <c r="B379" s="239"/>
      <c r="C379" s="240"/>
      <c r="D379" s="218" t="s">
        <v>143</v>
      </c>
      <c r="E379" s="241" t="s">
        <v>1</v>
      </c>
      <c r="F379" s="242" t="s">
        <v>727</v>
      </c>
      <c r="G379" s="240"/>
      <c r="H379" s="241" t="s">
        <v>1</v>
      </c>
      <c r="I379" s="243"/>
      <c r="J379" s="240"/>
      <c r="K379" s="240"/>
      <c r="L379" s="244"/>
      <c r="M379" s="245"/>
      <c r="N379" s="246"/>
      <c r="O379" s="246"/>
      <c r="P379" s="246"/>
      <c r="Q379" s="246"/>
      <c r="R379" s="246"/>
      <c r="S379" s="246"/>
      <c r="T379" s="247"/>
      <c r="AT379" s="248" t="s">
        <v>143</v>
      </c>
      <c r="AU379" s="248" t="s">
        <v>86</v>
      </c>
      <c r="AV379" s="15" t="s">
        <v>84</v>
      </c>
      <c r="AW379" s="15" t="s">
        <v>33</v>
      </c>
      <c r="AX379" s="15" t="s">
        <v>76</v>
      </c>
      <c r="AY379" s="248" t="s">
        <v>134</v>
      </c>
    </row>
    <row r="380" spans="1:65" s="13" customFormat="1" ht="11.25">
      <c r="B380" s="216"/>
      <c r="C380" s="217"/>
      <c r="D380" s="218" t="s">
        <v>143</v>
      </c>
      <c r="E380" s="219" t="s">
        <v>1</v>
      </c>
      <c r="F380" s="220" t="s">
        <v>728</v>
      </c>
      <c r="G380" s="217"/>
      <c r="H380" s="221">
        <v>12.938000000000001</v>
      </c>
      <c r="I380" s="222"/>
      <c r="J380" s="217"/>
      <c r="K380" s="217"/>
      <c r="L380" s="223"/>
      <c r="M380" s="224"/>
      <c r="N380" s="225"/>
      <c r="O380" s="225"/>
      <c r="P380" s="225"/>
      <c r="Q380" s="225"/>
      <c r="R380" s="225"/>
      <c r="S380" s="225"/>
      <c r="T380" s="226"/>
      <c r="AT380" s="227" t="s">
        <v>143</v>
      </c>
      <c r="AU380" s="227" t="s">
        <v>86</v>
      </c>
      <c r="AV380" s="13" t="s">
        <v>86</v>
      </c>
      <c r="AW380" s="13" t="s">
        <v>33</v>
      </c>
      <c r="AX380" s="13" t="s">
        <v>76</v>
      </c>
      <c r="AY380" s="227" t="s">
        <v>134</v>
      </c>
    </row>
    <row r="381" spans="1:65" s="15" customFormat="1" ht="11.25">
      <c r="B381" s="239"/>
      <c r="C381" s="240"/>
      <c r="D381" s="218" t="s">
        <v>143</v>
      </c>
      <c r="E381" s="241" t="s">
        <v>1</v>
      </c>
      <c r="F381" s="242" t="s">
        <v>724</v>
      </c>
      <c r="G381" s="240"/>
      <c r="H381" s="241" t="s">
        <v>1</v>
      </c>
      <c r="I381" s="243"/>
      <c r="J381" s="240"/>
      <c r="K381" s="240"/>
      <c r="L381" s="244"/>
      <c r="M381" s="245"/>
      <c r="N381" s="246"/>
      <c r="O381" s="246"/>
      <c r="P381" s="246"/>
      <c r="Q381" s="246"/>
      <c r="R381" s="246"/>
      <c r="S381" s="246"/>
      <c r="T381" s="247"/>
      <c r="AT381" s="248" t="s">
        <v>143</v>
      </c>
      <c r="AU381" s="248" t="s">
        <v>86</v>
      </c>
      <c r="AV381" s="15" t="s">
        <v>84</v>
      </c>
      <c r="AW381" s="15" t="s">
        <v>33</v>
      </c>
      <c r="AX381" s="15" t="s">
        <v>76</v>
      </c>
      <c r="AY381" s="248" t="s">
        <v>134</v>
      </c>
    </row>
    <row r="382" spans="1:65" s="15" customFormat="1" ht="11.25">
      <c r="B382" s="239"/>
      <c r="C382" s="240"/>
      <c r="D382" s="218" t="s">
        <v>143</v>
      </c>
      <c r="E382" s="241" t="s">
        <v>1</v>
      </c>
      <c r="F382" s="242" t="s">
        <v>729</v>
      </c>
      <c r="G382" s="240"/>
      <c r="H382" s="241" t="s">
        <v>1</v>
      </c>
      <c r="I382" s="243"/>
      <c r="J382" s="240"/>
      <c r="K382" s="240"/>
      <c r="L382" s="244"/>
      <c r="M382" s="245"/>
      <c r="N382" s="246"/>
      <c r="O382" s="246"/>
      <c r="P382" s="246"/>
      <c r="Q382" s="246"/>
      <c r="R382" s="246"/>
      <c r="S382" s="246"/>
      <c r="T382" s="247"/>
      <c r="AT382" s="248" t="s">
        <v>143</v>
      </c>
      <c r="AU382" s="248" t="s">
        <v>86</v>
      </c>
      <c r="AV382" s="15" t="s">
        <v>84</v>
      </c>
      <c r="AW382" s="15" t="s">
        <v>33</v>
      </c>
      <c r="AX382" s="15" t="s">
        <v>76</v>
      </c>
      <c r="AY382" s="248" t="s">
        <v>134</v>
      </c>
    </row>
    <row r="383" spans="1:65" s="13" customFormat="1" ht="11.25">
      <c r="B383" s="216"/>
      <c r="C383" s="217"/>
      <c r="D383" s="218" t="s">
        <v>143</v>
      </c>
      <c r="E383" s="219" t="s">
        <v>1</v>
      </c>
      <c r="F383" s="220" t="s">
        <v>730</v>
      </c>
      <c r="G383" s="217"/>
      <c r="H383" s="221">
        <v>3.9750000000000001</v>
      </c>
      <c r="I383" s="222"/>
      <c r="J383" s="217"/>
      <c r="K383" s="217"/>
      <c r="L383" s="223"/>
      <c r="M383" s="224"/>
      <c r="N383" s="225"/>
      <c r="O383" s="225"/>
      <c r="P383" s="225"/>
      <c r="Q383" s="225"/>
      <c r="R383" s="225"/>
      <c r="S383" s="225"/>
      <c r="T383" s="226"/>
      <c r="AT383" s="227" t="s">
        <v>143</v>
      </c>
      <c r="AU383" s="227" t="s">
        <v>86</v>
      </c>
      <c r="AV383" s="13" t="s">
        <v>86</v>
      </c>
      <c r="AW383" s="13" t="s">
        <v>33</v>
      </c>
      <c r="AX383" s="13" t="s">
        <v>76</v>
      </c>
      <c r="AY383" s="227" t="s">
        <v>134</v>
      </c>
    </row>
    <row r="384" spans="1:65" s="15" customFormat="1" ht="11.25">
      <c r="B384" s="239"/>
      <c r="C384" s="240"/>
      <c r="D384" s="218" t="s">
        <v>143</v>
      </c>
      <c r="E384" s="241" t="s">
        <v>1</v>
      </c>
      <c r="F384" s="242" t="s">
        <v>727</v>
      </c>
      <c r="G384" s="240"/>
      <c r="H384" s="241" t="s">
        <v>1</v>
      </c>
      <c r="I384" s="243"/>
      <c r="J384" s="240"/>
      <c r="K384" s="240"/>
      <c r="L384" s="244"/>
      <c r="M384" s="245"/>
      <c r="N384" s="246"/>
      <c r="O384" s="246"/>
      <c r="P384" s="246"/>
      <c r="Q384" s="246"/>
      <c r="R384" s="246"/>
      <c r="S384" s="246"/>
      <c r="T384" s="247"/>
      <c r="AT384" s="248" t="s">
        <v>143</v>
      </c>
      <c r="AU384" s="248" t="s">
        <v>86</v>
      </c>
      <c r="AV384" s="15" t="s">
        <v>84</v>
      </c>
      <c r="AW384" s="15" t="s">
        <v>33</v>
      </c>
      <c r="AX384" s="15" t="s">
        <v>76</v>
      </c>
      <c r="AY384" s="248" t="s">
        <v>134</v>
      </c>
    </row>
    <row r="385" spans="1:65" s="13" customFormat="1" ht="11.25">
      <c r="B385" s="216"/>
      <c r="C385" s="217"/>
      <c r="D385" s="218" t="s">
        <v>143</v>
      </c>
      <c r="E385" s="219" t="s">
        <v>1</v>
      </c>
      <c r="F385" s="220" t="s">
        <v>730</v>
      </c>
      <c r="G385" s="217"/>
      <c r="H385" s="221">
        <v>3.9750000000000001</v>
      </c>
      <c r="I385" s="222"/>
      <c r="J385" s="217"/>
      <c r="K385" s="217"/>
      <c r="L385" s="223"/>
      <c r="M385" s="224"/>
      <c r="N385" s="225"/>
      <c r="O385" s="225"/>
      <c r="P385" s="225"/>
      <c r="Q385" s="225"/>
      <c r="R385" s="225"/>
      <c r="S385" s="225"/>
      <c r="T385" s="226"/>
      <c r="AT385" s="227" t="s">
        <v>143</v>
      </c>
      <c r="AU385" s="227" t="s">
        <v>86</v>
      </c>
      <c r="AV385" s="13" t="s">
        <v>86</v>
      </c>
      <c r="AW385" s="13" t="s">
        <v>33</v>
      </c>
      <c r="AX385" s="13" t="s">
        <v>76</v>
      </c>
      <c r="AY385" s="227" t="s">
        <v>134</v>
      </c>
    </row>
    <row r="386" spans="1:65" s="15" customFormat="1" ht="11.25">
      <c r="B386" s="239"/>
      <c r="C386" s="240"/>
      <c r="D386" s="218" t="s">
        <v>143</v>
      </c>
      <c r="E386" s="241" t="s">
        <v>1</v>
      </c>
      <c r="F386" s="242" t="s">
        <v>731</v>
      </c>
      <c r="G386" s="240"/>
      <c r="H386" s="241" t="s">
        <v>1</v>
      </c>
      <c r="I386" s="243"/>
      <c r="J386" s="240"/>
      <c r="K386" s="240"/>
      <c r="L386" s="244"/>
      <c r="M386" s="245"/>
      <c r="N386" s="246"/>
      <c r="O386" s="246"/>
      <c r="P386" s="246"/>
      <c r="Q386" s="246"/>
      <c r="R386" s="246"/>
      <c r="S386" s="246"/>
      <c r="T386" s="247"/>
      <c r="AT386" s="248" t="s">
        <v>143</v>
      </c>
      <c r="AU386" s="248" t="s">
        <v>86</v>
      </c>
      <c r="AV386" s="15" t="s">
        <v>84</v>
      </c>
      <c r="AW386" s="15" t="s">
        <v>33</v>
      </c>
      <c r="AX386" s="15" t="s">
        <v>76</v>
      </c>
      <c r="AY386" s="248" t="s">
        <v>134</v>
      </c>
    </row>
    <row r="387" spans="1:65" s="13" customFormat="1" ht="11.25">
      <c r="B387" s="216"/>
      <c r="C387" s="217"/>
      <c r="D387" s="218" t="s">
        <v>143</v>
      </c>
      <c r="E387" s="219" t="s">
        <v>1</v>
      </c>
      <c r="F387" s="220" t="s">
        <v>732</v>
      </c>
      <c r="G387" s="217"/>
      <c r="H387" s="221">
        <v>2.3039999999999998</v>
      </c>
      <c r="I387" s="222"/>
      <c r="J387" s="217"/>
      <c r="K387" s="217"/>
      <c r="L387" s="223"/>
      <c r="M387" s="224"/>
      <c r="N387" s="225"/>
      <c r="O387" s="225"/>
      <c r="P387" s="225"/>
      <c r="Q387" s="225"/>
      <c r="R387" s="225"/>
      <c r="S387" s="225"/>
      <c r="T387" s="226"/>
      <c r="AT387" s="227" t="s">
        <v>143</v>
      </c>
      <c r="AU387" s="227" t="s">
        <v>86</v>
      </c>
      <c r="AV387" s="13" t="s">
        <v>86</v>
      </c>
      <c r="AW387" s="13" t="s">
        <v>33</v>
      </c>
      <c r="AX387" s="13" t="s">
        <v>76</v>
      </c>
      <c r="AY387" s="227" t="s">
        <v>134</v>
      </c>
    </row>
    <row r="388" spans="1:65" s="15" customFormat="1" ht="11.25">
      <c r="B388" s="239"/>
      <c r="C388" s="240"/>
      <c r="D388" s="218" t="s">
        <v>143</v>
      </c>
      <c r="E388" s="241" t="s">
        <v>1</v>
      </c>
      <c r="F388" s="242" t="s">
        <v>733</v>
      </c>
      <c r="G388" s="240"/>
      <c r="H388" s="241" t="s">
        <v>1</v>
      </c>
      <c r="I388" s="243"/>
      <c r="J388" s="240"/>
      <c r="K388" s="240"/>
      <c r="L388" s="244"/>
      <c r="M388" s="245"/>
      <c r="N388" s="246"/>
      <c r="O388" s="246"/>
      <c r="P388" s="246"/>
      <c r="Q388" s="246"/>
      <c r="R388" s="246"/>
      <c r="S388" s="246"/>
      <c r="T388" s="247"/>
      <c r="AT388" s="248" t="s">
        <v>143</v>
      </c>
      <c r="AU388" s="248" t="s">
        <v>86</v>
      </c>
      <c r="AV388" s="15" t="s">
        <v>84</v>
      </c>
      <c r="AW388" s="15" t="s">
        <v>33</v>
      </c>
      <c r="AX388" s="15" t="s">
        <v>76</v>
      </c>
      <c r="AY388" s="248" t="s">
        <v>134</v>
      </c>
    </row>
    <row r="389" spans="1:65" s="13" customFormat="1" ht="11.25">
      <c r="B389" s="216"/>
      <c r="C389" s="217"/>
      <c r="D389" s="218" t="s">
        <v>143</v>
      </c>
      <c r="E389" s="219" t="s">
        <v>1</v>
      </c>
      <c r="F389" s="220" t="s">
        <v>734</v>
      </c>
      <c r="G389" s="217"/>
      <c r="H389" s="221">
        <v>2.222</v>
      </c>
      <c r="I389" s="222"/>
      <c r="J389" s="217"/>
      <c r="K389" s="217"/>
      <c r="L389" s="223"/>
      <c r="M389" s="224"/>
      <c r="N389" s="225"/>
      <c r="O389" s="225"/>
      <c r="P389" s="225"/>
      <c r="Q389" s="225"/>
      <c r="R389" s="225"/>
      <c r="S389" s="225"/>
      <c r="T389" s="226"/>
      <c r="AT389" s="227" t="s">
        <v>143</v>
      </c>
      <c r="AU389" s="227" t="s">
        <v>86</v>
      </c>
      <c r="AV389" s="13" t="s">
        <v>86</v>
      </c>
      <c r="AW389" s="13" t="s">
        <v>33</v>
      </c>
      <c r="AX389" s="13" t="s">
        <v>76</v>
      </c>
      <c r="AY389" s="227" t="s">
        <v>134</v>
      </c>
    </row>
    <row r="390" spans="1:65" s="15" customFormat="1" ht="11.25">
      <c r="B390" s="239"/>
      <c r="C390" s="240"/>
      <c r="D390" s="218" t="s">
        <v>143</v>
      </c>
      <c r="E390" s="241" t="s">
        <v>1</v>
      </c>
      <c r="F390" s="242" t="s">
        <v>735</v>
      </c>
      <c r="G390" s="240"/>
      <c r="H390" s="241" t="s">
        <v>1</v>
      </c>
      <c r="I390" s="243"/>
      <c r="J390" s="240"/>
      <c r="K390" s="240"/>
      <c r="L390" s="244"/>
      <c r="M390" s="245"/>
      <c r="N390" s="246"/>
      <c r="O390" s="246"/>
      <c r="P390" s="246"/>
      <c r="Q390" s="246"/>
      <c r="R390" s="246"/>
      <c r="S390" s="246"/>
      <c r="T390" s="247"/>
      <c r="AT390" s="248" t="s">
        <v>143</v>
      </c>
      <c r="AU390" s="248" t="s">
        <v>86</v>
      </c>
      <c r="AV390" s="15" t="s">
        <v>84</v>
      </c>
      <c r="AW390" s="15" t="s">
        <v>33</v>
      </c>
      <c r="AX390" s="15" t="s">
        <v>76</v>
      </c>
      <c r="AY390" s="248" t="s">
        <v>134</v>
      </c>
    </row>
    <row r="391" spans="1:65" s="13" customFormat="1" ht="11.25">
      <c r="B391" s="216"/>
      <c r="C391" s="217"/>
      <c r="D391" s="218" t="s">
        <v>143</v>
      </c>
      <c r="E391" s="219" t="s">
        <v>1</v>
      </c>
      <c r="F391" s="220" t="s">
        <v>736</v>
      </c>
      <c r="G391" s="217"/>
      <c r="H391" s="221">
        <v>0.32</v>
      </c>
      <c r="I391" s="222"/>
      <c r="J391" s="217"/>
      <c r="K391" s="217"/>
      <c r="L391" s="223"/>
      <c r="M391" s="224"/>
      <c r="N391" s="225"/>
      <c r="O391" s="225"/>
      <c r="P391" s="225"/>
      <c r="Q391" s="225"/>
      <c r="R391" s="225"/>
      <c r="S391" s="225"/>
      <c r="T391" s="226"/>
      <c r="AT391" s="227" t="s">
        <v>143</v>
      </c>
      <c r="AU391" s="227" t="s">
        <v>86</v>
      </c>
      <c r="AV391" s="13" t="s">
        <v>86</v>
      </c>
      <c r="AW391" s="13" t="s">
        <v>33</v>
      </c>
      <c r="AX391" s="13" t="s">
        <v>76</v>
      </c>
      <c r="AY391" s="227" t="s">
        <v>134</v>
      </c>
    </row>
    <row r="392" spans="1:65" s="14" customFormat="1" ht="11.25">
      <c r="B392" s="228"/>
      <c r="C392" s="229"/>
      <c r="D392" s="218" t="s">
        <v>143</v>
      </c>
      <c r="E392" s="230" t="s">
        <v>1</v>
      </c>
      <c r="F392" s="231" t="s">
        <v>145</v>
      </c>
      <c r="G392" s="229"/>
      <c r="H392" s="232">
        <v>35.434000000000005</v>
      </c>
      <c r="I392" s="233"/>
      <c r="J392" s="229"/>
      <c r="K392" s="229"/>
      <c r="L392" s="234"/>
      <c r="M392" s="235"/>
      <c r="N392" s="236"/>
      <c r="O392" s="236"/>
      <c r="P392" s="236"/>
      <c r="Q392" s="236"/>
      <c r="R392" s="236"/>
      <c r="S392" s="236"/>
      <c r="T392" s="237"/>
      <c r="AT392" s="238" t="s">
        <v>143</v>
      </c>
      <c r="AU392" s="238" t="s">
        <v>86</v>
      </c>
      <c r="AV392" s="14" t="s">
        <v>141</v>
      </c>
      <c r="AW392" s="14" t="s">
        <v>33</v>
      </c>
      <c r="AX392" s="14" t="s">
        <v>84</v>
      </c>
      <c r="AY392" s="238" t="s">
        <v>134</v>
      </c>
    </row>
    <row r="393" spans="1:65" s="2" customFormat="1" ht="16.5" customHeight="1">
      <c r="A393" s="34"/>
      <c r="B393" s="35"/>
      <c r="C393" s="249" t="s">
        <v>264</v>
      </c>
      <c r="D393" s="249" t="s">
        <v>216</v>
      </c>
      <c r="E393" s="250" t="s">
        <v>737</v>
      </c>
      <c r="F393" s="251" t="s">
        <v>738</v>
      </c>
      <c r="G393" s="252" t="s">
        <v>232</v>
      </c>
      <c r="H393" s="253">
        <v>53.753</v>
      </c>
      <c r="I393" s="254"/>
      <c r="J393" s="255">
        <f>ROUND(I393*H393,2)</f>
        <v>0</v>
      </c>
      <c r="K393" s="251" t="s">
        <v>140</v>
      </c>
      <c r="L393" s="256"/>
      <c r="M393" s="257" t="s">
        <v>1</v>
      </c>
      <c r="N393" s="258" t="s">
        <v>41</v>
      </c>
      <c r="O393" s="71"/>
      <c r="P393" s="212">
        <f>O393*H393</f>
        <v>0</v>
      </c>
      <c r="Q393" s="212">
        <v>1E-3</v>
      </c>
      <c r="R393" s="212">
        <f>Q393*H393</f>
        <v>5.3753000000000002E-2</v>
      </c>
      <c r="S393" s="212">
        <v>0</v>
      </c>
      <c r="T393" s="213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214" t="s">
        <v>159</v>
      </c>
      <c r="AT393" s="214" t="s">
        <v>216</v>
      </c>
      <c r="AU393" s="214" t="s">
        <v>86</v>
      </c>
      <c r="AY393" s="17" t="s">
        <v>134</v>
      </c>
      <c r="BE393" s="215">
        <f>IF(N393="základní",J393,0)</f>
        <v>0</v>
      </c>
      <c r="BF393" s="215">
        <f>IF(N393="snížená",J393,0)</f>
        <v>0</v>
      </c>
      <c r="BG393" s="215">
        <f>IF(N393="zákl. přenesená",J393,0)</f>
        <v>0</v>
      </c>
      <c r="BH393" s="215">
        <f>IF(N393="sníž. přenesená",J393,0)</f>
        <v>0</v>
      </c>
      <c r="BI393" s="215">
        <f>IF(N393="nulová",J393,0)</f>
        <v>0</v>
      </c>
      <c r="BJ393" s="17" t="s">
        <v>84</v>
      </c>
      <c r="BK393" s="215">
        <f>ROUND(I393*H393,2)</f>
        <v>0</v>
      </c>
      <c r="BL393" s="17" t="s">
        <v>141</v>
      </c>
      <c r="BM393" s="214" t="s">
        <v>418</v>
      </c>
    </row>
    <row r="394" spans="1:65" s="13" customFormat="1" ht="11.25">
      <c r="B394" s="216"/>
      <c r="C394" s="217"/>
      <c r="D394" s="218" t="s">
        <v>143</v>
      </c>
      <c r="E394" s="219" t="s">
        <v>1</v>
      </c>
      <c r="F394" s="220" t="s">
        <v>739</v>
      </c>
      <c r="G394" s="217"/>
      <c r="H394" s="221">
        <v>53.753</v>
      </c>
      <c r="I394" s="222"/>
      <c r="J394" s="217"/>
      <c r="K394" s="217"/>
      <c r="L394" s="223"/>
      <c r="M394" s="224"/>
      <c r="N394" s="225"/>
      <c r="O394" s="225"/>
      <c r="P394" s="225"/>
      <c r="Q394" s="225"/>
      <c r="R394" s="225"/>
      <c r="S394" s="225"/>
      <c r="T394" s="226"/>
      <c r="AT394" s="227" t="s">
        <v>143</v>
      </c>
      <c r="AU394" s="227" t="s">
        <v>86</v>
      </c>
      <c r="AV394" s="13" t="s">
        <v>86</v>
      </c>
      <c r="AW394" s="13" t="s">
        <v>33</v>
      </c>
      <c r="AX394" s="13" t="s">
        <v>76</v>
      </c>
      <c r="AY394" s="227" t="s">
        <v>134</v>
      </c>
    </row>
    <row r="395" spans="1:65" s="14" customFormat="1" ht="11.25">
      <c r="B395" s="228"/>
      <c r="C395" s="229"/>
      <c r="D395" s="218" t="s">
        <v>143</v>
      </c>
      <c r="E395" s="230" t="s">
        <v>1</v>
      </c>
      <c r="F395" s="231" t="s">
        <v>145</v>
      </c>
      <c r="G395" s="229"/>
      <c r="H395" s="232">
        <v>53.753</v>
      </c>
      <c r="I395" s="233"/>
      <c r="J395" s="229"/>
      <c r="K395" s="229"/>
      <c r="L395" s="234"/>
      <c r="M395" s="235"/>
      <c r="N395" s="236"/>
      <c r="O395" s="236"/>
      <c r="P395" s="236"/>
      <c r="Q395" s="236"/>
      <c r="R395" s="236"/>
      <c r="S395" s="236"/>
      <c r="T395" s="237"/>
      <c r="AT395" s="238" t="s">
        <v>143</v>
      </c>
      <c r="AU395" s="238" t="s">
        <v>86</v>
      </c>
      <c r="AV395" s="14" t="s">
        <v>141</v>
      </c>
      <c r="AW395" s="14" t="s">
        <v>33</v>
      </c>
      <c r="AX395" s="14" t="s">
        <v>84</v>
      </c>
      <c r="AY395" s="238" t="s">
        <v>134</v>
      </c>
    </row>
    <row r="396" spans="1:65" s="12" customFormat="1" ht="22.9" customHeight="1">
      <c r="B396" s="187"/>
      <c r="C396" s="188"/>
      <c r="D396" s="189" t="s">
        <v>75</v>
      </c>
      <c r="E396" s="201" t="s">
        <v>177</v>
      </c>
      <c r="F396" s="201" t="s">
        <v>363</v>
      </c>
      <c r="G396" s="188"/>
      <c r="H396" s="188"/>
      <c r="I396" s="191"/>
      <c r="J396" s="202">
        <f>BK396</f>
        <v>0</v>
      </c>
      <c r="K396" s="188"/>
      <c r="L396" s="193"/>
      <c r="M396" s="194"/>
      <c r="N396" s="195"/>
      <c r="O396" s="195"/>
      <c r="P396" s="196">
        <f>SUM(P397:P579)</f>
        <v>0</v>
      </c>
      <c r="Q396" s="195"/>
      <c r="R396" s="196">
        <f>SUM(R397:R579)</f>
        <v>54.21258692</v>
      </c>
      <c r="S396" s="195"/>
      <c r="T396" s="197">
        <f>SUM(T397:T579)</f>
        <v>82.1749808</v>
      </c>
      <c r="AR396" s="198" t="s">
        <v>84</v>
      </c>
      <c r="AT396" s="199" t="s">
        <v>75</v>
      </c>
      <c r="AU396" s="199" t="s">
        <v>84</v>
      </c>
      <c r="AY396" s="198" t="s">
        <v>134</v>
      </c>
      <c r="BK396" s="200">
        <f>SUM(BK397:BK579)</f>
        <v>0</v>
      </c>
    </row>
    <row r="397" spans="1:65" s="2" customFormat="1" ht="21.75" customHeight="1">
      <c r="A397" s="34"/>
      <c r="B397" s="35"/>
      <c r="C397" s="203" t="s">
        <v>421</v>
      </c>
      <c r="D397" s="203" t="s">
        <v>136</v>
      </c>
      <c r="E397" s="204" t="s">
        <v>740</v>
      </c>
      <c r="F397" s="205" t="s">
        <v>741</v>
      </c>
      <c r="G397" s="206" t="s">
        <v>153</v>
      </c>
      <c r="H397" s="207">
        <v>8.4</v>
      </c>
      <c r="I397" s="208"/>
      <c r="J397" s="209">
        <f>ROUND(I397*H397,2)</f>
        <v>0</v>
      </c>
      <c r="K397" s="205" t="s">
        <v>140</v>
      </c>
      <c r="L397" s="39"/>
      <c r="M397" s="210" t="s">
        <v>1</v>
      </c>
      <c r="N397" s="211" t="s">
        <v>41</v>
      </c>
      <c r="O397" s="71"/>
      <c r="P397" s="212">
        <f>O397*H397</f>
        <v>0</v>
      </c>
      <c r="Q397" s="212">
        <v>1.9000000000000001E-4</v>
      </c>
      <c r="R397" s="212">
        <f>Q397*H397</f>
        <v>1.5960000000000002E-3</v>
      </c>
      <c r="S397" s="212">
        <v>0</v>
      </c>
      <c r="T397" s="213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214" t="s">
        <v>141</v>
      </c>
      <c r="AT397" s="214" t="s">
        <v>136</v>
      </c>
      <c r="AU397" s="214" t="s">
        <v>86</v>
      </c>
      <c r="AY397" s="17" t="s">
        <v>134</v>
      </c>
      <c r="BE397" s="215">
        <f>IF(N397="základní",J397,0)</f>
        <v>0</v>
      </c>
      <c r="BF397" s="215">
        <f>IF(N397="snížená",J397,0)</f>
        <v>0</v>
      </c>
      <c r="BG397" s="215">
        <f>IF(N397="zákl. přenesená",J397,0)</f>
        <v>0</v>
      </c>
      <c r="BH397" s="215">
        <f>IF(N397="sníž. přenesená",J397,0)</f>
        <v>0</v>
      </c>
      <c r="BI397" s="215">
        <f>IF(N397="nulová",J397,0)</f>
        <v>0</v>
      </c>
      <c r="BJ397" s="17" t="s">
        <v>84</v>
      </c>
      <c r="BK397" s="215">
        <f>ROUND(I397*H397,2)</f>
        <v>0</v>
      </c>
      <c r="BL397" s="17" t="s">
        <v>141</v>
      </c>
      <c r="BM397" s="214" t="s">
        <v>424</v>
      </c>
    </row>
    <row r="398" spans="1:65" s="13" customFormat="1" ht="11.25">
      <c r="B398" s="216"/>
      <c r="C398" s="217"/>
      <c r="D398" s="218" t="s">
        <v>143</v>
      </c>
      <c r="E398" s="219" t="s">
        <v>1</v>
      </c>
      <c r="F398" s="220" t="s">
        <v>742</v>
      </c>
      <c r="G398" s="217"/>
      <c r="H398" s="221">
        <v>8.4</v>
      </c>
      <c r="I398" s="222"/>
      <c r="J398" s="217"/>
      <c r="K398" s="217"/>
      <c r="L398" s="223"/>
      <c r="M398" s="224"/>
      <c r="N398" s="225"/>
      <c r="O398" s="225"/>
      <c r="P398" s="225"/>
      <c r="Q398" s="225"/>
      <c r="R398" s="225"/>
      <c r="S398" s="225"/>
      <c r="T398" s="226"/>
      <c r="AT398" s="227" t="s">
        <v>143</v>
      </c>
      <c r="AU398" s="227" t="s">
        <v>86</v>
      </c>
      <c r="AV398" s="13" t="s">
        <v>86</v>
      </c>
      <c r="AW398" s="13" t="s">
        <v>33</v>
      </c>
      <c r="AX398" s="13" t="s">
        <v>76</v>
      </c>
      <c r="AY398" s="227" t="s">
        <v>134</v>
      </c>
    </row>
    <row r="399" spans="1:65" s="14" customFormat="1" ht="11.25">
      <c r="B399" s="228"/>
      <c r="C399" s="229"/>
      <c r="D399" s="218" t="s">
        <v>143</v>
      </c>
      <c r="E399" s="230" t="s">
        <v>1</v>
      </c>
      <c r="F399" s="231" t="s">
        <v>145</v>
      </c>
      <c r="G399" s="229"/>
      <c r="H399" s="232">
        <v>8.4</v>
      </c>
      <c r="I399" s="233"/>
      <c r="J399" s="229"/>
      <c r="K399" s="229"/>
      <c r="L399" s="234"/>
      <c r="M399" s="235"/>
      <c r="N399" s="236"/>
      <c r="O399" s="236"/>
      <c r="P399" s="236"/>
      <c r="Q399" s="236"/>
      <c r="R399" s="236"/>
      <c r="S399" s="236"/>
      <c r="T399" s="237"/>
      <c r="AT399" s="238" t="s">
        <v>143</v>
      </c>
      <c r="AU399" s="238" t="s">
        <v>86</v>
      </c>
      <c r="AV399" s="14" t="s">
        <v>141</v>
      </c>
      <c r="AW399" s="14" t="s">
        <v>33</v>
      </c>
      <c r="AX399" s="14" t="s">
        <v>84</v>
      </c>
      <c r="AY399" s="238" t="s">
        <v>134</v>
      </c>
    </row>
    <row r="400" spans="1:65" s="2" customFormat="1" ht="16.5" customHeight="1">
      <c r="A400" s="34"/>
      <c r="B400" s="35"/>
      <c r="C400" s="203" t="s">
        <v>272</v>
      </c>
      <c r="D400" s="203" t="s">
        <v>136</v>
      </c>
      <c r="E400" s="204" t="s">
        <v>743</v>
      </c>
      <c r="F400" s="205" t="s">
        <v>744</v>
      </c>
      <c r="G400" s="206" t="s">
        <v>153</v>
      </c>
      <c r="H400" s="207">
        <v>28.14</v>
      </c>
      <c r="I400" s="208"/>
      <c r="J400" s="209">
        <f>ROUND(I400*H400,2)</f>
        <v>0</v>
      </c>
      <c r="K400" s="205" t="s">
        <v>140</v>
      </c>
      <c r="L400" s="39"/>
      <c r="M400" s="210" t="s">
        <v>1</v>
      </c>
      <c r="N400" s="211" t="s">
        <v>41</v>
      </c>
      <c r="O400" s="71"/>
      <c r="P400" s="212">
        <f>O400*H400</f>
        <v>0</v>
      </c>
      <c r="Q400" s="212">
        <v>1.17E-3</v>
      </c>
      <c r="R400" s="212">
        <f>Q400*H400</f>
        <v>3.2923800000000003E-2</v>
      </c>
      <c r="S400" s="212">
        <v>0</v>
      </c>
      <c r="T400" s="213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214" t="s">
        <v>141</v>
      </c>
      <c r="AT400" s="214" t="s">
        <v>136</v>
      </c>
      <c r="AU400" s="214" t="s">
        <v>86</v>
      </c>
      <c r="AY400" s="17" t="s">
        <v>134</v>
      </c>
      <c r="BE400" s="215">
        <f>IF(N400="základní",J400,0)</f>
        <v>0</v>
      </c>
      <c r="BF400" s="215">
        <f>IF(N400="snížená",J400,0)</f>
        <v>0</v>
      </c>
      <c r="BG400" s="215">
        <f>IF(N400="zákl. přenesená",J400,0)</f>
        <v>0</v>
      </c>
      <c r="BH400" s="215">
        <f>IF(N400="sníž. přenesená",J400,0)</f>
        <v>0</v>
      </c>
      <c r="BI400" s="215">
        <f>IF(N400="nulová",J400,0)</f>
        <v>0</v>
      </c>
      <c r="BJ400" s="17" t="s">
        <v>84</v>
      </c>
      <c r="BK400" s="215">
        <f>ROUND(I400*H400,2)</f>
        <v>0</v>
      </c>
      <c r="BL400" s="17" t="s">
        <v>141</v>
      </c>
      <c r="BM400" s="214" t="s">
        <v>429</v>
      </c>
    </row>
    <row r="401" spans="1:65" s="15" customFormat="1" ht="11.25">
      <c r="B401" s="239"/>
      <c r="C401" s="240"/>
      <c r="D401" s="218" t="s">
        <v>143</v>
      </c>
      <c r="E401" s="241" t="s">
        <v>1</v>
      </c>
      <c r="F401" s="242" t="s">
        <v>745</v>
      </c>
      <c r="G401" s="240"/>
      <c r="H401" s="241" t="s">
        <v>1</v>
      </c>
      <c r="I401" s="243"/>
      <c r="J401" s="240"/>
      <c r="K401" s="240"/>
      <c r="L401" s="244"/>
      <c r="M401" s="245"/>
      <c r="N401" s="246"/>
      <c r="O401" s="246"/>
      <c r="P401" s="246"/>
      <c r="Q401" s="246"/>
      <c r="R401" s="246"/>
      <c r="S401" s="246"/>
      <c r="T401" s="247"/>
      <c r="AT401" s="248" t="s">
        <v>143</v>
      </c>
      <c r="AU401" s="248" t="s">
        <v>86</v>
      </c>
      <c r="AV401" s="15" t="s">
        <v>84</v>
      </c>
      <c r="AW401" s="15" t="s">
        <v>33</v>
      </c>
      <c r="AX401" s="15" t="s">
        <v>76</v>
      </c>
      <c r="AY401" s="248" t="s">
        <v>134</v>
      </c>
    </row>
    <row r="402" spans="1:65" s="13" customFormat="1" ht="11.25">
      <c r="B402" s="216"/>
      <c r="C402" s="217"/>
      <c r="D402" s="218" t="s">
        <v>143</v>
      </c>
      <c r="E402" s="219" t="s">
        <v>1</v>
      </c>
      <c r="F402" s="220" t="s">
        <v>746</v>
      </c>
      <c r="G402" s="217"/>
      <c r="H402" s="221">
        <v>13.77</v>
      </c>
      <c r="I402" s="222"/>
      <c r="J402" s="217"/>
      <c r="K402" s="217"/>
      <c r="L402" s="223"/>
      <c r="M402" s="224"/>
      <c r="N402" s="225"/>
      <c r="O402" s="225"/>
      <c r="P402" s="225"/>
      <c r="Q402" s="225"/>
      <c r="R402" s="225"/>
      <c r="S402" s="225"/>
      <c r="T402" s="226"/>
      <c r="AT402" s="227" t="s">
        <v>143</v>
      </c>
      <c r="AU402" s="227" t="s">
        <v>86</v>
      </c>
      <c r="AV402" s="13" t="s">
        <v>86</v>
      </c>
      <c r="AW402" s="13" t="s">
        <v>33</v>
      </c>
      <c r="AX402" s="13" t="s">
        <v>76</v>
      </c>
      <c r="AY402" s="227" t="s">
        <v>134</v>
      </c>
    </row>
    <row r="403" spans="1:65" s="15" customFormat="1" ht="11.25">
      <c r="B403" s="239"/>
      <c r="C403" s="240"/>
      <c r="D403" s="218" t="s">
        <v>143</v>
      </c>
      <c r="E403" s="241" t="s">
        <v>1</v>
      </c>
      <c r="F403" s="242" t="s">
        <v>747</v>
      </c>
      <c r="G403" s="240"/>
      <c r="H403" s="241" t="s">
        <v>1</v>
      </c>
      <c r="I403" s="243"/>
      <c r="J403" s="240"/>
      <c r="K403" s="240"/>
      <c r="L403" s="244"/>
      <c r="M403" s="245"/>
      <c r="N403" s="246"/>
      <c r="O403" s="246"/>
      <c r="P403" s="246"/>
      <c r="Q403" s="246"/>
      <c r="R403" s="246"/>
      <c r="S403" s="246"/>
      <c r="T403" s="247"/>
      <c r="AT403" s="248" t="s">
        <v>143</v>
      </c>
      <c r="AU403" s="248" t="s">
        <v>86</v>
      </c>
      <c r="AV403" s="15" t="s">
        <v>84</v>
      </c>
      <c r="AW403" s="15" t="s">
        <v>33</v>
      </c>
      <c r="AX403" s="15" t="s">
        <v>76</v>
      </c>
      <c r="AY403" s="248" t="s">
        <v>134</v>
      </c>
    </row>
    <row r="404" spans="1:65" s="13" customFormat="1" ht="11.25">
      <c r="B404" s="216"/>
      <c r="C404" s="217"/>
      <c r="D404" s="218" t="s">
        <v>143</v>
      </c>
      <c r="E404" s="219" t="s">
        <v>1</v>
      </c>
      <c r="F404" s="220" t="s">
        <v>748</v>
      </c>
      <c r="G404" s="217"/>
      <c r="H404" s="221">
        <v>14.37</v>
      </c>
      <c r="I404" s="222"/>
      <c r="J404" s="217"/>
      <c r="K404" s="217"/>
      <c r="L404" s="223"/>
      <c r="M404" s="224"/>
      <c r="N404" s="225"/>
      <c r="O404" s="225"/>
      <c r="P404" s="225"/>
      <c r="Q404" s="225"/>
      <c r="R404" s="225"/>
      <c r="S404" s="225"/>
      <c r="T404" s="226"/>
      <c r="AT404" s="227" t="s">
        <v>143</v>
      </c>
      <c r="AU404" s="227" t="s">
        <v>86</v>
      </c>
      <c r="AV404" s="13" t="s">
        <v>86</v>
      </c>
      <c r="AW404" s="13" t="s">
        <v>33</v>
      </c>
      <c r="AX404" s="13" t="s">
        <v>76</v>
      </c>
      <c r="AY404" s="227" t="s">
        <v>134</v>
      </c>
    </row>
    <row r="405" spans="1:65" s="14" customFormat="1" ht="11.25">
      <c r="B405" s="228"/>
      <c r="C405" s="229"/>
      <c r="D405" s="218" t="s">
        <v>143</v>
      </c>
      <c r="E405" s="230" t="s">
        <v>1</v>
      </c>
      <c r="F405" s="231" t="s">
        <v>145</v>
      </c>
      <c r="G405" s="229"/>
      <c r="H405" s="232">
        <v>28.14</v>
      </c>
      <c r="I405" s="233"/>
      <c r="J405" s="229"/>
      <c r="K405" s="229"/>
      <c r="L405" s="234"/>
      <c r="M405" s="235"/>
      <c r="N405" s="236"/>
      <c r="O405" s="236"/>
      <c r="P405" s="236"/>
      <c r="Q405" s="236"/>
      <c r="R405" s="236"/>
      <c r="S405" s="236"/>
      <c r="T405" s="237"/>
      <c r="AT405" s="238" t="s">
        <v>143</v>
      </c>
      <c r="AU405" s="238" t="s">
        <v>86</v>
      </c>
      <c r="AV405" s="14" t="s">
        <v>141</v>
      </c>
      <c r="AW405" s="14" t="s">
        <v>33</v>
      </c>
      <c r="AX405" s="14" t="s">
        <v>84</v>
      </c>
      <c r="AY405" s="238" t="s">
        <v>134</v>
      </c>
    </row>
    <row r="406" spans="1:65" s="2" customFormat="1" ht="16.5" customHeight="1">
      <c r="A406" s="34"/>
      <c r="B406" s="35"/>
      <c r="C406" s="203" t="s">
        <v>431</v>
      </c>
      <c r="D406" s="203" t="s">
        <v>136</v>
      </c>
      <c r="E406" s="204" t="s">
        <v>749</v>
      </c>
      <c r="F406" s="205" t="s">
        <v>750</v>
      </c>
      <c r="G406" s="206" t="s">
        <v>153</v>
      </c>
      <c r="H406" s="207">
        <v>28.14</v>
      </c>
      <c r="I406" s="208"/>
      <c r="J406" s="209">
        <f>ROUND(I406*H406,2)</f>
        <v>0</v>
      </c>
      <c r="K406" s="205" t="s">
        <v>140</v>
      </c>
      <c r="L406" s="39"/>
      <c r="M406" s="210" t="s">
        <v>1</v>
      </c>
      <c r="N406" s="211" t="s">
        <v>41</v>
      </c>
      <c r="O406" s="71"/>
      <c r="P406" s="212">
        <f>O406*H406</f>
        <v>0</v>
      </c>
      <c r="Q406" s="212">
        <v>5.8E-4</v>
      </c>
      <c r="R406" s="212">
        <f>Q406*H406</f>
        <v>1.6321200000000001E-2</v>
      </c>
      <c r="S406" s="212">
        <v>0</v>
      </c>
      <c r="T406" s="213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214" t="s">
        <v>141</v>
      </c>
      <c r="AT406" s="214" t="s">
        <v>136</v>
      </c>
      <c r="AU406" s="214" t="s">
        <v>86</v>
      </c>
      <c r="AY406" s="17" t="s">
        <v>134</v>
      </c>
      <c r="BE406" s="215">
        <f>IF(N406="základní",J406,0)</f>
        <v>0</v>
      </c>
      <c r="BF406" s="215">
        <f>IF(N406="snížená",J406,0)</f>
        <v>0</v>
      </c>
      <c r="BG406" s="215">
        <f>IF(N406="zákl. přenesená",J406,0)</f>
        <v>0</v>
      </c>
      <c r="BH406" s="215">
        <f>IF(N406="sníž. přenesená",J406,0)</f>
        <v>0</v>
      </c>
      <c r="BI406" s="215">
        <f>IF(N406="nulová",J406,0)</f>
        <v>0</v>
      </c>
      <c r="BJ406" s="17" t="s">
        <v>84</v>
      </c>
      <c r="BK406" s="215">
        <f>ROUND(I406*H406,2)</f>
        <v>0</v>
      </c>
      <c r="BL406" s="17" t="s">
        <v>141</v>
      </c>
      <c r="BM406" s="214" t="s">
        <v>434</v>
      </c>
    </row>
    <row r="407" spans="1:65" s="15" customFormat="1" ht="11.25">
      <c r="B407" s="239"/>
      <c r="C407" s="240"/>
      <c r="D407" s="218" t="s">
        <v>143</v>
      </c>
      <c r="E407" s="241" t="s">
        <v>1</v>
      </c>
      <c r="F407" s="242" t="s">
        <v>745</v>
      </c>
      <c r="G407" s="240"/>
      <c r="H407" s="241" t="s">
        <v>1</v>
      </c>
      <c r="I407" s="243"/>
      <c r="J407" s="240"/>
      <c r="K407" s="240"/>
      <c r="L407" s="244"/>
      <c r="M407" s="245"/>
      <c r="N407" s="246"/>
      <c r="O407" s="246"/>
      <c r="P407" s="246"/>
      <c r="Q407" s="246"/>
      <c r="R407" s="246"/>
      <c r="S407" s="246"/>
      <c r="T407" s="247"/>
      <c r="AT407" s="248" t="s">
        <v>143</v>
      </c>
      <c r="AU407" s="248" t="s">
        <v>86</v>
      </c>
      <c r="AV407" s="15" t="s">
        <v>84</v>
      </c>
      <c r="AW407" s="15" t="s">
        <v>33</v>
      </c>
      <c r="AX407" s="15" t="s">
        <v>76</v>
      </c>
      <c r="AY407" s="248" t="s">
        <v>134</v>
      </c>
    </row>
    <row r="408" spans="1:65" s="13" customFormat="1" ht="11.25">
      <c r="B408" s="216"/>
      <c r="C408" s="217"/>
      <c r="D408" s="218" t="s">
        <v>143</v>
      </c>
      <c r="E408" s="219" t="s">
        <v>1</v>
      </c>
      <c r="F408" s="220" t="s">
        <v>746</v>
      </c>
      <c r="G408" s="217"/>
      <c r="H408" s="221">
        <v>13.77</v>
      </c>
      <c r="I408" s="222"/>
      <c r="J408" s="217"/>
      <c r="K408" s="217"/>
      <c r="L408" s="223"/>
      <c r="M408" s="224"/>
      <c r="N408" s="225"/>
      <c r="O408" s="225"/>
      <c r="P408" s="225"/>
      <c r="Q408" s="225"/>
      <c r="R408" s="225"/>
      <c r="S408" s="225"/>
      <c r="T408" s="226"/>
      <c r="AT408" s="227" t="s">
        <v>143</v>
      </c>
      <c r="AU408" s="227" t="s">
        <v>86</v>
      </c>
      <c r="AV408" s="13" t="s">
        <v>86</v>
      </c>
      <c r="AW408" s="13" t="s">
        <v>33</v>
      </c>
      <c r="AX408" s="13" t="s">
        <v>76</v>
      </c>
      <c r="AY408" s="227" t="s">
        <v>134</v>
      </c>
    </row>
    <row r="409" spans="1:65" s="15" customFormat="1" ht="11.25">
      <c r="B409" s="239"/>
      <c r="C409" s="240"/>
      <c r="D409" s="218" t="s">
        <v>143</v>
      </c>
      <c r="E409" s="241" t="s">
        <v>1</v>
      </c>
      <c r="F409" s="242" t="s">
        <v>747</v>
      </c>
      <c r="G409" s="240"/>
      <c r="H409" s="241" t="s">
        <v>1</v>
      </c>
      <c r="I409" s="243"/>
      <c r="J409" s="240"/>
      <c r="K409" s="240"/>
      <c r="L409" s="244"/>
      <c r="M409" s="245"/>
      <c r="N409" s="246"/>
      <c r="O409" s="246"/>
      <c r="P409" s="246"/>
      <c r="Q409" s="246"/>
      <c r="R409" s="246"/>
      <c r="S409" s="246"/>
      <c r="T409" s="247"/>
      <c r="AT409" s="248" t="s">
        <v>143</v>
      </c>
      <c r="AU409" s="248" t="s">
        <v>86</v>
      </c>
      <c r="AV409" s="15" t="s">
        <v>84</v>
      </c>
      <c r="AW409" s="15" t="s">
        <v>33</v>
      </c>
      <c r="AX409" s="15" t="s">
        <v>76</v>
      </c>
      <c r="AY409" s="248" t="s">
        <v>134</v>
      </c>
    </row>
    <row r="410" spans="1:65" s="13" customFormat="1" ht="11.25">
      <c r="B410" s="216"/>
      <c r="C410" s="217"/>
      <c r="D410" s="218" t="s">
        <v>143</v>
      </c>
      <c r="E410" s="219" t="s">
        <v>1</v>
      </c>
      <c r="F410" s="220" t="s">
        <v>748</v>
      </c>
      <c r="G410" s="217"/>
      <c r="H410" s="221">
        <v>14.37</v>
      </c>
      <c r="I410" s="222"/>
      <c r="J410" s="217"/>
      <c r="K410" s="217"/>
      <c r="L410" s="223"/>
      <c r="M410" s="224"/>
      <c r="N410" s="225"/>
      <c r="O410" s="225"/>
      <c r="P410" s="225"/>
      <c r="Q410" s="225"/>
      <c r="R410" s="225"/>
      <c r="S410" s="225"/>
      <c r="T410" s="226"/>
      <c r="AT410" s="227" t="s">
        <v>143</v>
      </c>
      <c r="AU410" s="227" t="s">
        <v>86</v>
      </c>
      <c r="AV410" s="13" t="s">
        <v>86</v>
      </c>
      <c r="AW410" s="13" t="s">
        <v>33</v>
      </c>
      <c r="AX410" s="13" t="s">
        <v>76</v>
      </c>
      <c r="AY410" s="227" t="s">
        <v>134</v>
      </c>
    </row>
    <row r="411" spans="1:65" s="14" customFormat="1" ht="11.25">
      <c r="B411" s="228"/>
      <c r="C411" s="229"/>
      <c r="D411" s="218" t="s">
        <v>143</v>
      </c>
      <c r="E411" s="230" t="s">
        <v>1</v>
      </c>
      <c r="F411" s="231" t="s">
        <v>145</v>
      </c>
      <c r="G411" s="229"/>
      <c r="H411" s="232">
        <v>28.14</v>
      </c>
      <c r="I411" s="233"/>
      <c r="J411" s="229"/>
      <c r="K411" s="229"/>
      <c r="L411" s="234"/>
      <c r="M411" s="235"/>
      <c r="N411" s="236"/>
      <c r="O411" s="236"/>
      <c r="P411" s="236"/>
      <c r="Q411" s="236"/>
      <c r="R411" s="236"/>
      <c r="S411" s="236"/>
      <c r="T411" s="237"/>
      <c r="AT411" s="238" t="s">
        <v>143</v>
      </c>
      <c r="AU411" s="238" t="s">
        <v>86</v>
      </c>
      <c r="AV411" s="14" t="s">
        <v>141</v>
      </c>
      <c r="AW411" s="14" t="s">
        <v>33</v>
      </c>
      <c r="AX411" s="14" t="s">
        <v>84</v>
      </c>
      <c r="AY411" s="238" t="s">
        <v>134</v>
      </c>
    </row>
    <row r="412" spans="1:65" s="2" customFormat="1" ht="21.75" customHeight="1">
      <c r="A412" s="34"/>
      <c r="B412" s="35"/>
      <c r="C412" s="249" t="s">
        <v>281</v>
      </c>
      <c r="D412" s="249" t="s">
        <v>216</v>
      </c>
      <c r="E412" s="250" t="s">
        <v>751</v>
      </c>
      <c r="F412" s="251" t="s">
        <v>752</v>
      </c>
      <c r="G412" s="252" t="s">
        <v>180</v>
      </c>
      <c r="H412" s="253">
        <v>0.69399999999999995</v>
      </c>
      <c r="I412" s="254"/>
      <c r="J412" s="255">
        <f>ROUND(I412*H412,2)</f>
        <v>0</v>
      </c>
      <c r="K412" s="251" t="s">
        <v>140</v>
      </c>
      <c r="L412" s="256"/>
      <c r="M412" s="257" t="s">
        <v>1</v>
      </c>
      <c r="N412" s="258" t="s">
        <v>41</v>
      </c>
      <c r="O412" s="71"/>
      <c r="P412" s="212">
        <f>O412*H412</f>
        <v>0</v>
      </c>
      <c r="Q412" s="212">
        <v>1</v>
      </c>
      <c r="R412" s="212">
        <f>Q412*H412</f>
        <v>0.69399999999999995</v>
      </c>
      <c r="S412" s="212">
        <v>0</v>
      </c>
      <c r="T412" s="213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214" t="s">
        <v>159</v>
      </c>
      <c r="AT412" s="214" t="s">
        <v>216</v>
      </c>
      <c r="AU412" s="214" t="s">
        <v>86</v>
      </c>
      <c r="AY412" s="17" t="s">
        <v>134</v>
      </c>
      <c r="BE412" s="215">
        <f>IF(N412="základní",J412,0)</f>
        <v>0</v>
      </c>
      <c r="BF412" s="215">
        <f>IF(N412="snížená",J412,0)</f>
        <v>0</v>
      </c>
      <c r="BG412" s="215">
        <f>IF(N412="zákl. přenesená",J412,0)</f>
        <v>0</v>
      </c>
      <c r="BH412" s="215">
        <f>IF(N412="sníž. přenesená",J412,0)</f>
        <v>0</v>
      </c>
      <c r="BI412" s="215">
        <f>IF(N412="nulová",J412,0)</f>
        <v>0</v>
      </c>
      <c r="BJ412" s="17" t="s">
        <v>84</v>
      </c>
      <c r="BK412" s="215">
        <f>ROUND(I412*H412,2)</f>
        <v>0</v>
      </c>
      <c r="BL412" s="17" t="s">
        <v>141</v>
      </c>
      <c r="BM412" s="214" t="s">
        <v>438</v>
      </c>
    </row>
    <row r="413" spans="1:65" s="15" customFormat="1" ht="11.25">
      <c r="B413" s="239"/>
      <c r="C413" s="240"/>
      <c r="D413" s="218" t="s">
        <v>143</v>
      </c>
      <c r="E413" s="241" t="s">
        <v>1</v>
      </c>
      <c r="F413" s="242" t="s">
        <v>724</v>
      </c>
      <c r="G413" s="240"/>
      <c r="H413" s="241" t="s">
        <v>1</v>
      </c>
      <c r="I413" s="243"/>
      <c r="J413" s="240"/>
      <c r="K413" s="240"/>
      <c r="L413" s="244"/>
      <c r="M413" s="245"/>
      <c r="N413" s="246"/>
      <c r="O413" s="246"/>
      <c r="P413" s="246"/>
      <c r="Q413" s="246"/>
      <c r="R413" s="246"/>
      <c r="S413" s="246"/>
      <c r="T413" s="247"/>
      <c r="AT413" s="248" t="s">
        <v>143</v>
      </c>
      <c r="AU413" s="248" t="s">
        <v>86</v>
      </c>
      <c r="AV413" s="15" t="s">
        <v>84</v>
      </c>
      <c r="AW413" s="15" t="s">
        <v>33</v>
      </c>
      <c r="AX413" s="15" t="s">
        <v>76</v>
      </c>
      <c r="AY413" s="248" t="s">
        <v>134</v>
      </c>
    </row>
    <row r="414" spans="1:65" s="13" customFormat="1" ht="11.25">
      <c r="B414" s="216"/>
      <c r="C414" s="217"/>
      <c r="D414" s="218" t="s">
        <v>143</v>
      </c>
      <c r="E414" s="219" t="s">
        <v>1</v>
      </c>
      <c r="F414" s="220" t="s">
        <v>753</v>
      </c>
      <c r="G414" s="217"/>
      <c r="H414" s="221">
        <v>0.29699999999999999</v>
      </c>
      <c r="I414" s="222"/>
      <c r="J414" s="217"/>
      <c r="K414" s="217"/>
      <c r="L414" s="223"/>
      <c r="M414" s="224"/>
      <c r="N414" s="225"/>
      <c r="O414" s="225"/>
      <c r="P414" s="225"/>
      <c r="Q414" s="225"/>
      <c r="R414" s="225"/>
      <c r="S414" s="225"/>
      <c r="T414" s="226"/>
      <c r="AT414" s="227" t="s">
        <v>143</v>
      </c>
      <c r="AU414" s="227" t="s">
        <v>86</v>
      </c>
      <c r="AV414" s="13" t="s">
        <v>86</v>
      </c>
      <c r="AW414" s="13" t="s">
        <v>33</v>
      </c>
      <c r="AX414" s="13" t="s">
        <v>76</v>
      </c>
      <c r="AY414" s="227" t="s">
        <v>134</v>
      </c>
    </row>
    <row r="415" spans="1:65" s="15" customFormat="1" ht="11.25">
      <c r="B415" s="239"/>
      <c r="C415" s="240"/>
      <c r="D415" s="218" t="s">
        <v>143</v>
      </c>
      <c r="E415" s="241" t="s">
        <v>1</v>
      </c>
      <c r="F415" s="242" t="s">
        <v>727</v>
      </c>
      <c r="G415" s="240"/>
      <c r="H415" s="241" t="s">
        <v>1</v>
      </c>
      <c r="I415" s="243"/>
      <c r="J415" s="240"/>
      <c r="K415" s="240"/>
      <c r="L415" s="244"/>
      <c r="M415" s="245"/>
      <c r="N415" s="246"/>
      <c r="O415" s="246"/>
      <c r="P415" s="246"/>
      <c r="Q415" s="246"/>
      <c r="R415" s="246"/>
      <c r="S415" s="246"/>
      <c r="T415" s="247"/>
      <c r="AT415" s="248" t="s">
        <v>143</v>
      </c>
      <c r="AU415" s="248" t="s">
        <v>86</v>
      </c>
      <c r="AV415" s="15" t="s">
        <v>84</v>
      </c>
      <c r="AW415" s="15" t="s">
        <v>33</v>
      </c>
      <c r="AX415" s="15" t="s">
        <v>76</v>
      </c>
      <c r="AY415" s="248" t="s">
        <v>134</v>
      </c>
    </row>
    <row r="416" spans="1:65" s="13" customFormat="1" ht="11.25">
      <c r="B416" s="216"/>
      <c r="C416" s="217"/>
      <c r="D416" s="218" t="s">
        <v>143</v>
      </c>
      <c r="E416" s="219" t="s">
        <v>1</v>
      </c>
      <c r="F416" s="220" t="s">
        <v>754</v>
      </c>
      <c r="G416" s="217"/>
      <c r="H416" s="221">
        <v>0.39700000000000002</v>
      </c>
      <c r="I416" s="222"/>
      <c r="J416" s="217"/>
      <c r="K416" s="217"/>
      <c r="L416" s="223"/>
      <c r="M416" s="224"/>
      <c r="N416" s="225"/>
      <c r="O416" s="225"/>
      <c r="P416" s="225"/>
      <c r="Q416" s="225"/>
      <c r="R416" s="225"/>
      <c r="S416" s="225"/>
      <c r="T416" s="226"/>
      <c r="AT416" s="227" t="s">
        <v>143</v>
      </c>
      <c r="AU416" s="227" t="s">
        <v>86</v>
      </c>
      <c r="AV416" s="13" t="s">
        <v>86</v>
      </c>
      <c r="AW416" s="13" t="s">
        <v>33</v>
      </c>
      <c r="AX416" s="13" t="s">
        <v>76</v>
      </c>
      <c r="AY416" s="227" t="s">
        <v>134</v>
      </c>
    </row>
    <row r="417" spans="1:65" s="14" customFormat="1" ht="11.25">
      <c r="B417" s="228"/>
      <c r="C417" s="229"/>
      <c r="D417" s="218" t="s">
        <v>143</v>
      </c>
      <c r="E417" s="230" t="s">
        <v>1</v>
      </c>
      <c r="F417" s="231" t="s">
        <v>145</v>
      </c>
      <c r="G417" s="229"/>
      <c r="H417" s="232">
        <v>0.69399999999999995</v>
      </c>
      <c r="I417" s="233"/>
      <c r="J417" s="229"/>
      <c r="K417" s="229"/>
      <c r="L417" s="234"/>
      <c r="M417" s="235"/>
      <c r="N417" s="236"/>
      <c r="O417" s="236"/>
      <c r="P417" s="236"/>
      <c r="Q417" s="236"/>
      <c r="R417" s="236"/>
      <c r="S417" s="236"/>
      <c r="T417" s="237"/>
      <c r="AT417" s="238" t="s">
        <v>143</v>
      </c>
      <c r="AU417" s="238" t="s">
        <v>86</v>
      </c>
      <c r="AV417" s="14" t="s">
        <v>141</v>
      </c>
      <c r="AW417" s="14" t="s">
        <v>33</v>
      </c>
      <c r="AX417" s="14" t="s">
        <v>84</v>
      </c>
      <c r="AY417" s="238" t="s">
        <v>134</v>
      </c>
    </row>
    <row r="418" spans="1:65" s="2" customFormat="1" ht="21.75" customHeight="1">
      <c r="A418" s="34"/>
      <c r="B418" s="35"/>
      <c r="C418" s="249" t="s">
        <v>440</v>
      </c>
      <c r="D418" s="249" t="s">
        <v>216</v>
      </c>
      <c r="E418" s="250" t="s">
        <v>755</v>
      </c>
      <c r="F418" s="251" t="s">
        <v>756</v>
      </c>
      <c r="G418" s="252" t="s">
        <v>180</v>
      </c>
      <c r="H418" s="253">
        <v>0.24399999999999999</v>
      </c>
      <c r="I418" s="254"/>
      <c r="J418" s="255">
        <f>ROUND(I418*H418,2)</f>
        <v>0</v>
      </c>
      <c r="K418" s="251" t="s">
        <v>140</v>
      </c>
      <c r="L418" s="256"/>
      <c r="M418" s="257" t="s">
        <v>1</v>
      </c>
      <c r="N418" s="258" t="s">
        <v>41</v>
      </c>
      <c r="O418" s="71"/>
      <c r="P418" s="212">
        <f>O418*H418</f>
        <v>0</v>
      </c>
      <c r="Q418" s="212">
        <v>1</v>
      </c>
      <c r="R418" s="212">
        <f>Q418*H418</f>
        <v>0.24399999999999999</v>
      </c>
      <c r="S418" s="212">
        <v>0</v>
      </c>
      <c r="T418" s="213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214" t="s">
        <v>159</v>
      </c>
      <c r="AT418" s="214" t="s">
        <v>216</v>
      </c>
      <c r="AU418" s="214" t="s">
        <v>86</v>
      </c>
      <c r="AY418" s="17" t="s">
        <v>134</v>
      </c>
      <c r="BE418" s="215">
        <f>IF(N418="základní",J418,0)</f>
        <v>0</v>
      </c>
      <c r="BF418" s="215">
        <f>IF(N418="snížená",J418,0)</f>
        <v>0</v>
      </c>
      <c r="BG418" s="215">
        <f>IF(N418="zákl. přenesená",J418,0)</f>
        <v>0</v>
      </c>
      <c r="BH418" s="215">
        <f>IF(N418="sníž. přenesená",J418,0)</f>
        <v>0</v>
      </c>
      <c r="BI418" s="215">
        <f>IF(N418="nulová",J418,0)</f>
        <v>0</v>
      </c>
      <c r="BJ418" s="17" t="s">
        <v>84</v>
      </c>
      <c r="BK418" s="215">
        <f>ROUND(I418*H418,2)</f>
        <v>0</v>
      </c>
      <c r="BL418" s="17" t="s">
        <v>141</v>
      </c>
      <c r="BM418" s="214" t="s">
        <v>443</v>
      </c>
    </row>
    <row r="419" spans="1:65" s="15" customFormat="1" ht="11.25">
      <c r="B419" s="239"/>
      <c r="C419" s="240"/>
      <c r="D419" s="218" t="s">
        <v>143</v>
      </c>
      <c r="E419" s="241" t="s">
        <v>1</v>
      </c>
      <c r="F419" s="242" t="s">
        <v>724</v>
      </c>
      <c r="G419" s="240"/>
      <c r="H419" s="241" t="s">
        <v>1</v>
      </c>
      <c r="I419" s="243"/>
      <c r="J419" s="240"/>
      <c r="K419" s="240"/>
      <c r="L419" s="244"/>
      <c r="M419" s="245"/>
      <c r="N419" s="246"/>
      <c r="O419" s="246"/>
      <c r="P419" s="246"/>
      <c r="Q419" s="246"/>
      <c r="R419" s="246"/>
      <c r="S419" s="246"/>
      <c r="T419" s="247"/>
      <c r="AT419" s="248" t="s">
        <v>143</v>
      </c>
      <c r="AU419" s="248" t="s">
        <v>86</v>
      </c>
      <c r="AV419" s="15" t="s">
        <v>84</v>
      </c>
      <c r="AW419" s="15" t="s">
        <v>33</v>
      </c>
      <c r="AX419" s="15" t="s">
        <v>76</v>
      </c>
      <c r="AY419" s="248" t="s">
        <v>134</v>
      </c>
    </row>
    <row r="420" spans="1:65" s="13" customFormat="1" ht="11.25">
      <c r="B420" s="216"/>
      <c r="C420" s="217"/>
      <c r="D420" s="218" t="s">
        <v>143</v>
      </c>
      <c r="E420" s="219" t="s">
        <v>1</v>
      </c>
      <c r="F420" s="220" t="s">
        <v>757</v>
      </c>
      <c r="G420" s="217"/>
      <c r="H420" s="221">
        <v>0.122</v>
      </c>
      <c r="I420" s="222"/>
      <c r="J420" s="217"/>
      <c r="K420" s="217"/>
      <c r="L420" s="223"/>
      <c r="M420" s="224"/>
      <c r="N420" s="225"/>
      <c r="O420" s="225"/>
      <c r="P420" s="225"/>
      <c r="Q420" s="225"/>
      <c r="R420" s="225"/>
      <c r="S420" s="225"/>
      <c r="T420" s="226"/>
      <c r="AT420" s="227" t="s">
        <v>143</v>
      </c>
      <c r="AU420" s="227" t="s">
        <v>86</v>
      </c>
      <c r="AV420" s="13" t="s">
        <v>86</v>
      </c>
      <c r="AW420" s="13" t="s">
        <v>33</v>
      </c>
      <c r="AX420" s="13" t="s">
        <v>76</v>
      </c>
      <c r="AY420" s="227" t="s">
        <v>134</v>
      </c>
    </row>
    <row r="421" spans="1:65" s="15" customFormat="1" ht="11.25">
      <c r="B421" s="239"/>
      <c r="C421" s="240"/>
      <c r="D421" s="218" t="s">
        <v>143</v>
      </c>
      <c r="E421" s="241" t="s">
        <v>1</v>
      </c>
      <c r="F421" s="242" t="s">
        <v>727</v>
      </c>
      <c r="G421" s="240"/>
      <c r="H421" s="241" t="s">
        <v>1</v>
      </c>
      <c r="I421" s="243"/>
      <c r="J421" s="240"/>
      <c r="K421" s="240"/>
      <c r="L421" s="244"/>
      <c r="M421" s="245"/>
      <c r="N421" s="246"/>
      <c r="O421" s="246"/>
      <c r="P421" s="246"/>
      <c r="Q421" s="246"/>
      <c r="R421" s="246"/>
      <c r="S421" s="246"/>
      <c r="T421" s="247"/>
      <c r="AT421" s="248" t="s">
        <v>143</v>
      </c>
      <c r="AU421" s="248" t="s">
        <v>86</v>
      </c>
      <c r="AV421" s="15" t="s">
        <v>84</v>
      </c>
      <c r="AW421" s="15" t="s">
        <v>33</v>
      </c>
      <c r="AX421" s="15" t="s">
        <v>76</v>
      </c>
      <c r="AY421" s="248" t="s">
        <v>134</v>
      </c>
    </row>
    <row r="422" spans="1:65" s="13" customFormat="1" ht="11.25">
      <c r="B422" s="216"/>
      <c r="C422" s="217"/>
      <c r="D422" s="218" t="s">
        <v>143</v>
      </c>
      <c r="E422" s="219" t="s">
        <v>1</v>
      </c>
      <c r="F422" s="220" t="s">
        <v>757</v>
      </c>
      <c r="G422" s="217"/>
      <c r="H422" s="221">
        <v>0.122</v>
      </c>
      <c r="I422" s="222"/>
      <c r="J422" s="217"/>
      <c r="K422" s="217"/>
      <c r="L422" s="223"/>
      <c r="M422" s="224"/>
      <c r="N422" s="225"/>
      <c r="O422" s="225"/>
      <c r="P422" s="225"/>
      <c r="Q422" s="225"/>
      <c r="R422" s="225"/>
      <c r="S422" s="225"/>
      <c r="T422" s="226"/>
      <c r="AT422" s="227" t="s">
        <v>143</v>
      </c>
      <c r="AU422" s="227" t="s">
        <v>86</v>
      </c>
      <c r="AV422" s="13" t="s">
        <v>86</v>
      </c>
      <c r="AW422" s="13" t="s">
        <v>33</v>
      </c>
      <c r="AX422" s="13" t="s">
        <v>76</v>
      </c>
      <c r="AY422" s="227" t="s">
        <v>134</v>
      </c>
    </row>
    <row r="423" spans="1:65" s="14" customFormat="1" ht="11.25">
      <c r="B423" s="228"/>
      <c r="C423" s="229"/>
      <c r="D423" s="218" t="s">
        <v>143</v>
      </c>
      <c r="E423" s="230" t="s">
        <v>1</v>
      </c>
      <c r="F423" s="231" t="s">
        <v>145</v>
      </c>
      <c r="G423" s="229"/>
      <c r="H423" s="232">
        <v>0.24399999999999999</v>
      </c>
      <c r="I423" s="233"/>
      <c r="J423" s="229"/>
      <c r="K423" s="229"/>
      <c r="L423" s="234"/>
      <c r="M423" s="235"/>
      <c r="N423" s="236"/>
      <c r="O423" s="236"/>
      <c r="P423" s="236"/>
      <c r="Q423" s="236"/>
      <c r="R423" s="236"/>
      <c r="S423" s="236"/>
      <c r="T423" s="237"/>
      <c r="AT423" s="238" t="s">
        <v>143</v>
      </c>
      <c r="AU423" s="238" t="s">
        <v>86</v>
      </c>
      <c r="AV423" s="14" t="s">
        <v>141</v>
      </c>
      <c r="AW423" s="14" t="s">
        <v>33</v>
      </c>
      <c r="AX423" s="14" t="s">
        <v>84</v>
      </c>
      <c r="AY423" s="238" t="s">
        <v>134</v>
      </c>
    </row>
    <row r="424" spans="1:65" s="2" customFormat="1" ht="16.5" customHeight="1">
      <c r="A424" s="34"/>
      <c r="B424" s="35"/>
      <c r="C424" s="249" t="s">
        <v>285</v>
      </c>
      <c r="D424" s="249" t="s">
        <v>216</v>
      </c>
      <c r="E424" s="250" t="s">
        <v>758</v>
      </c>
      <c r="F424" s="251" t="s">
        <v>759</v>
      </c>
      <c r="G424" s="252" t="s">
        <v>180</v>
      </c>
      <c r="H424" s="253">
        <v>0.14399999999999999</v>
      </c>
      <c r="I424" s="254"/>
      <c r="J424" s="255">
        <f>ROUND(I424*H424,2)</f>
        <v>0</v>
      </c>
      <c r="K424" s="251" t="s">
        <v>1</v>
      </c>
      <c r="L424" s="256"/>
      <c r="M424" s="257" t="s">
        <v>1</v>
      </c>
      <c r="N424" s="258" t="s">
        <v>41</v>
      </c>
      <c r="O424" s="71"/>
      <c r="P424" s="212">
        <f>O424*H424</f>
        <v>0</v>
      </c>
      <c r="Q424" s="212">
        <v>0</v>
      </c>
      <c r="R424" s="212">
        <f>Q424*H424</f>
        <v>0</v>
      </c>
      <c r="S424" s="212">
        <v>0</v>
      </c>
      <c r="T424" s="213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214" t="s">
        <v>159</v>
      </c>
      <c r="AT424" s="214" t="s">
        <v>216</v>
      </c>
      <c r="AU424" s="214" t="s">
        <v>86</v>
      </c>
      <c r="AY424" s="17" t="s">
        <v>134</v>
      </c>
      <c r="BE424" s="215">
        <f>IF(N424="základní",J424,0)</f>
        <v>0</v>
      </c>
      <c r="BF424" s="215">
        <f>IF(N424="snížená",J424,0)</f>
        <v>0</v>
      </c>
      <c r="BG424" s="215">
        <f>IF(N424="zákl. přenesená",J424,0)</f>
        <v>0</v>
      </c>
      <c r="BH424" s="215">
        <f>IF(N424="sníž. přenesená",J424,0)</f>
        <v>0</v>
      </c>
      <c r="BI424" s="215">
        <f>IF(N424="nulová",J424,0)</f>
        <v>0</v>
      </c>
      <c r="BJ424" s="17" t="s">
        <v>84</v>
      </c>
      <c r="BK424" s="215">
        <f>ROUND(I424*H424,2)</f>
        <v>0</v>
      </c>
      <c r="BL424" s="17" t="s">
        <v>141</v>
      </c>
      <c r="BM424" s="214" t="s">
        <v>760</v>
      </c>
    </row>
    <row r="425" spans="1:65" s="15" customFormat="1" ht="11.25">
      <c r="B425" s="239"/>
      <c r="C425" s="240"/>
      <c r="D425" s="218" t="s">
        <v>143</v>
      </c>
      <c r="E425" s="241" t="s">
        <v>1</v>
      </c>
      <c r="F425" s="242" t="s">
        <v>724</v>
      </c>
      <c r="G425" s="240"/>
      <c r="H425" s="241" t="s">
        <v>1</v>
      </c>
      <c r="I425" s="243"/>
      <c r="J425" s="240"/>
      <c r="K425" s="240"/>
      <c r="L425" s="244"/>
      <c r="M425" s="245"/>
      <c r="N425" s="246"/>
      <c r="O425" s="246"/>
      <c r="P425" s="246"/>
      <c r="Q425" s="246"/>
      <c r="R425" s="246"/>
      <c r="S425" s="246"/>
      <c r="T425" s="247"/>
      <c r="AT425" s="248" t="s">
        <v>143</v>
      </c>
      <c r="AU425" s="248" t="s">
        <v>86</v>
      </c>
      <c r="AV425" s="15" t="s">
        <v>84</v>
      </c>
      <c r="AW425" s="15" t="s">
        <v>33</v>
      </c>
      <c r="AX425" s="15" t="s">
        <v>76</v>
      </c>
      <c r="AY425" s="248" t="s">
        <v>134</v>
      </c>
    </row>
    <row r="426" spans="1:65" s="13" customFormat="1" ht="11.25">
      <c r="B426" s="216"/>
      <c r="C426" s="217"/>
      <c r="D426" s="218" t="s">
        <v>143</v>
      </c>
      <c r="E426" s="219" t="s">
        <v>1</v>
      </c>
      <c r="F426" s="220" t="s">
        <v>761</v>
      </c>
      <c r="G426" s="217"/>
      <c r="H426" s="221">
        <v>7.1999999999999995E-2</v>
      </c>
      <c r="I426" s="222"/>
      <c r="J426" s="217"/>
      <c r="K426" s="217"/>
      <c r="L426" s="223"/>
      <c r="M426" s="224"/>
      <c r="N426" s="225"/>
      <c r="O426" s="225"/>
      <c r="P426" s="225"/>
      <c r="Q426" s="225"/>
      <c r="R426" s="225"/>
      <c r="S426" s="225"/>
      <c r="T426" s="226"/>
      <c r="AT426" s="227" t="s">
        <v>143</v>
      </c>
      <c r="AU426" s="227" t="s">
        <v>86</v>
      </c>
      <c r="AV426" s="13" t="s">
        <v>86</v>
      </c>
      <c r="AW426" s="13" t="s">
        <v>33</v>
      </c>
      <c r="AX426" s="13" t="s">
        <v>76</v>
      </c>
      <c r="AY426" s="227" t="s">
        <v>134</v>
      </c>
    </row>
    <row r="427" spans="1:65" s="15" customFormat="1" ht="11.25">
      <c r="B427" s="239"/>
      <c r="C427" s="240"/>
      <c r="D427" s="218" t="s">
        <v>143</v>
      </c>
      <c r="E427" s="241" t="s">
        <v>1</v>
      </c>
      <c r="F427" s="242" t="s">
        <v>727</v>
      </c>
      <c r="G427" s="240"/>
      <c r="H427" s="241" t="s">
        <v>1</v>
      </c>
      <c r="I427" s="243"/>
      <c r="J427" s="240"/>
      <c r="K427" s="240"/>
      <c r="L427" s="244"/>
      <c r="M427" s="245"/>
      <c r="N427" s="246"/>
      <c r="O427" s="246"/>
      <c r="P427" s="246"/>
      <c r="Q427" s="246"/>
      <c r="R427" s="246"/>
      <c r="S427" s="246"/>
      <c r="T427" s="247"/>
      <c r="AT427" s="248" t="s">
        <v>143</v>
      </c>
      <c r="AU427" s="248" t="s">
        <v>86</v>
      </c>
      <c r="AV427" s="15" t="s">
        <v>84</v>
      </c>
      <c r="AW427" s="15" t="s">
        <v>33</v>
      </c>
      <c r="AX427" s="15" t="s">
        <v>76</v>
      </c>
      <c r="AY427" s="248" t="s">
        <v>134</v>
      </c>
    </row>
    <row r="428" spans="1:65" s="13" customFormat="1" ht="11.25">
      <c r="B428" s="216"/>
      <c r="C428" s="217"/>
      <c r="D428" s="218" t="s">
        <v>143</v>
      </c>
      <c r="E428" s="219" t="s">
        <v>1</v>
      </c>
      <c r="F428" s="220" t="s">
        <v>761</v>
      </c>
      <c r="G428" s="217"/>
      <c r="H428" s="221">
        <v>7.1999999999999995E-2</v>
      </c>
      <c r="I428" s="222"/>
      <c r="J428" s="217"/>
      <c r="K428" s="217"/>
      <c r="L428" s="223"/>
      <c r="M428" s="224"/>
      <c r="N428" s="225"/>
      <c r="O428" s="225"/>
      <c r="P428" s="225"/>
      <c r="Q428" s="225"/>
      <c r="R428" s="225"/>
      <c r="S428" s="225"/>
      <c r="T428" s="226"/>
      <c r="AT428" s="227" t="s">
        <v>143</v>
      </c>
      <c r="AU428" s="227" t="s">
        <v>86</v>
      </c>
      <c r="AV428" s="13" t="s">
        <v>86</v>
      </c>
      <c r="AW428" s="13" t="s">
        <v>33</v>
      </c>
      <c r="AX428" s="13" t="s">
        <v>76</v>
      </c>
      <c r="AY428" s="227" t="s">
        <v>134</v>
      </c>
    </row>
    <row r="429" spans="1:65" s="14" customFormat="1" ht="11.25">
      <c r="B429" s="228"/>
      <c r="C429" s="229"/>
      <c r="D429" s="218" t="s">
        <v>143</v>
      </c>
      <c r="E429" s="230" t="s">
        <v>1</v>
      </c>
      <c r="F429" s="231" t="s">
        <v>145</v>
      </c>
      <c r="G429" s="229"/>
      <c r="H429" s="232">
        <v>0.14399999999999999</v>
      </c>
      <c r="I429" s="233"/>
      <c r="J429" s="229"/>
      <c r="K429" s="229"/>
      <c r="L429" s="234"/>
      <c r="M429" s="235"/>
      <c r="N429" s="236"/>
      <c r="O429" s="236"/>
      <c r="P429" s="236"/>
      <c r="Q429" s="236"/>
      <c r="R429" s="236"/>
      <c r="S429" s="236"/>
      <c r="T429" s="237"/>
      <c r="AT429" s="238" t="s">
        <v>143</v>
      </c>
      <c r="AU429" s="238" t="s">
        <v>86</v>
      </c>
      <c r="AV429" s="14" t="s">
        <v>141</v>
      </c>
      <c r="AW429" s="14" t="s">
        <v>33</v>
      </c>
      <c r="AX429" s="14" t="s">
        <v>84</v>
      </c>
      <c r="AY429" s="238" t="s">
        <v>134</v>
      </c>
    </row>
    <row r="430" spans="1:65" s="2" customFormat="1" ht="21.75" customHeight="1">
      <c r="A430" s="34"/>
      <c r="B430" s="35"/>
      <c r="C430" s="203" t="s">
        <v>762</v>
      </c>
      <c r="D430" s="203" t="s">
        <v>136</v>
      </c>
      <c r="E430" s="204" t="s">
        <v>763</v>
      </c>
      <c r="F430" s="205" t="s">
        <v>764</v>
      </c>
      <c r="G430" s="206" t="s">
        <v>153</v>
      </c>
      <c r="H430" s="207">
        <v>28</v>
      </c>
      <c r="I430" s="208"/>
      <c r="J430" s="209">
        <f>ROUND(I430*H430,2)</f>
        <v>0</v>
      </c>
      <c r="K430" s="205" t="s">
        <v>140</v>
      </c>
      <c r="L430" s="39"/>
      <c r="M430" s="210" t="s">
        <v>1</v>
      </c>
      <c r="N430" s="211" t="s">
        <v>41</v>
      </c>
      <c r="O430" s="71"/>
      <c r="P430" s="212">
        <f>O430*H430</f>
        <v>0</v>
      </c>
      <c r="Q430" s="212">
        <v>0.1295</v>
      </c>
      <c r="R430" s="212">
        <f>Q430*H430</f>
        <v>3.6260000000000003</v>
      </c>
      <c r="S430" s="212">
        <v>0</v>
      </c>
      <c r="T430" s="213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214" t="s">
        <v>141</v>
      </c>
      <c r="AT430" s="214" t="s">
        <v>136</v>
      </c>
      <c r="AU430" s="214" t="s">
        <v>86</v>
      </c>
      <c r="AY430" s="17" t="s">
        <v>134</v>
      </c>
      <c r="BE430" s="215">
        <f>IF(N430="základní",J430,0)</f>
        <v>0</v>
      </c>
      <c r="BF430" s="215">
        <f>IF(N430="snížená",J430,0)</f>
        <v>0</v>
      </c>
      <c r="BG430" s="215">
        <f>IF(N430="zákl. přenesená",J430,0)</f>
        <v>0</v>
      </c>
      <c r="BH430" s="215">
        <f>IF(N430="sníž. přenesená",J430,0)</f>
        <v>0</v>
      </c>
      <c r="BI430" s="215">
        <f>IF(N430="nulová",J430,0)</f>
        <v>0</v>
      </c>
      <c r="BJ430" s="17" t="s">
        <v>84</v>
      </c>
      <c r="BK430" s="215">
        <f>ROUND(I430*H430,2)</f>
        <v>0</v>
      </c>
      <c r="BL430" s="17" t="s">
        <v>141</v>
      </c>
      <c r="BM430" s="214" t="s">
        <v>765</v>
      </c>
    </row>
    <row r="431" spans="1:65" s="15" customFormat="1" ht="11.25">
      <c r="B431" s="239"/>
      <c r="C431" s="240"/>
      <c r="D431" s="218" t="s">
        <v>143</v>
      </c>
      <c r="E431" s="241" t="s">
        <v>1</v>
      </c>
      <c r="F431" s="242" t="s">
        <v>766</v>
      </c>
      <c r="G431" s="240"/>
      <c r="H431" s="241" t="s">
        <v>1</v>
      </c>
      <c r="I431" s="243"/>
      <c r="J431" s="240"/>
      <c r="K431" s="240"/>
      <c r="L431" s="244"/>
      <c r="M431" s="245"/>
      <c r="N431" s="246"/>
      <c r="O431" s="246"/>
      <c r="P431" s="246"/>
      <c r="Q431" s="246"/>
      <c r="R431" s="246"/>
      <c r="S431" s="246"/>
      <c r="T431" s="247"/>
      <c r="AT431" s="248" t="s">
        <v>143</v>
      </c>
      <c r="AU431" s="248" t="s">
        <v>86</v>
      </c>
      <c r="AV431" s="15" t="s">
        <v>84</v>
      </c>
      <c r="AW431" s="15" t="s">
        <v>33</v>
      </c>
      <c r="AX431" s="15" t="s">
        <v>76</v>
      </c>
      <c r="AY431" s="248" t="s">
        <v>134</v>
      </c>
    </row>
    <row r="432" spans="1:65" s="13" customFormat="1" ht="11.25">
      <c r="B432" s="216"/>
      <c r="C432" s="217"/>
      <c r="D432" s="218" t="s">
        <v>143</v>
      </c>
      <c r="E432" s="219" t="s">
        <v>1</v>
      </c>
      <c r="F432" s="220" t="s">
        <v>767</v>
      </c>
      <c r="G432" s="217"/>
      <c r="H432" s="221">
        <v>13</v>
      </c>
      <c r="I432" s="222"/>
      <c r="J432" s="217"/>
      <c r="K432" s="217"/>
      <c r="L432" s="223"/>
      <c r="M432" s="224"/>
      <c r="N432" s="225"/>
      <c r="O432" s="225"/>
      <c r="P432" s="225"/>
      <c r="Q432" s="225"/>
      <c r="R432" s="225"/>
      <c r="S432" s="225"/>
      <c r="T432" s="226"/>
      <c r="AT432" s="227" t="s">
        <v>143</v>
      </c>
      <c r="AU432" s="227" t="s">
        <v>86</v>
      </c>
      <c r="AV432" s="13" t="s">
        <v>86</v>
      </c>
      <c r="AW432" s="13" t="s">
        <v>33</v>
      </c>
      <c r="AX432" s="13" t="s">
        <v>76</v>
      </c>
      <c r="AY432" s="227" t="s">
        <v>134</v>
      </c>
    </row>
    <row r="433" spans="1:65" s="13" customFormat="1" ht="11.25">
      <c r="B433" s="216"/>
      <c r="C433" s="217"/>
      <c r="D433" s="218" t="s">
        <v>143</v>
      </c>
      <c r="E433" s="219" t="s">
        <v>1</v>
      </c>
      <c r="F433" s="220" t="s">
        <v>768</v>
      </c>
      <c r="G433" s="217"/>
      <c r="H433" s="221">
        <v>15</v>
      </c>
      <c r="I433" s="222"/>
      <c r="J433" s="217"/>
      <c r="K433" s="217"/>
      <c r="L433" s="223"/>
      <c r="M433" s="224"/>
      <c r="N433" s="225"/>
      <c r="O433" s="225"/>
      <c r="P433" s="225"/>
      <c r="Q433" s="225"/>
      <c r="R433" s="225"/>
      <c r="S433" s="225"/>
      <c r="T433" s="226"/>
      <c r="AT433" s="227" t="s">
        <v>143</v>
      </c>
      <c r="AU433" s="227" t="s">
        <v>86</v>
      </c>
      <c r="AV433" s="13" t="s">
        <v>86</v>
      </c>
      <c r="AW433" s="13" t="s">
        <v>33</v>
      </c>
      <c r="AX433" s="13" t="s">
        <v>76</v>
      </c>
      <c r="AY433" s="227" t="s">
        <v>134</v>
      </c>
    </row>
    <row r="434" spans="1:65" s="14" customFormat="1" ht="11.25">
      <c r="B434" s="228"/>
      <c r="C434" s="229"/>
      <c r="D434" s="218" t="s">
        <v>143</v>
      </c>
      <c r="E434" s="230" t="s">
        <v>1</v>
      </c>
      <c r="F434" s="231" t="s">
        <v>145</v>
      </c>
      <c r="G434" s="229"/>
      <c r="H434" s="232">
        <v>28</v>
      </c>
      <c r="I434" s="233"/>
      <c r="J434" s="229"/>
      <c r="K434" s="229"/>
      <c r="L434" s="234"/>
      <c r="M434" s="235"/>
      <c r="N434" s="236"/>
      <c r="O434" s="236"/>
      <c r="P434" s="236"/>
      <c r="Q434" s="236"/>
      <c r="R434" s="236"/>
      <c r="S434" s="236"/>
      <c r="T434" s="237"/>
      <c r="AT434" s="238" t="s">
        <v>143</v>
      </c>
      <c r="AU434" s="238" t="s">
        <v>86</v>
      </c>
      <c r="AV434" s="14" t="s">
        <v>141</v>
      </c>
      <c r="AW434" s="14" t="s">
        <v>33</v>
      </c>
      <c r="AX434" s="14" t="s">
        <v>84</v>
      </c>
      <c r="AY434" s="238" t="s">
        <v>134</v>
      </c>
    </row>
    <row r="435" spans="1:65" s="2" customFormat="1" ht="16.5" customHeight="1">
      <c r="A435" s="34"/>
      <c r="B435" s="35"/>
      <c r="C435" s="249" t="s">
        <v>290</v>
      </c>
      <c r="D435" s="249" t="s">
        <v>216</v>
      </c>
      <c r="E435" s="250" t="s">
        <v>769</v>
      </c>
      <c r="F435" s="251" t="s">
        <v>770</v>
      </c>
      <c r="G435" s="252" t="s">
        <v>153</v>
      </c>
      <c r="H435" s="253">
        <v>28</v>
      </c>
      <c r="I435" s="254"/>
      <c r="J435" s="255">
        <f>ROUND(I435*H435,2)</f>
        <v>0</v>
      </c>
      <c r="K435" s="251" t="s">
        <v>140</v>
      </c>
      <c r="L435" s="256"/>
      <c r="M435" s="257" t="s">
        <v>1</v>
      </c>
      <c r="N435" s="258" t="s">
        <v>41</v>
      </c>
      <c r="O435" s="71"/>
      <c r="P435" s="212">
        <f>O435*H435</f>
        <v>0</v>
      </c>
      <c r="Q435" s="212">
        <v>5.6120000000000003E-2</v>
      </c>
      <c r="R435" s="212">
        <f>Q435*H435</f>
        <v>1.5713600000000001</v>
      </c>
      <c r="S435" s="212">
        <v>0</v>
      </c>
      <c r="T435" s="213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214" t="s">
        <v>159</v>
      </c>
      <c r="AT435" s="214" t="s">
        <v>216</v>
      </c>
      <c r="AU435" s="214" t="s">
        <v>86</v>
      </c>
      <c r="AY435" s="17" t="s">
        <v>134</v>
      </c>
      <c r="BE435" s="215">
        <f>IF(N435="základní",J435,0)</f>
        <v>0</v>
      </c>
      <c r="BF435" s="215">
        <f>IF(N435="snížená",J435,0)</f>
        <v>0</v>
      </c>
      <c r="BG435" s="215">
        <f>IF(N435="zákl. přenesená",J435,0)</f>
        <v>0</v>
      </c>
      <c r="BH435" s="215">
        <f>IF(N435="sníž. přenesená",J435,0)</f>
        <v>0</v>
      </c>
      <c r="BI435" s="215">
        <f>IF(N435="nulová",J435,0)</f>
        <v>0</v>
      </c>
      <c r="BJ435" s="17" t="s">
        <v>84</v>
      </c>
      <c r="BK435" s="215">
        <f>ROUND(I435*H435,2)</f>
        <v>0</v>
      </c>
      <c r="BL435" s="17" t="s">
        <v>141</v>
      </c>
      <c r="BM435" s="214" t="s">
        <v>771</v>
      </c>
    </row>
    <row r="436" spans="1:65" s="2" customFormat="1" ht="21.75" customHeight="1">
      <c r="A436" s="34"/>
      <c r="B436" s="35"/>
      <c r="C436" s="203" t="s">
        <v>772</v>
      </c>
      <c r="D436" s="203" t="s">
        <v>136</v>
      </c>
      <c r="E436" s="204" t="s">
        <v>773</v>
      </c>
      <c r="F436" s="205" t="s">
        <v>774</v>
      </c>
      <c r="G436" s="206" t="s">
        <v>148</v>
      </c>
      <c r="H436" s="207">
        <v>2.8</v>
      </c>
      <c r="I436" s="208"/>
      <c r="J436" s="209">
        <f>ROUND(I436*H436,2)</f>
        <v>0</v>
      </c>
      <c r="K436" s="205" t="s">
        <v>140</v>
      </c>
      <c r="L436" s="39"/>
      <c r="M436" s="210" t="s">
        <v>1</v>
      </c>
      <c r="N436" s="211" t="s">
        <v>41</v>
      </c>
      <c r="O436" s="71"/>
      <c r="P436" s="212">
        <f>O436*H436</f>
        <v>0</v>
      </c>
      <c r="Q436" s="212">
        <v>2.2563399999999998</v>
      </c>
      <c r="R436" s="212">
        <f>Q436*H436</f>
        <v>6.3177519999999987</v>
      </c>
      <c r="S436" s="212">
        <v>0</v>
      </c>
      <c r="T436" s="213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214" t="s">
        <v>141</v>
      </c>
      <c r="AT436" s="214" t="s">
        <v>136</v>
      </c>
      <c r="AU436" s="214" t="s">
        <v>86</v>
      </c>
      <c r="AY436" s="17" t="s">
        <v>134</v>
      </c>
      <c r="BE436" s="215">
        <f>IF(N436="základní",J436,0)</f>
        <v>0</v>
      </c>
      <c r="BF436" s="215">
        <f>IF(N436="snížená",J436,0)</f>
        <v>0</v>
      </c>
      <c r="BG436" s="215">
        <f>IF(N436="zákl. přenesená",J436,0)</f>
        <v>0</v>
      </c>
      <c r="BH436" s="215">
        <f>IF(N436="sníž. přenesená",J436,0)</f>
        <v>0</v>
      </c>
      <c r="BI436" s="215">
        <f>IF(N436="nulová",J436,0)</f>
        <v>0</v>
      </c>
      <c r="BJ436" s="17" t="s">
        <v>84</v>
      </c>
      <c r="BK436" s="215">
        <f>ROUND(I436*H436,2)</f>
        <v>0</v>
      </c>
      <c r="BL436" s="17" t="s">
        <v>141</v>
      </c>
      <c r="BM436" s="214" t="s">
        <v>775</v>
      </c>
    </row>
    <row r="437" spans="1:65" s="15" customFormat="1" ht="11.25">
      <c r="B437" s="239"/>
      <c r="C437" s="240"/>
      <c r="D437" s="218" t="s">
        <v>143</v>
      </c>
      <c r="E437" s="241" t="s">
        <v>1</v>
      </c>
      <c r="F437" s="242" t="s">
        <v>776</v>
      </c>
      <c r="G437" s="240"/>
      <c r="H437" s="241" t="s">
        <v>1</v>
      </c>
      <c r="I437" s="243"/>
      <c r="J437" s="240"/>
      <c r="K437" s="240"/>
      <c r="L437" s="244"/>
      <c r="M437" s="245"/>
      <c r="N437" s="246"/>
      <c r="O437" s="246"/>
      <c r="P437" s="246"/>
      <c r="Q437" s="246"/>
      <c r="R437" s="246"/>
      <c r="S437" s="246"/>
      <c r="T437" s="247"/>
      <c r="AT437" s="248" t="s">
        <v>143</v>
      </c>
      <c r="AU437" s="248" t="s">
        <v>86</v>
      </c>
      <c r="AV437" s="15" t="s">
        <v>84</v>
      </c>
      <c r="AW437" s="15" t="s">
        <v>33</v>
      </c>
      <c r="AX437" s="15" t="s">
        <v>76</v>
      </c>
      <c r="AY437" s="248" t="s">
        <v>134</v>
      </c>
    </row>
    <row r="438" spans="1:65" s="13" customFormat="1" ht="11.25">
      <c r="B438" s="216"/>
      <c r="C438" s="217"/>
      <c r="D438" s="218" t="s">
        <v>143</v>
      </c>
      <c r="E438" s="219" t="s">
        <v>1</v>
      </c>
      <c r="F438" s="220" t="s">
        <v>777</v>
      </c>
      <c r="G438" s="217"/>
      <c r="H438" s="221">
        <v>1.3</v>
      </c>
      <c r="I438" s="222"/>
      <c r="J438" s="217"/>
      <c r="K438" s="217"/>
      <c r="L438" s="223"/>
      <c r="M438" s="224"/>
      <c r="N438" s="225"/>
      <c r="O438" s="225"/>
      <c r="P438" s="225"/>
      <c r="Q438" s="225"/>
      <c r="R438" s="225"/>
      <c r="S438" s="225"/>
      <c r="T438" s="226"/>
      <c r="AT438" s="227" t="s">
        <v>143</v>
      </c>
      <c r="AU438" s="227" t="s">
        <v>86</v>
      </c>
      <c r="AV438" s="13" t="s">
        <v>86</v>
      </c>
      <c r="AW438" s="13" t="s">
        <v>33</v>
      </c>
      <c r="AX438" s="13" t="s">
        <v>76</v>
      </c>
      <c r="AY438" s="227" t="s">
        <v>134</v>
      </c>
    </row>
    <row r="439" spans="1:65" s="13" customFormat="1" ht="11.25">
      <c r="B439" s="216"/>
      <c r="C439" s="217"/>
      <c r="D439" s="218" t="s">
        <v>143</v>
      </c>
      <c r="E439" s="219" t="s">
        <v>1</v>
      </c>
      <c r="F439" s="220" t="s">
        <v>778</v>
      </c>
      <c r="G439" s="217"/>
      <c r="H439" s="221">
        <v>1.5</v>
      </c>
      <c r="I439" s="222"/>
      <c r="J439" s="217"/>
      <c r="K439" s="217"/>
      <c r="L439" s="223"/>
      <c r="M439" s="224"/>
      <c r="N439" s="225"/>
      <c r="O439" s="225"/>
      <c r="P439" s="225"/>
      <c r="Q439" s="225"/>
      <c r="R439" s="225"/>
      <c r="S439" s="225"/>
      <c r="T439" s="226"/>
      <c r="AT439" s="227" t="s">
        <v>143</v>
      </c>
      <c r="AU439" s="227" t="s">
        <v>86</v>
      </c>
      <c r="AV439" s="13" t="s">
        <v>86</v>
      </c>
      <c r="AW439" s="13" t="s">
        <v>33</v>
      </c>
      <c r="AX439" s="13" t="s">
        <v>76</v>
      </c>
      <c r="AY439" s="227" t="s">
        <v>134</v>
      </c>
    </row>
    <row r="440" spans="1:65" s="14" customFormat="1" ht="11.25">
      <c r="B440" s="228"/>
      <c r="C440" s="229"/>
      <c r="D440" s="218" t="s">
        <v>143</v>
      </c>
      <c r="E440" s="230" t="s">
        <v>1</v>
      </c>
      <c r="F440" s="231" t="s">
        <v>145</v>
      </c>
      <c r="G440" s="229"/>
      <c r="H440" s="232">
        <v>2.8</v>
      </c>
      <c r="I440" s="233"/>
      <c r="J440" s="229"/>
      <c r="K440" s="229"/>
      <c r="L440" s="234"/>
      <c r="M440" s="235"/>
      <c r="N440" s="236"/>
      <c r="O440" s="236"/>
      <c r="P440" s="236"/>
      <c r="Q440" s="236"/>
      <c r="R440" s="236"/>
      <c r="S440" s="236"/>
      <c r="T440" s="237"/>
      <c r="AT440" s="238" t="s">
        <v>143</v>
      </c>
      <c r="AU440" s="238" t="s">
        <v>86</v>
      </c>
      <c r="AV440" s="14" t="s">
        <v>141</v>
      </c>
      <c r="AW440" s="14" t="s">
        <v>33</v>
      </c>
      <c r="AX440" s="14" t="s">
        <v>84</v>
      </c>
      <c r="AY440" s="238" t="s">
        <v>134</v>
      </c>
    </row>
    <row r="441" spans="1:65" s="2" customFormat="1" ht="21.75" customHeight="1">
      <c r="A441" s="34"/>
      <c r="B441" s="35"/>
      <c r="C441" s="203" t="s">
        <v>294</v>
      </c>
      <c r="D441" s="203" t="s">
        <v>136</v>
      </c>
      <c r="E441" s="204" t="s">
        <v>365</v>
      </c>
      <c r="F441" s="205" t="s">
        <v>366</v>
      </c>
      <c r="G441" s="206" t="s">
        <v>139</v>
      </c>
      <c r="H441" s="207">
        <v>3.48</v>
      </c>
      <c r="I441" s="208"/>
      <c r="J441" s="209">
        <f>ROUND(I441*H441,2)</f>
        <v>0</v>
      </c>
      <c r="K441" s="205" t="s">
        <v>140</v>
      </c>
      <c r="L441" s="39"/>
      <c r="M441" s="210" t="s">
        <v>1</v>
      </c>
      <c r="N441" s="211" t="s">
        <v>41</v>
      </c>
      <c r="O441" s="71"/>
      <c r="P441" s="212">
        <f>O441*H441</f>
        <v>0</v>
      </c>
      <c r="Q441" s="212">
        <v>6.3000000000000003E-4</v>
      </c>
      <c r="R441" s="212">
        <f>Q441*H441</f>
        <v>2.1924000000000002E-3</v>
      </c>
      <c r="S441" s="212">
        <v>0</v>
      </c>
      <c r="T441" s="213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214" t="s">
        <v>141</v>
      </c>
      <c r="AT441" s="214" t="s">
        <v>136</v>
      </c>
      <c r="AU441" s="214" t="s">
        <v>86</v>
      </c>
      <c r="AY441" s="17" t="s">
        <v>134</v>
      </c>
      <c r="BE441" s="215">
        <f>IF(N441="základní",J441,0)</f>
        <v>0</v>
      </c>
      <c r="BF441" s="215">
        <f>IF(N441="snížená",J441,0)</f>
        <v>0</v>
      </c>
      <c r="BG441" s="215">
        <f>IF(N441="zákl. přenesená",J441,0)</f>
        <v>0</v>
      </c>
      <c r="BH441" s="215">
        <f>IF(N441="sníž. přenesená",J441,0)</f>
        <v>0</v>
      </c>
      <c r="BI441" s="215">
        <f>IF(N441="nulová",J441,0)</f>
        <v>0</v>
      </c>
      <c r="BJ441" s="17" t="s">
        <v>84</v>
      </c>
      <c r="BK441" s="215">
        <f>ROUND(I441*H441,2)</f>
        <v>0</v>
      </c>
      <c r="BL441" s="17" t="s">
        <v>141</v>
      </c>
      <c r="BM441" s="214" t="s">
        <v>779</v>
      </c>
    </row>
    <row r="442" spans="1:65" s="15" customFormat="1" ht="11.25">
      <c r="B442" s="239"/>
      <c r="C442" s="240"/>
      <c r="D442" s="218" t="s">
        <v>143</v>
      </c>
      <c r="E442" s="241" t="s">
        <v>1</v>
      </c>
      <c r="F442" s="242" t="s">
        <v>780</v>
      </c>
      <c r="G442" s="240"/>
      <c r="H442" s="241" t="s">
        <v>1</v>
      </c>
      <c r="I442" s="243"/>
      <c r="J442" s="240"/>
      <c r="K442" s="240"/>
      <c r="L442" s="244"/>
      <c r="M442" s="245"/>
      <c r="N442" s="246"/>
      <c r="O442" s="246"/>
      <c r="P442" s="246"/>
      <c r="Q442" s="246"/>
      <c r="R442" s="246"/>
      <c r="S442" s="246"/>
      <c r="T442" s="247"/>
      <c r="AT442" s="248" t="s">
        <v>143</v>
      </c>
      <c r="AU442" s="248" t="s">
        <v>86</v>
      </c>
      <c r="AV442" s="15" t="s">
        <v>84</v>
      </c>
      <c r="AW442" s="15" t="s">
        <v>33</v>
      </c>
      <c r="AX442" s="15" t="s">
        <v>76</v>
      </c>
      <c r="AY442" s="248" t="s">
        <v>134</v>
      </c>
    </row>
    <row r="443" spans="1:65" s="13" customFormat="1" ht="11.25">
      <c r="B443" s="216"/>
      <c r="C443" s="217"/>
      <c r="D443" s="218" t="s">
        <v>143</v>
      </c>
      <c r="E443" s="219" t="s">
        <v>1</v>
      </c>
      <c r="F443" s="220" t="s">
        <v>781</v>
      </c>
      <c r="G443" s="217"/>
      <c r="H443" s="221">
        <v>3.48</v>
      </c>
      <c r="I443" s="222"/>
      <c r="J443" s="217"/>
      <c r="K443" s="217"/>
      <c r="L443" s="223"/>
      <c r="M443" s="224"/>
      <c r="N443" s="225"/>
      <c r="O443" s="225"/>
      <c r="P443" s="225"/>
      <c r="Q443" s="225"/>
      <c r="R443" s="225"/>
      <c r="S443" s="225"/>
      <c r="T443" s="226"/>
      <c r="AT443" s="227" t="s">
        <v>143</v>
      </c>
      <c r="AU443" s="227" t="s">
        <v>86</v>
      </c>
      <c r="AV443" s="13" t="s">
        <v>86</v>
      </c>
      <c r="AW443" s="13" t="s">
        <v>33</v>
      </c>
      <c r="AX443" s="13" t="s">
        <v>76</v>
      </c>
      <c r="AY443" s="227" t="s">
        <v>134</v>
      </c>
    </row>
    <row r="444" spans="1:65" s="14" customFormat="1" ht="11.25">
      <c r="B444" s="228"/>
      <c r="C444" s="229"/>
      <c r="D444" s="218" t="s">
        <v>143</v>
      </c>
      <c r="E444" s="230" t="s">
        <v>1</v>
      </c>
      <c r="F444" s="231" t="s">
        <v>145</v>
      </c>
      <c r="G444" s="229"/>
      <c r="H444" s="232">
        <v>3.48</v>
      </c>
      <c r="I444" s="233"/>
      <c r="J444" s="229"/>
      <c r="K444" s="229"/>
      <c r="L444" s="234"/>
      <c r="M444" s="235"/>
      <c r="N444" s="236"/>
      <c r="O444" s="236"/>
      <c r="P444" s="236"/>
      <c r="Q444" s="236"/>
      <c r="R444" s="236"/>
      <c r="S444" s="236"/>
      <c r="T444" s="237"/>
      <c r="AT444" s="238" t="s">
        <v>143</v>
      </c>
      <c r="AU444" s="238" t="s">
        <v>86</v>
      </c>
      <c r="AV444" s="14" t="s">
        <v>141</v>
      </c>
      <c r="AW444" s="14" t="s">
        <v>33</v>
      </c>
      <c r="AX444" s="14" t="s">
        <v>84</v>
      </c>
      <c r="AY444" s="238" t="s">
        <v>134</v>
      </c>
    </row>
    <row r="445" spans="1:65" s="2" customFormat="1" ht="21.75" customHeight="1">
      <c r="A445" s="34"/>
      <c r="B445" s="35"/>
      <c r="C445" s="203" t="s">
        <v>782</v>
      </c>
      <c r="D445" s="203" t="s">
        <v>136</v>
      </c>
      <c r="E445" s="204" t="s">
        <v>376</v>
      </c>
      <c r="F445" s="205" t="s">
        <v>377</v>
      </c>
      <c r="G445" s="206" t="s">
        <v>351</v>
      </c>
      <c r="H445" s="207">
        <v>2</v>
      </c>
      <c r="I445" s="208"/>
      <c r="J445" s="209">
        <f>ROUND(I445*H445,2)</f>
        <v>0</v>
      </c>
      <c r="K445" s="205" t="s">
        <v>140</v>
      </c>
      <c r="L445" s="39"/>
      <c r="M445" s="210" t="s">
        <v>1</v>
      </c>
      <c r="N445" s="211" t="s">
        <v>41</v>
      </c>
      <c r="O445" s="71"/>
      <c r="P445" s="212">
        <f>O445*H445</f>
        <v>0</v>
      </c>
      <c r="Q445" s="212">
        <v>6.4900000000000001E-3</v>
      </c>
      <c r="R445" s="212">
        <f>Q445*H445</f>
        <v>1.298E-2</v>
      </c>
      <c r="S445" s="212">
        <v>0</v>
      </c>
      <c r="T445" s="213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214" t="s">
        <v>141</v>
      </c>
      <c r="AT445" s="214" t="s">
        <v>136</v>
      </c>
      <c r="AU445" s="214" t="s">
        <v>86</v>
      </c>
      <c r="AY445" s="17" t="s">
        <v>134</v>
      </c>
      <c r="BE445" s="215">
        <f>IF(N445="základní",J445,0)</f>
        <v>0</v>
      </c>
      <c r="BF445" s="215">
        <f>IF(N445="snížená",J445,0)</f>
        <v>0</v>
      </c>
      <c r="BG445" s="215">
        <f>IF(N445="zákl. přenesená",J445,0)</f>
        <v>0</v>
      </c>
      <c r="BH445" s="215">
        <f>IF(N445="sníž. přenesená",J445,0)</f>
        <v>0</v>
      </c>
      <c r="BI445" s="215">
        <f>IF(N445="nulová",J445,0)</f>
        <v>0</v>
      </c>
      <c r="BJ445" s="17" t="s">
        <v>84</v>
      </c>
      <c r="BK445" s="215">
        <f>ROUND(I445*H445,2)</f>
        <v>0</v>
      </c>
      <c r="BL445" s="17" t="s">
        <v>141</v>
      </c>
      <c r="BM445" s="214" t="s">
        <v>783</v>
      </c>
    </row>
    <row r="446" spans="1:65" s="15" customFormat="1" ht="11.25">
      <c r="B446" s="239"/>
      <c r="C446" s="240"/>
      <c r="D446" s="218" t="s">
        <v>143</v>
      </c>
      <c r="E446" s="241" t="s">
        <v>1</v>
      </c>
      <c r="F446" s="242" t="s">
        <v>784</v>
      </c>
      <c r="G446" s="240"/>
      <c r="H446" s="241" t="s">
        <v>1</v>
      </c>
      <c r="I446" s="243"/>
      <c r="J446" s="240"/>
      <c r="K446" s="240"/>
      <c r="L446" s="244"/>
      <c r="M446" s="245"/>
      <c r="N446" s="246"/>
      <c r="O446" s="246"/>
      <c r="P446" s="246"/>
      <c r="Q446" s="246"/>
      <c r="R446" s="246"/>
      <c r="S446" s="246"/>
      <c r="T446" s="247"/>
      <c r="AT446" s="248" t="s">
        <v>143</v>
      </c>
      <c r="AU446" s="248" t="s">
        <v>86</v>
      </c>
      <c r="AV446" s="15" t="s">
        <v>84</v>
      </c>
      <c r="AW446" s="15" t="s">
        <v>33</v>
      </c>
      <c r="AX446" s="15" t="s">
        <v>76</v>
      </c>
      <c r="AY446" s="248" t="s">
        <v>134</v>
      </c>
    </row>
    <row r="447" spans="1:65" s="13" customFormat="1" ht="11.25">
      <c r="B447" s="216"/>
      <c r="C447" s="217"/>
      <c r="D447" s="218" t="s">
        <v>143</v>
      </c>
      <c r="E447" s="219" t="s">
        <v>1</v>
      </c>
      <c r="F447" s="220" t="s">
        <v>86</v>
      </c>
      <c r="G447" s="217"/>
      <c r="H447" s="221">
        <v>2</v>
      </c>
      <c r="I447" s="222"/>
      <c r="J447" s="217"/>
      <c r="K447" s="217"/>
      <c r="L447" s="223"/>
      <c r="M447" s="224"/>
      <c r="N447" s="225"/>
      <c r="O447" s="225"/>
      <c r="P447" s="225"/>
      <c r="Q447" s="225"/>
      <c r="R447" s="225"/>
      <c r="S447" s="225"/>
      <c r="T447" s="226"/>
      <c r="AT447" s="227" t="s">
        <v>143</v>
      </c>
      <c r="AU447" s="227" t="s">
        <v>86</v>
      </c>
      <c r="AV447" s="13" t="s">
        <v>86</v>
      </c>
      <c r="AW447" s="13" t="s">
        <v>33</v>
      </c>
      <c r="AX447" s="13" t="s">
        <v>76</v>
      </c>
      <c r="AY447" s="227" t="s">
        <v>134</v>
      </c>
    </row>
    <row r="448" spans="1:65" s="14" customFormat="1" ht="11.25">
      <c r="B448" s="228"/>
      <c r="C448" s="229"/>
      <c r="D448" s="218" t="s">
        <v>143</v>
      </c>
      <c r="E448" s="230" t="s">
        <v>1</v>
      </c>
      <c r="F448" s="231" t="s">
        <v>145</v>
      </c>
      <c r="G448" s="229"/>
      <c r="H448" s="232">
        <v>2</v>
      </c>
      <c r="I448" s="233"/>
      <c r="J448" s="229"/>
      <c r="K448" s="229"/>
      <c r="L448" s="234"/>
      <c r="M448" s="235"/>
      <c r="N448" s="236"/>
      <c r="O448" s="236"/>
      <c r="P448" s="236"/>
      <c r="Q448" s="236"/>
      <c r="R448" s="236"/>
      <c r="S448" s="236"/>
      <c r="T448" s="237"/>
      <c r="AT448" s="238" t="s">
        <v>143</v>
      </c>
      <c r="AU448" s="238" t="s">
        <v>86</v>
      </c>
      <c r="AV448" s="14" t="s">
        <v>141</v>
      </c>
      <c r="AW448" s="14" t="s">
        <v>33</v>
      </c>
      <c r="AX448" s="14" t="s">
        <v>84</v>
      </c>
      <c r="AY448" s="238" t="s">
        <v>134</v>
      </c>
    </row>
    <row r="449" spans="1:65" s="2" customFormat="1" ht="21.75" customHeight="1">
      <c r="A449" s="34"/>
      <c r="B449" s="35"/>
      <c r="C449" s="203" t="s">
        <v>302</v>
      </c>
      <c r="D449" s="203" t="s">
        <v>136</v>
      </c>
      <c r="E449" s="204" t="s">
        <v>785</v>
      </c>
      <c r="F449" s="205" t="s">
        <v>786</v>
      </c>
      <c r="G449" s="206" t="s">
        <v>139</v>
      </c>
      <c r="H449" s="207">
        <v>108</v>
      </c>
      <c r="I449" s="208"/>
      <c r="J449" s="209">
        <f>ROUND(I449*H449,2)</f>
        <v>0</v>
      </c>
      <c r="K449" s="205" t="s">
        <v>140</v>
      </c>
      <c r="L449" s="39"/>
      <c r="M449" s="210" t="s">
        <v>1</v>
      </c>
      <c r="N449" s="211" t="s">
        <v>41</v>
      </c>
      <c r="O449" s="71"/>
      <c r="P449" s="212">
        <f>O449*H449</f>
        <v>0</v>
      </c>
      <c r="Q449" s="212">
        <v>0</v>
      </c>
      <c r="R449" s="212">
        <f>Q449*H449</f>
        <v>0</v>
      </c>
      <c r="S449" s="212">
        <v>5.0000000000000001E-4</v>
      </c>
      <c r="T449" s="213">
        <f>S449*H449</f>
        <v>5.3999999999999999E-2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214" t="s">
        <v>141</v>
      </c>
      <c r="AT449" s="214" t="s">
        <v>136</v>
      </c>
      <c r="AU449" s="214" t="s">
        <v>86</v>
      </c>
      <c r="AY449" s="17" t="s">
        <v>134</v>
      </c>
      <c r="BE449" s="215">
        <f>IF(N449="základní",J449,0)</f>
        <v>0</v>
      </c>
      <c r="BF449" s="215">
        <f>IF(N449="snížená",J449,0)</f>
        <v>0</v>
      </c>
      <c r="BG449" s="215">
        <f>IF(N449="zákl. přenesená",J449,0)</f>
        <v>0</v>
      </c>
      <c r="BH449" s="215">
        <f>IF(N449="sníž. přenesená",J449,0)</f>
        <v>0</v>
      </c>
      <c r="BI449" s="215">
        <f>IF(N449="nulová",J449,0)</f>
        <v>0</v>
      </c>
      <c r="BJ449" s="17" t="s">
        <v>84</v>
      </c>
      <c r="BK449" s="215">
        <f>ROUND(I449*H449,2)</f>
        <v>0</v>
      </c>
      <c r="BL449" s="17" t="s">
        <v>141</v>
      </c>
      <c r="BM449" s="214" t="s">
        <v>787</v>
      </c>
    </row>
    <row r="450" spans="1:65" s="15" customFormat="1" ht="11.25">
      <c r="B450" s="239"/>
      <c r="C450" s="240"/>
      <c r="D450" s="218" t="s">
        <v>143</v>
      </c>
      <c r="E450" s="241" t="s">
        <v>1</v>
      </c>
      <c r="F450" s="242" t="s">
        <v>788</v>
      </c>
      <c r="G450" s="240"/>
      <c r="H450" s="241" t="s">
        <v>1</v>
      </c>
      <c r="I450" s="243"/>
      <c r="J450" s="240"/>
      <c r="K450" s="240"/>
      <c r="L450" s="244"/>
      <c r="M450" s="245"/>
      <c r="N450" s="246"/>
      <c r="O450" s="246"/>
      <c r="P450" s="246"/>
      <c r="Q450" s="246"/>
      <c r="R450" s="246"/>
      <c r="S450" s="246"/>
      <c r="T450" s="247"/>
      <c r="AT450" s="248" t="s">
        <v>143</v>
      </c>
      <c r="AU450" s="248" t="s">
        <v>86</v>
      </c>
      <c r="AV450" s="15" t="s">
        <v>84</v>
      </c>
      <c r="AW450" s="15" t="s">
        <v>33</v>
      </c>
      <c r="AX450" s="15" t="s">
        <v>76</v>
      </c>
      <c r="AY450" s="248" t="s">
        <v>134</v>
      </c>
    </row>
    <row r="451" spans="1:65" s="13" customFormat="1" ht="11.25">
      <c r="B451" s="216"/>
      <c r="C451" s="217"/>
      <c r="D451" s="218" t="s">
        <v>143</v>
      </c>
      <c r="E451" s="219" t="s">
        <v>1</v>
      </c>
      <c r="F451" s="220" t="s">
        <v>789</v>
      </c>
      <c r="G451" s="217"/>
      <c r="H451" s="221">
        <v>108</v>
      </c>
      <c r="I451" s="222"/>
      <c r="J451" s="217"/>
      <c r="K451" s="217"/>
      <c r="L451" s="223"/>
      <c r="M451" s="224"/>
      <c r="N451" s="225"/>
      <c r="O451" s="225"/>
      <c r="P451" s="225"/>
      <c r="Q451" s="225"/>
      <c r="R451" s="225"/>
      <c r="S451" s="225"/>
      <c r="T451" s="226"/>
      <c r="AT451" s="227" t="s">
        <v>143</v>
      </c>
      <c r="AU451" s="227" t="s">
        <v>86</v>
      </c>
      <c r="AV451" s="13" t="s">
        <v>86</v>
      </c>
      <c r="AW451" s="13" t="s">
        <v>33</v>
      </c>
      <c r="AX451" s="13" t="s">
        <v>76</v>
      </c>
      <c r="AY451" s="227" t="s">
        <v>134</v>
      </c>
    </row>
    <row r="452" spans="1:65" s="14" customFormat="1" ht="11.25">
      <c r="B452" s="228"/>
      <c r="C452" s="229"/>
      <c r="D452" s="218" t="s">
        <v>143</v>
      </c>
      <c r="E452" s="230" t="s">
        <v>1</v>
      </c>
      <c r="F452" s="231" t="s">
        <v>145</v>
      </c>
      <c r="G452" s="229"/>
      <c r="H452" s="232">
        <v>108</v>
      </c>
      <c r="I452" s="233"/>
      <c r="J452" s="229"/>
      <c r="K452" s="229"/>
      <c r="L452" s="234"/>
      <c r="M452" s="235"/>
      <c r="N452" s="236"/>
      <c r="O452" s="236"/>
      <c r="P452" s="236"/>
      <c r="Q452" s="236"/>
      <c r="R452" s="236"/>
      <c r="S452" s="236"/>
      <c r="T452" s="237"/>
      <c r="AT452" s="238" t="s">
        <v>143</v>
      </c>
      <c r="AU452" s="238" t="s">
        <v>86</v>
      </c>
      <c r="AV452" s="14" t="s">
        <v>141</v>
      </c>
      <c r="AW452" s="14" t="s">
        <v>33</v>
      </c>
      <c r="AX452" s="14" t="s">
        <v>84</v>
      </c>
      <c r="AY452" s="238" t="s">
        <v>134</v>
      </c>
    </row>
    <row r="453" spans="1:65" s="2" customFormat="1" ht="21.75" customHeight="1">
      <c r="A453" s="34"/>
      <c r="B453" s="35"/>
      <c r="C453" s="203" t="s">
        <v>790</v>
      </c>
      <c r="D453" s="203" t="s">
        <v>136</v>
      </c>
      <c r="E453" s="204" t="s">
        <v>791</v>
      </c>
      <c r="F453" s="205" t="s">
        <v>792</v>
      </c>
      <c r="G453" s="206" t="s">
        <v>139</v>
      </c>
      <c r="H453" s="207">
        <v>137.26</v>
      </c>
      <c r="I453" s="208"/>
      <c r="J453" s="209">
        <f>ROUND(I453*H453,2)</f>
        <v>0</v>
      </c>
      <c r="K453" s="205" t="s">
        <v>140</v>
      </c>
      <c r="L453" s="39"/>
      <c r="M453" s="210" t="s">
        <v>1</v>
      </c>
      <c r="N453" s="211" t="s">
        <v>41</v>
      </c>
      <c r="O453" s="71"/>
      <c r="P453" s="212">
        <f>O453*H453</f>
        <v>0</v>
      </c>
      <c r="Q453" s="212">
        <v>0</v>
      </c>
      <c r="R453" s="212">
        <f>Q453*H453</f>
        <v>0</v>
      </c>
      <c r="S453" s="212">
        <v>0</v>
      </c>
      <c r="T453" s="213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214" t="s">
        <v>141</v>
      </c>
      <c r="AT453" s="214" t="s">
        <v>136</v>
      </c>
      <c r="AU453" s="214" t="s">
        <v>86</v>
      </c>
      <c r="AY453" s="17" t="s">
        <v>134</v>
      </c>
      <c r="BE453" s="215">
        <f>IF(N453="základní",J453,0)</f>
        <v>0</v>
      </c>
      <c r="BF453" s="215">
        <f>IF(N453="snížená",J453,0)</f>
        <v>0</v>
      </c>
      <c r="BG453" s="215">
        <f>IF(N453="zákl. přenesená",J453,0)</f>
        <v>0</v>
      </c>
      <c r="BH453" s="215">
        <f>IF(N453="sníž. přenesená",J453,0)</f>
        <v>0</v>
      </c>
      <c r="BI453" s="215">
        <f>IF(N453="nulová",J453,0)</f>
        <v>0</v>
      </c>
      <c r="BJ453" s="17" t="s">
        <v>84</v>
      </c>
      <c r="BK453" s="215">
        <f>ROUND(I453*H453,2)</f>
        <v>0</v>
      </c>
      <c r="BL453" s="17" t="s">
        <v>141</v>
      </c>
      <c r="BM453" s="214" t="s">
        <v>793</v>
      </c>
    </row>
    <row r="454" spans="1:65" s="15" customFormat="1" ht="11.25">
      <c r="B454" s="239"/>
      <c r="C454" s="240"/>
      <c r="D454" s="218" t="s">
        <v>143</v>
      </c>
      <c r="E454" s="241" t="s">
        <v>1</v>
      </c>
      <c r="F454" s="242" t="s">
        <v>794</v>
      </c>
      <c r="G454" s="240"/>
      <c r="H454" s="241" t="s">
        <v>1</v>
      </c>
      <c r="I454" s="243"/>
      <c r="J454" s="240"/>
      <c r="K454" s="240"/>
      <c r="L454" s="244"/>
      <c r="M454" s="245"/>
      <c r="N454" s="246"/>
      <c r="O454" s="246"/>
      <c r="P454" s="246"/>
      <c r="Q454" s="246"/>
      <c r="R454" s="246"/>
      <c r="S454" s="246"/>
      <c r="T454" s="247"/>
      <c r="AT454" s="248" t="s">
        <v>143</v>
      </c>
      <c r="AU454" s="248" t="s">
        <v>86</v>
      </c>
      <c r="AV454" s="15" t="s">
        <v>84</v>
      </c>
      <c r="AW454" s="15" t="s">
        <v>33</v>
      </c>
      <c r="AX454" s="15" t="s">
        <v>76</v>
      </c>
      <c r="AY454" s="248" t="s">
        <v>134</v>
      </c>
    </row>
    <row r="455" spans="1:65" s="13" customFormat="1" ht="11.25">
      <c r="B455" s="216"/>
      <c r="C455" s="217"/>
      <c r="D455" s="218" t="s">
        <v>143</v>
      </c>
      <c r="E455" s="219" t="s">
        <v>1</v>
      </c>
      <c r="F455" s="220" t="s">
        <v>795</v>
      </c>
      <c r="G455" s="217"/>
      <c r="H455" s="221">
        <v>75</v>
      </c>
      <c r="I455" s="222"/>
      <c r="J455" s="217"/>
      <c r="K455" s="217"/>
      <c r="L455" s="223"/>
      <c r="M455" s="224"/>
      <c r="N455" s="225"/>
      <c r="O455" s="225"/>
      <c r="P455" s="225"/>
      <c r="Q455" s="225"/>
      <c r="R455" s="225"/>
      <c r="S455" s="225"/>
      <c r="T455" s="226"/>
      <c r="AT455" s="227" t="s">
        <v>143</v>
      </c>
      <c r="AU455" s="227" t="s">
        <v>86</v>
      </c>
      <c r="AV455" s="13" t="s">
        <v>86</v>
      </c>
      <c r="AW455" s="13" t="s">
        <v>33</v>
      </c>
      <c r="AX455" s="13" t="s">
        <v>76</v>
      </c>
      <c r="AY455" s="227" t="s">
        <v>134</v>
      </c>
    </row>
    <row r="456" spans="1:65" s="15" customFormat="1" ht="11.25">
      <c r="B456" s="239"/>
      <c r="C456" s="240"/>
      <c r="D456" s="218" t="s">
        <v>143</v>
      </c>
      <c r="E456" s="241" t="s">
        <v>1</v>
      </c>
      <c r="F456" s="242" t="s">
        <v>589</v>
      </c>
      <c r="G456" s="240"/>
      <c r="H456" s="241" t="s">
        <v>1</v>
      </c>
      <c r="I456" s="243"/>
      <c r="J456" s="240"/>
      <c r="K456" s="240"/>
      <c r="L456" s="244"/>
      <c r="M456" s="245"/>
      <c r="N456" s="246"/>
      <c r="O456" s="246"/>
      <c r="P456" s="246"/>
      <c r="Q456" s="246"/>
      <c r="R456" s="246"/>
      <c r="S456" s="246"/>
      <c r="T456" s="247"/>
      <c r="AT456" s="248" t="s">
        <v>143</v>
      </c>
      <c r="AU456" s="248" t="s">
        <v>86</v>
      </c>
      <c r="AV456" s="15" t="s">
        <v>84</v>
      </c>
      <c r="AW456" s="15" t="s">
        <v>33</v>
      </c>
      <c r="AX456" s="15" t="s">
        <v>76</v>
      </c>
      <c r="AY456" s="248" t="s">
        <v>134</v>
      </c>
    </row>
    <row r="457" spans="1:65" s="13" customFormat="1" ht="11.25">
      <c r="B457" s="216"/>
      <c r="C457" s="217"/>
      <c r="D457" s="218" t="s">
        <v>143</v>
      </c>
      <c r="E457" s="219" t="s">
        <v>1</v>
      </c>
      <c r="F457" s="220" t="s">
        <v>796</v>
      </c>
      <c r="G457" s="217"/>
      <c r="H457" s="221">
        <v>30</v>
      </c>
      <c r="I457" s="222"/>
      <c r="J457" s="217"/>
      <c r="K457" s="217"/>
      <c r="L457" s="223"/>
      <c r="M457" s="224"/>
      <c r="N457" s="225"/>
      <c r="O457" s="225"/>
      <c r="P457" s="225"/>
      <c r="Q457" s="225"/>
      <c r="R457" s="225"/>
      <c r="S457" s="225"/>
      <c r="T457" s="226"/>
      <c r="AT457" s="227" t="s">
        <v>143</v>
      </c>
      <c r="AU457" s="227" t="s">
        <v>86</v>
      </c>
      <c r="AV457" s="13" t="s">
        <v>86</v>
      </c>
      <c r="AW457" s="13" t="s">
        <v>33</v>
      </c>
      <c r="AX457" s="13" t="s">
        <v>76</v>
      </c>
      <c r="AY457" s="227" t="s">
        <v>134</v>
      </c>
    </row>
    <row r="458" spans="1:65" s="13" customFormat="1" ht="11.25">
      <c r="B458" s="216"/>
      <c r="C458" s="217"/>
      <c r="D458" s="218" t="s">
        <v>143</v>
      </c>
      <c r="E458" s="219" t="s">
        <v>1</v>
      </c>
      <c r="F458" s="220" t="s">
        <v>797</v>
      </c>
      <c r="G458" s="217"/>
      <c r="H458" s="221">
        <v>32.26</v>
      </c>
      <c r="I458" s="222"/>
      <c r="J458" s="217"/>
      <c r="K458" s="217"/>
      <c r="L458" s="223"/>
      <c r="M458" s="224"/>
      <c r="N458" s="225"/>
      <c r="O458" s="225"/>
      <c r="P458" s="225"/>
      <c r="Q458" s="225"/>
      <c r="R458" s="225"/>
      <c r="S458" s="225"/>
      <c r="T458" s="226"/>
      <c r="AT458" s="227" t="s">
        <v>143</v>
      </c>
      <c r="AU458" s="227" t="s">
        <v>86</v>
      </c>
      <c r="AV458" s="13" t="s">
        <v>86</v>
      </c>
      <c r="AW458" s="13" t="s">
        <v>33</v>
      </c>
      <c r="AX458" s="13" t="s">
        <v>76</v>
      </c>
      <c r="AY458" s="227" t="s">
        <v>134</v>
      </c>
    </row>
    <row r="459" spans="1:65" s="14" customFormat="1" ht="11.25">
      <c r="B459" s="228"/>
      <c r="C459" s="229"/>
      <c r="D459" s="218" t="s">
        <v>143</v>
      </c>
      <c r="E459" s="230" t="s">
        <v>1</v>
      </c>
      <c r="F459" s="231" t="s">
        <v>145</v>
      </c>
      <c r="G459" s="229"/>
      <c r="H459" s="232">
        <v>137.26</v>
      </c>
      <c r="I459" s="233"/>
      <c r="J459" s="229"/>
      <c r="K459" s="229"/>
      <c r="L459" s="234"/>
      <c r="M459" s="235"/>
      <c r="N459" s="236"/>
      <c r="O459" s="236"/>
      <c r="P459" s="236"/>
      <c r="Q459" s="236"/>
      <c r="R459" s="236"/>
      <c r="S459" s="236"/>
      <c r="T459" s="237"/>
      <c r="AT459" s="238" t="s">
        <v>143</v>
      </c>
      <c r="AU459" s="238" t="s">
        <v>86</v>
      </c>
      <c r="AV459" s="14" t="s">
        <v>141</v>
      </c>
      <c r="AW459" s="14" t="s">
        <v>33</v>
      </c>
      <c r="AX459" s="14" t="s">
        <v>84</v>
      </c>
      <c r="AY459" s="238" t="s">
        <v>134</v>
      </c>
    </row>
    <row r="460" spans="1:65" s="2" customFormat="1" ht="21.75" customHeight="1">
      <c r="A460" s="34"/>
      <c r="B460" s="35"/>
      <c r="C460" s="203" t="s">
        <v>310</v>
      </c>
      <c r="D460" s="203" t="s">
        <v>136</v>
      </c>
      <c r="E460" s="204" t="s">
        <v>798</v>
      </c>
      <c r="F460" s="205" t="s">
        <v>799</v>
      </c>
      <c r="G460" s="206" t="s">
        <v>139</v>
      </c>
      <c r="H460" s="207">
        <v>2250</v>
      </c>
      <c r="I460" s="208"/>
      <c r="J460" s="209">
        <f>ROUND(I460*H460,2)</f>
        <v>0</v>
      </c>
      <c r="K460" s="205" t="s">
        <v>140</v>
      </c>
      <c r="L460" s="39"/>
      <c r="M460" s="210" t="s">
        <v>1</v>
      </c>
      <c r="N460" s="211" t="s">
        <v>41</v>
      </c>
      <c r="O460" s="71"/>
      <c r="P460" s="212">
        <f>O460*H460</f>
        <v>0</v>
      </c>
      <c r="Q460" s="212">
        <v>0</v>
      </c>
      <c r="R460" s="212">
        <f>Q460*H460</f>
        <v>0</v>
      </c>
      <c r="S460" s="212">
        <v>0</v>
      </c>
      <c r="T460" s="213">
        <f>S460*H460</f>
        <v>0</v>
      </c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R460" s="214" t="s">
        <v>141</v>
      </c>
      <c r="AT460" s="214" t="s">
        <v>136</v>
      </c>
      <c r="AU460" s="214" t="s">
        <v>86</v>
      </c>
      <c r="AY460" s="17" t="s">
        <v>134</v>
      </c>
      <c r="BE460" s="215">
        <f>IF(N460="základní",J460,0)</f>
        <v>0</v>
      </c>
      <c r="BF460" s="215">
        <f>IF(N460="snížená",J460,0)</f>
        <v>0</v>
      </c>
      <c r="BG460" s="215">
        <f>IF(N460="zákl. přenesená",J460,0)</f>
        <v>0</v>
      </c>
      <c r="BH460" s="215">
        <f>IF(N460="sníž. přenesená",J460,0)</f>
        <v>0</v>
      </c>
      <c r="BI460" s="215">
        <f>IF(N460="nulová",J460,0)</f>
        <v>0</v>
      </c>
      <c r="BJ460" s="17" t="s">
        <v>84</v>
      </c>
      <c r="BK460" s="215">
        <f>ROUND(I460*H460,2)</f>
        <v>0</v>
      </c>
      <c r="BL460" s="17" t="s">
        <v>141</v>
      </c>
      <c r="BM460" s="214" t="s">
        <v>800</v>
      </c>
    </row>
    <row r="461" spans="1:65" s="13" customFormat="1" ht="11.25">
      <c r="B461" s="216"/>
      <c r="C461" s="217"/>
      <c r="D461" s="218" t="s">
        <v>143</v>
      </c>
      <c r="E461" s="219" t="s">
        <v>1</v>
      </c>
      <c r="F461" s="220" t="s">
        <v>801</v>
      </c>
      <c r="G461" s="217"/>
      <c r="H461" s="221">
        <v>2250</v>
      </c>
      <c r="I461" s="222"/>
      <c r="J461" s="217"/>
      <c r="K461" s="217"/>
      <c r="L461" s="223"/>
      <c r="M461" s="224"/>
      <c r="N461" s="225"/>
      <c r="O461" s="225"/>
      <c r="P461" s="225"/>
      <c r="Q461" s="225"/>
      <c r="R461" s="225"/>
      <c r="S461" s="225"/>
      <c r="T461" s="226"/>
      <c r="AT461" s="227" t="s">
        <v>143</v>
      </c>
      <c r="AU461" s="227" t="s">
        <v>86</v>
      </c>
      <c r="AV461" s="13" t="s">
        <v>86</v>
      </c>
      <c r="AW461" s="13" t="s">
        <v>33</v>
      </c>
      <c r="AX461" s="13" t="s">
        <v>76</v>
      </c>
      <c r="AY461" s="227" t="s">
        <v>134</v>
      </c>
    </row>
    <row r="462" spans="1:65" s="14" customFormat="1" ht="11.25">
      <c r="B462" s="228"/>
      <c r="C462" s="229"/>
      <c r="D462" s="218" t="s">
        <v>143</v>
      </c>
      <c r="E462" s="230" t="s">
        <v>1</v>
      </c>
      <c r="F462" s="231" t="s">
        <v>145</v>
      </c>
      <c r="G462" s="229"/>
      <c r="H462" s="232">
        <v>2250</v>
      </c>
      <c r="I462" s="233"/>
      <c r="J462" s="229"/>
      <c r="K462" s="229"/>
      <c r="L462" s="234"/>
      <c r="M462" s="235"/>
      <c r="N462" s="236"/>
      <c r="O462" s="236"/>
      <c r="P462" s="236"/>
      <c r="Q462" s="236"/>
      <c r="R462" s="236"/>
      <c r="S462" s="236"/>
      <c r="T462" s="237"/>
      <c r="AT462" s="238" t="s">
        <v>143</v>
      </c>
      <c r="AU462" s="238" t="s">
        <v>86</v>
      </c>
      <c r="AV462" s="14" t="s">
        <v>141</v>
      </c>
      <c r="AW462" s="14" t="s">
        <v>33</v>
      </c>
      <c r="AX462" s="14" t="s">
        <v>84</v>
      </c>
      <c r="AY462" s="238" t="s">
        <v>134</v>
      </c>
    </row>
    <row r="463" spans="1:65" s="2" customFormat="1" ht="21.75" customHeight="1">
      <c r="A463" s="34"/>
      <c r="B463" s="35"/>
      <c r="C463" s="203" t="s">
        <v>802</v>
      </c>
      <c r="D463" s="203" t="s">
        <v>136</v>
      </c>
      <c r="E463" s="204" t="s">
        <v>803</v>
      </c>
      <c r="F463" s="205" t="s">
        <v>804</v>
      </c>
      <c r="G463" s="206" t="s">
        <v>139</v>
      </c>
      <c r="H463" s="207">
        <v>75</v>
      </c>
      <c r="I463" s="208"/>
      <c r="J463" s="209">
        <f>ROUND(I463*H463,2)</f>
        <v>0</v>
      </c>
      <c r="K463" s="205" t="s">
        <v>140</v>
      </c>
      <c r="L463" s="39"/>
      <c r="M463" s="210" t="s">
        <v>1</v>
      </c>
      <c r="N463" s="211" t="s">
        <v>41</v>
      </c>
      <c r="O463" s="71"/>
      <c r="P463" s="212">
        <f>O463*H463</f>
        <v>0</v>
      </c>
      <c r="Q463" s="212">
        <v>0</v>
      </c>
      <c r="R463" s="212">
        <f>Q463*H463</f>
        <v>0</v>
      </c>
      <c r="S463" s="212">
        <v>0</v>
      </c>
      <c r="T463" s="213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214" t="s">
        <v>141</v>
      </c>
      <c r="AT463" s="214" t="s">
        <v>136</v>
      </c>
      <c r="AU463" s="214" t="s">
        <v>86</v>
      </c>
      <c r="AY463" s="17" t="s">
        <v>134</v>
      </c>
      <c r="BE463" s="215">
        <f>IF(N463="základní",J463,0)</f>
        <v>0</v>
      </c>
      <c r="BF463" s="215">
        <f>IF(N463="snížená",J463,0)</f>
        <v>0</v>
      </c>
      <c r="BG463" s="215">
        <f>IF(N463="zákl. přenesená",J463,0)</f>
        <v>0</v>
      </c>
      <c r="BH463" s="215">
        <f>IF(N463="sníž. přenesená",J463,0)</f>
        <v>0</v>
      </c>
      <c r="BI463" s="215">
        <f>IF(N463="nulová",J463,0)</f>
        <v>0</v>
      </c>
      <c r="BJ463" s="17" t="s">
        <v>84</v>
      </c>
      <c r="BK463" s="215">
        <f>ROUND(I463*H463,2)</f>
        <v>0</v>
      </c>
      <c r="BL463" s="17" t="s">
        <v>141</v>
      </c>
      <c r="BM463" s="214" t="s">
        <v>805</v>
      </c>
    </row>
    <row r="464" spans="1:65" s="13" customFormat="1" ht="11.25">
      <c r="B464" s="216"/>
      <c r="C464" s="217"/>
      <c r="D464" s="218" t="s">
        <v>143</v>
      </c>
      <c r="E464" s="219" t="s">
        <v>1</v>
      </c>
      <c r="F464" s="220" t="s">
        <v>806</v>
      </c>
      <c r="G464" s="217"/>
      <c r="H464" s="221">
        <v>75</v>
      </c>
      <c r="I464" s="222"/>
      <c r="J464" s="217"/>
      <c r="K464" s="217"/>
      <c r="L464" s="223"/>
      <c r="M464" s="224"/>
      <c r="N464" s="225"/>
      <c r="O464" s="225"/>
      <c r="P464" s="225"/>
      <c r="Q464" s="225"/>
      <c r="R464" s="225"/>
      <c r="S464" s="225"/>
      <c r="T464" s="226"/>
      <c r="AT464" s="227" t="s">
        <v>143</v>
      </c>
      <c r="AU464" s="227" t="s">
        <v>86</v>
      </c>
      <c r="AV464" s="13" t="s">
        <v>86</v>
      </c>
      <c r="AW464" s="13" t="s">
        <v>33</v>
      </c>
      <c r="AX464" s="13" t="s">
        <v>76</v>
      </c>
      <c r="AY464" s="227" t="s">
        <v>134</v>
      </c>
    </row>
    <row r="465" spans="1:65" s="14" customFormat="1" ht="11.25">
      <c r="B465" s="228"/>
      <c r="C465" s="229"/>
      <c r="D465" s="218" t="s">
        <v>143</v>
      </c>
      <c r="E465" s="230" t="s">
        <v>1</v>
      </c>
      <c r="F465" s="231" t="s">
        <v>145</v>
      </c>
      <c r="G465" s="229"/>
      <c r="H465" s="232">
        <v>75</v>
      </c>
      <c r="I465" s="233"/>
      <c r="J465" s="229"/>
      <c r="K465" s="229"/>
      <c r="L465" s="234"/>
      <c r="M465" s="235"/>
      <c r="N465" s="236"/>
      <c r="O465" s="236"/>
      <c r="P465" s="236"/>
      <c r="Q465" s="236"/>
      <c r="R465" s="236"/>
      <c r="S465" s="236"/>
      <c r="T465" s="237"/>
      <c r="AT465" s="238" t="s">
        <v>143</v>
      </c>
      <c r="AU465" s="238" t="s">
        <v>86</v>
      </c>
      <c r="AV465" s="14" t="s">
        <v>141</v>
      </c>
      <c r="AW465" s="14" t="s">
        <v>33</v>
      </c>
      <c r="AX465" s="14" t="s">
        <v>84</v>
      </c>
      <c r="AY465" s="238" t="s">
        <v>134</v>
      </c>
    </row>
    <row r="466" spans="1:65" s="2" customFormat="1" ht="21.75" customHeight="1">
      <c r="A466" s="34"/>
      <c r="B466" s="35"/>
      <c r="C466" s="203" t="s">
        <v>315</v>
      </c>
      <c r="D466" s="203" t="s">
        <v>136</v>
      </c>
      <c r="E466" s="204" t="s">
        <v>807</v>
      </c>
      <c r="F466" s="205" t="s">
        <v>808</v>
      </c>
      <c r="G466" s="206" t="s">
        <v>148</v>
      </c>
      <c r="H466" s="207">
        <v>35.4</v>
      </c>
      <c r="I466" s="208"/>
      <c r="J466" s="209">
        <f>ROUND(I466*H466,2)</f>
        <v>0</v>
      </c>
      <c r="K466" s="205" t="s">
        <v>140</v>
      </c>
      <c r="L466" s="39"/>
      <c r="M466" s="210" t="s">
        <v>1</v>
      </c>
      <c r="N466" s="211" t="s">
        <v>41</v>
      </c>
      <c r="O466" s="71"/>
      <c r="P466" s="212">
        <f>O466*H466</f>
        <v>0</v>
      </c>
      <c r="Q466" s="212">
        <v>0</v>
      </c>
      <c r="R466" s="212">
        <f>Q466*H466</f>
        <v>0</v>
      </c>
      <c r="S466" s="212">
        <v>0</v>
      </c>
      <c r="T466" s="213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214" t="s">
        <v>141</v>
      </c>
      <c r="AT466" s="214" t="s">
        <v>136</v>
      </c>
      <c r="AU466" s="214" t="s">
        <v>86</v>
      </c>
      <c r="AY466" s="17" t="s">
        <v>134</v>
      </c>
      <c r="BE466" s="215">
        <f>IF(N466="základní",J466,0)</f>
        <v>0</v>
      </c>
      <c r="BF466" s="215">
        <f>IF(N466="snížená",J466,0)</f>
        <v>0</v>
      </c>
      <c r="BG466" s="215">
        <f>IF(N466="zákl. přenesená",J466,0)</f>
        <v>0</v>
      </c>
      <c r="BH466" s="215">
        <f>IF(N466="sníž. přenesená",J466,0)</f>
        <v>0</v>
      </c>
      <c r="BI466" s="215">
        <f>IF(N466="nulová",J466,0)</f>
        <v>0</v>
      </c>
      <c r="BJ466" s="17" t="s">
        <v>84</v>
      </c>
      <c r="BK466" s="215">
        <f>ROUND(I466*H466,2)</f>
        <v>0</v>
      </c>
      <c r="BL466" s="17" t="s">
        <v>141</v>
      </c>
      <c r="BM466" s="214" t="s">
        <v>809</v>
      </c>
    </row>
    <row r="467" spans="1:65" s="15" customFormat="1" ht="11.25">
      <c r="B467" s="239"/>
      <c r="C467" s="240"/>
      <c r="D467" s="218" t="s">
        <v>143</v>
      </c>
      <c r="E467" s="241" t="s">
        <v>1</v>
      </c>
      <c r="F467" s="242" t="s">
        <v>810</v>
      </c>
      <c r="G467" s="240"/>
      <c r="H467" s="241" t="s">
        <v>1</v>
      </c>
      <c r="I467" s="243"/>
      <c r="J467" s="240"/>
      <c r="K467" s="240"/>
      <c r="L467" s="244"/>
      <c r="M467" s="245"/>
      <c r="N467" s="246"/>
      <c r="O467" s="246"/>
      <c r="P467" s="246"/>
      <c r="Q467" s="246"/>
      <c r="R467" s="246"/>
      <c r="S467" s="246"/>
      <c r="T467" s="247"/>
      <c r="AT467" s="248" t="s">
        <v>143</v>
      </c>
      <c r="AU467" s="248" t="s">
        <v>86</v>
      </c>
      <c r="AV467" s="15" t="s">
        <v>84</v>
      </c>
      <c r="AW467" s="15" t="s">
        <v>33</v>
      </c>
      <c r="AX467" s="15" t="s">
        <v>76</v>
      </c>
      <c r="AY467" s="248" t="s">
        <v>134</v>
      </c>
    </row>
    <row r="468" spans="1:65" s="13" customFormat="1" ht="11.25">
      <c r="B468" s="216"/>
      <c r="C468" s="217"/>
      <c r="D468" s="218" t="s">
        <v>143</v>
      </c>
      <c r="E468" s="219" t="s">
        <v>1</v>
      </c>
      <c r="F468" s="220" t="s">
        <v>811</v>
      </c>
      <c r="G468" s="217"/>
      <c r="H468" s="221">
        <v>35.4</v>
      </c>
      <c r="I468" s="222"/>
      <c r="J468" s="217"/>
      <c r="K468" s="217"/>
      <c r="L468" s="223"/>
      <c r="M468" s="224"/>
      <c r="N468" s="225"/>
      <c r="O468" s="225"/>
      <c r="P468" s="225"/>
      <c r="Q468" s="225"/>
      <c r="R468" s="225"/>
      <c r="S468" s="225"/>
      <c r="T468" s="226"/>
      <c r="AT468" s="227" t="s">
        <v>143</v>
      </c>
      <c r="AU468" s="227" t="s">
        <v>86</v>
      </c>
      <c r="AV468" s="13" t="s">
        <v>86</v>
      </c>
      <c r="AW468" s="13" t="s">
        <v>33</v>
      </c>
      <c r="AX468" s="13" t="s">
        <v>76</v>
      </c>
      <c r="AY468" s="227" t="s">
        <v>134</v>
      </c>
    </row>
    <row r="469" spans="1:65" s="14" customFormat="1" ht="11.25">
      <c r="B469" s="228"/>
      <c r="C469" s="229"/>
      <c r="D469" s="218" t="s">
        <v>143</v>
      </c>
      <c r="E469" s="230" t="s">
        <v>1</v>
      </c>
      <c r="F469" s="231" t="s">
        <v>145</v>
      </c>
      <c r="G469" s="229"/>
      <c r="H469" s="232">
        <v>35.4</v>
      </c>
      <c r="I469" s="233"/>
      <c r="J469" s="229"/>
      <c r="K469" s="229"/>
      <c r="L469" s="234"/>
      <c r="M469" s="235"/>
      <c r="N469" s="236"/>
      <c r="O469" s="236"/>
      <c r="P469" s="236"/>
      <c r="Q469" s="236"/>
      <c r="R469" s="236"/>
      <c r="S469" s="236"/>
      <c r="T469" s="237"/>
      <c r="AT469" s="238" t="s">
        <v>143</v>
      </c>
      <c r="AU469" s="238" t="s">
        <v>86</v>
      </c>
      <c r="AV469" s="14" t="s">
        <v>141</v>
      </c>
      <c r="AW469" s="14" t="s">
        <v>33</v>
      </c>
      <c r="AX469" s="14" t="s">
        <v>84</v>
      </c>
      <c r="AY469" s="238" t="s">
        <v>134</v>
      </c>
    </row>
    <row r="470" spans="1:65" s="2" customFormat="1" ht="21.75" customHeight="1">
      <c r="A470" s="34"/>
      <c r="B470" s="35"/>
      <c r="C470" s="203" t="s">
        <v>812</v>
      </c>
      <c r="D470" s="203" t="s">
        <v>136</v>
      </c>
      <c r="E470" s="204" t="s">
        <v>813</v>
      </c>
      <c r="F470" s="205" t="s">
        <v>814</v>
      </c>
      <c r="G470" s="206" t="s">
        <v>148</v>
      </c>
      <c r="H470" s="207">
        <v>1062</v>
      </c>
      <c r="I470" s="208"/>
      <c r="J470" s="209">
        <f>ROUND(I470*H470,2)</f>
        <v>0</v>
      </c>
      <c r="K470" s="205" t="s">
        <v>140</v>
      </c>
      <c r="L470" s="39"/>
      <c r="M470" s="210" t="s">
        <v>1</v>
      </c>
      <c r="N470" s="211" t="s">
        <v>41</v>
      </c>
      <c r="O470" s="71"/>
      <c r="P470" s="212">
        <f>O470*H470</f>
        <v>0</v>
      </c>
      <c r="Q470" s="212">
        <v>0</v>
      </c>
      <c r="R470" s="212">
        <f>Q470*H470</f>
        <v>0</v>
      </c>
      <c r="S470" s="212">
        <v>0</v>
      </c>
      <c r="T470" s="213">
        <f>S470*H470</f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214" t="s">
        <v>141</v>
      </c>
      <c r="AT470" s="214" t="s">
        <v>136</v>
      </c>
      <c r="AU470" s="214" t="s">
        <v>86</v>
      </c>
      <c r="AY470" s="17" t="s">
        <v>134</v>
      </c>
      <c r="BE470" s="215">
        <f>IF(N470="základní",J470,0)</f>
        <v>0</v>
      </c>
      <c r="BF470" s="215">
        <f>IF(N470="snížená",J470,0)</f>
        <v>0</v>
      </c>
      <c r="BG470" s="215">
        <f>IF(N470="zákl. přenesená",J470,0)</f>
        <v>0</v>
      </c>
      <c r="BH470" s="215">
        <f>IF(N470="sníž. přenesená",J470,0)</f>
        <v>0</v>
      </c>
      <c r="BI470" s="215">
        <f>IF(N470="nulová",J470,0)</f>
        <v>0</v>
      </c>
      <c r="BJ470" s="17" t="s">
        <v>84</v>
      </c>
      <c r="BK470" s="215">
        <f>ROUND(I470*H470,2)</f>
        <v>0</v>
      </c>
      <c r="BL470" s="17" t="s">
        <v>141</v>
      </c>
      <c r="BM470" s="214" t="s">
        <v>815</v>
      </c>
    </row>
    <row r="471" spans="1:65" s="13" customFormat="1" ht="11.25">
      <c r="B471" s="216"/>
      <c r="C471" s="217"/>
      <c r="D471" s="218" t="s">
        <v>143</v>
      </c>
      <c r="E471" s="219" t="s">
        <v>1</v>
      </c>
      <c r="F471" s="220" t="s">
        <v>816</v>
      </c>
      <c r="G471" s="217"/>
      <c r="H471" s="221">
        <v>1062</v>
      </c>
      <c r="I471" s="222"/>
      <c r="J471" s="217"/>
      <c r="K471" s="217"/>
      <c r="L471" s="223"/>
      <c r="M471" s="224"/>
      <c r="N471" s="225"/>
      <c r="O471" s="225"/>
      <c r="P471" s="225"/>
      <c r="Q471" s="225"/>
      <c r="R471" s="225"/>
      <c r="S471" s="225"/>
      <c r="T471" s="226"/>
      <c r="AT471" s="227" t="s">
        <v>143</v>
      </c>
      <c r="AU471" s="227" t="s">
        <v>86</v>
      </c>
      <c r="AV471" s="13" t="s">
        <v>86</v>
      </c>
      <c r="AW471" s="13" t="s">
        <v>33</v>
      </c>
      <c r="AX471" s="13" t="s">
        <v>76</v>
      </c>
      <c r="AY471" s="227" t="s">
        <v>134</v>
      </c>
    </row>
    <row r="472" spans="1:65" s="14" customFormat="1" ht="11.25">
      <c r="B472" s="228"/>
      <c r="C472" s="229"/>
      <c r="D472" s="218" t="s">
        <v>143</v>
      </c>
      <c r="E472" s="230" t="s">
        <v>1</v>
      </c>
      <c r="F472" s="231" t="s">
        <v>145</v>
      </c>
      <c r="G472" s="229"/>
      <c r="H472" s="232">
        <v>1062</v>
      </c>
      <c r="I472" s="233"/>
      <c r="J472" s="229"/>
      <c r="K472" s="229"/>
      <c r="L472" s="234"/>
      <c r="M472" s="235"/>
      <c r="N472" s="236"/>
      <c r="O472" s="236"/>
      <c r="P472" s="236"/>
      <c r="Q472" s="236"/>
      <c r="R472" s="236"/>
      <c r="S472" s="236"/>
      <c r="T472" s="237"/>
      <c r="AT472" s="238" t="s">
        <v>143</v>
      </c>
      <c r="AU472" s="238" t="s">
        <v>86</v>
      </c>
      <c r="AV472" s="14" t="s">
        <v>141</v>
      </c>
      <c r="AW472" s="14" t="s">
        <v>33</v>
      </c>
      <c r="AX472" s="14" t="s">
        <v>84</v>
      </c>
      <c r="AY472" s="238" t="s">
        <v>134</v>
      </c>
    </row>
    <row r="473" spans="1:65" s="2" customFormat="1" ht="21.75" customHeight="1">
      <c r="A473" s="34"/>
      <c r="B473" s="35"/>
      <c r="C473" s="203" t="s">
        <v>320</v>
      </c>
      <c r="D473" s="203" t="s">
        <v>136</v>
      </c>
      <c r="E473" s="204" t="s">
        <v>817</v>
      </c>
      <c r="F473" s="205" t="s">
        <v>818</v>
      </c>
      <c r="G473" s="206" t="s">
        <v>148</v>
      </c>
      <c r="H473" s="207">
        <v>35.4</v>
      </c>
      <c r="I473" s="208"/>
      <c r="J473" s="209">
        <f>ROUND(I473*H473,2)</f>
        <v>0</v>
      </c>
      <c r="K473" s="205" t="s">
        <v>140</v>
      </c>
      <c r="L473" s="39"/>
      <c r="M473" s="210" t="s">
        <v>1</v>
      </c>
      <c r="N473" s="211" t="s">
        <v>41</v>
      </c>
      <c r="O473" s="71"/>
      <c r="P473" s="212">
        <f>O473*H473</f>
        <v>0</v>
      </c>
      <c r="Q473" s="212">
        <v>0</v>
      </c>
      <c r="R473" s="212">
        <f>Q473*H473</f>
        <v>0</v>
      </c>
      <c r="S473" s="212">
        <v>0</v>
      </c>
      <c r="T473" s="213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214" t="s">
        <v>141</v>
      </c>
      <c r="AT473" s="214" t="s">
        <v>136</v>
      </c>
      <c r="AU473" s="214" t="s">
        <v>86</v>
      </c>
      <c r="AY473" s="17" t="s">
        <v>134</v>
      </c>
      <c r="BE473" s="215">
        <f>IF(N473="základní",J473,0)</f>
        <v>0</v>
      </c>
      <c r="BF473" s="215">
        <f>IF(N473="snížená",J473,0)</f>
        <v>0</v>
      </c>
      <c r="BG473" s="215">
        <f>IF(N473="zákl. přenesená",J473,0)</f>
        <v>0</v>
      </c>
      <c r="BH473" s="215">
        <f>IF(N473="sníž. přenesená",J473,0)</f>
        <v>0</v>
      </c>
      <c r="BI473" s="215">
        <f>IF(N473="nulová",J473,0)</f>
        <v>0</v>
      </c>
      <c r="BJ473" s="17" t="s">
        <v>84</v>
      </c>
      <c r="BK473" s="215">
        <f>ROUND(I473*H473,2)</f>
        <v>0</v>
      </c>
      <c r="BL473" s="17" t="s">
        <v>141</v>
      </c>
      <c r="BM473" s="214" t="s">
        <v>819</v>
      </c>
    </row>
    <row r="474" spans="1:65" s="2" customFormat="1" ht="21.75" customHeight="1">
      <c r="A474" s="34"/>
      <c r="B474" s="35"/>
      <c r="C474" s="203" t="s">
        <v>820</v>
      </c>
      <c r="D474" s="203" t="s">
        <v>136</v>
      </c>
      <c r="E474" s="204" t="s">
        <v>821</v>
      </c>
      <c r="F474" s="205" t="s">
        <v>822</v>
      </c>
      <c r="G474" s="206" t="s">
        <v>351</v>
      </c>
      <c r="H474" s="207">
        <v>96</v>
      </c>
      <c r="I474" s="208"/>
      <c r="J474" s="209">
        <f>ROUND(I474*H474,2)</f>
        <v>0</v>
      </c>
      <c r="K474" s="205" t="s">
        <v>1</v>
      </c>
      <c r="L474" s="39"/>
      <c r="M474" s="210" t="s">
        <v>1</v>
      </c>
      <c r="N474" s="211" t="s">
        <v>41</v>
      </c>
      <c r="O474" s="71"/>
      <c r="P474" s="212">
        <f>O474*H474</f>
        <v>0</v>
      </c>
      <c r="Q474" s="212">
        <v>0</v>
      </c>
      <c r="R474" s="212">
        <f>Q474*H474</f>
        <v>0</v>
      </c>
      <c r="S474" s="212">
        <v>0</v>
      </c>
      <c r="T474" s="213">
        <f>S474*H474</f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214" t="s">
        <v>141</v>
      </c>
      <c r="AT474" s="214" t="s">
        <v>136</v>
      </c>
      <c r="AU474" s="214" t="s">
        <v>86</v>
      </c>
      <c r="AY474" s="17" t="s">
        <v>134</v>
      </c>
      <c r="BE474" s="215">
        <f>IF(N474="základní",J474,0)</f>
        <v>0</v>
      </c>
      <c r="BF474" s="215">
        <f>IF(N474="snížená",J474,0)</f>
        <v>0</v>
      </c>
      <c r="BG474" s="215">
        <f>IF(N474="zákl. přenesená",J474,0)</f>
        <v>0</v>
      </c>
      <c r="BH474" s="215">
        <f>IF(N474="sníž. přenesená",J474,0)</f>
        <v>0</v>
      </c>
      <c r="BI474" s="215">
        <f>IF(N474="nulová",J474,0)</f>
        <v>0</v>
      </c>
      <c r="BJ474" s="17" t="s">
        <v>84</v>
      </c>
      <c r="BK474" s="215">
        <f>ROUND(I474*H474,2)</f>
        <v>0</v>
      </c>
      <c r="BL474" s="17" t="s">
        <v>141</v>
      </c>
      <c r="BM474" s="214" t="s">
        <v>823</v>
      </c>
    </row>
    <row r="475" spans="1:65" s="15" customFormat="1" ht="11.25">
      <c r="B475" s="239"/>
      <c r="C475" s="240"/>
      <c r="D475" s="218" t="s">
        <v>143</v>
      </c>
      <c r="E475" s="241" t="s">
        <v>1</v>
      </c>
      <c r="F475" s="242" t="s">
        <v>824</v>
      </c>
      <c r="G475" s="240"/>
      <c r="H475" s="241" t="s">
        <v>1</v>
      </c>
      <c r="I475" s="243"/>
      <c r="J475" s="240"/>
      <c r="K475" s="240"/>
      <c r="L475" s="244"/>
      <c r="M475" s="245"/>
      <c r="N475" s="246"/>
      <c r="O475" s="246"/>
      <c r="P475" s="246"/>
      <c r="Q475" s="246"/>
      <c r="R475" s="246"/>
      <c r="S475" s="246"/>
      <c r="T475" s="247"/>
      <c r="AT475" s="248" t="s">
        <v>143</v>
      </c>
      <c r="AU475" s="248" t="s">
        <v>86</v>
      </c>
      <c r="AV475" s="15" t="s">
        <v>84</v>
      </c>
      <c r="AW475" s="15" t="s">
        <v>33</v>
      </c>
      <c r="AX475" s="15" t="s">
        <v>76</v>
      </c>
      <c r="AY475" s="248" t="s">
        <v>134</v>
      </c>
    </row>
    <row r="476" spans="1:65" s="13" customFormat="1" ht="11.25">
      <c r="B476" s="216"/>
      <c r="C476" s="217"/>
      <c r="D476" s="218" t="s">
        <v>143</v>
      </c>
      <c r="E476" s="219" t="s">
        <v>1</v>
      </c>
      <c r="F476" s="220" t="s">
        <v>825</v>
      </c>
      <c r="G476" s="217"/>
      <c r="H476" s="221">
        <v>96</v>
      </c>
      <c r="I476" s="222"/>
      <c r="J476" s="217"/>
      <c r="K476" s="217"/>
      <c r="L476" s="223"/>
      <c r="M476" s="224"/>
      <c r="N476" s="225"/>
      <c r="O476" s="225"/>
      <c r="P476" s="225"/>
      <c r="Q476" s="225"/>
      <c r="R476" s="225"/>
      <c r="S476" s="225"/>
      <c r="T476" s="226"/>
      <c r="AT476" s="227" t="s">
        <v>143</v>
      </c>
      <c r="AU476" s="227" t="s">
        <v>86</v>
      </c>
      <c r="AV476" s="13" t="s">
        <v>86</v>
      </c>
      <c r="AW476" s="13" t="s">
        <v>33</v>
      </c>
      <c r="AX476" s="13" t="s">
        <v>76</v>
      </c>
      <c r="AY476" s="227" t="s">
        <v>134</v>
      </c>
    </row>
    <row r="477" spans="1:65" s="14" customFormat="1" ht="11.25">
      <c r="B477" s="228"/>
      <c r="C477" s="229"/>
      <c r="D477" s="218" t="s">
        <v>143</v>
      </c>
      <c r="E477" s="230" t="s">
        <v>1</v>
      </c>
      <c r="F477" s="231" t="s">
        <v>145</v>
      </c>
      <c r="G477" s="229"/>
      <c r="H477" s="232">
        <v>96</v>
      </c>
      <c r="I477" s="233"/>
      <c r="J477" s="229"/>
      <c r="K477" s="229"/>
      <c r="L477" s="234"/>
      <c r="M477" s="235"/>
      <c r="N477" s="236"/>
      <c r="O477" s="236"/>
      <c r="P477" s="236"/>
      <c r="Q477" s="236"/>
      <c r="R477" s="236"/>
      <c r="S477" s="236"/>
      <c r="T477" s="237"/>
      <c r="AT477" s="238" t="s">
        <v>143</v>
      </c>
      <c r="AU477" s="238" t="s">
        <v>86</v>
      </c>
      <c r="AV477" s="14" t="s">
        <v>141</v>
      </c>
      <c r="AW477" s="14" t="s">
        <v>33</v>
      </c>
      <c r="AX477" s="14" t="s">
        <v>84</v>
      </c>
      <c r="AY477" s="238" t="s">
        <v>134</v>
      </c>
    </row>
    <row r="478" spans="1:65" s="2" customFormat="1" ht="16.5" customHeight="1">
      <c r="A478" s="34"/>
      <c r="B478" s="35"/>
      <c r="C478" s="203" t="s">
        <v>326</v>
      </c>
      <c r="D478" s="203" t="s">
        <v>136</v>
      </c>
      <c r="E478" s="204" t="s">
        <v>826</v>
      </c>
      <c r="F478" s="205" t="s">
        <v>827</v>
      </c>
      <c r="G478" s="206" t="s">
        <v>148</v>
      </c>
      <c r="H478" s="207">
        <v>12.742000000000001</v>
      </c>
      <c r="I478" s="208"/>
      <c r="J478" s="209">
        <f>ROUND(I478*H478,2)</f>
        <v>0</v>
      </c>
      <c r="K478" s="205" t="s">
        <v>140</v>
      </c>
      <c r="L478" s="39"/>
      <c r="M478" s="210" t="s">
        <v>1</v>
      </c>
      <c r="N478" s="211" t="s">
        <v>41</v>
      </c>
      <c r="O478" s="71"/>
      <c r="P478" s="212">
        <f>O478*H478</f>
        <v>0</v>
      </c>
      <c r="Q478" s="212">
        <v>0.12</v>
      </c>
      <c r="R478" s="212">
        <f>Q478*H478</f>
        <v>1.52904</v>
      </c>
      <c r="S478" s="212">
        <v>2.4900000000000002</v>
      </c>
      <c r="T478" s="213">
        <f>S478*H478</f>
        <v>31.727580000000003</v>
      </c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R478" s="214" t="s">
        <v>141</v>
      </c>
      <c r="AT478" s="214" t="s">
        <v>136</v>
      </c>
      <c r="AU478" s="214" t="s">
        <v>86</v>
      </c>
      <c r="AY478" s="17" t="s">
        <v>134</v>
      </c>
      <c r="BE478" s="215">
        <f>IF(N478="základní",J478,0)</f>
        <v>0</v>
      </c>
      <c r="BF478" s="215">
        <f>IF(N478="snížená",J478,0)</f>
        <v>0</v>
      </c>
      <c r="BG478" s="215">
        <f>IF(N478="zákl. přenesená",J478,0)</f>
        <v>0</v>
      </c>
      <c r="BH478" s="215">
        <f>IF(N478="sníž. přenesená",J478,0)</f>
        <v>0</v>
      </c>
      <c r="BI478" s="215">
        <f>IF(N478="nulová",J478,0)</f>
        <v>0</v>
      </c>
      <c r="BJ478" s="17" t="s">
        <v>84</v>
      </c>
      <c r="BK478" s="215">
        <f>ROUND(I478*H478,2)</f>
        <v>0</v>
      </c>
      <c r="BL478" s="17" t="s">
        <v>141</v>
      </c>
      <c r="BM478" s="214" t="s">
        <v>828</v>
      </c>
    </row>
    <row r="479" spans="1:65" s="15" customFormat="1" ht="11.25">
      <c r="B479" s="239"/>
      <c r="C479" s="240"/>
      <c r="D479" s="218" t="s">
        <v>143</v>
      </c>
      <c r="E479" s="241" t="s">
        <v>1</v>
      </c>
      <c r="F479" s="242" t="s">
        <v>829</v>
      </c>
      <c r="G479" s="240"/>
      <c r="H479" s="241" t="s">
        <v>1</v>
      </c>
      <c r="I479" s="243"/>
      <c r="J479" s="240"/>
      <c r="K479" s="240"/>
      <c r="L479" s="244"/>
      <c r="M479" s="245"/>
      <c r="N479" s="246"/>
      <c r="O479" s="246"/>
      <c r="P479" s="246"/>
      <c r="Q479" s="246"/>
      <c r="R479" s="246"/>
      <c r="S479" s="246"/>
      <c r="T479" s="247"/>
      <c r="AT479" s="248" t="s">
        <v>143</v>
      </c>
      <c r="AU479" s="248" t="s">
        <v>86</v>
      </c>
      <c r="AV479" s="15" t="s">
        <v>84</v>
      </c>
      <c r="AW479" s="15" t="s">
        <v>33</v>
      </c>
      <c r="AX479" s="15" t="s">
        <v>76</v>
      </c>
      <c r="AY479" s="248" t="s">
        <v>134</v>
      </c>
    </row>
    <row r="480" spans="1:65" s="13" customFormat="1" ht="11.25">
      <c r="B480" s="216"/>
      <c r="C480" s="217"/>
      <c r="D480" s="218" t="s">
        <v>143</v>
      </c>
      <c r="E480" s="219" t="s">
        <v>1</v>
      </c>
      <c r="F480" s="220" t="s">
        <v>830</v>
      </c>
      <c r="G480" s="217"/>
      <c r="H480" s="221">
        <v>6.1740000000000004</v>
      </c>
      <c r="I480" s="222"/>
      <c r="J480" s="217"/>
      <c r="K480" s="217"/>
      <c r="L480" s="223"/>
      <c r="M480" s="224"/>
      <c r="N480" s="225"/>
      <c r="O480" s="225"/>
      <c r="P480" s="225"/>
      <c r="Q480" s="225"/>
      <c r="R480" s="225"/>
      <c r="S480" s="225"/>
      <c r="T480" s="226"/>
      <c r="AT480" s="227" t="s">
        <v>143</v>
      </c>
      <c r="AU480" s="227" t="s">
        <v>86</v>
      </c>
      <c r="AV480" s="13" t="s">
        <v>86</v>
      </c>
      <c r="AW480" s="13" t="s">
        <v>33</v>
      </c>
      <c r="AX480" s="13" t="s">
        <v>76</v>
      </c>
      <c r="AY480" s="227" t="s">
        <v>134</v>
      </c>
    </row>
    <row r="481" spans="1:65" s="15" customFormat="1" ht="11.25">
      <c r="B481" s="239"/>
      <c r="C481" s="240"/>
      <c r="D481" s="218" t="s">
        <v>143</v>
      </c>
      <c r="E481" s="241" t="s">
        <v>1</v>
      </c>
      <c r="F481" s="242" t="s">
        <v>831</v>
      </c>
      <c r="G481" s="240"/>
      <c r="H481" s="241" t="s">
        <v>1</v>
      </c>
      <c r="I481" s="243"/>
      <c r="J481" s="240"/>
      <c r="K481" s="240"/>
      <c r="L481" s="244"/>
      <c r="M481" s="245"/>
      <c r="N481" s="246"/>
      <c r="O481" s="246"/>
      <c r="P481" s="246"/>
      <c r="Q481" s="246"/>
      <c r="R481" s="246"/>
      <c r="S481" s="246"/>
      <c r="T481" s="247"/>
      <c r="AT481" s="248" t="s">
        <v>143</v>
      </c>
      <c r="AU481" s="248" t="s">
        <v>86</v>
      </c>
      <c r="AV481" s="15" t="s">
        <v>84</v>
      </c>
      <c r="AW481" s="15" t="s">
        <v>33</v>
      </c>
      <c r="AX481" s="15" t="s">
        <v>76</v>
      </c>
      <c r="AY481" s="248" t="s">
        <v>134</v>
      </c>
    </row>
    <row r="482" spans="1:65" s="13" customFormat="1" ht="11.25">
      <c r="B482" s="216"/>
      <c r="C482" s="217"/>
      <c r="D482" s="218" t="s">
        <v>143</v>
      </c>
      <c r="E482" s="219" t="s">
        <v>1</v>
      </c>
      <c r="F482" s="220" t="s">
        <v>832</v>
      </c>
      <c r="G482" s="217"/>
      <c r="H482" s="221">
        <v>6.5679999999999996</v>
      </c>
      <c r="I482" s="222"/>
      <c r="J482" s="217"/>
      <c r="K482" s="217"/>
      <c r="L482" s="223"/>
      <c r="M482" s="224"/>
      <c r="N482" s="225"/>
      <c r="O482" s="225"/>
      <c r="P482" s="225"/>
      <c r="Q482" s="225"/>
      <c r="R482" s="225"/>
      <c r="S482" s="225"/>
      <c r="T482" s="226"/>
      <c r="AT482" s="227" t="s">
        <v>143</v>
      </c>
      <c r="AU482" s="227" t="s">
        <v>86</v>
      </c>
      <c r="AV482" s="13" t="s">
        <v>86</v>
      </c>
      <c r="AW482" s="13" t="s">
        <v>33</v>
      </c>
      <c r="AX482" s="13" t="s">
        <v>76</v>
      </c>
      <c r="AY482" s="227" t="s">
        <v>134</v>
      </c>
    </row>
    <row r="483" spans="1:65" s="14" customFormat="1" ht="11.25">
      <c r="B483" s="228"/>
      <c r="C483" s="229"/>
      <c r="D483" s="218" t="s">
        <v>143</v>
      </c>
      <c r="E483" s="230" t="s">
        <v>1</v>
      </c>
      <c r="F483" s="231" t="s">
        <v>145</v>
      </c>
      <c r="G483" s="229"/>
      <c r="H483" s="232">
        <v>12.742000000000001</v>
      </c>
      <c r="I483" s="233"/>
      <c r="J483" s="229"/>
      <c r="K483" s="229"/>
      <c r="L483" s="234"/>
      <c r="M483" s="235"/>
      <c r="N483" s="236"/>
      <c r="O483" s="236"/>
      <c r="P483" s="236"/>
      <c r="Q483" s="236"/>
      <c r="R483" s="236"/>
      <c r="S483" s="236"/>
      <c r="T483" s="237"/>
      <c r="AT483" s="238" t="s">
        <v>143</v>
      </c>
      <c r="AU483" s="238" t="s">
        <v>86</v>
      </c>
      <c r="AV483" s="14" t="s">
        <v>141</v>
      </c>
      <c r="AW483" s="14" t="s">
        <v>33</v>
      </c>
      <c r="AX483" s="14" t="s">
        <v>84</v>
      </c>
      <c r="AY483" s="238" t="s">
        <v>134</v>
      </c>
    </row>
    <row r="484" spans="1:65" s="2" customFormat="1" ht="16.5" customHeight="1">
      <c r="A484" s="34"/>
      <c r="B484" s="35"/>
      <c r="C484" s="203" t="s">
        <v>833</v>
      </c>
      <c r="D484" s="203" t="s">
        <v>136</v>
      </c>
      <c r="E484" s="204" t="s">
        <v>834</v>
      </c>
      <c r="F484" s="205" t="s">
        <v>835</v>
      </c>
      <c r="G484" s="206" t="s">
        <v>148</v>
      </c>
      <c r="H484" s="207">
        <v>2.0699999999999998</v>
      </c>
      <c r="I484" s="208"/>
      <c r="J484" s="209">
        <f>ROUND(I484*H484,2)</f>
        <v>0</v>
      </c>
      <c r="K484" s="205" t="s">
        <v>140</v>
      </c>
      <c r="L484" s="39"/>
      <c r="M484" s="210" t="s">
        <v>1</v>
      </c>
      <c r="N484" s="211" t="s">
        <v>41</v>
      </c>
      <c r="O484" s="71"/>
      <c r="P484" s="212">
        <f>O484*H484</f>
        <v>0</v>
      </c>
      <c r="Q484" s="212">
        <v>0.12171</v>
      </c>
      <c r="R484" s="212">
        <f>Q484*H484</f>
        <v>0.25193969999999999</v>
      </c>
      <c r="S484" s="212">
        <v>2.4</v>
      </c>
      <c r="T484" s="213">
        <f>S484*H484</f>
        <v>4.9679999999999991</v>
      </c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R484" s="214" t="s">
        <v>141</v>
      </c>
      <c r="AT484" s="214" t="s">
        <v>136</v>
      </c>
      <c r="AU484" s="214" t="s">
        <v>86</v>
      </c>
      <c r="AY484" s="17" t="s">
        <v>134</v>
      </c>
      <c r="BE484" s="215">
        <f>IF(N484="základní",J484,0)</f>
        <v>0</v>
      </c>
      <c r="BF484" s="215">
        <f>IF(N484="snížená",J484,0)</f>
        <v>0</v>
      </c>
      <c r="BG484" s="215">
        <f>IF(N484="zákl. přenesená",J484,0)</f>
        <v>0</v>
      </c>
      <c r="BH484" s="215">
        <f>IF(N484="sníž. přenesená",J484,0)</f>
        <v>0</v>
      </c>
      <c r="BI484" s="215">
        <f>IF(N484="nulová",J484,0)</f>
        <v>0</v>
      </c>
      <c r="BJ484" s="17" t="s">
        <v>84</v>
      </c>
      <c r="BK484" s="215">
        <f>ROUND(I484*H484,2)</f>
        <v>0</v>
      </c>
      <c r="BL484" s="17" t="s">
        <v>141</v>
      </c>
      <c r="BM484" s="214" t="s">
        <v>836</v>
      </c>
    </row>
    <row r="485" spans="1:65" s="15" customFormat="1" ht="11.25">
      <c r="B485" s="239"/>
      <c r="C485" s="240"/>
      <c r="D485" s="218" t="s">
        <v>143</v>
      </c>
      <c r="E485" s="241" t="s">
        <v>1</v>
      </c>
      <c r="F485" s="242" t="s">
        <v>837</v>
      </c>
      <c r="G485" s="240"/>
      <c r="H485" s="241" t="s">
        <v>1</v>
      </c>
      <c r="I485" s="243"/>
      <c r="J485" s="240"/>
      <c r="K485" s="240"/>
      <c r="L485" s="244"/>
      <c r="M485" s="245"/>
      <c r="N485" s="246"/>
      <c r="O485" s="246"/>
      <c r="P485" s="246"/>
      <c r="Q485" s="246"/>
      <c r="R485" s="246"/>
      <c r="S485" s="246"/>
      <c r="T485" s="247"/>
      <c r="AT485" s="248" t="s">
        <v>143</v>
      </c>
      <c r="AU485" s="248" t="s">
        <v>86</v>
      </c>
      <c r="AV485" s="15" t="s">
        <v>84</v>
      </c>
      <c r="AW485" s="15" t="s">
        <v>33</v>
      </c>
      <c r="AX485" s="15" t="s">
        <v>76</v>
      </c>
      <c r="AY485" s="248" t="s">
        <v>134</v>
      </c>
    </row>
    <row r="486" spans="1:65" s="13" customFormat="1" ht="11.25">
      <c r="B486" s="216"/>
      <c r="C486" s="217"/>
      <c r="D486" s="218" t="s">
        <v>143</v>
      </c>
      <c r="E486" s="219" t="s">
        <v>1</v>
      </c>
      <c r="F486" s="220" t="s">
        <v>838</v>
      </c>
      <c r="G486" s="217"/>
      <c r="H486" s="221">
        <v>1.0289999999999999</v>
      </c>
      <c r="I486" s="222"/>
      <c r="J486" s="217"/>
      <c r="K486" s="217"/>
      <c r="L486" s="223"/>
      <c r="M486" s="224"/>
      <c r="N486" s="225"/>
      <c r="O486" s="225"/>
      <c r="P486" s="225"/>
      <c r="Q486" s="225"/>
      <c r="R486" s="225"/>
      <c r="S486" s="225"/>
      <c r="T486" s="226"/>
      <c r="AT486" s="227" t="s">
        <v>143</v>
      </c>
      <c r="AU486" s="227" t="s">
        <v>86</v>
      </c>
      <c r="AV486" s="13" t="s">
        <v>86</v>
      </c>
      <c r="AW486" s="13" t="s">
        <v>33</v>
      </c>
      <c r="AX486" s="13" t="s">
        <v>76</v>
      </c>
      <c r="AY486" s="227" t="s">
        <v>134</v>
      </c>
    </row>
    <row r="487" spans="1:65" s="13" customFormat="1" ht="11.25">
      <c r="B487" s="216"/>
      <c r="C487" s="217"/>
      <c r="D487" s="218" t="s">
        <v>143</v>
      </c>
      <c r="E487" s="219" t="s">
        <v>1</v>
      </c>
      <c r="F487" s="220" t="s">
        <v>839</v>
      </c>
      <c r="G487" s="217"/>
      <c r="H487" s="221">
        <v>1.0409999999999999</v>
      </c>
      <c r="I487" s="222"/>
      <c r="J487" s="217"/>
      <c r="K487" s="217"/>
      <c r="L487" s="223"/>
      <c r="M487" s="224"/>
      <c r="N487" s="225"/>
      <c r="O487" s="225"/>
      <c r="P487" s="225"/>
      <c r="Q487" s="225"/>
      <c r="R487" s="225"/>
      <c r="S487" s="225"/>
      <c r="T487" s="226"/>
      <c r="AT487" s="227" t="s">
        <v>143</v>
      </c>
      <c r="AU487" s="227" t="s">
        <v>86</v>
      </c>
      <c r="AV487" s="13" t="s">
        <v>86</v>
      </c>
      <c r="AW487" s="13" t="s">
        <v>33</v>
      </c>
      <c r="AX487" s="13" t="s">
        <v>76</v>
      </c>
      <c r="AY487" s="227" t="s">
        <v>134</v>
      </c>
    </row>
    <row r="488" spans="1:65" s="14" customFormat="1" ht="11.25">
      <c r="B488" s="228"/>
      <c r="C488" s="229"/>
      <c r="D488" s="218" t="s">
        <v>143</v>
      </c>
      <c r="E488" s="230" t="s">
        <v>1</v>
      </c>
      <c r="F488" s="231" t="s">
        <v>145</v>
      </c>
      <c r="G488" s="229"/>
      <c r="H488" s="232">
        <v>2.0699999999999998</v>
      </c>
      <c r="I488" s="233"/>
      <c r="J488" s="229"/>
      <c r="K488" s="229"/>
      <c r="L488" s="234"/>
      <c r="M488" s="235"/>
      <c r="N488" s="236"/>
      <c r="O488" s="236"/>
      <c r="P488" s="236"/>
      <c r="Q488" s="236"/>
      <c r="R488" s="236"/>
      <c r="S488" s="236"/>
      <c r="T488" s="237"/>
      <c r="AT488" s="238" t="s">
        <v>143</v>
      </c>
      <c r="AU488" s="238" t="s">
        <v>86</v>
      </c>
      <c r="AV488" s="14" t="s">
        <v>141</v>
      </c>
      <c r="AW488" s="14" t="s">
        <v>33</v>
      </c>
      <c r="AX488" s="14" t="s">
        <v>84</v>
      </c>
      <c r="AY488" s="238" t="s">
        <v>134</v>
      </c>
    </row>
    <row r="489" spans="1:65" s="2" customFormat="1" ht="16.5" customHeight="1">
      <c r="A489" s="34"/>
      <c r="B489" s="35"/>
      <c r="C489" s="203" t="s">
        <v>332</v>
      </c>
      <c r="D489" s="203" t="s">
        <v>136</v>
      </c>
      <c r="E489" s="204" t="s">
        <v>840</v>
      </c>
      <c r="F489" s="205" t="s">
        <v>841</v>
      </c>
      <c r="G489" s="206" t="s">
        <v>153</v>
      </c>
      <c r="H489" s="207">
        <v>15.925000000000001</v>
      </c>
      <c r="I489" s="208"/>
      <c r="J489" s="209">
        <f>ROUND(I489*H489,2)</f>
        <v>0</v>
      </c>
      <c r="K489" s="205" t="s">
        <v>140</v>
      </c>
      <c r="L489" s="39"/>
      <c r="M489" s="210" t="s">
        <v>1</v>
      </c>
      <c r="N489" s="211" t="s">
        <v>41</v>
      </c>
      <c r="O489" s="71"/>
      <c r="P489" s="212">
        <f>O489*H489</f>
        <v>0</v>
      </c>
      <c r="Q489" s="212">
        <v>8.0000000000000007E-5</v>
      </c>
      <c r="R489" s="212">
        <f>Q489*H489</f>
        <v>1.2740000000000002E-3</v>
      </c>
      <c r="S489" s="212">
        <v>1.7999999999999999E-2</v>
      </c>
      <c r="T489" s="213">
        <f>S489*H489</f>
        <v>0.28665000000000002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214" t="s">
        <v>141</v>
      </c>
      <c r="AT489" s="214" t="s">
        <v>136</v>
      </c>
      <c r="AU489" s="214" t="s">
        <v>86</v>
      </c>
      <c r="AY489" s="17" t="s">
        <v>134</v>
      </c>
      <c r="BE489" s="215">
        <f>IF(N489="základní",J489,0)</f>
        <v>0</v>
      </c>
      <c r="BF489" s="215">
        <f>IF(N489="snížená",J489,0)</f>
        <v>0</v>
      </c>
      <c r="BG489" s="215">
        <f>IF(N489="zákl. přenesená",J489,0)</f>
        <v>0</v>
      </c>
      <c r="BH489" s="215">
        <f>IF(N489="sníž. přenesená",J489,0)</f>
        <v>0</v>
      </c>
      <c r="BI489" s="215">
        <f>IF(N489="nulová",J489,0)</f>
        <v>0</v>
      </c>
      <c r="BJ489" s="17" t="s">
        <v>84</v>
      </c>
      <c r="BK489" s="215">
        <f>ROUND(I489*H489,2)</f>
        <v>0</v>
      </c>
      <c r="BL489" s="17" t="s">
        <v>141</v>
      </c>
      <c r="BM489" s="214" t="s">
        <v>842</v>
      </c>
    </row>
    <row r="490" spans="1:65" s="13" customFormat="1" ht="11.25">
      <c r="B490" s="216"/>
      <c r="C490" s="217"/>
      <c r="D490" s="218" t="s">
        <v>143</v>
      </c>
      <c r="E490" s="219" t="s">
        <v>1</v>
      </c>
      <c r="F490" s="220" t="s">
        <v>843</v>
      </c>
      <c r="G490" s="217"/>
      <c r="H490" s="221">
        <v>15.925000000000001</v>
      </c>
      <c r="I490" s="222"/>
      <c r="J490" s="217"/>
      <c r="K490" s="217"/>
      <c r="L490" s="223"/>
      <c r="M490" s="224"/>
      <c r="N490" s="225"/>
      <c r="O490" s="225"/>
      <c r="P490" s="225"/>
      <c r="Q490" s="225"/>
      <c r="R490" s="225"/>
      <c r="S490" s="225"/>
      <c r="T490" s="226"/>
      <c r="AT490" s="227" t="s">
        <v>143</v>
      </c>
      <c r="AU490" s="227" t="s">
        <v>86</v>
      </c>
      <c r="AV490" s="13" t="s">
        <v>86</v>
      </c>
      <c r="AW490" s="13" t="s">
        <v>33</v>
      </c>
      <c r="AX490" s="13" t="s">
        <v>76</v>
      </c>
      <c r="AY490" s="227" t="s">
        <v>134</v>
      </c>
    </row>
    <row r="491" spans="1:65" s="14" customFormat="1" ht="11.25">
      <c r="B491" s="228"/>
      <c r="C491" s="229"/>
      <c r="D491" s="218" t="s">
        <v>143</v>
      </c>
      <c r="E491" s="230" t="s">
        <v>1</v>
      </c>
      <c r="F491" s="231" t="s">
        <v>145</v>
      </c>
      <c r="G491" s="229"/>
      <c r="H491" s="232">
        <v>15.925000000000001</v>
      </c>
      <c r="I491" s="233"/>
      <c r="J491" s="229"/>
      <c r="K491" s="229"/>
      <c r="L491" s="234"/>
      <c r="M491" s="235"/>
      <c r="N491" s="236"/>
      <c r="O491" s="236"/>
      <c r="P491" s="236"/>
      <c r="Q491" s="236"/>
      <c r="R491" s="236"/>
      <c r="S491" s="236"/>
      <c r="T491" s="237"/>
      <c r="AT491" s="238" t="s">
        <v>143</v>
      </c>
      <c r="AU491" s="238" t="s">
        <v>86</v>
      </c>
      <c r="AV491" s="14" t="s">
        <v>141</v>
      </c>
      <c r="AW491" s="14" t="s">
        <v>33</v>
      </c>
      <c r="AX491" s="14" t="s">
        <v>84</v>
      </c>
      <c r="AY491" s="238" t="s">
        <v>134</v>
      </c>
    </row>
    <row r="492" spans="1:65" s="2" customFormat="1" ht="21.75" customHeight="1">
      <c r="A492" s="34"/>
      <c r="B492" s="35"/>
      <c r="C492" s="203" t="s">
        <v>844</v>
      </c>
      <c r="D492" s="203" t="s">
        <v>136</v>
      </c>
      <c r="E492" s="204" t="s">
        <v>845</v>
      </c>
      <c r="F492" s="205" t="s">
        <v>846</v>
      </c>
      <c r="G492" s="206" t="s">
        <v>351</v>
      </c>
      <c r="H492" s="207">
        <v>16</v>
      </c>
      <c r="I492" s="208"/>
      <c r="J492" s="209">
        <f>ROUND(I492*H492,2)</f>
        <v>0</v>
      </c>
      <c r="K492" s="205" t="s">
        <v>140</v>
      </c>
      <c r="L492" s="39"/>
      <c r="M492" s="210" t="s">
        <v>1</v>
      </c>
      <c r="N492" s="211" t="s">
        <v>41</v>
      </c>
      <c r="O492" s="71"/>
      <c r="P492" s="212">
        <f>O492*H492</f>
        <v>0</v>
      </c>
      <c r="Q492" s="212">
        <v>0</v>
      </c>
      <c r="R492" s="212">
        <f>Q492*H492</f>
        <v>0</v>
      </c>
      <c r="S492" s="212">
        <v>8.0000000000000002E-3</v>
      </c>
      <c r="T492" s="213">
        <f>S492*H492</f>
        <v>0.128</v>
      </c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R492" s="214" t="s">
        <v>141</v>
      </c>
      <c r="AT492" s="214" t="s">
        <v>136</v>
      </c>
      <c r="AU492" s="214" t="s">
        <v>86</v>
      </c>
      <c r="AY492" s="17" t="s">
        <v>134</v>
      </c>
      <c r="BE492" s="215">
        <f>IF(N492="základní",J492,0)</f>
        <v>0</v>
      </c>
      <c r="BF492" s="215">
        <f>IF(N492="snížená",J492,0)</f>
        <v>0</v>
      </c>
      <c r="BG492" s="215">
        <f>IF(N492="zákl. přenesená",J492,0)</f>
        <v>0</v>
      </c>
      <c r="BH492" s="215">
        <f>IF(N492="sníž. přenesená",J492,0)</f>
        <v>0</v>
      </c>
      <c r="BI492" s="215">
        <f>IF(N492="nulová",J492,0)</f>
        <v>0</v>
      </c>
      <c r="BJ492" s="17" t="s">
        <v>84</v>
      </c>
      <c r="BK492" s="215">
        <f>ROUND(I492*H492,2)</f>
        <v>0</v>
      </c>
      <c r="BL492" s="17" t="s">
        <v>141</v>
      </c>
      <c r="BM492" s="214" t="s">
        <v>847</v>
      </c>
    </row>
    <row r="493" spans="1:65" s="15" customFormat="1" ht="11.25">
      <c r="B493" s="239"/>
      <c r="C493" s="240"/>
      <c r="D493" s="218" t="s">
        <v>143</v>
      </c>
      <c r="E493" s="241" t="s">
        <v>1</v>
      </c>
      <c r="F493" s="242" t="s">
        <v>848</v>
      </c>
      <c r="G493" s="240"/>
      <c r="H493" s="241" t="s">
        <v>1</v>
      </c>
      <c r="I493" s="243"/>
      <c r="J493" s="240"/>
      <c r="K493" s="240"/>
      <c r="L493" s="244"/>
      <c r="M493" s="245"/>
      <c r="N493" s="246"/>
      <c r="O493" s="246"/>
      <c r="P493" s="246"/>
      <c r="Q493" s="246"/>
      <c r="R493" s="246"/>
      <c r="S493" s="246"/>
      <c r="T493" s="247"/>
      <c r="AT493" s="248" t="s">
        <v>143</v>
      </c>
      <c r="AU493" s="248" t="s">
        <v>86</v>
      </c>
      <c r="AV493" s="15" t="s">
        <v>84</v>
      </c>
      <c r="AW493" s="15" t="s">
        <v>33</v>
      </c>
      <c r="AX493" s="15" t="s">
        <v>76</v>
      </c>
      <c r="AY493" s="248" t="s">
        <v>134</v>
      </c>
    </row>
    <row r="494" spans="1:65" s="13" customFormat="1" ht="11.25">
      <c r="B494" s="216"/>
      <c r="C494" s="217"/>
      <c r="D494" s="218" t="s">
        <v>143</v>
      </c>
      <c r="E494" s="219" t="s">
        <v>1</v>
      </c>
      <c r="F494" s="220" t="s">
        <v>849</v>
      </c>
      <c r="G494" s="217"/>
      <c r="H494" s="221">
        <v>16</v>
      </c>
      <c r="I494" s="222"/>
      <c r="J494" s="217"/>
      <c r="K494" s="217"/>
      <c r="L494" s="223"/>
      <c r="M494" s="224"/>
      <c r="N494" s="225"/>
      <c r="O494" s="225"/>
      <c r="P494" s="225"/>
      <c r="Q494" s="225"/>
      <c r="R494" s="225"/>
      <c r="S494" s="225"/>
      <c r="T494" s="226"/>
      <c r="AT494" s="227" t="s">
        <v>143</v>
      </c>
      <c r="AU494" s="227" t="s">
        <v>86</v>
      </c>
      <c r="AV494" s="13" t="s">
        <v>86</v>
      </c>
      <c r="AW494" s="13" t="s">
        <v>33</v>
      </c>
      <c r="AX494" s="13" t="s">
        <v>76</v>
      </c>
      <c r="AY494" s="227" t="s">
        <v>134</v>
      </c>
    </row>
    <row r="495" spans="1:65" s="14" customFormat="1" ht="11.25">
      <c r="B495" s="228"/>
      <c r="C495" s="229"/>
      <c r="D495" s="218" t="s">
        <v>143</v>
      </c>
      <c r="E495" s="230" t="s">
        <v>1</v>
      </c>
      <c r="F495" s="231" t="s">
        <v>145</v>
      </c>
      <c r="G495" s="229"/>
      <c r="H495" s="232">
        <v>16</v>
      </c>
      <c r="I495" s="233"/>
      <c r="J495" s="229"/>
      <c r="K495" s="229"/>
      <c r="L495" s="234"/>
      <c r="M495" s="235"/>
      <c r="N495" s="236"/>
      <c r="O495" s="236"/>
      <c r="P495" s="236"/>
      <c r="Q495" s="236"/>
      <c r="R495" s="236"/>
      <c r="S495" s="236"/>
      <c r="T495" s="237"/>
      <c r="AT495" s="238" t="s">
        <v>143</v>
      </c>
      <c r="AU495" s="238" t="s">
        <v>86</v>
      </c>
      <c r="AV495" s="14" t="s">
        <v>141</v>
      </c>
      <c r="AW495" s="14" t="s">
        <v>33</v>
      </c>
      <c r="AX495" s="14" t="s">
        <v>84</v>
      </c>
      <c r="AY495" s="238" t="s">
        <v>134</v>
      </c>
    </row>
    <row r="496" spans="1:65" s="2" customFormat="1" ht="21.75" customHeight="1">
      <c r="A496" s="34"/>
      <c r="B496" s="35"/>
      <c r="C496" s="203" t="s">
        <v>337</v>
      </c>
      <c r="D496" s="203" t="s">
        <v>136</v>
      </c>
      <c r="E496" s="204" t="s">
        <v>850</v>
      </c>
      <c r="F496" s="205" t="s">
        <v>851</v>
      </c>
      <c r="G496" s="206" t="s">
        <v>153</v>
      </c>
      <c r="H496" s="207">
        <v>1.52</v>
      </c>
      <c r="I496" s="208"/>
      <c r="J496" s="209">
        <f>ROUND(I496*H496,2)</f>
        <v>0</v>
      </c>
      <c r="K496" s="205" t="s">
        <v>140</v>
      </c>
      <c r="L496" s="39"/>
      <c r="M496" s="210" t="s">
        <v>1</v>
      </c>
      <c r="N496" s="211" t="s">
        <v>41</v>
      </c>
      <c r="O496" s="71"/>
      <c r="P496" s="212">
        <f>O496*H496</f>
        <v>0</v>
      </c>
      <c r="Q496" s="212">
        <v>1.2E-4</v>
      </c>
      <c r="R496" s="212">
        <f>Q496*H496</f>
        <v>1.8240000000000002E-4</v>
      </c>
      <c r="S496" s="212">
        <v>4.0000000000000001E-3</v>
      </c>
      <c r="T496" s="213">
        <f>S496*H496</f>
        <v>6.0800000000000003E-3</v>
      </c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R496" s="214" t="s">
        <v>141</v>
      </c>
      <c r="AT496" s="214" t="s">
        <v>136</v>
      </c>
      <c r="AU496" s="214" t="s">
        <v>86</v>
      </c>
      <c r="AY496" s="17" t="s">
        <v>134</v>
      </c>
      <c r="BE496" s="215">
        <f>IF(N496="základní",J496,0)</f>
        <v>0</v>
      </c>
      <c r="BF496" s="215">
        <f>IF(N496="snížená",J496,0)</f>
        <v>0</v>
      </c>
      <c r="BG496" s="215">
        <f>IF(N496="zákl. přenesená",J496,0)</f>
        <v>0</v>
      </c>
      <c r="BH496" s="215">
        <f>IF(N496="sníž. přenesená",J496,0)</f>
        <v>0</v>
      </c>
      <c r="BI496" s="215">
        <f>IF(N496="nulová",J496,0)</f>
        <v>0</v>
      </c>
      <c r="BJ496" s="17" t="s">
        <v>84</v>
      </c>
      <c r="BK496" s="215">
        <f>ROUND(I496*H496,2)</f>
        <v>0</v>
      </c>
      <c r="BL496" s="17" t="s">
        <v>141</v>
      </c>
      <c r="BM496" s="214" t="s">
        <v>852</v>
      </c>
    </row>
    <row r="497" spans="1:65" s="15" customFormat="1" ht="11.25">
      <c r="B497" s="239"/>
      <c r="C497" s="240"/>
      <c r="D497" s="218" t="s">
        <v>143</v>
      </c>
      <c r="E497" s="241" t="s">
        <v>1</v>
      </c>
      <c r="F497" s="242" t="s">
        <v>853</v>
      </c>
      <c r="G497" s="240"/>
      <c r="H497" s="241" t="s">
        <v>1</v>
      </c>
      <c r="I497" s="243"/>
      <c r="J497" s="240"/>
      <c r="K497" s="240"/>
      <c r="L497" s="244"/>
      <c r="M497" s="245"/>
      <c r="N497" s="246"/>
      <c r="O497" s="246"/>
      <c r="P497" s="246"/>
      <c r="Q497" s="246"/>
      <c r="R497" s="246"/>
      <c r="S497" s="246"/>
      <c r="T497" s="247"/>
      <c r="AT497" s="248" t="s">
        <v>143</v>
      </c>
      <c r="AU497" s="248" t="s">
        <v>86</v>
      </c>
      <c r="AV497" s="15" t="s">
        <v>84</v>
      </c>
      <c r="AW497" s="15" t="s">
        <v>33</v>
      </c>
      <c r="AX497" s="15" t="s">
        <v>76</v>
      </c>
      <c r="AY497" s="248" t="s">
        <v>134</v>
      </c>
    </row>
    <row r="498" spans="1:65" s="13" customFormat="1" ht="11.25">
      <c r="B498" s="216"/>
      <c r="C498" s="217"/>
      <c r="D498" s="218" t="s">
        <v>143</v>
      </c>
      <c r="E498" s="219" t="s">
        <v>1</v>
      </c>
      <c r="F498" s="220" t="s">
        <v>854</v>
      </c>
      <c r="G498" s="217"/>
      <c r="H498" s="221">
        <v>1.52</v>
      </c>
      <c r="I498" s="222"/>
      <c r="J498" s="217"/>
      <c r="K498" s="217"/>
      <c r="L498" s="223"/>
      <c r="M498" s="224"/>
      <c r="N498" s="225"/>
      <c r="O498" s="225"/>
      <c r="P498" s="225"/>
      <c r="Q498" s="225"/>
      <c r="R498" s="225"/>
      <c r="S498" s="225"/>
      <c r="T498" s="226"/>
      <c r="AT498" s="227" t="s">
        <v>143</v>
      </c>
      <c r="AU498" s="227" t="s">
        <v>86</v>
      </c>
      <c r="AV498" s="13" t="s">
        <v>86</v>
      </c>
      <c r="AW498" s="13" t="s">
        <v>33</v>
      </c>
      <c r="AX498" s="13" t="s">
        <v>76</v>
      </c>
      <c r="AY498" s="227" t="s">
        <v>134</v>
      </c>
    </row>
    <row r="499" spans="1:65" s="14" customFormat="1" ht="11.25">
      <c r="B499" s="228"/>
      <c r="C499" s="229"/>
      <c r="D499" s="218" t="s">
        <v>143</v>
      </c>
      <c r="E499" s="230" t="s">
        <v>1</v>
      </c>
      <c r="F499" s="231" t="s">
        <v>145</v>
      </c>
      <c r="G499" s="229"/>
      <c r="H499" s="232">
        <v>1.52</v>
      </c>
      <c r="I499" s="233"/>
      <c r="J499" s="229"/>
      <c r="K499" s="229"/>
      <c r="L499" s="234"/>
      <c r="M499" s="235"/>
      <c r="N499" s="236"/>
      <c r="O499" s="236"/>
      <c r="P499" s="236"/>
      <c r="Q499" s="236"/>
      <c r="R499" s="236"/>
      <c r="S499" s="236"/>
      <c r="T499" s="237"/>
      <c r="AT499" s="238" t="s">
        <v>143</v>
      </c>
      <c r="AU499" s="238" t="s">
        <v>86</v>
      </c>
      <c r="AV499" s="14" t="s">
        <v>141</v>
      </c>
      <c r="AW499" s="14" t="s">
        <v>33</v>
      </c>
      <c r="AX499" s="14" t="s">
        <v>84</v>
      </c>
      <c r="AY499" s="238" t="s">
        <v>134</v>
      </c>
    </row>
    <row r="500" spans="1:65" s="2" customFormat="1" ht="21.75" customHeight="1">
      <c r="A500" s="34"/>
      <c r="B500" s="35"/>
      <c r="C500" s="203" t="s">
        <v>806</v>
      </c>
      <c r="D500" s="203" t="s">
        <v>136</v>
      </c>
      <c r="E500" s="204" t="s">
        <v>855</v>
      </c>
      <c r="F500" s="205" t="s">
        <v>856</v>
      </c>
      <c r="G500" s="206" t="s">
        <v>139</v>
      </c>
      <c r="H500" s="207">
        <v>111.896</v>
      </c>
      <c r="I500" s="208"/>
      <c r="J500" s="209">
        <f>ROUND(I500*H500,2)</f>
        <v>0</v>
      </c>
      <c r="K500" s="205" t="s">
        <v>140</v>
      </c>
      <c r="L500" s="39"/>
      <c r="M500" s="210" t="s">
        <v>1</v>
      </c>
      <c r="N500" s="211" t="s">
        <v>41</v>
      </c>
      <c r="O500" s="71"/>
      <c r="P500" s="212">
        <f>O500*H500</f>
        <v>0</v>
      </c>
      <c r="Q500" s="212">
        <v>0</v>
      </c>
      <c r="R500" s="212">
        <f>Q500*H500</f>
        <v>0</v>
      </c>
      <c r="S500" s="212">
        <v>7.0000000000000007E-2</v>
      </c>
      <c r="T500" s="213">
        <f>S500*H500</f>
        <v>7.832720000000001</v>
      </c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R500" s="214" t="s">
        <v>141</v>
      </c>
      <c r="AT500" s="214" t="s">
        <v>136</v>
      </c>
      <c r="AU500" s="214" t="s">
        <v>86</v>
      </c>
      <c r="AY500" s="17" t="s">
        <v>134</v>
      </c>
      <c r="BE500" s="215">
        <f>IF(N500="základní",J500,0)</f>
        <v>0</v>
      </c>
      <c r="BF500" s="215">
        <f>IF(N500="snížená",J500,0)</f>
        <v>0</v>
      </c>
      <c r="BG500" s="215">
        <f>IF(N500="zákl. přenesená",J500,0)</f>
        <v>0</v>
      </c>
      <c r="BH500" s="215">
        <f>IF(N500="sníž. přenesená",J500,0)</f>
        <v>0</v>
      </c>
      <c r="BI500" s="215">
        <f>IF(N500="nulová",J500,0)</f>
        <v>0</v>
      </c>
      <c r="BJ500" s="17" t="s">
        <v>84</v>
      </c>
      <c r="BK500" s="215">
        <f>ROUND(I500*H500,2)</f>
        <v>0</v>
      </c>
      <c r="BL500" s="17" t="s">
        <v>141</v>
      </c>
      <c r="BM500" s="214" t="s">
        <v>857</v>
      </c>
    </row>
    <row r="501" spans="1:65" s="15" customFormat="1" ht="11.25">
      <c r="B501" s="239"/>
      <c r="C501" s="240"/>
      <c r="D501" s="218" t="s">
        <v>143</v>
      </c>
      <c r="E501" s="241" t="s">
        <v>1</v>
      </c>
      <c r="F501" s="242" t="s">
        <v>587</v>
      </c>
      <c r="G501" s="240"/>
      <c r="H501" s="241" t="s">
        <v>1</v>
      </c>
      <c r="I501" s="243"/>
      <c r="J501" s="240"/>
      <c r="K501" s="240"/>
      <c r="L501" s="244"/>
      <c r="M501" s="245"/>
      <c r="N501" s="246"/>
      <c r="O501" s="246"/>
      <c r="P501" s="246"/>
      <c r="Q501" s="246"/>
      <c r="R501" s="246"/>
      <c r="S501" s="246"/>
      <c r="T501" s="247"/>
      <c r="AT501" s="248" t="s">
        <v>143</v>
      </c>
      <c r="AU501" s="248" t="s">
        <v>86</v>
      </c>
      <c r="AV501" s="15" t="s">
        <v>84</v>
      </c>
      <c r="AW501" s="15" t="s">
        <v>33</v>
      </c>
      <c r="AX501" s="15" t="s">
        <v>76</v>
      </c>
      <c r="AY501" s="248" t="s">
        <v>134</v>
      </c>
    </row>
    <row r="502" spans="1:65" s="13" customFormat="1" ht="11.25">
      <c r="B502" s="216"/>
      <c r="C502" s="217"/>
      <c r="D502" s="218" t="s">
        <v>143</v>
      </c>
      <c r="E502" s="219" t="s">
        <v>1</v>
      </c>
      <c r="F502" s="220" t="s">
        <v>858</v>
      </c>
      <c r="G502" s="217"/>
      <c r="H502" s="221">
        <v>24.065999999999999</v>
      </c>
      <c r="I502" s="222"/>
      <c r="J502" s="217"/>
      <c r="K502" s="217"/>
      <c r="L502" s="223"/>
      <c r="M502" s="224"/>
      <c r="N502" s="225"/>
      <c r="O502" s="225"/>
      <c r="P502" s="225"/>
      <c r="Q502" s="225"/>
      <c r="R502" s="225"/>
      <c r="S502" s="225"/>
      <c r="T502" s="226"/>
      <c r="AT502" s="227" t="s">
        <v>143</v>
      </c>
      <c r="AU502" s="227" t="s">
        <v>86</v>
      </c>
      <c r="AV502" s="13" t="s">
        <v>86</v>
      </c>
      <c r="AW502" s="13" t="s">
        <v>33</v>
      </c>
      <c r="AX502" s="13" t="s">
        <v>76</v>
      </c>
      <c r="AY502" s="227" t="s">
        <v>134</v>
      </c>
    </row>
    <row r="503" spans="1:65" s="15" customFormat="1" ht="11.25">
      <c r="B503" s="239"/>
      <c r="C503" s="240"/>
      <c r="D503" s="218" t="s">
        <v>143</v>
      </c>
      <c r="E503" s="241" t="s">
        <v>1</v>
      </c>
      <c r="F503" s="242" t="s">
        <v>859</v>
      </c>
      <c r="G503" s="240"/>
      <c r="H503" s="241" t="s">
        <v>1</v>
      </c>
      <c r="I503" s="243"/>
      <c r="J503" s="240"/>
      <c r="K503" s="240"/>
      <c r="L503" s="244"/>
      <c r="M503" s="245"/>
      <c r="N503" s="246"/>
      <c r="O503" s="246"/>
      <c r="P503" s="246"/>
      <c r="Q503" s="246"/>
      <c r="R503" s="246"/>
      <c r="S503" s="246"/>
      <c r="T503" s="247"/>
      <c r="AT503" s="248" t="s">
        <v>143</v>
      </c>
      <c r="AU503" s="248" t="s">
        <v>86</v>
      </c>
      <c r="AV503" s="15" t="s">
        <v>84</v>
      </c>
      <c r="AW503" s="15" t="s">
        <v>33</v>
      </c>
      <c r="AX503" s="15" t="s">
        <v>76</v>
      </c>
      <c r="AY503" s="248" t="s">
        <v>134</v>
      </c>
    </row>
    <row r="504" spans="1:65" s="13" customFormat="1" ht="11.25">
      <c r="B504" s="216"/>
      <c r="C504" s="217"/>
      <c r="D504" s="218" t="s">
        <v>143</v>
      </c>
      <c r="E504" s="219" t="s">
        <v>1</v>
      </c>
      <c r="F504" s="220" t="s">
        <v>860</v>
      </c>
      <c r="G504" s="217"/>
      <c r="H504" s="221">
        <v>13.52</v>
      </c>
      <c r="I504" s="222"/>
      <c r="J504" s="217"/>
      <c r="K504" s="217"/>
      <c r="L504" s="223"/>
      <c r="M504" s="224"/>
      <c r="N504" s="225"/>
      <c r="O504" s="225"/>
      <c r="P504" s="225"/>
      <c r="Q504" s="225"/>
      <c r="R504" s="225"/>
      <c r="S504" s="225"/>
      <c r="T504" s="226"/>
      <c r="AT504" s="227" t="s">
        <v>143</v>
      </c>
      <c r="AU504" s="227" t="s">
        <v>86</v>
      </c>
      <c r="AV504" s="13" t="s">
        <v>86</v>
      </c>
      <c r="AW504" s="13" t="s">
        <v>33</v>
      </c>
      <c r="AX504" s="13" t="s">
        <v>76</v>
      </c>
      <c r="AY504" s="227" t="s">
        <v>134</v>
      </c>
    </row>
    <row r="505" spans="1:65" s="15" customFormat="1" ht="11.25">
      <c r="B505" s="239"/>
      <c r="C505" s="240"/>
      <c r="D505" s="218" t="s">
        <v>143</v>
      </c>
      <c r="E505" s="241" t="s">
        <v>1</v>
      </c>
      <c r="F505" s="242" t="s">
        <v>861</v>
      </c>
      <c r="G505" s="240"/>
      <c r="H505" s="241" t="s">
        <v>1</v>
      </c>
      <c r="I505" s="243"/>
      <c r="J505" s="240"/>
      <c r="K505" s="240"/>
      <c r="L505" s="244"/>
      <c r="M505" s="245"/>
      <c r="N505" s="246"/>
      <c r="O505" s="246"/>
      <c r="P505" s="246"/>
      <c r="Q505" s="246"/>
      <c r="R505" s="246"/>
      <c r="S505" s="246"/>
      <c r="T505" s="247"/>
      <c r="AT505" s="248" t="s">
        <v>143</v>
      </c>
      <c r="AU505" s="248" t="s">
        <v>86</v>
      </c>
      <c r="AV505" s="15" t="s">
        <v>84</v>
      </c>
      <c r="AW505" s="15" t="s">
        <v>33</v>
      </c>
      <c r="AX505" s="15" t="s">
        <v>76</v>
      </c>
      <c r="AY505" s="248" t="s">
        <v>134</v>
      </c>
    </row>
    <row r="506" spans="1:65" s="13" customFormat="1" ht="11.25">
      <c r="B506" s="216"/>
      <c r="C506" s="217"/>
      <c r="D506" s="218" t="s">
        <v>143</v>
      </c>
      <c r="E506" s="219" t="s">
        <v>1</v>
      </c>
      <c r="F506" s="220" t="s">
        <v>862</v>
      </c>
      <c r="G506" s="217"/>
      <c r="H506" s="221">
        <v>12.01</v>
      </c>
      <c r="I506" s="222"/>
      <c r="J506" s="217"/>
      <c r="K506" s="217"/>
      <c r="L506" s="223"/>
      <c r="M506" s="224"/>
      <c r="N506" s="225"/>
      <c r="O506" s="225"/>
      <c r="P506" s="225"/>
      <c r="Q506" s="225"/>
      <c r="R506" s="225"/>
      <c r="S506" s="225"/>
      <c r="T506" s="226"/>
      <c r="AT506" s="227" t="s">
        <v>143</v>
      </c>
      <c r="AU506" s="227" t="s">
        <v>86</v>
      </c>
      <c r="AV506" s="13" t="s">
        <v>86</v>
      </c>
      <c r="AW506" s="13" t="s">
        <v>33</v>
      </c>
      <c r="AX506" s="13" t="s">
        <v>76</v>
      </c>
      <c r="AY506" s="227" t="s">
        <v>134</v>
      </c>
    </row>
    <row r="507" spans="1:65" s="15" customFormat="1" ht="11.25">
      <c r="B507" s="239"/>
      <c r="C507" s="240"/>
      <c r="D507" s="218" t="s">
        <v>143</v>
      </c>
      <c r="E507" s="241" t="s">
        <v>1</v>
      </c>
      <c r="F507" s="242" t="s">
        <v>589</v>
      </c>
      <c r="G507" s="240"/>
      <c r="H507" s="241" t="s">
        <v>1</v>
      </c>
      <c r="I507" s="243"/>
      <c r="J507" s="240"/>
      <c r="K507" s="240"/>
      <c r="L507" s="244"/>
      <c r="M507" s="245"/>
      <c r="N507" s="246"/>
      <c r="O507" s="246"/>
      <c r="P507" s="246"/>
      <c r="Q507" s="246"/>
      <c r="R507" s="246"/>
      <c r="S507" s="246"/>
      <c r="T507" s="247"/>
      <c r="AT507" s="248" t="s">
        <v>143</v>
      </c>
      <c r="AU507" s="248" t="s">
        <v>86</v>
      </c>
      <c r="AV507" s="15" t="s">
        <v>84</v>
      </c>
      <c r="AW507" s="15" t="s">
        <v>33</v>
      </c>
      <c r="AX507" s="15" t="s">
        <v>76</v>
      </c>
      <c r="AY507" s="248" t="s">
        <v>134</v>
      </c>
    </row>
    <row r="508" spans="1:65" s="13" customFormat="1" ht="11.25">
      <c r="B508" s="216"/>
      <c r="C508" s="217"/>
      <c r="D508" s="218" t="s">
        <v>143</v>
      </c>
      <c r="E508" s="219" t="s">
        <v>1</v>
      </c>
      <c r="F508" s="220" t="s">
        <v>796</v>
      </c>
      <c r="G508" s="217"/>
      <c r="H508" s="221">
        <v>30</v>
      </c>
      <c r="I508" s="222"/>
      <c r="J508" s="217"/>
      <c r="K508" s="217"/>
      <c r="L508" s="223"/>
      <c r="M508" s="224"/>
      <c r="N508" s="225"/>
      <c r="O508" s="225"/>
      <c r="P508" s="225"/>
      <c r="Q508" s="225"/>
      <c r="R508" s="225"/>
      <c r="S508" s="225"/>
      <c r="T508" s="226"/>
      <c r="AT508" s="227" t="s">
        <v>143</v>
      </c>
      <c r="AU508" s="227" t="s">
        <v>86</v>
      </c>
      <c r="AV508" s="13" t="s">
        <v>86</v>
      </c>
      <c r="AW508" s="13" t="s">
        <v>33</v>
      </c>
      <c r="AX508" s="13" t="s">
        <v>76</v>
      </c>
      <c r="AY508" s="227" t="s">
        <v>134</v>
      </c>
    </row>
    <row r="509" spans="1:65" s="13" customFormat="1" ht="11.25">
      <c r="B509" s="216"/>
      <c r="C509" s="217"/>
      <c r="D509" s="218" t="s">
        <v>143</v>
      </c>
      <c r="E509" s="219" t="s">
        <v>1</v>
      </c>
      <c r="F509" s="220" t="s">
        <v>863</v>
      </c>
      <c r="G509" s="217"/>
      <c r="H509" s="221">
        <v>32.299999999999997</v>
      </c>
      <c r="I509" s="222"/>
      <c r="J509" s="217"/>
      <c r="K509" s="217"/>
      <c r="L509" s="223"/>
      <c r="M509" s="224"/>
      <c r="N509" s="225"/>
      <c r="O509" s="225"/>
      <c r="P509" s="225"/>
      <c r="Q509" s="225"/>
      <c r="R509" s="225"/>
      <c r="S509" s="225"/>
      <c r="T509" s="226"/>
      <c r="AT509" s="227" t="s">
        <v>143</v>
      </c>
      <c r="AU509" s="227" t="s">
        <v>86</v>
      </c>
      <c r="AV509" s="13" t="s">
        <v>86</v>
      </c>
      <c r="AW509" s="13" t="s">
        <v>33</v>
      </c>
      <c r="AX509" s="13" t="s">
        <v>76</v>
      </c>
      <c r="AY509" s="227" t="s">
        <v>134</v>
      </c>
    </row>
    <row r="510" spans="1:65" s="14" customFormat="1" ht="11.25">
      <c r="B510" s="228"/>
      <c r="C510" s="229"/>
      <c r="D510" s="218" t="s">
        <v>143</v>
      </c>
      <c r="E510" s="230" t="s">
        <v>1</v>
      </c>
      <c r="F510" s="231" t="s">
        <v>145</v>
      </c>
      <c r="G510" s="229"/>
      <c r="H510" s="232">
        <v>111.896</v>
      </c>
      <c r="I510" s="233"/>
      <c r="J510" s="229"/>
      <c r="K510" s="229"/>
      <c r="L510" s="234"/>
      <c r="M510" s="235"/>
      <c r="N510" s="236"/>
      <c r="O510" s="236"/>
      <c r="P510" s="236"/>
      <c r="Q510" s="236"/>
      <c r="R510" s="236"/>
      <c r="S510" s="236"/>
      <c r="T510" s="237"/>
      <c r="AT510" s="238" t="s">
        <v>143</v>
      </c>
      <c r="AU510" s="238" t="s">
        <v>86</v>
      </c>
      <c r="AV510" s="14" t="s">
        <v>141</v>
      </c>
      <c r="AW510" s="14" t="s">
        <v>33</v>
      </c>
      <c r="AX510" s="14" t="s">
        <v>84</v>
      </c>
      <c r="AY510" s="238" t="s">
        <v>134</v>
      </c>
    </row>
    <row r="511" spans="1:65" s="2" customFormat="1" ht="21.75" customHeight="1">
      <c r="A511" s="34"/>
      <c r="B511" s="35"/>
      <c r="C511" s="203" t="s">
        <v>340</v>
      </c>
      <c r="D511" s="203" t="s">
        <v>136</v>
      </c>
      <c r="E511" s="204" t="s">
        <v>864</v>
      </c>
      <c r="F511" s="205" t="s">
        <v>865</v>
      </c>
      <c r="G511" s="206" t="s">
        <v>139</v>
      </c>
      <c r="H511" s="207">
        <v>30.916</v>
      </c>
      <c r="I511" s="208"/>
      <c r="J511" s="209">
        <f>ROUND(I511*H511,2)</f>
        <v>0</v>
      </c>
      <c r="K511" s="205" t="s">
        <v>140</v>
      </c>
      <c r="L511" s="39"/>
      <c r="M511" s="210" t="s">
        <v>1</v>
      </c>
      <c r="N511" s="211" t="s">
        <v>41</v>
      </c>
      <c r="O511" s="71"/>
      <c r="P511" s="212">
        <f>O511*H511</f>
        <v>0</v>
      </c>
      <c r="Q511" s="212">
        <v>0</v>
      </c>
      <c r="R511" s="212">
        <f>Q511*H511</f>
        <v>0</v>
      </c>
      <c r="S511" s="212">
        <v>7.0000000000000007E-2</v>
      </c>
      <c r="T511" s="213">
        <f>S511*H511</f>
        <v>2.16412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214" t="s">
        <v>141</v>
      </c>
      <c r="AT511" s="214" t="s">
        <v>136</v>
      </c>
      <c r="AU511" s="214" t="s">
        <v>86</v>
      </c>
      <c r="AY511" s="17" t="s">
        <v>134</v>
      </c>
      <c r="BE511" s="215">
        <f>IF(N511="základní",J511,0)</f>
        <v>0</v>
      </c>
      <c r="BF511" s="215">
        <f>IF(N511="snížená",J511,0)</f>
        <v>0</v>
      </c>
      <c r="BG511" s="215">
        <f>IF(N511="zákl. přenesená",J511,0)</f>
        <v>0</v>
      </c>
      <c r="BH511" s="215">
        <f>IF(N511="sníž. přenesená",J511,0)</f>
        <v>0</v>
      </c>
      <c r="BI511" s="215">
        <f>IF(N511="nulová",J511,0)</f>
        <v>0</v>
      </c>
      <c r="BJ511" s="17" t="s">
        <v>84</v>
      </c>
      <c r="BK511" s="215">
        <f>ROUND(I511*H511,2)</f>
        <v>0</v>
      </c>
      <c r="BL511" s="17" t="s">
        <v>141</v>
      </c>
      <c r="BM511" s="214" t="s">
        <v>866</v>
      </c>
    </row>
    <row r="512" spans="1:65" s="15" customFormat="1" ht="11.25">
      <c r="B512" s="239"/>
      <c r="C512" s="240"/>
      <c r="D512" s="218" t="s">
        <v>143</v>
      </c>
      <c r="E512" s="241" t="s">
        <v>1</v>
      </c>
      <c r="F512" s="242" t="s">
        <v>867</v>
      </c>
      <c r="G512" s="240"/>
      <c r="H512" s="241" t="s">
        <v>1</v>
      </c>
      <c r="I512" s="243"/>
      <c r="J512" s="240"/>
      <c r="K512" s="240"/>
      <c r="L512" s="244"/>
      <c r="M512" s="245"/>
      <c r="N512" s="246"/>
      <c r="O512" s="246"/>
      <c r="P512" s="246"/>
      <c r="Q512" s="246"/>
      <c r="R512" s="246"/>
      <c r="S512" s="246"/>
      <c r="T512" s="247"/>
      <c r="AT512" s="248" t="s">
        <v>143</v>
      </c>
      <c r="AU512" s="248" t="s">
        <v>86</v>
      </c>
      <c r="AV512" s="15" t="s">
        <v>84</v>
      </c>
      <c r="AW512" s="15" t="s">
        <v>33</v>
      </c>
      <c r="AX512" s="15" t="s">
        <v>76</v>
      </c>
      <c r="AY512" s="248" t="s">
        <v>134</v>
      </c>
    </row>
    <row r="513" spans="1:65" s="13" customFormat="1" ht="11.25">
      <c r="B513" s="216"/>
      <c r="C513" s="217"/>
      <c r="D513" s="218" t="s">
        <v>143</v>
      </c>
      <c r="E513" s="219" t="s">
        <v>1</v>
      </c>
      <c r="F513" s="220" t="s">
        <v>868</v>
      </c>
      <c r="G513" s="217"/>
      <c r="H513" s="221">
        <v>30.916</v>
      </c>
      <c r="I513" s="222"/>
      <c r="J513" s="217"/>
      <c r="K513" s="217"/>
      <c r="L513" s="223"/>
      <c r="M513" s="224"/>
      <c r="N513" s="225"/>
      <c r="O513" s="225"/>
      <c r="P513" s="225"/>
      <c r="Q513" s="225"/>
      <c r="R513" s="225"/>
      <c r="S513" s="225"/>
      <c r="T513" s="226"/>
      <c r="AT513" s="227" t="s">
        <v>143</v>
      </c>
      <c r="AU513" s="227" t="s">
        <v>86</v>
      </c>
      <c r="AV513" s="13" t="s">
        <v>86</v>
      </c>
      <c r="AW513" s="13" t="s">
        <v>33</v>
      </c>
      <c r="AX513" s="13" t="s">
        <v>76</v>
      </c>
      <c r="AY513" s="227" t="s">
        <v>134</v>
      </c>
    </row>
    <row r="514" spans="1:65" s="14" customFormat="1" ht="11.25">
      <c r="B514" s="228"/>
      <c r="C514" s="229"/>
      <c r="D514" s="218" t="s">
        <v>143</v>
      </c>
      <c r="E514" s="230" t="s">
        <v>1</v>
      </c>
      <c r="F514" s="231" t="s">
        <v>145</v>
      </c>
      <c r="G514" s="229"/>
      <c r="H514" s="232">
        <v>30.916</v>
      </c>
      <c r="I514" s="233"/>
      <c r="J514" s="229"/>
      <c r="K514" s="229"/>
      <c r="L514" s="234"/>
      <c r="M514" s="235"/>
      <c r="N514" s="236"/>
      <c r="O514" s="236"/>
      <c r="P514" s="236"/>
      <c r="Q514" s="236"/>
      <c r="R514" s="236"/>
      <c r="S514" s="236"/>
      <c r="T514" s="237"/>
      <c r="AT514" s="238" t="s">
        <v>143</v>
      </c>
      <c r="AU514" s="238" t="s">
        <v>86</v>
      </c>
      <c r="AV514" s="14" t="s">
        <v>141</v>
      </c>
      <c r="AW514" s="14" t="s">
        <v>33</v>
      </c>
      <c r="AX514" s="14" t="s">
        <v>84</v>
      </c>
      <c r="AY514" s="238" t="s">
        <v>134</v>
      </c>
    </row>
    <row r="515" spans="1:65" s="2" customFormat="1" ht="21.75" customHeight="1">
      <c r="A515" s="34"/>
      <c r="B515" s="35"/>
      <c r="C515" s="203" t="s">
        <v>869</v>
      </c>
      <c r="D515" s="203" t="s">
        <v>136</v>
      </c>
      <c r="E515" s="204" t="s">
        <v>870</v>
      </c>
      <c r="F515" s="205" t="s">
        <v>871</v>
      </c>
      <c r="G515" s="206" t="s">
        <v>139</v>
      </c>
      <c r="H515" s="207">
        <v>142.81200000000001</v>
      </c>
      <c r="I515" s="208"/>
      <c r="J515" s="209">
        <f>ROUND(I515*H515,2)</f>
        <v>0</v>
      </c>
      <c r="K515" s="205" t="s">
        <v>140</v>
      </c>
      <c r="L515" s="39"/>
      <c r="M515" s="210" t="s">
        <v>1</v>
      </c>
      <c r="N515" s="211" t="s">
        <v>41</v>
      </c>
      <c r="O515" s="71"/>
      <c r="P515" s="212">
        <f>O515*H515</f>
        <v>0</v>
      </c>
      <c r="Q515" s="212">
        <v>4.8000000000000001E-2</v>
      </c>
      <c r="R515" s="212">
        <f>Q515*H515</f>
        <v>6.8549760000000006</v>
      </c>
      <c r="S515" s="212">
        <v>4.8000000000000001E-2</v>
      </c>
      <c r="T515" s="213">
        <f>S515*H515</f>
        <v>6.8549760000000006</v>
      </c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R515" s="214" t="s">
        <v>141</v>
      </c>
      <c r="AT515" s="214" t="s">
        <v>136</v>
      </c>
      <c r="AU515" s="214" t="s">
        <v>86</v>
      </c>
      <c r="AY515" s="17" t="s">
        <v>134</v>
      </c>
      <c r="BE515" s="215">
        <f>IF(N515="základní",J515,0)</f>
        <v>0</v>
      </c>
      <c r="BF515" s="215">
        <f>IF(N515="snížená",J515,0)</f>
        <v>0</v>
      </c>
      <c r="BG515" s="215">
        <f>IF(N515="zákl. přenesená",J515,0)</f>
        <v>0</v>
      </c>
      <c r="BH515" s="215">
        <f>IF(N515="sníž. přenesená",J515,0)</f>
        <v>0</v>
      </c>
      <c r="BI515" s="215">
        <f>IF(N515="nulová",J515,0)</f>
        <v>0</v>
      </c>
      <c r="BJ515" s="17" t="s">
        <v>84</v>
      </c>
      <c r="BK515" s="215">
        <f>ROUND(I515*H515,2)</f>
        <v>0</v>
      </c>
      <c r="BL515" s="17" t="s">
        <v>141</v>
      </c>
      <c r="BM515" s="214" t="s">
        <v>872</v>
      </c>
    </row>
    <row r="516" spans="1:65" s="13" customFormat="1" ht="11.25">
      <c r="B516" s="216"/>
      <c r="C516" s="217"/>
      <c r="D516" s="218" t="s">
        <v>143</v>
      </c>
      <c r="E516" s="219" t="s">
        <v>1</v>
      </c>
      <c r="F516" s="220" t="s">
        <v>873</v>
      </c>
      <c r="G516" s="217"/>
      <c r="H516" s="221">
        <v>142.81200000000001</v>
      </c>
      <c r="I516" s="222"/>
      <c r="J516" s="217"/>
      <c r="K516" s="217"/>
      <c r="L516" s="223"/>
      <c r="M516" s="224"/>
      <c r="N516" s="225"/>
      <c r="O516" s="225"/>
      <c r="P516" s="225"/>
      <c r="Q516" s="225"/>
      <c r="R516" s="225"/>
      <c r="S516" s="225"/>
      <c r="T516" s="226"/>
      <c r="AT516" s="227" t="s">
        <v>143</v>
      </c>
      <c r="AU516" s="227" t="s">
        <v>86</v>
      </c>
      <c r="AV516" s="13" t="s">
        <v>86</v>
      </c>
      <c r="AW516" s="13" t="s">
        <v>33</v>
      </c>
      <c r="AX516" s="13" t="s">
        <v>76</v>
      </c>
      <c r="AY516" s="227" t="s">
        <v>134</v>
      </c>
    </row>
    <row r="517" spans="1:65" s="14" customFormat="1" ht="11.25">
      <c r="B517" s="228"/>
      <c r="C517" s="229"/>
      <c r="D517" s="218" t="s">
        <v>143</v>
      </c>
      <c r="E517" s="230" t="s">
        <v>1</v>
      </c>
      <c r="F517" s="231" t="s">
        <v>145</v>
      </c>
      <c r="G517" s="229"/>
      <c r="H517" s="232">
        <v>142.81200000000001</v>
      </c>
      <c r="I517" s="233"/>
      <c r="J517" s="229"/>
      <c r="K517" s="229"/>
      <c r="L517" s="234"/>
      <c r="M517" s="235"/>
      <c r="N517" s="236"/>
      <c r="O517" s="236"/>
      <c r="P517" s="236"/>
      <c r="Q517" s="236"/>
      <c r="R517" s="236"/>
      <c r="S517" s="236"/>
      <c r="T517" s="237"/>
      <c r="AT517" s="238" t="s">
        <v>143</v>
      </c>
      <c r="AU517" s="238" t="s">
        <v>86</v>
      </c>
      <c r="AV517" s="14" t="s">
        <v>141</v>
      </c>
      <c r="AW517" s="14" t="s">
        <v>33</v>
      </c>
      <c r="AX517" s="14" t="s">
        <v>84</v>
      </c>
      <c r="AY517" s="238" t="s">
        <v>134</v>
      </c>
    </row>
    <row r="518" spans="1:65" s="2" customFormat="1" ht="21.75" customHeight="1">
      <c r="A518" s="34"/>
      <c r="B518" s="35"/>
      <c r="C518" s="203" t="s">
        <v>347</v>
      </c>
      <c r="D518" s="203" t="s">
        <v>136</v>
      </c>
      <c r="E518" s="204" t="s">
        <v>874</v>
      </c>
      <c r="F518" s="205" t="s">
        <v>875</v>
      </c>
      <c r="G518" s="206" t="s">
        <v>139</v>
      </c>
      <c r="H518" s="207">
        <v>142.81200000000001</v>
      </c>
      <c r="I518" s="208"/>
      <c r="J518" s="209">
        <f>ROUND(I518*H518,2)</f>
        <v>0</v>
      </c>
      <c r="K518" s="205" t="s">
        <v>140</v>
      </c>
      <c r="L518" s="39"/>
      <c r="M518" s="210" t="s">
        <v>1</v>
      </c>
      <c r="N518" s="211" t="s">
        <v>41</v>
      </c>
      <c r="O518" s="71"/>
      <c r="P518" s="212">
        <f>O518*H518</f>
        <v>0</v>
      </c>
      <c r="Q518" s="212">
        <v>0</v>
      </c>
      <c r="R518" s="212">
        <f>Q518*H518</f>
        <v>0</v>
      </c>
      <c r="S518" s="212">
        <v>7.7899999999999997E-2</v>
      </c>
      <c r="T518" s="213">
        <f>S518*H518</f>
        <v>11.125054800000001</v>
      </c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R518" s="214" t="s">
        <v>141</v>
      </c>
      <c r="AT518" s="214" t="s">
        <v>136</v>
      </c>
      <c r="AU518" s="214" t="s">
        <v>86</v>
      </c>
      <c r="AY518" s="17" t="s">
        <v>134</v>
      </c>
      <c r="BE518" s="215">
        <f>IF(N518="základní",J518,0)</f>
        <v>0</v>
      </c>
      <c r="BF518" s="215">
        <f>IF(N518="snížená",J518,0)</f>
        <v>0</v>
      </c>
      <c r="BG518" s="215">
        <f>IF(N518="zákl. přenesená",J518,0)</f>
        <v>0</v>
      </c>
      <c r="BH518" s="215">
        <f>IF(N518="sníž. přenesená",J518,0)</f>
        <v>0</v>
      </c>
      <c r="BI518" s="215">
        <f>IF(N518="nulová",J518,0)</f>
        <v>0</v>
      </c>
      <c r="BJ518" s="17" t="s">
        <v>84</v>
      </c>
      <c r="BK518" s="215">
        <f>ROUND(I518*H518,2)</f>
        <v>0</v>
      </c>
      <c r="BL518" s="17" t="s">
        <v>141</v>
      </c>
      <c r="BM518" s="214" t="s">
        <v>876</v>
      </c>
    </row>
    <row r="519" spans="1:65" s="15" customFormat="1" ht="11.25">
      <c r="B519" s="239"/>
      <c r="C519" s="240"/>
      <c r="D519" s="218" t="s">
        <v>143</v>
      </c>
      <c r="E519" s="241" t="s">
        <v>1</v>
      </c>
      <c r="F519" s="242" t="s">
        <v>587</v>
      </c>
      <c r="G519" s="240"/>
      <c r="H519" s="241" t="s">
        <v>1</v>
      </c>
      <c r="I519" s="243"/>
      <c r="J519" s="240"/>
      <c r="K519" s="240"/>
      <c r="L519" s="244"/>
      <c r="M519" s="245"/>
      <c r="N519" s="246"/>
      <c r="O519" s="246"/>
      <c r="P519" s="246"/>
      <c r="Q519" s="246"/>
      <c r="R519" s="246"/>
      <c r="S519" s="246"/>
      <c r="T519" s="247"/>
      <c r="AT519" s="248" t="s">
        <v>143</v>
      </c>
      <c r="AU519" s="248" t="s">
        <v>86</v>
      </c>
      <c r="AV519" s="15" t="s">
        <v>84</v>
      </c>
      <c r="AW519" s="15" t="s">
        <v>33</v>
      </c>
      <c r="AX519" s="15" t="s">
        <v>76</v>
      </c>
      <c r="AY519" s="248" t="s">
        <v>134</v>
      </c>
    </row>
    <row r="520" spans="1:65" s="13" customFormat="1" ht="11.25">
      <c r="B520" s="216"/>
      <c r="C520" s="217"/>
      <c r="D520" s="218" t="s">
        <v>143</v>
      </c>
      <c r="E520" s="219" t="s">
        <v>1</v>
      </c>
      <c r="F520" s="220" t="s">
        <v>858</v>
      </c>
      <c r="G520" s="217"/>
      <c r="H520" s="221">
        <v>24.065999999999999</v>
      </c>
      <c r="I520" s="222"/>
      <c r="J520" s="217"/>
      <c r="K520" s="217"/>
      <c r="L520" s="223"/>
      <c r="M520" s="224"/>
      <c r="N520" s="225"/>
      <c r="O520" s="225"/>
      <c r="P520" s="225"/>
      <c r="Q520" s="225"/>
      <c r="R520" s="225"/>
      <c r="S520" s="225"/>
      <c r="T520" s="226"/>
      <c r="AT520" s="227" t="s">
        <v>143</v>
      </c>
      <c r="AU520" s="227" t="s">
        <v>86</v>
      </c>
      <c r="AV520" s="13" t="s">
        <v>86</v>
      </c>
      <c r="AW520" s="13" t="s">
        <v>33</v>
      </c>
      <c r="AX520" s="13" t="s">
        <v>76</v>
      </c>
      <c r="AY520" s="227" t="s">
        <v>134</v>
      </c>
    </row>
    <row r="521" spans="1:65" s="15" customFormat="1" ht="11.25">
      <c r="B521" s="239"/>
      <c r="C521" s="240"/>
      <c r="D521" s="218" t="s">
        <v>143</v>
      </c>
      <c r="E521" s="241" t="s">
        <v>1</v>
      </c>
      <c r="F521" s="242" t="s">
        <v>859</v>
      </c>
      <c r="G521" s="240"/>
      <c r="H521" s="241" t="s">
        <v>1</v>
      </c>
      <c r="I521" s="243"/>
      <c r="J521" s="240"/>
      <c r="K521" s="240"/>
      <c r="L521" s="244"/>
      <c r="M521" s="245"/>
      <c r="N521" s="246"/>
      <c r="O521" s="246"/>
      <c r="P521" s="246"/>
      <c r="Q521" s="246"/>
      <c r="R521" s="246"/>
      <c r="S521" s="246"/>
      <c r="T521" s="247"/>
      <c r="AT521" s="248" t="s">
        <v>143</v>
      </c>
      <c r="AU521" s="248" t="s">
        <v>86</v>
      </c>
      <c r="AV521" s="15" t="s">
        <v>84</v>
      </c>
      <c r="AW521" s="15" t="s">
        <v>33</v>
      </c>
      <c r="AX521" s="15" t="s">
        <v>76</v>
      </c>
      <c r="AY521" s="248" t="s">
        <v>134</v>
      </c>
    </row>
    <row r="522" spans="1:65" s="13" customFormat="1" ht="11.25">
      <c r="B522" s="216"/>
      <c r="C522" s="217"/>
      <c r="D522" s="218" t="s">
        <v>143</v>
      </c>
      <c r="E522" s="219" t="s">
        <v>1</v>
      </c>
      <c r="F522" s="220" t="s">
        <v>860</v>
      </c>
      <c r="G522" s="217"/>
      <c r="H522" s="221">
        <v>13.52</v>
      </c>
      <c r="I522" s="222"/>
      <c r="J522" s="217"/>
      <c r="K522" s="217"/>
      <c r="L522" s="223"/>
      <c r="M522" s="224"/>
      <c r="N522" s="225"/>
      <c r="O522" s="225"/>
      <c r="P522" s="225"/>
      <c r="Q522" s="225"/>
      <c r="R522" s="225"/>
      <c r="S522" s="225"/>
      <c r="T522" s="226"/>
      <c r="AT522" s="227" t="s">
        <v>143</v>
      </c>
      <c r="AU522" s="227" t="s">
        <v>86</v>
      </c>
      <c r="AV522" s="13" t="s">
        <v>86</v>
      </c>
      <c r="AW522" s="13" t="s">
        <v>33</v>
      </c>
      <c r="AX522" s="13" t="s">
        <v>76</v>
      </c>
      <c r="AY522" s="227" t="s">
        <v>134</v>
      </c>
    </row>
    <row r="523" spans="1:65" s="15" customFormat="1" ht="11.25">
      <c r="B523" s="239"/>
      <c r="C523" s="240"/>
      <c r="D523" s="218" t="s">
        <v>143</v>
      </c>
      <c r="E523" s="241" t="s">
        <v>1</v>
      </c>
      <c r="F523" s="242" t="s">
        <v>861</v>
      </c>
      <c r="G523" s="240"/>
      <c r="H523" s="241" t="s">
        <v>1</v>
      </c>
      <c r="I523" s="243"/>
      <c r="J523" s="240"/>
      <c r="K523" s="240"/>
      <c r="L523" s="244"/>
      <c r="M523" s="245"/>
      <c r="N523" s="246"/>
      <c r="O523" s="246"/>
      <c r="P523" s="246"/>
      <c r="Q523" s="246"/>
      <c r="R523" s="246"/>
      <c r="S523" s="246"/>
      <c r="T523" s="247"/>
      <c r="AT523" s="248" t="s">
        <v>143</v>
      </c>
      <c r="AU523" s="248" t="s">
        <v>86</v>
      </c>
      <c r="AV523" s="15" t="s">
        <v>84</v>
      </c>
      <c r="AW523" s="15" t="s">
        <v>33</v>
      </c>
      <c r="AX523" s="15" t="s">
        <v>76</v>
      </c>
      <c r="AY523" s="248" t="s">
        <v>134</v>
      </c>
    </row>
    <row r="524" spans="1:65" s="13" customFormat="1" ht="11.25">
      <c r="B524" s="216"/>
      <c r="C524" s="217"/>
      <c r="D524" s="218" t="s">
        <v>143</v>
      </c>
      <c r="E524" s="219" t="s">
        <v>1</v>
      </c>
      <c r="F524" s="220" t="s">
        <v>862</v>
      </c>
      <c r="G524" s="217"/>
      <c r="H524" s="221">
        <v>12.01</v>
      </c>
      <c r="I524" s="222"/>
      <c r="J524" s="217"/>
      <c r="K524" s="217"/>
      <c r="L524" s="223"/>
      <c r="M524" s="224"/>
      <c r="N524" s="225"/>
      <c r="O524" s="225"/>
      <c r="P524" s="225"/>
      <c r="Q524" s="225"/>
      <c r="R524" s="225"/>
      <c r="S524" s="225"/>
      <c r="T524" s="226"/>
      <c r="AT524" s="227" t="s">
        <v>143</v>
      </c>
      <c r="AU524" s="227" t="s">
        <v>86</v>
      </c>
      <c r="AV524" s="13" t="s">
        <v>86</v>
      </c>
      <c r="AW524" s="13" t="s">
        <v>33</v>
      </c>
      <c r="AX524" s="13" t="s">
        <v>76</v>
      </c>
      <c r="AY524" s="227" t="s">
        <v>134</v>
      </c>
    </row>
    <row r="525" spans="1:65" s="15" customFormat="1" ht="11.25">
      <c r="B525" s="239"/>
      <c r="C525" s="240"/>
      <c r="D525" s="218" t="s">
        <v>143</v>
      </c>
      <c r="E525" s="241" t="s">
        <v>1</v>
      </c>
      <c r="F525" s="242" t="s">
        <v>589</v>
      </c>
      <c r="G525" s="240"/>
      <c r="H525" s="241" t="s">
        <v>1</v>
      </c>
      <c r="I525" s="243"/>
      <c r="J525" s="240"/>
      <c r="K525" s="240"/>
      <c r="L525" s="244"/>
      <c r="M525" s="245"/>
      <c r="N525" s="246"/>
      <c r="O525" s="246"/>
      <c r="P525" s="246"/>
      <c r="Q525" s="246"/>
      <c r="R525" s="246"/>
      <c r="S525" s="246"/>
      <c r="T525" s="247"/>
      <c r="AT525" s="248" t="s">
        <v>143</v>
      </c>
      <c r="AU525" s="248" t="s">
        <v>86</v>
      </c>
      <c r="AV525" s="15" t="s">
        <v>84</v>
      </c>
      <c r="AW525" s="15" t="s">
        <v>33</v>
      </c>
      <c r="AX525" s="15" t="s">
        <v>76</v>
      </c>
      <c r="AY525" s="248" t="s">
        <v>134</v>
      </c>
    </row>
    <row r="526" spans="1:65" s="13" customFormat="1" ht="11.25">
      <c r="B526" s="216"/>
      <c r="C526" s="217"/>
      <c r="D526" s="218" t="s">
        <v>143</v>
      </c>
      <c r="E526" s="219" t="s">
        <v>1</v>
      </c>
      <c r="F526" s="220" t="s">
        <v>796</v>
      </c>
      <c r="G526" s="217"/>
      <c r="H526" s="221">
        <v>30</v>
      </c>
      <c r="I526" s="222"/>
      <c r="J526" s="217"/>
      <c r="K526" s="217"/>
      <c r="L526" s="223"/>
      <c r="M526" s="224"/>
      <c r="N526" s="225"/>
      <c r="O526" s="225"/>
      <c r="P526" s="225"/>
      <c r="Q526" s="225"/>
      <c r="R526" s="225"/>
      <c r="S526" s="225"/>
      <c r="T526" s="226"/>
      <c r="AT526" s="227" t="s">
        <v>143</v>
      </c>
      <c r="AU526" s="227" t="s">
        <v>86</v>
      </c>
      <c r="AV526" s="13" t="s">
        <v>86</v>
      </c>
      <c r="AW526" s="13" t="s">
        <v>33</v>
      </c>
      <c r="AX526" s="13" t="s">
        <v>76</v>
      </c>
      <c r="AY526" s="227" t="s">
        <v>134</v>
      </c>
    </row>
    <row r="527" spans="1:65" s="13" customFormat="1" ht="11.25">
      <c r="B527" s="216"/>
      <c r="C527" s="217"/>
      <c r="D527" s="218" t="s">
        <v>143</v>
      </c>
      <c r="E527" s="219" t="s">
        <v>1</v>
      </c>
      <c r="F527" s="220" t="s">
        <v>863</v>
      </c>
      <c r="G527" s="217"/>
      <c r="H527" s="221">
        <v>32.299999999999997</v>
      </c>
      <c r="I527" s="222"/>
      <c r="J527" s="217"/>
      <c r="K527" s="217"/>
      <c r="L527" s="223"/>
      <c r="M527" s="224"/>
      <c r="N527" s="225"/>
      <c r="O527" s="225"/>
      <c r="P527" s="225"/>
      <c r="Q527" s="225"/>
      <c r="R527" s="225"/>
      <c r="S527" s="225"/>
      <c r="T527" s="226"/>
      <c r="AT527" s="227" t="s">
        <v>143</v>
      </c>
      <c r="AU527" s="227" t="s">
        <v>86</v>
      </c>
      <c r="AV527" s="13" t="s">
        <v>86</v>
      </c>
      <c r="AW527" s="13" t="s">
        <v>33</v>
      </c>
      <c r="AX527" s="13" t="s">
        <v>76</v>
      </c>
      <c r="AY527" s="227" t="s">
        <v>134</v>
      </c>
    </row>
    <row r="528" spans="1:65" s="15" customFormat="1" ht="11.25">
      <c r="B528" s="239"/>
      <c r="C528" s="240"/>
      <c r="D528" s="218" t="s">
        <v>143</v>
      </c>
      <c r="E528" s="241" t="s">
        <v>1</v>
      </c>
      <c r="F528" s="242" t="s">
        <v>867</v>
      </c>
      <c r="G528" s="240"/>
      <c r="H528" s="241" t="s">
        <v>1</v>
      </c>
      <c r="I528" s="243"/>
      <c r="J528" s="240"/>
      <c r="K528" s="240"/>
      <c r="L528" s="244"/>
      <c r="M528" s="245"/>
      <c r="N528" s="246"/>
      <c r="O528" s="246"/>
      <c r="P528" s="246"/>
      <c r="Q528" s="246"/>
      <c r="R528" s="246"/>
      <c r="S528" s="246"/>
      <c r="T528" s="247"/>
      <c r="AT528" s="248" t="s">
        <v>143</v>
      </c>
      <c r="AU528" s="248" t="s">
        <v>86</v>
      </c>
      <c r="AV528" s="15" t="s">
        <v>84</v>
      </c>
      <c r="AW528" s="15" t="s">
        <v>33</v>
      </c>
      <c r="AX528" s="15" t="s">
        <v>76</v>
      </c>
      <c r="AY528" s="248" t="s">
        <v>134</v>
      </c>
    </row>
    <row r="529" spans="1:65" s="13" customFormat="1" ht="11.25">
      <c r="B529" s="216"/>
      <c r="C529" s="217"/>
      <c r="D529" s="218" t="s">
        <v>143</v>
      </c>
      <c r="E529" s="219" t="s">
        <v>1</v>
      </c>
      <c r="F529" s="220" t="s">
        <v>868</v>
      </c>
      <c r="G529" s="217"/>
      <c r="H529" s="221">
        <v>30.916</v>
      </c>
      <c r="I529" s="222"/>
      <c r="J529" s="217"/>
      <c r="K529" s="217"/>
      <c r="L529" s="223"/>
      <c r="M529" s="224"/>
      <c r="N529" s="225"/>
      <c r="O529" s="225"/>
      <c r="P529" s="225"/>
      <c r="Q529" s="225"/>
      <c r="R529" s="225"/>
      <c r="S529" s="225"/>
      <c r="T529" s="226"/>
      <c r="AT529" s="227" t="s">
        <v>143</v>
      </c>
      <c r="AU529" s="227" t="s">
        <v>86</v>
      </c>
      <c r="AV529" s="13" t="s">
        <v>86</v>
      </c>
      <c r="AW529" s="13" t="s">
        <v>33</v>
      </c>
      <c r="AX529" s="13" t="s">
        <v>76</v>
      </c>
      <c r="AY529" s="227" t="s">
        <v>134</v>
      </c>
    </row>
    <row r="530" spans="1:65" s="14" customFormat="1" ht="11.25">
      <c r="B530" s="228"/>
      <c r="C530" s="229"/>
      <c r="D530" s="218" t="s">
        <v>143</v>
      </c>
      <c r="E530" s="230" t="s">
        <v>1</v>
      </c>
      <c r="F530" s="231" t="s">
        <v>145</v>
      </c>
      <c r="G530" s="229"/>
      <c r="H530" s="232">
        <v>142.81200000000001</v>
      </c>
      <c r="I530" s="233"/>
      <c r="J530" s="229"/>
      <c r="K530" s="229"/>
      <c r="L530" s="234"/>
      <c r="M530" s="235"/>
      <c r="N530" s="236"/>
      <c r="O530" s="236"/>
      <c r="P530" s="236"/>
      <c r="Q530" s="236"/>
      <c r="R530" s="236"/>
      <c r="S530" s="236"/>
      <c r="T530" s="237"/>
      <c r="AT530" s="238" t="s">
        <v>143</v>
      </c>
      <c r="AU530" s="238" t="s">
        <v>86</v>
      </c>
      <c r="AV530" s="14" t="s">
        <v>141</v>
      </c>
      <c r="AW530" s="14" t="s">
        <v>33</v>
      </c>
      <c r="AX530" s="14" t="s">
        <v>84</v>
      </c>
      <c r="AY530" s="238" t="s">
        <v>134</v>
      </c>
    </row>
    <row r="531" spans="1:65" s="2" customFormat="1" ht="21.75" customHeight="1">
      <c r="A531" s="34"/>
      <c r="B531" s="35"/>
      <c r="C531" s="203" t="s">
        <v>877</v>
      </c>
      <c r="D531" s="203" t="s">
        <v>136</v>
      </c>
      <c r="E531" s="204" t="s">
        <v>878</v>
      </c>
      <c r="F531" s="205" t="s">
        <v>879</v>
      </c>
      <c r="G531" s="206" t="s">
        <v>148</v>
      </c>
      <c r="H531" s="207">
        <v>6.7380000000000004</v>
      </c>
      <c r="I531" s="208"/>
      <c r="J531" s="209">
        <f>ROUND(I531*H531,2)</f>
        <v>0</v>
      </c>
      <c r="K531" s="205" t="s">
        <v>140</v>
      </c>
      <c r="L531" s="39"/>
      <c r="M531" s="210" t="s">
        <v>1</v>
      </c>
      <c r="N531" s="211" t="s">
        <v>41</v>
      </c>
      <c r="O531" s="71"/>
      <c r="P531" s="212">
        <f>O531*H531</f>
        <v>0</v>
      </c>
      <c r="Q531" s="212">
        <v>0.50375000000000003</v>
      </c>
      <c r="R531" s="212">
        <f>Q531*H531</f>
        <v>3.3942675000000002</v>
      </c>
      <c r="S531" s="212">
        <v>2.5</v>
      </c>
      <c r="T531" s="213">
        <f>S531*H531</f>
        <v>16.845000000000002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214" t="s">
        <v>141</v>
      </c>
      <c r="AT531" s="214" t="s">
        <v>136</v>
      </c>
      <c r="AU531" s="214" t="s">
        <v>86</v>
      </c>
      <c r="AY531" s="17" t="s">
        <v>134</v>
      </c>
      <c r="BE531" s="215">
        <f>IF(N531="základní",J531,0)</f>
        <v>0</v>
      </c>
      <c r="BF531" s="215">
        <f>IF(N531="snížená",J531,0)</f>
        <v>0</v>
      </c>
      <c r="BG531" s="215">
        <f>IF(N531="zákl. přenesená",J531,0)</f>
        <v>0</v>
      </c>
      <c r="BH531" s="215">
        <f>IF(N531="sníž. přenesená",J531,0)</f>
        <v>0</v>
      </c>
      <c r="BI531" s="215">
        <f>IF(N531="nulová",J531,0)</f>
        <v>0</v>
      </c>
      <c r="BJ531" s="17" t="s">
        <v>84</v>
      </c>
      <c r="BK531" s="215">
        <f>ROUND(I531*H531,2)</f>
        <v>0</v>
      </c>
      <c r="BL531" s="17" t="s">
        <v>141</v>
      </c>
      <c r="BM531" s="214" t="s">
        <v>880</v>
      </c>
    </row>
    <row r="532" spans="1:65" s="15" customFormat="1" ht="11.25">
      <c r="B532" s="239"/>
      <c r="C532" s="240"/>
      <c r="D532" s="218" t="s">
        <v>143</v>
      </c>
      <c r="E532" s="241" t="s">
        <v>1</v>
      </c>
      <c r="F532" s="242" t="s">
        <v>881</v>
      </c>
      <c r="G532" s="240"/>
      <c r="H532" s="241" t="s">
        <v>1</v>
      </c>
      <c r="I532" s="243"/>
      <c r="J532" s="240"/>
      <c r="K532" s="240"/>
      <c r="L532" s="244"/>
      <c r="M532" s="245"/>
      <c r="N532" s="246"/>
      <c r="O532" s="246"/>
      <c r="P532" s="246"/>
      <c r="Q532" s="246"/>
      <c r="R532" s="246"/>
      <c r="S532" s="246"/>
      <c r="T532" s="247"/>
      <c r="AT532" s="248" t="s">
        <v>143</v>
      </c>
      <c r="AU532" s="248" t="s">
        <v>86</v>
      </c>
      <c r="AV532" s="15" t="s">
        <v>84</v>
      </c>
      <c r="AW532" s="15" t="s">
        <v>33</v>
      </c>
      <c r="AX532" s="15" t="s">
        <v>76</v>
      </c>
      <c r="AY532" s="248" t="s">
        <v>134</v>
      </c>
    </row>
    <row r="533" spans="1:65" s="13" customFormat="1" ht="11.25">
      <c r="B533" s="216"/>
      <c r="C533" s="217"/>
      <c r="D533" s="218" t="s">
        <v>143</v>
      </c>
      <c r="E533" s="219" t="s">
        <v>1</v>
      </c>
      <c r="F533" s="220" t="s">
        <v>882</v>
      </c>
      <c r="G533" s="217"/>
      <c r="H533" s="221">
        <v>3.57</v>
      </c>
      <c r="I533" s="222"/>
      <c r="J533" s="217"/>
      <c r="K533" s="217"/>
      <c r="L533" s="223"/>
      <c r="M533" s="224"/>
      <c r="N533" s="225"/>
      <c r="O533" s="225"/>
      <c r="P533" s="225"/>
      <c r="Q533" s="225"/>
      <c r="R533" s="225"/>
      <c r="S533" s="225"/>
      <c r="T533" s="226"/>
      <c r="AT533" s="227" t="s">
        <v>143</v>
      </c>
      <c r="AU533" s="227" t="s">
        <v>86</v>
      </c>
      <c r="AV533" s="13" t="s">
        <v>86</v>
      </c>
      <c r="AW533" s="13" t="s">
        <v>33</v>
      </c>
      <c r="AX533" s="13" t="s">
        <v>76</v>
      </c>
      <c r="AY533" s="227" t="s">
        <v>134</v>
      </c>
    </row>
    <row r="534" spans="1:65" s="15" customFormat="1" ht="11.25">
      <c r="B534" s="239"/>
      <c r="C534" s="240"/>
      <c r="D534" s="218" t="s">
        <v>143</v>
      </c>
      <c r="E534" s="241" t="s">
        <v>1</v>
      </c>
      <c r="F534" s="242" t="s">
        <v>883</v>
      </c>
      <c r="G534" s="240"/>
      <c r="H534" s="241" t="s">
        <v>1</v>
      </c>
      <c r="I534" s="243"/>
      <c r="J534" s="240"/>
      <c r="K534" s="240"/>
      <c r="L534" s="244"/>
      <c r="M534" s="245"/>
      <c r="N534" s="246"/>
      <c r="O534" s="246"/>
      <c r="P534" s="246"/>
      <c r="Q534" s="246"/>
      <c r="R534" s="246"/>
      <c r="S534" s="246"/>
      <c r="T534" s="247"/>
      <c r="AT534" s="248" t="s">
        <v>143</v>
      </c>
      <c r="AU534" s="248" t="s">
        <v>86</v>
      </c>
      <c r="AV534" s="15" t="s">
        <v>84</v>
      </c>
      <c r="AW534" s="15" t="s">
        <v>33</v>
      </c>
      <c r="AX534" s="15" t="s">
        <v>76</v>
      </c>
      <c r="AY534" s="248" t="s">
        <v>134</v>
      </c>
    </row>
    <row r="535" spans="1:65" s="13" customFormat="1" ht="11.25">
      <c r="B535" s="216"/>
      <c r="C535" s="217"/>
      <c r="D535" s="218" t="s">
        <v>143</v>
      </c>
      <c r="E535" s="219" t="s">
        <v>1</v>
      </c>
      <c r="F535" s="220" t="s">
        <v>884</v>
      </c>
      <c r="G535" s="217"/>
      <c r="H535" s="221">
        <v>3.1680000000000001</v>
      </c>
      <c r="I535" s="222"/>
      <c r="J535" s="217"/>
      <c r="K535" s="217"/>
      <c r="L535" s="223"/>
      <c r="M535" s="224"/>
      <c r="N535" s="225"/>
      <c r="O535" s="225"/>
      <c r="P535" s="225"/>
      <c r="Q535" s="225"/>
      <c r="R535" s="225"/>
      <c r="S535" s="225"/>
      <c r="T535" s="226"/>
      <c r="AT535" s="227" t="s">
        <v>143</v>
      </c>
      <c r="AU535" s="227" t="s">
        <v>86</v>
      </c>
      <c r="AV535" s="13" t="s">
        <v>86</v>
      </c>
      <c r="AW535" s="13" t="s">
        <v>33</v>
      </c>
      <c r="AX535" s="13" t="s">
        <v>76</v>
      </c>
      <c r="AY535" s="227" t="s">
        <v>134</v>
      </c>
    </row>
    <row r="536" spans="1:65" s="14" customFormat="1" ht="11.25">
      <c r="B536" s="228"/>
      <c r="C536" s="229"/>
      <c r="D536" s="218" t="s">
        <v>143</v>
      </c>
      <c r="E536" s="230" t="s">
        <v>1</v>
      </c>
      <c r="F536" s="231" t="s">
        <v>145</v>
      </c>
      <c r="G536" s="229"/>
      <c r="H536" s="232">
        <v>6.7379999999999995</v>
      </c>
      <c r="I536" s="233"/>
      <c r="J536" s="229"/>
      <c r="K536" s="229"/>
      <c r="L536" s="234"/>
      <c r="M536" s="235"/>
      <c r="N536" s="236"/>
      <c r="O536" s="236"/>
      <c r="P536" s="236"/>
      <c r="Q536" s="236"/>
      <c r="R536" s="236"/>
      <c r="S536" s="236"/>
      <c r="T536" s="237"/>
      <c r="AT536" s="238" t="s">
        <v>143</v>
      </c>
      <c r="AU536" s="238" t="s">
        <v>86</v>
      </c>
      <c r="AV536" s="14" t="s">
        <v>141</v>
      </c>
      <c r="AW536" s="14" t="s">
        <v>33</v>
      </c>
      <c r="AX536" s="14" t="s">
        <v>84</v>
      </c>
      <c r="AY536" s="238" t="s">
        <v>134</v>
      </c>
    </row>
    <row r="537" spans="1:65" s="2" customFormat="1" ht="16.5" customHeight="1">
      <c r="A537" s="34"/>
      <c r="B537" s="35"/>
      <c r="C537" s="249" t="s">
        <v>352</v>
      </c>
      <c r="D537" s="249" t="s">
        <v>216</v>
      </c>
      <c r="E537" s="250" t="s">
        <v>885</v>
      </c>
      <c r="F537" s="251" t="s">
        <v>886</v>
      </c>
      <c r="G537" s="252" t="s">
        <v>180</v>
      </c>
      <c r="H537" s="253">
        <v>18.193000000000001</v>
      </c>
      <c r="I537" s="254"/>
      <c r="J537" s="255">
        <f>ROUND(I537*H537,2)</f>
        <v>0</v>
      </c>
      <c r="K537" s="251" t="s">
        <v>140</v>
      </c>
      <c r="L537" s="256"/>
      <c r="M537" s="257" t="s">
        <v>1</v>
      </c>
      <c r="N537" s="258" t="s">
        <v>41</v>
      </c>
      <c r="O537" s="71"/>
      <c r="P537" s="212">
        <f>O537*H537</f>
        <v>0</v>
      </c>
      <c r="Q537" s="212">
        <v>1</v>
      </c>
      <c r="R537" s="212">
        <f>Q537*H537</f>
        <v>18.193000000000001</v>
      </c>
      <c r="S537" s="212">
        <v>0</v>
      </c>
      <c r="T537" s="213">
        <f>S537*H537</f>
        <v>0</v>
      </c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R537" s="214" t="s">
        <v>159</v>
      </c>
      <c r="AT537" s="214" t="s">
        <v>216</v>
      </c>
      <c r="AU537" s="214" t="s">
        <v>86</v>
      </c>
      <c r="AY537" s="17" t="s">
        <v>134</v>
      </c>
      <c r="BE537" s="215">
        <f>IF(N537="základní",J537,0)</f>
        <v>0</v>
      </c>
      <c r="BF537" s="215">
        <f>IF(N537="snížená",J537,0)</f>
        <v>0</v>
      </c>
      <c r="BG537" s="215">
        <f>IF(N537="zákl. přenesená",J537,0)</f>
        <v>0</v>
      </c>
      <c r="BH537" s="215">
        <f>IF(N537="sníž. přenesená",J537,0)</f>
        <v>0</v>
      </c>
      <c r="BI537" s="215">
        <f>IF(N537="nulová",J537,0)</f>
        <v>0</v>
      </c>
      <c r="BJ537" s="17" t="s">
        <v>84</v>
      </c>
      <c r="BK537" s="215">
        <f>ROUND(I537*H537,2)</f>
        <v>0</v>
      </c>
      <c r="BL537" s="17" t="s">
        <v>141</v>
      </c>
      <c r="BM537" s="214" t="s">
        <v>887</v>
      </c>
    </row>
    <row r="538" spans="1:65" s="13" customFormat="1" ht="11.25">
      <c r="B538" s="216"/>
      <c r="C538" s="217"/>
      <c r="D538" s="218" t="s">
        <v>143</v>
      </c>
      <c r="E538" s="219" t="s">
        <v>1</v>
      </c>
      <c r="F538" s="220" t="s">
        <v>888</v>
      </c>
      <c r="G538" s="217"/>
      <c r="H538" s="221">
        <v>18.193000000000001</v>
      </c>
      <c r="I538" s="222"/>
      <c r="J538" s="217"/>
      <c r="K538" s="217"/>
      <c r="L538" s="223"/>
      <c r="M538" s="224"/>
      <c r="N538" s="225"/>
      <c r="O538" s="225"/>
      <c r="P538" s="225"/>
      <c r="Q538" s="225"/>
      <c r="R538" s="225"/>
      <c r="S538" s="225"/>
      <c r="T538" s="226"/>
      <c r="AT538" s="227" t="s">
        <v>143</v>
      </c>
      <c r="AU538" s="227" t="s">
        <v>86</v>
      </c>
      <c r="AV538" s="13" t="s">
        <v>86</v>
      </c>
      <c r="AW538" s="13" t="s">
        <v>33</v>
      </c>
      <c r="AX538" s="13" t="s">
        <v>76</v>
      </c>
      <c r="AY538" s="227" t="s">
        <v>134</v>
      </c>
    </row>
    <row r="539" spans="1:65" s="14" customFormat="1" ht="11.25">
      <c r="B539" s="228"/>
      <c r="C539" s="229"/>
      <c r="D539" s="218" t="s">
        <v>143</v>
      </c>
      <c r="E539" s="230" t="s">
        <v>1</v>
      </c>
      <c r="F539" s="231" t="s">
        <v>145</v>
      </c>
      <c r="G539" s="229"/>
      <c r="H539" s="232">
        <v>18.193000000000001</v>
      </c>
      <c r="I539" s="233"/>
      <c r="J539" s="229"/>
      <c r="K539" s="229"/>
      <c r="L539" s="234"/>
      <c r="M539" s="235"/>
      <c r="N539" s="236"/>
      <c r="O539" s="236"/>
      <c r="P539" s="236"/>
      <c r="Q539" s="236"/>
      <c r="R539" s="236"/>
      <c r="S539" s="236"/>
      <c r="T539" s="237"/>
      <c r="AT539" s="238" t="s">
        <v>143</v>
      </c>
      <c r="AU539" s="238" t="s">
        <v>86</v>
      </c>
      <c r="AV539" s="14" t="s">
        <v>141</v>
      </c>
      <c r="AW539" s="14" t="s">
        <v>33</v>
      </c>
      <c r="AX539" s="14" t="s">
        <v>84</v>
      </c>
      <c r="AY539" s="238" t="s">
        <v>134</v>
      </c>
    </row>
    <row r="540" spans="1:65" s="2" customFormat="1" ht="21.75" customHeight="1">
      <c r="A540" s="34"/>
      <c r="B540" s="35"/>
      <c r="C540" s="203" t="s">
        <v>889</v>
      </c>
      <c r="D540" s="203" t="s">
        <v>136</v>
      </c>
      <c r="E540" s="204" t="s">
        <v>890</v>
      </c>
      <c r="F540" s="205" t="s">
        <v>891</v>
      </c>
      <c r="G540" s="206" t="s">
        <v>139</v>
      </c>
      <c r="H540" s="207">
        <v>142.81200000000001</v>
      </c>
      <c r="I540" s="208"/>
      <c r="J540" s="209">
        <f>ROUND(I540*H540,2)</f>
        <v>0</v>
      </c>
      <c r="K540" s="205" t="s">
        <v>140</v>
      </c>
      <c r="L540" s="39"/>
      <c r="M540" s="210" t="s">
        <v>1</v>
      </c>
      <c r="N540" s="211" t="s">
        <v>41</v>
      </c>
      <c r="O540" s="71"/>
      <c r="P540" s="212">
        <f>O540*H540</f>
        <v>0</v>
      </c>
      <c r="Q540" s="212">
        <v>7.8159999999999993E-2</v>
      </c>
      <c r="R540" s="212">
        <f>Q540*H540</f>
        <v>11.162185920000001</v>
      </c>
      <c r="S540" s="212">
        <v>0</v>
      </c>
      <c r="T540" s="213">
        <f>S540*H540</f>
        <v>0</v>
      </c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R540" s="214" t="s">
        <v>141</v>
      </c>
      <c r="AT540" s="214" t="s">
        <v>136</v>
      </c>
      <c r="AU540" s="214" t="s">
        <v>86</v>
      </c>
      <c r="AY540" s="17" t="s">
        <v>134</v>
      </c>
      <c r="BE540" s="215">
        <f>IF(N540="základní",J540,0)</f>
        <v>0</v>
      </c>
      <c r="BF540" s="215">
        <f>IF(N540="snížená",J540,0)</f>
        <v>0</v>
      </c>
      <c r="BG540" s="215">
        <f>IF(N540="zákl. přenesená",J540,0)</f>
        <v>0</v>
      </c>
      <c r="BH540" s="215">
        <f>IF(N540="sníž. přenesená",J540,0)</f>
        <v>0</v>
      </c>
      <c r="BI540" s="215">
        <f>IF(N540="nulová",J540,0)</f>
        <v>0</v>
      </c>
      <c r="BJ540" s="17" t="s">
        <v>84</v>
      </c>
      <c r="BK540" s="215">
        <f>ROUND(I540*H540,2)</f>
        <v>0</v>
      </c>
      <c r="BL540" s="17" t="s">
        <v>141</v>
      </c>
      <c r="BM540" s="214" t="s">
        <v>892</v>
      </c>
    </row>
    <row r="541" spans="1:65" s="15" customFormat="1" ht="11.25">
      <c r="B541" s="239"/>
      <c r="C541" s="240"/>
      <c r="D541" s="218" t="s">
        <v>143</v>
      </c>
      <c r="E541" s="241" t="s">
        <v>1</v>
      </c>
      <c r="F541" s="242" t="s">
        <v>587</v>
      </c>
      <c r="G541" s="240"/>
      <c r="H541" s="241" t="s">
        <v>1</v>
      </c>
      <c r="I541" s="243"/>
      <c r="J541" s="240"/>
      <c r="K541" s="240"/>
      <c r="L541" s="244"/>
      <c r="M541" s="245"/>
      <c r="N541" s="246"/>
      <c r="O541" s="246"/>
      <c r="P541" s="246"/>
      <c r="Q541" s="246"/>
      <c r="R541" s="246"/>
      <c r="S541" s="246"/>
      <c r="T541" s="247"/>
      <c r="AT541" s="248" t="s">
        <v>143</v>
      </c>
      <c r="AU541" s="248" t="s">
        <v>86</v>
      </c>
      <c r="AV541" s="15" t="s">
        <v>84</v>
      </c>
      <c r="AW541" s="15" t="s">
        <v>33</v>
      </c>
      <c r="AX541" s="15" t="s">
        <v>76</v>
      </c>
      <c r="AY541" s="248" t="s">
        <v>134</v>
      </c>
    </row>
    <row r="542" spans="1:65" s="13" customFormat="1" ht="11.25">
      <c r="B542" s="216"/>
      <c r="C542" s="217"/>
      <c r="D542" s="218" t="s">
        <v>143</v>
      </c>
      <c r="E542" s="219" t="s">
        <v>1</v>
      </c>
      <c r="F542" s="220" t="s">
        <v>858</v>
      </c>
      <c r="G542" s="217"/>
      <c r="H542" s="221">
        <v>24.065999999999999</v>
      </c>
      <c r="I542" s="222"/>
      <c r="J542" s="217"/>
      <c r="K542" s="217"/>
      <c r="L542" s="223"/>
      <c r="M542" s="224"/>
      <c r="N542" s="225"/>
      <c r="O542" s="225"/>
      <c r="P542" s="225"/>
      <c r="Q542" s="225"/>
      <c r="R542" s="225"/>
      <c r="S542" s="225"/>
      <c r="T542" s="226"/>
      <c r="AT542" s="227" t="s">
        <v>143</v>
      </c>
      <c r="AU542" s="227" t="s">
        <v>86</v>
      </c>
      <c r="AV542" s="13" t="s">
        <v>86</v>
      </c>
      <c r="AW542" s="13" t="s">
        <v>33</v>
      </c>
      <c r="AX542" s="13" t="s">
        <v>76</v>
      </c>
      <c r="AY542" s="227" t="s">
        <v>134</v>
      </c>
    </row>
    <row r="543" spans="1:65" s="15" customFormat="1" ht="11.25">
      <c r="B543" s="239"/>
      <c r="C543" s="240"/>
      <c r="D543" s="218" t="s">
        <v>143</v>
      </c>
      <c r="E543" s="241" t="s">
        <v>1</v>
      </c>
      <c r="F543" s="242" t="s">
        <v>859</v>
      </c>
      <c r="G543" s="240"/>
      <c r="H543" s="241" t="s">
        <v>1</v>
      </c>
      <c r="I543" s="243"/>
      <c r="J543" s="240"/>
      <c r="K543" s="240"/>
      <c r="L543" s="244"/>
      <c r="M543" s="245"/>
      <c r="N543" s="246"/>
      <c r="O543" s="246"/>
      <c r="P543" s="246"/>
      <c r="Q543" s="246"/>
      <c r="R543" s="246"/>
      <c r="S543" s="246"/>
      <c r="T543" s="247"/>
      <c r="AT543" s="248" t="s">
        <v>143</v>
      </c>
      <c r="AU543" s="248" t="s">
        <v>86</v>
      </c>
      <c r="AV543" s="15" t="s">
        <v>84</v>
      </c>
      <c r="AW543" s="15" t="s">
        <v>33</v>
      </c>
      <c r="AX543" s="15" t="s">
        <v>76</v>
      </c>
      <c r="AY543" s="248" t="s">
        <v>134</v>
      </c>
    </row>
    <row r="544" spans="1:65" s="13" customFormat="1" ht="11.25">
      <c r="B544" s="216"/>
      <c r="C544" s="217"/>
      <c r="D544" s="218" t="s">
        <v>143</v>
      </c>
      <c r="E544" s="219" t="s">
        <v>1</v>
      </c>
      <c r="F544" s="220" t="s">
        <v>860</v>
      </c>
      <c r="G544" s="217"/>
      <c r="H544" s="221">
        <v>13.52</v>
      </c>
      <c r="I544" s="222"/>
      <c r="J544" s="217"/>
      <c r="K544" s="217"/>
      <c r="L544" s="223"/>
      <c r="M544" s="224"/>
      <c r="N544" s="225"/>
      <c r="O544" s="225"/>
      <c r="P544" s="225"/>
      <c r="Q544" s="225"/>
      <c r="R544" s="225"/>
      <c r="S544" s="225"/>
      <c r="T544" s="226"/>
      <c r="AT544" s="227" t="s">
        <v>143</v>
      </c>
      <c r="AU544" s="227" t="s">
        <v>86</v>
      </c>
      <c r="AV544" s="13" t="s">
        <v>86</v>
      </c>
      <c r="AW544" s="13" t="s">
        <v>33</v>
      </c>
      <c r="AX544" s="13" t="s">
        <v>76</v>
      </c>
      <c r="AY544" s="227" t="s">
        <v>134</v>
      </c>
    </row>
    <row r="545" spans="1:65" s="15" customFormat="1" ht="11.25">
      <c r="B545" s="239"/>
      <c r="C545" s="240"/>
      <c r="D545" s="218" t="s">
        <v>143</v>
      </c>
      <c r="E545" s="241" t="s">
        <v>1</v>
      </c>
      <c r="F545" s="242" t="s">
        <v>861</v>
      </c>
      <c r="G545" s="240"/>
      <c r="H545" s="241" t="s">
        <v>1</v>
      </c>
      <c r="I545" s="243"/>
      <c r="J545" s="240"/>
      <c r="K545" s="240"/>
      <c r="L545" s="244"/>
      <c r="M545" s="245"/>
      <c r="N545" s="246"/>
      <c r="O545" s="246"/>
      <c r="P545" s="246"/>
      <c r="Q545" s="246"/>
      <c r="R545" s="246"/>
      <c r="S545" s="246"/>
      <c r="T545" s="247"/>
      <c r="AT545" s="248" t="s">
        <v>143</v>
      </c>
      <c r="AU545" s="248" t="s">
        <v>86</v>
      </c>
      <c r="AV545" s="15" t="s">
        <v>84</v>
      </c>
      <c r="AW545" s="15" t="s">
        <v>33</v>
      </c>
      <c r="AX545" s="15" t="s">
        <v>76</v>
      </c>
      <c r="AY545" s="248" t="s">
        <v>134</v>
      </c>
    </row>
    <row r="546" spans="1:65" s="13" customFormat="1" ht="11.25">
      <c r="B546" s="216"/>
      <c r="C546" s="217"/>
      <c r="D546" s="218" t="s">
        <v>143</v>
      </c>
      <c r="E546" s="219" t="s">
        <v>1</v>
      </c>
      <c r="F546" s="220" t="s">
        <v>862</v>
      </c>
      <c r="G546" s="217"/>
      <c r="H546" s="221">
        <v>12.01</v>
      </c>
      <c r="I546" s="222"/>
      <c r="J546" s="217"/>
      <c r="K546" s="217"/>
      <c r="L546" s="223"/>
      <c r="M546" s="224"/>
      <c r="N546" s="225"/>
      <c r="O546" s="225"/>
      <c r="P546" s="225"/>
      <c r="Q546" s="225"/>
      <c r="R546" s="225"/>
      <c r="S546" s="225"/>
      <c r="T546" s="226"/>
      <c r="AT546" s="227" t="s">
        <v>143</v>
      </c>
      <c r="AU546" s="227" t="s">
        <v>86</v>
      </c>
      <c r="AV546" s="13" t="s">
        <v>86</v>
      </c>
      <c r="AW546" s="13" t="s">
        <v>33</v>
      </c>
      <c r="AX546" s="13" t="s">
        <v>76</v>
      </c>
      <c r="AY546" s="227" t="s">
        <v>134</v>
      </c>
    </row>
    <row r="547" spans="1:65" s="15" customFormat="1" ht="11.25">
      <c r="B547" s="239"/>
      <c r="C547" s="240"/>
      <c r="D547" s="218" t="s">
        <v>143</v>
      </c>
      <c r="E547" s="241" t="s">
        <v>1</v>
      </c>
      <c r="F547" s="242" t="s">
        <v>589</v>
      </c>
      <c r="G547" s="240"/>
      <c r="H547" s="241" t="s">
        <v>1</v>
      </c>
      <c r="I547" s="243"/>
      <c r="J547" s="240"/>
      <c r="K547" s="240"/>
      <c r="L547" s="244"/>
      <c r="M547" s="245"/>
      <c r="N547" s="246"/>
      <c r="O547" s="246"/>
      <c r="P547" s="246"/>
      <c r="Q547" s="246"/>
      <c r="R547" s="246"/>
      <c r="S547" s="246"/>
      <c r="T547" s="247"/>
      <c r="AT547" s="248" t="s">
        <v>143</v>
      </c>
      <c r="AU547" s="248" t="s">
        <v>86</v>
      </c>
      <c r="AV547" s="15" t="s">
        <v>84</v>
      </c>
      <c r="AW547" s="15" t="s">
        <v>33</v>
      </c>
      <c r="AX547" s="15" t="s">
        <v>76</v>
      </c>
      <c r="AY547" s="248" t="s">
        <v>134</v>
      </c>
    </row>
    <row r="548" spans="1:65" s="13" customFormat="1" ht="11.25">
      <c r="B548" s="216"/>
      <c r="C548" s="217"/>
      <c r="D548" s="218" t="s">
        <v>143</v>
      </c>
      <c r="E548" s="219" t="s">
        <v>1</v>
      </c>
      <c r="F548" s="220" t="s">
        <v>796</v>
      </c>
      <c r="G548" s="217"/>
      <c r="H548" s="221">
        <v>30</v>
      </c>
      <c r="I548" s="222"/>
      <c r="J548" s="217"/>
      <c r="K548" s="217"/>
      <c r="L548" s="223"/>
      <c r="M548" s="224"/>
      <c r="N548" s="225"/>
      <c r="O548" s="225"/>
      <c r="P548" s="225"/>
      <c r="Q548" s="225"/>
      <c r="R548" s="225"/>
      <c r="S548" s="225"/>
      <c r="T548" s="226"/>
      <c r="AT548" s="227" t="s">
        <v>143</v>
      </c>
      <c r="AU548" s="227" t="s">
        <v>86</v>
      </c>
      <c r="AV548" s="13" t="s">
        <v>86</v>
      </c>
      <c r="AW548" s="13" t="s">
        <v>33</v>
      </c>
      <c r="AX548" s="13" t="s">
        <v>76</v>
      </c>
      <c r="AY548" s="227" t="s">
        <v>134</v>
      </c>
    </row>
    <row r="549" spans="1:65" s="13" customFormat="1" ht="11.25">
      <c r="B549" s="216"/>
      <c r="C549" s="217"/>
      <c r="D549" s="218" t="s">
        <v>143</v>
      </c>
      <c r="E549" s="219" t="s">
        <v>1</v>
      </c>
      <c r="F549" s="220" t="s">
        <v>863</v>
      </c>
      <c r="G549" s="217"/>
      <c r="H549" s="221">
        <v>32.299999999999997</v>
      </c>
      <c r="I549" s="222"/>
      <c r="J549" s="217"/>
      <c r="K549" s="217"/>
      <c r="L549" s="223"/>
      <c r="M549" s="224"/>
      <c r="N549" s="225"/>
      <c r="O549" s="225"/>
      <c r="P549" s="225"/>
      <c r="Q549" s="225"/>
      <c r="R549" s="225"/>
      <c r="S549" s="225"/>
      <c r="T549" s="226"/>
      <c r="AT549" s="227" t="s">
        <v>143</v>
      </c>
      <c r="AU549" s="227" t="s">
        <v>86</v>
      </c>
      <c r="AV549" s="13" t="s">
        <v>86</v>
      </c>
      <c r="AW549" s="13" t="s">
        <v>33</v>
      </c>
      <c r="AX549" s="13" t="s">
        <v>76</v>
      </c>
      <c r="AY549" s="227" t="s">
        <v>134</v>
      </c>
    </row>
    <row r="550" spans="1:65" s="15" customFormat="1" ht="11.25">
      <c r="B550" s="239"/>
      <c r="C550" s="240"/>
      <c r="D550" s="218" t="s">
        <v>143</v>
      </c>
      <c r="E550" s="241" t="s">
        <v>1</v>
      </c>
      <c r="F550" s="242" t="s">
        <v>867</v>
      </c>
      <c r="G550" s="240"/>
      <c r="H550" s="241" t="s">
        <v>1</v>
      </c>
      <c r="I550" s="243"/>
      <c r="J550" s="240"/>
      <c r="K550" s="240"/>
      <c r="L550" s="244"/>
      <c r="M550" s="245"/>
      <c r="N550" s="246"/>
      <c r="O550" s="246"/>
      <c r="P550" s="246"/>
      <c r="Q550" s="246"/>
      <c r="R550" s="246"/>
      <c r="S550" s="246"/>
      <c r="T550" s="247"/>
      <c r="AT550" s="248" t="s">
        <v>143</v>
      </c>
      <c r="AU550" s="248" t="s">
        <v>86</v>
      </c>
      <c r="AV550" s="15" t="s">
        <v>84</v>
      </c>
      <c r="AW550" s="15" t="s">
        <v>33</v>
      </c>
      <c r="AX550" s="15" t="s">
        <v>76</v>
      </c>
      <c r="AY550" s="248" t="s">
        <v>134</v>
      </c>
    </row>
    <row r="551" spans="1:65" s="13" customFormat="1" ht="11.25">
      <c r="B551" s="216"/>
      <c r="C551" s="217"/>
      <c r="D551" s="218" t="s">
        <v>143</v>
      </c>
      <c r="E551" s="219" t="s">
        <v>1</v>
      </c>
      <c r="F551" s="220" t="s">
        <v>868</v>
      </c>
      <c r="G551" s="217"/>
      <c r="H551" s="221">
        <v>30.916</v>
      </c>
      <c r="I551" s="222"/>
      <c r="J551" s="217"/>
      <c r="K551" s="217"/>
      <c r="L551" s="223"/>
      <c r="M551" s="224"/>
      <c r="N551" s="225"/>
      <c r="O551" s="225"/>
      <c r="P551" s="225"/>
      <c r="Q551" s="225"/>
      <c r="R551" s="225"/>
      <c r="S551" s="225"/>
      <c r="T551" s="226"/>
      <c r="AT551" s="227" t="s">
        <v>143</v>
      </c>
      <c r="AU551" s="227" t="s">
        <v>86</v>
      </c>
      <c r="AV551" s="13" t="s">
        <v>86</v>
      </c>
      <c r="AW551" s="13" t="s">
        <v>33</v>
      </c>
      <c r="AX551" s="13" t="s">
        <v>76</v>
      </c>
      <c r="AY551" s="227" t="s">
        <v>134</v>
      </c>
    </row>
    <row r="552" spans="1:65" s="14" customFormat="1" ht="11.25">
      <c r="B552" s="228"/>
      <c r="C552" s="229"/>
      <c r="D552" s="218" t="s">
        <v>143</v>
      </c>
      <c r="E552" s="230" t="s">
        <v>1</v>
      </c>
      <c r="F552" s="231" t="s">
        <v>145</v>
      </c>
      <c r="G552" s="229"/>
      <c r="H552" s="232">
        <v>142.81200000000001</v>
      </c>
      <c r="I552" s="233"/>
      <c r="J552" s="229"/>
      <c r="K552" s="229"/>
      <c r="L552" s="234"/>
      <c r="M552" s="235"/>
      <c r="N552" s="236"/>
      <c r="O552" s="236"/>
      <c r="P552" s="236"/>
      <c r="Q552" s="236"/>
      <c r="R552" s="236"/>
      <c r="S552" s="236"/>
      <c r="T552" s="237"/>
      <c r="AT552" s="238" t="s">
        <v>143</v>
      </c>
      <c r="AU552" s="238" t="s">
        <v>86</v>
      </c>
      <c r="AV552" s="14" t="s">
        <v>141</v>
      </c>
      <c r="AW552" s="14" t="s">
        <v>33</v>
      </c>
      <c r="AX552" s="14" t="s">
        <v>84</v>
      </c>
      <c r="AY552" s="238" t="s">
        <v>134</v>
      </c>
    </row>
    <row r="553" spans="1:65" s="2" customFormat="1" ht="21.75" customHeight="1">
      <c r="A553" s="34"/>
      <c r="B553" s="35"/>
      <c r="C553" s="203" t="s">
        <v>357</v>
      </c>
      <c r="D553" s="203" t="s">
        <v>136</v>
      </c>
      <c r="E553" s="204" t="s">
        <v>893</v>
      </c>
      <c r="F553" s="205" t="s">
        <v>894</v>
      </c>
      <c r="G553" s="206" t="s">
        <v>139</v>
      </c>
      <c r="H553" s="207">
        <v>142.81200000000001</v>
      </c>
      <c r="I553" s="208"/>
      <c r="J553" s="209">
        <f>ROUND(I553*H553,2)</f>
        <v>0</v>
      </c>
      <c r="K553" s="205" t="s">
        <v>140</v>
      </c>
      <c r="L553" s="39"/>
      <c r="M553" s="210" t="s">
        <v>1</v>
      </c>
      <c r="N553" s="211" t="s">
        <v>41</v>
      </c>
      <c r="O553" s="71"/>
      <c r="P553" s="212">
        <f>O553*H553</f>
        <v>0</v>
      </c>
      <c r="Q553" s="212">
        <v>0</v>
      </c>
      <c r="R553" s="212">
        <f>Q553*H553</f>
        <v>0</v>
      </c>
      <c r="S553" s="212">
        <v>0</v>
      </c>
      <c r="T553" s="213">
        <f>S553*H553</f>
        <v>0</v>
      </c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R553" s="214" t="s">
        <v>141</v>
      </c>
      <c r="AT553" s="214" t="s">
        <v>136</v>
      </c>
      <c r="AU553" s="214" t="s">
        <v>86</v>
      </c>
      <c r="AY553" s="17" t="s">
        <v>134</v>
      </c>
      <c r="BE553" s="215">
        <f>IF(N553="základní",J553,0)</f>
        <v>0</v>
      </c>
      <c r="BF553" s="215">
        <f>IF(N553="snížená",J553,0)</f>
        <v>0</v>
      </c>
      <c r="BG553" s="215">
        <f>IF(N553="zákl. přenesená",J553,0)</f>
        <v>0</v>
      </c>
      <c r="BH553" s="215">
        <f>IF(N553="sníž. přenesená",J553,0)</f>
        <v>0</v>
      </c>
      <c r="BI553" s="215">
        <f>IF(N553="nulová",J553,0)</f>
        <v>0</v>
      </c>
      <c r="BJ553" s="17" t="s">
        <v>84</v>
      </c>
      <c r="BK553" s="215">
        <f>ROUND(I553*H553,2)</f>
        <v>0</v>
      </c>
      <c r="BL553" s="17" t="s">
        <v>141</v>
      </c>
      <c r="BM553" s="214" t="s">
        <v>895</v>
      </c>
    </row>
    <row r="554" spans="1:65" s="15" customFormat="1" ht="11.25">
      <c r="B554" s="239"/>
      <c r="C554" s="240"/>
      <c r="D554" s="218" t="s">
        <v>143</v>
      </c>
      <c r="E554" s="241" t="s">
        <v>1</v>
      </c>
      <c r="F554" s="242" t="s">
        <v>587</v>
      </c>
      <c r="G554" s="240"/>
      <c r="H554" s="241" t="s">
        <v>1</v>
      </c>
      <c r="I554" s="243"/>
      <c r="J554" s="240"/>
      <c r="K554" s="240"/>
      <c r="L554" s="244"/>
      <c r="M554" s="245"/>
      <c r="N554" s="246"/>
      <c r="O554" s="246"/>
      <c r="P554" s="246"/>
      <c r="Q554" s="246"/>
      <c r="R554" s="246"/>
      <c r="S554" s="246"/>
      <c r="T554" s="247"/>
      <c r="AT554" s="248" t="s">
        <v>143</v>
      </c>
      <c r="AU554" s="248" t="s">
        <v>86</v>
      </c>
      <c r="AV554" s="15" t="s">
        <v>84</v>
      </c>
      <c r="AW554" s="15" t="s">
        <v>33</v>
      </c>
      <c r="AX554" s="15" t="s">
        <v>76</v>
      </c>
      <c r="AY554" s="248" t="s">
        <v>134</v>
      </c>
    </row>
    <row r="555" spans="1:65" s="13" customFormat="1" ht="11.25">
      <c r="B555" s="216"/>
      <c r="C555" s="217"/>
      <c r="D555" s="218" t="s">
        <v>143</v>
      </c>
      <c r="E555" s="219" t="s">
        <v>1</v>
      </c>
      <c r="F555" s="220" t="s">
        <v>858</v>
      </c>
      <c r="G555" s="217"/>
      <c r="H555" s="221">
        <v>24.065999999999999</v>
      </c>
      <c r="I555" s="222"/>
      <c r="J555" s="217"/>
      <c r="K555" s="217"/>
      <c r="L555" s="223"/>
      <c r="M555" s="224"/>
      <c r="N555" s="225"/>
      <c r="O555" s="225"/>
      <c r="P555" s="225"/>
      <c r="Q555" s="225"/>
      <c r="R555" s="225"/>
      <c r="S555" s="225"/>
      <c r="T555" s="226"/>
      <c r="AT555" s="227" t="s">
        <v>143</v>
      </c>
      <c r="AU555" s="227" t="s">
        <v>86</v>
      </c>
      <c r="AV555" s="13" t="s">
        <v>86</v>
      </c>
      <c r="AW555" s="13" t="s">
        <v>33</v>
      </c>
      <c r="AX555" s="13" t="s">
        <v>76</v>
      </c>
      <c r="AY555" s="227" t="s">
        <v>134</v>
      </c>
    </row>
    <row r="556" spans="1:65" s="15" customFormat="1" ht="11.25">
      <c r="B556" s="239"/>
      <c r="C556" s="240"/>
      <c r="D556" s="218" t="s">
        <v>143</v>
      </c>
      <c r="E556" s="241" t="s">
        <v>1</v>
      </c>
      <c r="F556" s="242" t="s">
        <v>859</v>
      </c>
      <c r="G556" s="240"/>
      <c r="H556" s="241" t="s">
        <v>1</v>
      </c>
      <c r="I556" s="243"/>
      <c r="J556" s="240"/>
      <c r="K556" s="240"/>
      <c r="L556" s="244"/>
      <c r="M556" s="245"/>
      <c r="N556" s="246"/>
      <c r="O556" s="246"/>
      <c r="P556" s="246"/>
      <c r="Q556" s="246"/>
      <c r="R556" s="246"/>
      <c r="S556" s="246"/>
      <c r="T556" s="247"/>
      <c r="AT556" s="248" t="s">
        <v>143</v>
      </c>
      <c r="AU556" s="248" t="s">
        <v>86</v>
      </c>
      <c r="AV556" s="15" t="s">
        <v>84</v>
      </c>
      <c r="AW556" s="15" t="s">
        <v>33</v>
      </c>
      <c r="AX556" s="15" t="s">
        <v>76</v>
      </c>
      <c r="AY556" s="248" t="s">
        <v>134</v>
      </c>
    </row>
    <row r="557" spans="1:65" s="13" customFormat="1" ht="11.25">
      <c r="B557" s="216"/>
      <c r="C557" s="217"/>
      <c r="D557" s="218" t="s">
        <v>143</v>
      </c>
      <c r="E557" s="219" t="s">
        <v>1</v>
      </c>
      <c r="F557" s="220" t="s">
        <v>860</v>
      </c>
      <c r="G557" s="217"/>
      <c r="H557" s="221">
        <v>13.52</v>
      </c>
      <c r="I557" s="222"/>
      <c r="J557" s="217"/>
      <c r="K557" s="217"/>
      <c r="L557" s="223"/>
      <c r="M557" s="224"/>
      <c r="N557" s="225"/>
      <c r="O557" s="225"/>
      <c r="P557" s="225"/>
      <c r="Q557" s="225"/>
      <c r="R557" s="225"/>
      <c r="S557" s="225"/>
      <c r="T557" s="226"/>
      <c r="AT557" s="227" t="s">
        <v>143</v>
      </c>
      <c r="AU557" s="227" t="s">
        <v>86</v>
      </c>
      <c r="AV557" s="13" t="s">
        <v>86</v>
      </c>
      <c r="AW557" s="13" t="s">
        <v>33</v>
      </c>
      <c r="AX557" s="13" t="s">
        <v>76</v>
      </c>
      <c r="AY557" s="227" t="s">
        <v>134</v>
      </c>
    </row>
    <row r="558" spans="1:65" s="15" customFormat="1" ht="11.25">
      <c r="B558" s="239"/>
      <c r="C558" s="240"/>
      <c r="D558" s="218" t="s">
        <v>143</v>
      </c>
      <c r="E558" s="241" t="s">
        <v>1</v>
      </c>
      <c r="F558" s="242" t="s">
        <v>861</v>
      </c>
      <c r="G558" s="240"/>
      <c r="H558" s="241" t="s">
        <v>1</v>
      </c>
      <c r="I558" s="243"/>
      <c r="J558" s="240"/>
      <c r="K558" s="240"/>
      <c r="L558" s="244"/>
      <c r="M558" s="245"/>
      <c r="N558" s="246"/>
      <c r="O558" s="246"/>
      <c r="P558" s="246"/>
      <c r="Q558" s="246"/>
      <c r="R558" s="246"/>
      <c r="S558" s="246"/>
      <c r="T558" s="247"/>
      <c r="AT558" s="248" t="s">
        <v>143</v>
      </c>
      <c r="AU558" s="248" t="s">
        <v>86</v>
      </c>
      <c r="AV558" s="15" t="s">
        <v>84</v>
      </c>
      <c r="AW558" s="15" t="s">
        <v>33</v>
      </c>
      <c r="AX558" s="15" t="s">
        <v>76</v>
      </c>
      <c r="AY558" s="248" t="s">
        <v>134</v>
      </c>
    </row>
    <row r="559" spans="1:65" s="13" customFormat="1" ht="11.25">
      <c r="B559" s="216"/>
      <c r="C559" s="217"/>
      <c r="D559" s="218" t="s">
        <v>143</v>
      </c>
      <c r="E559" s="219" t="s">
        <v>1</v>
      </c>
      <c r="F559" s="220" t="s">
        <v>862</v>
      </c>
      <c r="G559" s="217"/>
      <c r="H559" s="221">
        <v>12.01</v>
      </c>
      <c r="I559" s="222"/>
      <c r="J559" s="217"/>
      <c r="K559" s="217"/>
      <c r="L559" s="223"/>
      <c r="M559" s="224"/>
      <c r="N559" s="225"/>
      <c r="O559" s="225"/>
      <c r="P559" s="225"/>
      <c r="Q559" s="225"/>
      <c r="R559" s="225"/>
      <c r="S559" s="225"/>
      <c r="T559" s="226"/>
      <c r="AT559" s="227" t="s">
        <v>143</v>
      </c>
      <c r="AU559" s="227" t="s">
        <v>86</v>
      </c>
      <c r="AV559" s="13" t="s">
        <v>86</v>
      </c>
      <c r="AW559" s="13" t="s">
        <v>33</v>
      </c>
      <c r="AX559" s="13" t="s">
        <v>76</v>
      </c>
      <c r="AY559" s="227" t="s">
        <v>134</v>
      </c>
    </row>
    <row r="560" spans="1:65" s="15" customFormat="1" ht="11.25">
      <c r="B560" s="239"/>
      <c r="C560" s="240"/>
      <c r="D560" s="218" t="s">
        <v>143</v>
      </c>
      <c r="E560" s="241" t="s">
        <v>1</v>
      </c>
      <c r="F560" s="242" t="s">
        <v>589</v>
      </c>
      <c r="G560" s="240"/>
      <c r="H560" s="241" t="s">
        <v>1</v>
      </c>
      <c r="I560" s="243"/>
      <c r="J560" s="240"/>
      <c r="K560" s="240"/>
      <c r="L560" s="244"/>
      <c r="M560" s="245"/>
      <c r="N560" s="246"/>
      <c r="O560" s="246"/>
      <c r="P560" s="246"/>
      <c r="Q560" s="246"/>
      <c r="R560" s="246"/>
      <c r="S560" s="246"/>
      <c r="T560" s="247"/>
      <c r="AT560" s="248" t="s">
        <v>143</v>
      </c>
      <c r="AU560" s="248" t="s">
        <v>86</v>
      </c>
      <c r="AV560" s="15" t="s">
        <v>84</v>
      </c>
      <c r="AW560" s="15" t="s">
        <v>33</v>
      </c>
      <c r="AX560" s="15" t="s">
        <v>76</v>
      </c>
      <c r="AY560" s="248" t="s">
        <v>134</v>
      </c>
    </row>
    <row r="561" spans="1:65" s="13" customFormat="1" ht="11.25">
      <c r="B561" s="216"/>
      <c r="C561" s="217"/>
      <c r="D561" s="218" t="s">
        <v>143</v>
      </c>
      <c r="E561" s="219" t="s">
        <v>1</v>
      </c>
      <c r="F561" s="220" t="s">
        <v>796</v>
      </c>
      <c r="G561" s="217"/>
      <c r="H561" s="221">
        <v>30</v>
      </c>
      <c r="I561" s="222"/>
      <c r="J561" s="217"/>
      <c r="K561" s="217"/>
      <c r="L561" s="223"/>
      <c r="M561" s="224"/>
      <c r="N561" s="225"/>
      <c r="O561" s="225"/>
      <c r="P561" s="225"/>
      <c r="Q561" s="225"/>
      <c r="R561" s="225"/>
      <c r="S561" s="225"/>
      <c r="T561" s="226"/>
      <c r="AT561" s="227" t="s">
        <v>143</v>
      </c>
      <c r="AU561" s="227" t="s">
        <v>86</v>
      </c>
      <c r="AV561" s="13" t="s">
        <v>86</v>
      </c>
      <c r="AW561" s="13" t="s">
        <v>33</v>
      </c>
      <c r="AX561" s="13" t="s">
        <v>76</v>
      </c>
      <c r="AY561" s="227" t="s">
        <v>134</v>
      </c>
    </row>
    <row r="562" spans="1:65" s="13" customFormat="1" ht="11.25">
      <c r="B562" s="216"/>
      <c r="C562" s="217"/>
      <c r="D562" s="218" t="s">
        <v>143</v>
      </c>
      <c r="E562" s="219" t="s">
        <v>1</v>
      </c>
      <c r="F562" s="220" t="s">
        <v>863</v>
      </c>
      <c r="G562" s="217"/>
      <c r="H562" s="221">
        <v>32.299999999999997</v>
      </c>
      <c r="I562" s="222"/>
      <c r="J562" s="217"/>
      <c r="K562" s="217"/>
      <c r="L562" s="223"/>
      <c r="M562" s="224"/>
      <c r="N562" s="225"/>
      <c r="O562" s="225"/>
      <c r="P562" s="225"/>
      <c r="Q562" s="225"/>
      <c r="R562" s="225"/>
      <c r="S562" s="225"/>
      <c r="T562" s="226"/>
      <c r="AT562" s="227" t="s">
        <v>143</v>
      </c>
      <c r="AU562" s="227" t="s">
        <v>86</v>
      </c>
      <c r="AV562" s="13" t="s">
        <v>86</v>
      </c>
      <c r="AW562" s="13" t="s">
        <v>33</v>
      </c>
      <c r="AX562" s="13" t="s">
        <v>76</v>
      </c>
      <c r="AY562" s="227" t="s">
        <v>134</v>
      </c>
    </row>
    <row r="563" spans="1:65" s="15" customFormat="1" ht="11.25">
      <c r="B563" s="239"/>
      <c r="C563" s="240"/>
      <c r="D563" s="218" t="s">
        <v>143</v>
      </c>
      <c r="E563" s="241" t="s">
        <v>1</v>
      </c>
      <c r="F563" s="242" t="s">
        <v>867</v>
      </c>
      <c r="G563" s="240"/>
      <c r="H563" s="241" t="s">
        <v>1</v>
      </c>
      <c r="I563" s="243"/>
      <c r="J563" s="240"/>
      <c r="K563" s="240"/>
      <c r="L563" s="244"/>
      <c r="M563" s="245"/>
      <c r="N563" s="246"/>
      <c r="O563" s="246"/>
      <c r="P563" s="246"/>
      <c r="Q563" s="246"/>
      <c r="R563" s="246"/>
      <c r="S563" s="246"/>
      <c r="T563" s="247"/>
      <c r="AT563" s="248" t="s">
        <v>143</v>
      </c>
      <c r="AU563" s="248" t="s">
        <v>86</v>
      </c>
      <c r="AV563" s="15" t="s">
        <v>84</v>
      </c>
      <c r="AW563" s="15" t="s">
        <v>33</v>
      </c>
      <c r="AX563" s="15" t="s">
        <v>76</v>
      </c>
      <c r="AY563" s="248" t="s">
        <v>134</v>
      </c>
    </row>
    <row r="564" spans="1:65" s="13" customFormat="1" ht="11.25">
      <c r="B564" s="216"/>
      <c r="C564" s="217"/>
      <c r="D564" s="218" t="s">
        <v>143</v>
      </c>
      <c r="E564" s="219" t="s">
        <v>1</v>
      </c>
      <c r="F564" s="220" t="s">
        <v>868</v>
      </c>
      <c r="G564" s="217"/>
      <c r="H564" s="221">
        <v>30.916</v>
      </c>
      <c r="I564" s="222"/>
      <c r="J564" s="217"/>
      <c r="K564" s="217"/>
      <c r="L564" s="223"/>
      <c r="M564" s="224"/>
      <c r="N564" s="225"/>
      <c r="O564" s="225"/>
      <c r="P564" s="225"/>
      <c r="Q564" s="225"/>
      <c r="R564" s="225"/>
      <c r="S564" s="225"/>
      <c r="T564" s="226"/>
      <c r="AT564" s="227" t="s">
        <v>143</v>
      </c>
      <c r="AU564" s="227" t="s">
        <v>86</v>
      </c>
      <c r="AV564" s="13" t="s">
        <v>86</v>
      </c>
      <c r="AW564" s="13" t="s">
        <v>33</v>
      </c>
      <c r="AX564" s="13" t="s">
        <v>76</v>
      </c>
      <c r="AY564" s="227" t="s">
        <v>134</v>
      </c>
    </row>
    <row r="565" spans="1:65" s="14" customFormat="1" ht="11.25">
      <c r="B565" s="228"/>
      <c r="C565" s="229"/>
      <c r="D565" s="218" t="s">
        <v>143</v>
      </c>
      <c r="E565" s="230" t="s">
        <v>1</v>
      </c>
      <c r="F565" s="231" t="s">
        <v>145</v>
      </c>
      <c r="G565" s="229"/>
      <c r="H565" s="232">
        <v>142.81200000000001</v>
      </c>
      <c r="I565" s="233"/>
      <c r="J565" s="229"/>
      <c r="K565" s="229"/>
      <c r="L565" s="234"/>
      <c r="M565" s="235"/>
      <c r="N565" s="236"/>
      <c r="O565" s="236"/>
      <c r="P565" s="236"/>
      <c r="Q565" s="236"/>
      <c r="R565" s="236"/>
      <c r="S565" s="236"/>
      <c r="T565" s="237"/>
      <c r="AT565" s="238" t="s">
        <v>143</v>
      </c>
      <c r="AU565" s="238" t="s">
        <v>86</v>
      </c>
      <c r="AV565" s="14" t="s">
        <v>141</v>
      </c>
      <c r="AW565" s="14" t="s">
        <v>33</v>
      </c>
      <c r="AX565" s="14" t="s">
        <v>84</v>
      </c>
      <c r="AY565" s="238" t="s">
        <v>134</v>
      </c>
    </row>
    <row r="566" spans="1:65" s="2" customFormat="1" ht="21.75" customHeight="1">
      <c r="A566" s="34"/>
      <c r="B566" s="35"/>
      <c r="C566" s="203" t="s">
        <v>896</v>
      </c>
      <c r="D566" s="203" t="s">
        <v>136</v>
      </c>
      <c r="E566" s="204" t="s">
        <v>897</v>
      </c>
      <c r="F566" s="205" t="s">
        <v>898</v>
      </c>
      <c r="G566" s="206" t="s">
        <v>153</v>
      </c>
      <c r="H566" s="207">
        <v>98</v>
      </c>
      <c r="I566" s="208"/>
      <c r="J566" s="209">
        <f>ROUND(I566*H566,2)</f>
        <v>0</v>
      </c>
      <c r="K566" s="205" t="s">
        <v>140</v>
      </c>
      <c r="L566" s="39"/>
      <c r="M566" s="210" t="s">
        <v>1</v>
      </c>
      <c r="N566" s="211" t="s">
        <v>41</v>
      </c>
      <c r="O566" s="71"/>
      <c r="P566" s="212">
        <f>O566*H566</f>
        <v>0</v>
      </c>
      <c r="Q566" s="212">
        <v>6.4999999999999997E-4</v>
      </c>
      <c r="R566" s="212">
        <f>Q566*H566</f>
        <v>6.3699999999999993E-2</v>
      </c>
      <c r="S566" s="212">
        <v>1E-3</v>
      </c>
      <c r="T566" s="213">
        <f>S566*H566</f>
        <v>9.8000000000000004E-2</v>
      </c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R566" s="214" t="s">
        <v>141</v>
      </c>
      <c r="AT566" s="214" t="s">
        <v>136</v>
      </c>
      <c r="AU566" s="214" t="s">
        <v>86</v>
      </c>
      <c r="AY566" s="17" t="s">
        <v>134</v>
      </c>
      <c r="BE566" s="215">
        <f>IF(N566="základní",J566,0)</f>
        <v>0</v>
      </c>
      <c r="BF566" s="215">
        <f>IF(N566="snížená",J566,0)</f>
        <v>0</v>
      </c>
      <c r="BG566" s="215">
        <f>IF(N566="zákl. přenesená",J566,0)</f>
        <v>0</v>
      </c>
      <c r="BH566" s="215">
        <f>IF(N566="sníž. přenesená",J566,0)</f>
        <v>0</v>
      </c>
      <c r="BI566" s="215">
        <f>IF(N566="nulová",J566,0)</f>
        <v>0</v>
      </c>
      <c r="BJ566" s="17" t="s">
        <v>84</v>
      </c>
      <c r="BK566" s="215">
        <f>ROUND(I566*H566,2)</f>
        <v>0</v>
      </c>
      <c r="BL566" s="17" t="s">
        <v>141</v>
      </c>
      <c r="BM566" s="214" t="s">
        <v>899</v>
      </c>
    </row>
    <row r="567" spans="1:65" s="15" customFormat="1" ht="11.25">
      <c r="B567" s="239"/>
      <c r="C567" s="240"/>
      <c r="D567" s="218" t="s">
        <v>143</v>
      </c>
      <c r="E567" s="241" t="s">
        <v>1</v>
      </c>
      <c r="F567" s="242" t="s">
        <v>900</v>
      </c>
      <c r="G567" s="240"/>
      <c r="H567" s="241" t="s">
        <v>1</v>
      </c>
      <c r="I567" s="243"/>
      <c r="J567" s="240"/>
      <c r="K567" s="240"/>
      <c r="L567" s="244"/>
      <c r="M567" s="245"/>
      <c r="N567" s="246"/>
      <c r="O567" s="246"/>
      <c r="P567" s="246"/>
      <c r="Q567" s="246"/>
      <c r="R567" s="246"/>
      <c r="S567" s="246"/>
      <c r="T567" s="247"/>
      <c r="AT567" s="248" t="s">
        <v>143</v>
      </c>
      <c r="AU567" s="248" t="s">
        <v>86</v>
      </c>
      <c r="AV567" s="15" t="s">
        <v>84</v>
      </c>
      <c r="AW567" s="15" t="s">
        <v>33</v>
      </c>
      <c r="AX567" s="15" t="s">
        <v>76</v>
      </c>
      <c r="AY567" s="248" t="s">
        <v>134</v>
      </c>
    </row>
    <row r="568" spans="1:65" s="13" customFormat="1" ht="11.25">
      <c r="B568" s="216"/>
      <c r="C568" s="217"/>
      <c r="D568" s="218" t="s">
        <v>143</v>
      </c>
      <c r="E568" s="219" t="s">
        <v>1</v>
      </c>
      <c r="F568" s="220" t="s">
        <v>901</v>
      </c>
      <c r="G568" s="217"/>
      <c r="H568" s="221">
        <v>98</v>
      </c>
      <c r="I568" s="222"/>
      <c r="J568" s="217"/>
      <c r="K568" s="217"/>
      <c r="L568" s="223"/>
      <c r="M568" s="224"/>
      <c r="N568" s="225"/>
      <c r="O568" s="225"/>
      <c r="P568" s="225"/>
      <c r="Q568" s="225"/>
      <c r="R568" s="225"/>
      <c r="S568" s="225"/>
      <c r="T568" s="226"/>
      <c r="AT568" s="227" t="s">
        <v>143</v>
      </c>
      <c r="AU568" s="227" t="s">
        <v>86</v>
      </c>
      <c r="AV568" s="13" t="s">
        <v>86</v>
      </c>
      <c r="AW568" s="13" t="s">
        <v>33</v>
      </c>
      <c r="AX568" s="13" t="s">
        <v>76</v>
      </c>
      <c r="AY568" s="227" t="s">
        <v>134</v>
      </c>
    </row>
    <row r="569" spans="1:65" s="14" customFormat="1" ht="11.25">
      <c r="B569" s="228"/>
      <c r="C569" s="229"/>
      <c r="D569" s="218" t="s">
        <v>143</v>
      </c>
      <c r="E569" s="230" t="s">
        <v>1</v>
      </c>
      <c r="F569" s="231" t="s">
        <v>145</v>
      </c>
      <c r="G569" s="229"/>
      <c r="H569" s="232">
        <v>98</v>
      </c>
      <c r="I569" s="233"/>
      <c r="J569" s="229"/>
      <c r="K569" s="229"/>
      <c r="L569" s="234"/>
      <c r="M569" s="235"/>
      <c r="N569" s="236"/>
      <c r="O569" s="236"/>
      <c r="P569" s="236"/>
      <c r="Q569" s="236"/>
      <c r="R569" s="236"/>
      <c r="S569" s="236"/>
      <c r="T569" s="237"/>
      <c r="AT569" s="238" t="s">
        <v>143</v>
      </c>
      <c r="AU569" s="238" t="s">
        <v>86</v>
      </c>
      <c r="AV569" s="14" t="s">
        <v>141</v>
      </c>
      <c r="AW569" s="14" t="s">
        <v>33</v>
      </c>
      <c r="AX569" s="14" t="s">
        <v>84</v>
      </c>
      <c r="AY569" s="238" t="s">
        <v>134</v>
      </c>
    </row>
    <row r="570" spans="1:65" s="2" customFormat="1" ht="21.75" customHeight="1">
      <c r="A570" s="34"/>
      <c r="B570" s="35"/>
      <c r="C570" s="203" t="s">
        <v>361</v>
      </c>
      <c r="D570" s="203" t="s">
        <v>136</v>
      </c>
      <c r="E570" s="204" t="s">
        <v>902</v>
      </c>
      <c r="F570" s="205" t="s">
        <v>903</v>
      </c>
      <c r="G570" s="206" t="s">
        <v>153</v>
      </c>
      <c r="H570" s="207">
        <v>84.8</v>
      </c>
      <c r="I570" s="208"/>
      <c r="J570" s="209">
        <f>ROUND(I570*H570,2)</f>
        <v>0</v>
      </c>
      <c r="K570" s="205" t="s">
        <v>140</v>
      </c>
      <c r="L570" s="39"/>
      <c r="M570" s="210" t="s">
        <v>1</v>
      </c>
      <c r="N570" s="211" t="s">
        <v>41</v>
      </c>
      <c r="O570" s="71"/>
      <c r="P570" s="212">
        <f>O570*H570</f>
        <v>0</v>
      </c>
      <c r="Q570" s="212">
        <v>1.01E-3</v>
      </c>
      <c r="R570" s="212">
        <f>Q570*H570</f>
        <v>8.5648000000000002E-2</v>
      </c>
      <c r="S570" s="212">
        <v>1E-3</v>
      </c>
      <c r="T570" s="213">
        <f>S570*H570</f>
        <v>8.48E-2</v>
      </c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R570" s="214" t="s">
        <v>141</v>
      </c>
      <c r="AT570" s="214" t="s">
        <v>136</v>
      </c>
      <c r="AU570" s="214" t="s">
        <v>86</v>
      </c>
      <c r="AY570" s="17" t="s">
        <v>134</v>
      </c>
      <c r="BE570" s="215">
        <f>IF(N570="základní",J570,0)</f>
        <v>0</v>
      </c>
      <c r="BF570" s="215">
        <f>IF(N570="snížená",J570,0)</f>
        <v>0</v>
      </c>
      <c r="BG570" s="215">
        <f>IF(N570="zákl. přenesená",J570,0)</f>
        <v>0</v>
      </c>
      <c r="BH570" s="215">
        <f>IF(N570="sníž. přenesená",J570,0)</f>
        <v>0</v>
      </c>
      <c r="BI570" s="215">
        <f>IF(N570="nulová",J570,0)</f>
        <v>0</v>
      </c>
      <c r="BJ570" s="17" t="s">
        <v>84</v>
      </c>
      <c r="BK570" s="215">
        <f>ROUND(I570*H570,2)</f>
        <v>0</v>
      </c>
      <c r="BL570" s="17" t="s">
        <v>141</v>
      </c>
      <c r="BM570" s="214" t="s">
        <v>904</v>
      </c>
    </row>
    <row r="571" spans="1:65" s="13" customFormat="1" ht="11.25">
      <c r="B571" s="216"/>
      <c r="C571" s="217"/>
      <c r="D571" s="218" t="s">
        <v>143</v>
      </c>
      <c r="E571" s="219" t="s">
        <v>1</v>
      </c>
      <c r="F571" s="220" t="s">
        <v>905</v>
      </c>
      <c r="G571" s="217"/>
      <c r="H571" s="221">
        <v>84.8</v>
      </c>
      <c r="I571" s="222"/>
      <c r="J571" s="217"/>
      <c r="K571" s="217"/>
      <c r="L571" s="223"/>
      <c r="M571" s="224"/>
      <c r="N571" s="225"/>
      <c r="O571" s="225"/>
      <c r="P571" s="225"/>
      <c r="Q571" s="225"/>
      <c r="R571" s="225"/>
      <c r="S571" s="225"/>
      <c r="T571" s="226"/>
      <c r="AT571" s="227" t="s">
        <v>143</v>
      </c>
      <c r="AU571" s="227" t="s">
        <v>86</v>
      </c>
      <c r="AV571" s="13" t="s">
        <v>86</v>
      </c>
      <c r="AW571" s="13" t="s">
        <v>33</v>
      </c>
      <c r="AX571" s="13" t="s">
        <v>76</v>
      </c>
      <c r="AY571" s="227" t="s">
        <v>134</v>
      </c>
    </row>
    <row r="572" spans="1:65" s="14" customFormat="1" ht="11.25">
      <c r="B572" s="228"/>
      <c r="C572" s="229"/>
      <c r="D572" s="218" t="s">
        <v>143</v>
      </c>
      <c r="E572" s="230" t="s">
        <v>1</v>
      </c>
      <c r="F572" s="231" t="s">
        <v>145</v>
      </c>
      <c r="G572" s="229"/>
      <c r="H572" s="232">
        <v>84.8</v>
      </c>
      <c r="I572" s="233"/>
      <c r="J572" s="229"/>
      <c r="K572" s="229"/>
      <c r="L572" s="234"/>
      <c r="M572" s="235"/>
      <c r="N572" s="236"/>
      <c r="O572" s="236"/>
      <c r="P572" s="236"/>
      <c r="Q572" s="236"/>
      <c r="R572" s="236"/>
      <c r="S572" s="236"/>
      <c r="T572" s="237"/>
      <c r="AT572" s="238" t="s">
        <v>143</v>
      </c>
      <c r="AU572" s="238" t="s">
        <v>86</v>
      </c>
      <c r="AV572" s="14" t="s">
        <v>141</v>
      </c>
      <c r="AW572" s="14" t="s">
        <v>33</v>
      </c>
      <c r="AX572" s="14" t="s">
        <v>84</v>
      </c>
      <c r="AY572" s="238" t="s">
        <v>134</v>
      </c>
    </row>
    <row r="573" spans="1:65" s="2" customFormat="1" ht="21.75" customHeight="1">
      <c r="A573" s="34"/>
      <c r="B573" s="35"/>
      <c r="C573" s="203" t="s">
        <v>906</v>
      </c>
      <c r="D573" s="203" t="s">
        <v>136</v>
      </c>
      <c r="E573" s="204" t="s">
        <v>907</v>
      </c>
      <c r="F573" s="205" t="s">
        <v>908</v>
      </c>
      <c r="G573" s="206" t="s">
        <v>153</v>
      </c>
      <c r="H573" s="207">
        <v>25.2</v>
      </c>
      <c r="I573" s="208"/>
      <c r="J573" s="209">
        <f>ROUND(I573*H573,2)</f>
        <v>0</v>
      </c>
      <c r="K573" s="205" t="s">
        <v>140</v>
      </c>
      <c r="L573" s="39"/>
      <c r="M573" s="210" t="s">
        <v>1</v>
      </c>
      <c r="N573" s="211" t="s">
        <v>41</v>
      </c>
      <c r="O573" s="71"/>
      <c r="P573" s="212">
        <f>O573*H573</f>
        <v>0</v>
      </c>
      <c r="Q573" s="212">
        <v>6.2399999999999999E-3</v>
      </c>
      <c r="R573" s="212">
        <f>Q573*H573</f>
        <v>0.157248</v>
      </c>
      <c r="S573" s="212">
        <v>0</v>
      </c>
      <c r="T573" s="213">
        <f>S573*H573</f>
        <v>0</v>
      </c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R573" s="214" t="s">
        <v>141</v>
      </c>
      <c r="AT573" s="214" t="s">
        <v>136</v>
      </c>
      <c r="AU573" s="214" t="s">
        <v>86</v>
      </c>
      <c r="AY573" s="17" t="s">
        <v>134</v>
      </c>
      <c r="BE573" s="215">
        <f>IF(N573="základní",J573,0)</f>
        <v>0</v>
      </c>
      <c r="BF573" s="215">
        <f>IF(N573="snížená",J573,0)</f>
        <v>0</v>
      </c>
      <c r="BG573" s="215">
        <f>IF(N573="zákl. přenesená",J573,0)</f>
        <v>0</v>
      </c>
      <c r="BH573" s="215">
        <f>IF(N573="sníž. přenesená",J573,0)</f>
        <v>0</v>
      </c>
      <c r="BI573" s="215">
        <f>IF(N573="nulová",J573,0)</f>
        <v>0</v>
      </c>
      <c r="BJ573" s="17" t="s">
        <v>84</v>
      </c>
      <c r="BK573" s="215">
        <f>ROUND(I573*H573,2)</f>
        <v>0</v>
      </c>
      <c r="BL573" s="17" t="s">
        <v>141</v>
      </c>
      <c r="BM573" s="214" t="s">
        <v>909</v>
      </c>
    </row>
    <row r="574" spans="1:65" s="15" customFormat="1" ht="11.25">
      <c r="B574" s="239"/>
      <c r="C574" s="240"/>
      <c r="D574" s="218" t="s">
        <v>143</v>
      </c>
      <c r="E574" s="241" t="s">
        <v>1</v>
      </c>
      <c r="F574" s="242" t="s">
        <v>910</v>
      </c>
      <c r="G574" s="240"/>
      <c r="H574" s="241" t="s">
        <v>1</v>
      </c>
      <c r="I574" s="243"/>
      <c r="J574" s="240"/>
      <c r="K574" s="240"/>
      <c r="L574" s="244"/>
      <c r="M574" s="245"/>
      <c r="N574" s="246"/>
      <c r="O574" s="246"/>
      <c r="P574" s="246"/>
      <c r="Q574" s="246"/>
      <c r="R574" s="246"/>
      <c r="S574" s="246"/>
      <c r="T574" s="247"/>
      <c r="AT574" s="248" t="s">
        <v>143</v>
      </c>
      <c r="AU574" s="248" t="s">
        <v>86</v>
      </c>
      <c r="AV574" s="15" t="s">
        <v>84</v>
      </c>
      <c r="AW574" s="15" t="s">
        <v>33</v>
      </c>
      <c r="AX574" s="15" t="s">
        <v>76</v>
      </c>
      <c r="AY574" s="248" t="s">
        <v>134</v>
      </c>
    </row>
    <row r="575" spans="1:65" s="15" customFormat="1" ht="11.25">
      <c r="B575" s="239"/>
      <c r="C575" s="240"/>
      <c r="D575" s="218" t="s">
        <v>143</v>
      </c>
      <c r="E575" s="241" t="s">
        <v>1</v>
      </c>
      <c r="F575" s="242" t="s">
        <v>911</v>
      </c>
      <c r="G575" s="240"/>
      <c r="H575" s="241" t="s">
        <v>1</v>
      </c>
      <c r="I575" s="243"/>
      <c r="J575" s="240"/>
      <c r="K575" s="240"/>
      <c r="L575" s="244"/>
      <c r="M575" s="245"/>
      <c r="N575" s="246"/>
      <c r="O575" s="246"/>
      <c r="P575" s="246"/>
      <c r="Q575" s="246"/>
      <c r="R575" s="246"/>
      <c r="S575" s="246"/>
      <c r="T575" s="247"/>
      <c r="AT575" s="248" t="s">
        <v>143</v>
      </c>
      <c r="AU575" s="248" t="s">
        <v>86</v>
      </c>
      <c r="AV575" s="15" t="s">
        <v>84</v>
      </c>
      <c r="AW575" s="15" t="s">
        <v>33</v>
      </c>
      <c r="AX575" s="15" t="s">
        <v>76</v>
      </c>
      <c r="AY575" s="248" t="s">
        <v>134</v>
      </c>
    </row>
    <row r="576" spans="1:65" s="13" customFormat="1" ht="11.25">
      <c r="B576" s="216"/>
      <c r="C576" s="217"/>
      <c r="D576" s="218" t="s">
        <v>143</v>
      </c>
      <c r="E576" s="219" t="s">
        <v>1</v>
      </c>
      <c r="F576" s="220" t="s">
        <v>912</v>
      </c>
      <c r="G576" s="217"/>
      <c r="H576" s="221">
        <v>12.6</v>
      </c>
      <c r="I576" s="222"/>
      <c r="J576" s="217"/>
      <c r="K576" s="217"/>
      <c r="L576" s="223"/>
      <c r="M576" s="224"/>
      <c r="N576" s="225"/>
      <c r="O576" s="225"/>
      <c r="P576" s="225"/>
      <c r="Q576" s="225"/>
      <c r="R576" s="225"/>
      <c r="S576" s="225"/>
      <c r="T576" s="226"/>
      <c r="AT576" s="227" t="s">
        <v>143</v>
      </c>
      <c r="AU576" s="227" t="s">
        <v>86</v>
      </c>
      <c r="AV576" s="13" t="s">
        <v>86</v>
      </c>
      <c r="AW576" s="13" t="s">
        <v>33</v>
      </c>
      <c r="AX576" s="13" t="s">
        <v>76</v>
      </c>
      <c r="AY576" s="227" t="s">
        <v>134</v>
      </c>
    </row>
    <row r="577" spans="1:65" s="15" customFormat="1" ht="11.25">
      <c r="B577" s="239"/>
      <c r="C577" s="240"/>
      <c r="D577" s="218" t="s">
        <v>143</v>
      </c>
      <c r="E577" s="241" t="s">
        <v>1</v>
      </c>
      <c r="F577" s="242" t="s">
        <v>913</v>
      </c>
      <c r="G577" s="240"/>
      <c r="H577" s="241" t="s">
        <v>1</v>
      </c>
      <c r="I577" s="243"/>
      <c r="J577" s="240"/>
      <c r="K577" s="240"/>
      <c r="L577" s="244"/>
      <c r="M577" s="245"/>
      <c r="N577" s="246"/>
      <c r="O577" s="246"/>
      <c r="P577" s="246"/>
      <c r="Q577" s="246"/>
      <c r="R577" s="246"/>
      <c r="S577" s="246"/>
      <c r="T577" s="247"/>
      <c r="AT577" s="248" t="s">
        <v>143</v>
      </c>
      <c r="AU577" s="248" t="s">
        <v>86</v>
      </c>
      <c r="AV577" s="15" t="s">
        <v>84</v>
      </c>
      <c r="AW577" s="15" t="s">
        <v>33</v>
      </c>
      <c r="AX577" s="15" t="s">
        <v>76</v>
      </c>
      <c r="AY577" s="248" t="s">
        <v>134</v>
      </c>
    </row>
    <row r="578" spans="1:65" s="13" customFormat="1" ht="11.25">
      <c r="B578" s="216"/>
      <c r="C578" s="217"/>
      <c r="D578" s="218" t="s">
        <v>143</v>
      </c>
      <c r="E578" s="219" t="s">
        <v>1</v>
      </c>
      <c r="F578" s="220" t="s">
        <v>912</v>
      </c>
      <c r="G578" s="217"/>
      <c r="H578" s="221">
        <v>12.6</v>
      </c>
      <c r="I578" s="222"/>
      <c r="J578" s="217"/>
      <c r="K578" s="217"/>
      <c r="L578" s="223"/>
      <c r="M578" s="224"/>
      <c r="N578" s="225"/>
      <c r="O578" s="225"/>
      <c r="P578" s="225"/>
      <c r="Q578" s="225"/>
      <c r="R578" s="225"/>
      <c r="S578" s="225"/>
      <c r="T578" s="226"/>
      <c r="AT578" s="227" t="s">
        <v>143</v>
      </c>
      <c r="AU578" s="227" t="s">
        <v>86</v>
      </c>
      <c r="AV578" s="13" t="s">
        <v>86</v>
      </c>
      <c r="AW578" s="13" t="s">
        <v>33</v>
      </c>
      <c r="AX578" s="13" t="s">
        <v>76</v>
      </c>
      <c r="AY578" s="227" t="s">
        <v>134</v>
      </c>
    </row>
    <row r="579" spans="1:65" s="14" customFormat="1" ht="11.25">
      <c r="B579" s="228"/>
      <c r="C579" s="229"/>
      <c r="D579" s="218" t="s">
        <v>143</v>
      </c>
      <c r="E579" s="230" t="s">
        <v>1</v>
      </c>
      <c r="F579" s="231" t="s">
        <v>145</v>
      </c>
      <c r="G579" s="229"/>
      <c r="H579" s="232">
        <v>25.2</v>
      </c>
      <c r="I579" s="233"/>
      <c r="J579" s="229"/>
      <c r="K579" s="229"/>
      <c r="L579" s="234"/>
      <c r="M579" s="235"/>
      <c r="N579" s="236"/>
      <c r="O579" s="236"/>
      <c r="P579" s="236"/>
      <c r="Q579" s="236"/>
      <c r="R579" s="236"/>
      <c r="S579" s="236"/>
      <c r="T579" s="237"/>
      <c r="AT579" s="238" t="s">
        <v>143</v>
      </c>
      <c r="AU579" s="238" t="s">
        <v>86</v>
      </c>
      <c r="AV579" s="14" t="s">
        <v>141</v>
      </c>
      <c r="AW579" s="14" t="s">
        <v>33</v>
      </c>
      <c r="AX579" s="14" t="s">
        <v>84</v>
      </c>
      <c r="AY579" s="238" t="s">
        <v>134</v>
      </c>
    </row>
    <row r="580" spans="1:65" s="12" customFormat="1" ht="22.9" customHeight="1">
      <c r="B580" s="187"/>
      <c r="C580" s="188"/>
      <c r="D580" s="189" t="s">
        <v>75</v>
      </c>
      <c r="E580" s="201" t="s">
        <v>392</v>
      </c>
      <c r="F580" s="201" t="s">
        <v>393</v>
      </c>
      <c r="G580" s="188"/>
      <c r="H580" s="188"/>
      <c r="I580" s="191"/>
      <c r="J580" s="202">
        <f>BK580</f>
        <v>0</v>
      </c>
      <c r="K580" s="188"/>
      <c r="L580" s="193"/>
      <c r="M580" s="194"/>
      <c r="N580" s="195"/>
      <c r="O580" s="195"/>
      <c r="P580" s="196">
        <f>SUM(P581:P591)</f>
        <v>0</v>
      </c>
      <c r="Q580" s="195"/>
      <c r="R580" s="196">
        <f>SUM(R581:R591)</f>
        <v>0</v>
      </c>
      <c r="S580" s="195"/>
      <c r="T580" s="197">
        <f>SUM(T581:T591)</f>
        <v>0</v>
      </c>
      <c r="AR580" s="198" t="s">
        <v>84</v>
      </c>
      <c r="AT580" s="199" t="s">
        <v>75</v>
      </c>
      <c r="AU580" s="199" t="s">
        <v>84</v>
      </c>
      <c r="AY580" s="198" t="s">
        <v>134</v>
      </c>
      <c r="BK580" s="200">
        <f>SUM(BK581:BK591)</f>
        <v>0</v>
      </c>
    </row>
    <row r="581" spans="1:65" s="2" customFormat="1" ht="16.5" customHeight="1">
      <c r="A581" s="34"/>
      <c r="B581" s="35"/>
      <c r="C581" s="203" t="s">
        <v>367</v>
      </c>
      <c r="D581" s="203" t="s">
        <v>136</v>
      </c>
      <c r="E581" s="204" t="s">
        <v>914</v>
      </c>
      <c r="F581" s="205" t="s">
        <v>915</v>
      </c>
      <c r="G581" s="206" t="s">
        <v>180</v>
      </c>
      <c r="H581" s="207">
        <v>77.977999999999994</v>
      </c>
      <c r="I581" s="208"/>
      <c r="J581" s="209">
        <f>ROUND(I581*H581,2)</f>
        <v>0</v>
      </c>
      <c r="K581" s="205" t="s">
        <v>140</v>
      </c>
      <c r="L581" s="39"/>
      <c r="M581" s="210" t="s">
        <v>1</v>
      </c>
      <c r="N581" s="211" t="s">
        <v>41</v>
      </c>
      <c r="O581" s="71"/>
      <c r="P581" s="212">
        <f>O581*H581</f>
        <v>0</v>
      </c>
      <c r="Q581" s="212">
        <v>0</v>
      </c>
      <c r="R581" s="212">
        <f>Q581*H581</f>
        <v>0</v>
      </c>
      <c r="S581" s="212">
        <v>0</v>
      </c>
      <c r="T581" s="213">
        <f>S581*H581</f>
        <v>0</v>
      </c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R581" s="214" t="s">
        <v>141</v>
      </c>
      <c r="AT581" s="214" t="s">
        <v>136</v>
      </c>
      <c r="AU581" s="214" t="s">
        <v>86</v>
      </c>
      <c r="AY581" s="17" t="s">
        <v>134</v>
      </c>
      <c r="BE581" s="215">
        <f>IF(N581="základní",J581,0)</f>
        <v>0</v>
      </c>
      <c r="BF581" s="215">
        <f>IF(N581="snížená",J581,0)</f>
        <v>0</v>
      </c>
      <c r="BG581" s="215">
        <f>IF(N581="zákl. přenesená",J581,0)</f>
        <v>0</v>
      </c>
      <c r="BH581" s="215">
        <f>IF(N581="sníž. přenesená",J581,0)</f>
        <v>0</v>
      </c>
      <c r="BI581" s="215">
        <f>IF(N581="nulová",J581,0)</f>
        <v>0</v>
      </c>
      <c r="BJ581" s="17" t="s">
        <v>84</v>
      </c>
      <c r="BK581" s="215">
        <f>ROUND(I581*H581,2)</f>
        <v>0</v>
      </c>
      <c r="BL581" s="17" t="s">
        <v>141</v>
      </c>
      <c r="BM581" s="214" t="s">
        <v>916</v>
      </c>
    </row>
    <row r="582" spans="1:65" s="2" customFormat="1" ht="21.75" customHeight="1">
      <c r="A582" s="34"/>
      <c r="B582" s="35"/>
      <c r="C582" s="203" t="s">
        <v>917</v>
      </c>
      <c r="D582" s="203" t="s">
        <v>136</v>
      </c>
      <c r="E582" s="204" t="s">
        <v>395</v>
      </c>
      <c r="F582" s="205" t="s">
        <v>396</v>
      </c>
      <c r="G582" s="206" t="s">
        <v>180</v>
      </c>
      <c r="H582" s="207">
        <v>77.977999999999994</v>
      </c>
      <c r="I582" s="208"/>
      <c r="J582" s="209">
        <f>ROUND(I582*H582,2)</f>
        <v>0</v>
      </c>
      <c r="K582" s="205" t="s">
        <v>140</v>
      </c>
      <c r="L582" s="39"/>
      <c r="M582" s="210" t="s">
        <v>1</v>
      </c>
      <c r="N582" s="211" t="s">
        <v>41</v>
      </c>
      <c r="O582" s="71"/>
      <c r="P582" s="212">
        <f>O582*H582</f>
        <v>0</v>
      </c>
      <c r="Q582" s="212">
        <v>0</v>
      </c>
      <c r="R582" s="212">
        <f>Q582*H582</f>
        <v>0</v>
      </c>
      <c r="S582" s="212">
        <v>0</v>
      </c>
      <c r="T582" s="213">
        <f>S582*H582</f>
        <v>0</v>
      </c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R582" s="214" t="s">
        <v>141</v>
      </c>
      <c r="AT582" s="214" t="s">
        <v>136</v>
      </c>
      <c r="AU582" s="214" t="s">
        <v>86</v>
      </c>
      <c r="AY582" s="17" t="s">
        <v>134</v>
      </c>
      <c r="BE582" s="215">
        <f>IF(N582="základní",J582,0)</f>
        <v>0</v>
      </c>
      <c r="BF582" s="215">
        <f>IF(N582="snížená",J582,0)</f>
        <v>0</v>
      </c>
      <c r="BG582" s="215">
        <f>IF(N582="zákl. přenesená",J582,0)</f>
        <v>0</v>
      </c>
      <c r="BH582" s="215">
        <f>IF(N582="sníž. přenesená",J582,0)</f>
        <v>0</v>
      </c>
      <c r="BI582" s="215">
        <f>IF(N582="nulová",J582,0)</f>
        <v>0</v>
      </c>
      <c r="BJ582" s="17" t="s">
        <v>84</v>
      </c>
      <c r="BK582" s="215">
        <f>ROUND(I582*H582,2)</f>
        <v>0</v>
      </c>
      <c r="BL582" s="17" t="s">
        <v>141</v>
      </c>
      <c r="BM582" s="214" t="s">
        <v>918</v>
      </c>
    </row>
    <row r="583" spans="1:65" s="2" customFormat="1" ht="16.5" customHeight="1">
      <c r="A583" s="34"/>
      <c r="B583" s="35"/>
      <c r="C583" s="203" t="s">
        <v>373</v>
      </c>
      <c r="D583" s="203" t="s">
        <v>136</v>
      </c>
      <c r="E583" s="204" t="s">
        <v>398</v>
      </c>
      <c r="F583" s="205" t="s">
        <v>399</v>
      </c>
      <c r="G583" s="206" t="s">
        <v>180</v>
      </c>
      <c r="H583" s="207">
        <v>3820.922</v>
      </c>
      <c r="I583" s="208"/>
      <c r="J583" s="209">
        <f>ROUND(I583*H583,2)</f>
        <v>0</v>
      </c>
      <c r="K583" s="205" t="s">
        <v>140</v>
      </c>
      <c r="L583" s="39"/>
      <c r="M583" s="210" t="s">
        <v>1</v>
      </c>
      <c r="N583" s="211" t="s">
        <v>41</v>
      </c>
      <c r="O583" s="71"/>
      <c r="P583" s="212">
        <f>O583*H583</f>
        <v>0</v>
      </c>
      <c r="Q583" s="212">
        <v>0</v>
      </c>
      <c r="R583" s="212">
        <f>Q583*H583</f>
        <v>0</v>
      </c>
      <c r="S583" s="212">
        <v>0</v>
      </c>
      <c r="T583" s="213">
        <f>S583*H583</f>
        <v>0</v>
      </c>
      <c r="U583" s="34"/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  <c r="AR583" s="214" t="s">
        <v>141</v>
      </c>
      <c r="AT583" s="214" t="s">
        <v>136</v>
      </c>
      <c r="AU583" s="214" t="s">
        <v>86</v>
      </c>
      <c r="AY583" s="17" t="s">
        <v>134</v>
      </c>
      <c r="BE583" s="215">
        <f>IF(N583="základní",J583,0)</f>
        <v>0</v>
      </c>
      <c r="BF583" s="215">
        <f>IF(N583="snížená",J583,0)</f>
        <v>0</v>
      </c>
      <c r="BG583" s="215">
        <f>IF(N583="zákl. přenesená",J583,0)</f>
        <v>0</v>
      </c>
      <c r="BH583" s="215">
        <f>IF(N583="sníž. přenesená",J583,0)</f>
        <v>0</v>
      </c>
      <c r="BI583" s="215">
        <f>IF(N583="nulová",J583,0)</f>
        <v>0</v>
      </c>
      <c r="BJ583" s="17" t="s">
        <v>84</v>
      </c>
      <c r="BK583" s="215">
        <f>ROUND(I583*H583,2)</f>
        <v>0</v>
      </c>
      <c r="BL583" s="17" t="s">
        <v>141</v>
      </c>
      <c r="BM583" s="214" t="s">
        <v>919</v>
      </c>
    </row>
    <row r="584" spans="1:65" s="13" customFormat="1" ht="11.25">
      <c r="B584" s="216"/>
      <c r="C584" s="217"/>
      <c r="D584" s="218" t="s">
        <v>143</v>
      </c>
      <c r="E584" s="219" t="s">
        <v>1</v>
      </c>
      <c r="F584" s="220" t="s">
        <v>920</v>
      </c>
      <c r="G584" s="217"/>
      <c r="H584" s="221">
        <v>3820.922</v>
      </c>
      <c r="I584" s="222"/>
      <c r="J584" s="217"/>
      <c r="K584" s="217"/>
      <c r="L584" s="223"/>
      <c r="M584" s="224"/>
      <c r="N584" s="225"/>
      <c r="O584" s="225"/>
      <c r="P584" s="225"/>
      <c r="Q584" s="225"/>
      <c r="R584" s="225"/>
      <c r="S584" s="225"/>
      <c r="T584" s="226"/>
      <c r="AT584" s="227" t="s">
        <v>143</v>
      </c>
      <c r="AU584" s="227" t="s">
        <v>86</v>
      </c>
      <c r="AV584" s="13" t="s">
        <v>86</v>
      </c>
      <c r="AW584" s="13" t="s">
        <v>33</v>
      </c>
      <c r="AX584" s="13" t="s">
        <v>76</v>
      </c>
      <c r="AY584" s="227" t="s">
        <v>134</v>
      </c>
    </row>
    <row r="585" spans="1:65" s="14" customFormat="1" ht="11.25">
      <c r="B585" s="228"/>
      <c r="C585" s="229"/>
      <c r="D585" s="218" t="s">
        <v>143</v>
      </c>
      <c r="E585" s="230" t="s">
        <v>1</v>
      </c>
      <c r="F585" s="231" t="s">
        <v>145</v>
      </c>
      <c r="G585" s="229"/>
      <c r="H585" s="232">
        <v>3820.922</v>
      </c>
      <c r="I585" s="233"/>
      <c r="J585" s="229"/>
      <c r="K585" s="229"/>
      <c r="L585" s="234"/>
      <c r="M585" s="235"/>
      <c r="N585" s="236"/>
      <c r="O585" s="236"/>
      <c r="P585" s="236"/>
      <c r="Q585" s="236"/>
      <c r="R585" s="236"/>
      <c r="S585" s="236"/>
      <c r="T585" s="237"/>
      <c r="AT585" s="238" t="s">
        <v>143</v>
      </c>
      <c r="AU585" s="238" t="s">
        <v>86</v>
      </c>
      <c r="AV585" s="14" t="s">
        <v>141</v>
      </c>
      <c r="AW585" s="14" t="s">
        <v>33</v>
      </c>
      <c r="AX585" s="14" t="s">
        <v>84</v>
      </c>
      <c r="AY585" s="238" t="s">
        <v>134</v>
      </c>
    </row>
    <row r="586" spans="1:65" s="2" customFormat="1" ht="21.75" customHeight="1">
      <c r="A586" s="34"/>
      <c r="B586" s="35"/>
      <c r="C586" s="203" t="s">
        <v>921</v>
      </c>
      <c r="D586" s="203" t="s">
        <v>136</v>
      </c>
      <c r="E586" s="204" t="s">
        <v>403</v>
      </c>
      <c r="F586" s="205" t="s">
        <v>404</v>
      </c>
      <c r="G586" s="206" t="s">
        <v>180</v>
      </c>
      <c r="H586" s="207">
        <v>77.977999999999994</v>
      </c>
      <c r="I586" s="208"/>
      <c r="J586" s="209">
        <f>ROUND(I586*H586,2)</f>
        <v>0</v>
      </c>
      <c r="K586" s="205" t="s">
        <v>140</v>
      </c>
      <c r="L586" s="39"/>
      <c r="M586" s="210" t="s">
        <v>1</v>
      </c>
      <c r="N586" s="211" t="s">
        <v>41</v>
      </c>
      <c r="O586" s="71"/>
      <c r="P586" s="212">
        <f>O586*H586</f>
        <v>0</v>
      </c>
      <c r="Q586" s="212">
        <v>0</v>
      </c>
      <c r="R586" s="212">
        <f>Q586*H586</f>
        <v>0</v>
      </c>
      <c r="S586" s="212">
        <v>0</v>
      </c>
      <c r="T586" s="213">
        <f>S586*H586</f>
        <v>0</v>
      </c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R586" s="214" t="s">
        <v>141</v>
      </c>
      <c r="AT586" s="214" t="s">
        <v>136</v>
      </c>
      <c r="AU586" s="214" t="s">
        <v>86</v>
      </c>
      <c r="AY586" s="17" t="s">
        <v>134</v>
      </c>
      <c r="BE586" s="215">
        <f>IF(N586="základní",J586,0)</f>
        <v>0</v>
      </c>
      <c r="BF586" s="215">
        <f>IF(N586="snížená",J586,0)</f>
        <v>0</v>
      </c>
      <c r="BG586" s="215">
        <f>IF(N586="zákl. přenesená",J586,0)</f>
        <v>0</v>
      </c>
      <c r="BH586" s="215">
        <f>IF(N586="sníž. přenesená",J586,0)</f>
        <v>0</v>
      </c>
      <c r="BI586" s="215">
        <f>IF(N586="nulová",J586,0)</f>
        <v>0</v>
      </c>
      <c r="BJ586" s="17" t="s">
        <v>84</v>
      </c>
      <c r="BK586" s="215">
        <f>ROUND(I586*H586,2)</f>
        <v>0</v>
      </c>
      <c r="BL586" s="17" t="s">
        <v>141</v>
      </c>
      <c r="BM586" s="214" t="s">
        <v>922</v>
      </c>
    </row>
    <row r="587" spans="1:65" s="2" customFormat="1" ht="33" customHeight="1">
      <c r="A587" s="34"/>
      <c r="B587" s="35"/>
      <c r="C587" s="203" t="s">
        <v>378</v>
      </c>
      <c r="D587" s="203" t="s">
        <v>136</v>
      </c>
      <c r="E587" s="204" t="s">
        <v>923</v>
      </c>
      <c r="F587" s="205" t="s">
        <v>924</v>
      </c>
      <c r="G587" s="206" t="s">
        <v>180</v>
      </c>
      <c r="H587" s="207">
        <v>4.968</v>
      </c>
      <c r="I587" s="208"/>
      <c r="J587" s="209">
        <f>ROUND(I587*H587,2)</f>
        <v>0</v>
      </c>
      <c r="K587" s="205" t="s">
        <v>140</v>
      </c>
      <c r="L587" s="39"/>
      <c r="M587" s="210" t="s">
        <v>1</v>
      </c>
      <c r="N587" s="211" t="s">
        <v>41</v>
      </c>
      <c r="O587" s="71"/>
      <c r="P587" s="212">
        <f>O587*H587</f>
        <v>0</v>
      </c>
      <c r="Q587" s="212">
        <v>0</v>
      </c>
      <c r="R587" s="212">
        <f>Q587*H587</f>
        <v>0</v>
      </c>
      <c r="S587" s="212">
        <v>0</v>
      </c>
      <c r="T587" s="213">
        <f>S587*H587</f>
        <v>0</v>
      </c>
      <c r="U587" s="34"/>
      <c r="V587" s="34"/>
      <c r="W587" s="34"/>
      <c r="X587" s="34"/>
      <c r="Y587" s="34"/>
      <c r="Z587" s="34"/>
      <c r="AA587" s="34"/>
      <c r="AB587" s="34"/>
      <c r="AC587" s="34"/>
      <c r="AD587" s="34"/>
      <c r="AE587" s="34"/>
      <c r="AR587" s="214" t="s">
        <v>141</v>
      </c>
      <c r="AT587" s="214" t="s">
        <v>136</v>
      </c>
      <c r="AU587" s="214" t="s">
        <v>86</v>
      </c>
      <c r="AY587" s="17" t="s">
        <v>134</v>
      </c>
      <c r="BE587" s="215">
        <f>IF(N587="základní",J587,0)</f>
        <v>0</v>
      </c>
      <c r="BF587" s="215">
        <f>IF(N587="snížená",J587,0)</f>
        <v>0</v>
      </c>
      <c r="BG587" s="215">
        <f>IF(N587="zákl. přenesená",J587,0)</f>
        <v>0</v>
      </c>
      <c r="BH587" s="215">
        <f>IF(N587="sníž. přenesená",J587,0)</f>
        <v>0</v>
      </c>
      <c r="BI587" s="215">
        <f>IF(N587="nulová",J587,0)</f>
        <v>0</v>
      </c>
      <c r="BJ587" s="17" t="s">
        <v>84</v>
      </c>
      <c r="BK587" s="215">
        <f>ROUND(I587*H587,2)</f>
        <v>0</v>
      </c>
      <c r="BL587" s="17" t="s">
        <v>141</v>
      </c>
      <c r="BM587" s="214" t="s">
        <v>925</v>
      </c>
    </row>
    <row r="588" spans="1:65" s="2" customFormat="1" ht="21.75" customHeight="1">
      <c r="A588" s="34"/>
      <c r="B588" s="35"/>
      <c r="C588" s="203" t="s">
        <v>926</v>
      </c>
      <c r="D588" s="203" t="s">
        <v>136</v>
      </c>
      <c r="E588" s="204" t="s">
        <v>406</v>
      </c>
      <c r="F588" s="205" t="s">
        <v>407</v>
      </c>
      <c r="G588" s="206" t="s">
        <v>180</v>
      </c>
      <c r="H588" s="207">
        <v>411.65600000000001</v>
      </c>
      <c r="I588" s="208"/>
      <c r="J588" s="209">
        <f>ROUND(I588*H588,2)</f>
        <v>0</v>
      </c>
      <c r="K588" s="205" t="s">
        <v>140</v>
      </c>
      <c r="L588" s="39"/>
      <c r="M588" s="210" t="s">
        <v>1</v>
      </c>
      <c r="N588" s="211" t="s">
        <v>41</v>
      </c>
      <c r="O588" s="71"/>
      <c r="P588" s="212">
        <f>O588*H588</f>
        <v>0</v>
      </c>
      <c r="Q588" s="212">
        <v>0</v>
      </c>
      <c r="R588" s="212">
        <f>Q588*H588</f>
        <v>0</v>
      </c>
      <c r="S588" s="212">
        <v>0</v>
      </c>
      <c r="T588" s="213">
        <f>S588*H588</f>
        <v>0</v>
      </c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R588" s="214" t="s">
        <v>141</v>
      </c>
      <c r="AT588" s="214" t="s">
        <v>136</v>
      </c>
      <c r="AU588" s="214" t="s">
        <v>86</v>
      </c>
      <c r="AY588" s="17" t="s">
        <v>134</v>
      </c>
      <c r="BE588" s="215">
        <f>IF(N588="základní",J588,0)</f>
        <v>0</v>
      </c>
      <c r="BF588" s="215">
        <f>IF(N588="snížená",J588,0)</f>
        <v>0</v>
      </c>
      <c r="BG588" s="215">
        <f>IF(N588="zákl. přenesená",J588,0)</f>
        <v>0</v>
      </c>
      <c r="BH588" s="215">
        <f>IF(N588="sníž. přenesená",J588,0)</f>
        <v>0</v>
      </c>
      <c r="BI588" s="215">
        <f>IF(N588="nulová",J588,0)</f>
        <v>0</v>
      </c>
      <c r="BJ588" s="17" t="s">
        <v>84</v>
      </c>
      <c r="BK588" s="215">
        <f>ROUND(I588*H588,2)</f>
        <v>0</v>
      </c>
      <c r="BL588" s="17" t="s">
        <v>141</v>
      </c>
      <c r="BM588" s="214" t="s">
        <v>927</v>
      </c>
    </row>
    <row r="589" spans="1:65" s="13" customFormat="1" ht="11.25">
      <c r="B589" s="216"/>
      <c r="C589" s="217"/>
      <c r="D589" s="218" t="s">
        <v>143</v>
      </c>
      <c r="E589" s="219" t="s">
        <v>1</v>
      </c>
      <c r="F589" s="220" t="s">
        <v>928</v>
      </c>
      <c r="G589" s="217"/>
      <c r="H589" s="221">
        <v>73.010000000000005</v>
      </c>
      <c r="I589" s="222"/>
      <c r="J589" s="217"/>
      <c r="K589" s="217"/>
      <c r="L589" s="223"/>
      <c r="M589" s="224"/>
      <c r="N589" s="225"/>
      <c r="O589" s="225"/>
      <c r="P589" s="225"/>
      <c r="Q589" s="225"/>
      <c r="R589" s="225"/>
      <c r="S589" s="225"/>
      <c r="T589" s="226"/>
      <c r="AT589" s="227" t="s">
        <v>143</v>
      </c>
      <c r="AU589" s="227" t="s">
        <v>86</v>
      </c>
      <c r="AV589" s="13" t="s">
        <v>86</v>
      </c>
      <c r="AW589" s="13" t="s">
        <v>33</v>
      </c>
      <c r="AX589" s="13" t="s">
        <v>76</v>
      </c>
      <c r="AY589" s="227" t="s">
        <v>134</v>
      </c>
    </row>
    <row r="590" spans="1:65" s="13" customFormat="1" ht="11.25">
      <c r="B590" s="216"/>
      <c r="C590" s="217"/>
      <c r="D590" s="218" t="s">
        <v>143</v>
      </c>
      <c r="E590" s="219" t="s">
        <v>1</v>
      </c>
      <c r="F590" s="220" t="s">
        <v>929</v>
      </c>
      <c r="G590" s="217"/>
      <c r="H590" s="221">
        <v>338.64600000000002</v>
      </c>
      <c r="I590" s="222"/>
      <c r="J590" s="217"/>
      <c r="K590" s="217"/>
      <c r="L590" s="223"/>
      <c r="M590" s="224"/>
      <c r="N590" s="225"/>
      <c r="O590" s="225"/>
      <c r="P590" s="225"/>
      <c r="Q590" s="225"/>
      <c r="R590" s="225"/>
      <c r="S590" s="225"/>
      <c r="T590" s="226"/>
      <c r="AT590" s="227" t="s">
        <v>143</v>
      </c>
      <c r="AU590" s="227" t="s">
        <v>86</v>
      </c>
      <c r="AV590" s="13" t="s">
        <v>86</v>
      </c>
      <c r="AW590" s="13" t="s">
        <v>33</v>
      </c>
      <c r="AX590" s="13" t="s">
        <v>76</v>
      </c>
      <c r="AY590" s="227" t="s">
        <v>134</v>
      </c>
    </row>
    <row r="591" spans="1:65" s="14" customFormat="1" ht="11.25">
      <c r="B591" s="228"/>
      <c r="C591" s="229"/>
      <c r="D591" s="218" t="s">
        <v>143</v>
      </c>
      <c r="E591" s="230" t="s">
        <v>1</v>
      </c>
      <c r="F591" s="231" t="s">
        <v>145</v>
      </c>
      <c r="G591" s="229"/>
      <c r="H591" s="232">
        <v>411.65600000000001</v>
      </c>
      <c r="I591" s="233"/>
      <c r="J591" s="229"/>
      <c r="K591" s="229"/>
      <c r="L591" s="234"/>
      <c r="M591" s="235"/>
      <c r="N591" s="236"/>
      <c r="O591" s="236"/>
      <c r="P591" s="236"/>
      <c r="Q591" s="236"/>
      <c r="R591" s="236"/>
      <c r="S591" s="236"/>
      <c r="T591" s="237"/>
      <c r="AT591" s="238" t="s">
        <v>143</v>
      </c>
      <c r="AU591" s="238" t="s">
        <v>86</v>
      </c>
      <c r="AV591" s="14" t="s">
        <v>141</v>
      </c>
      <c r="AW591" s="14" t="s">
        <v>33</v>
      </c>
      <c r="AX591" s="14" t="s">
        <v>84</v>
      </c>
      <c r="AY591" s="238" t="s">
        <v>134</v>
      </c>
    </row>
    <row r="592" spans="1:65" s="12" customFormat="1" ht="22.9" customHeight="1">
      <c r="B592" s="187"/>
      <c r="C592" s="188"/>
      <c r="D592" s="189" t="s">
        <v>75</v>
      </c>
      <c r="E592" s="201" t="s">
        <v>410</v>
      </c>
      <c r="F592" s="201" t="s">
        <v>411</v>
      </c>
      <c r="G592" s="188"/>
      <c r="H592" s="188"/>
      <c r="I592" s="191"/>
      <c r="J592" s="202">
        <f>BK592</f>
        <v>0</v>
      </c>
      <c r="K592" s="188"/>
      <c r="L592" s="193"/>
      <c r="M592" s="194"/>
      <c r="N592" s="195"/>
      <c r="O592" s="195"/>
      <c r="P592" s="196">
        <f>SUM(P593:P594)</f>
        <v>0</v>
      </c>
      <c r="Q592" s="195"/>
      <c r="R592" s="196">
        <f>SUM(R593:R594)</f>
        <v>0</v>
      </c>
      <c r="S592" s="195"/>
      <c r="T592" s="197">
        <f>SUM(T593:T594)</f>
        <v>0</v>
      </c>
      <c r="AR592" s="198" t="s">
        <v>84</v>
      </c>
      <c r="AT592" s="199" t="s">
        <v>75</v>
      </c>
      <c r="AU592" s="199" t="s">
        <v>84</v>
      </c>
      <c r="AY592" s="198" t="s">
        <v>134</v>
      </c>
      <c r="BK592" s="200">
        <f>SUM(BK593:BK594)</f>
        <v>0</v>
      </c>
    </row>
    <row r="593" spans="1:65" s="2" customFormat="1" ht="21.75" customHeight="1">
      <c r="A593" s="34"/>
      <c r="B593" s="35"/>
      <c r="C593" s="203" t="s">
        <v>382</v>
      </c>
      <c r="D593" s="203" t="s">
        <v>136</v>
      </c>
      <c r="E593" s="204" t="s">
        <v>930</v>
      </c>
      <c r="F593" s="205" t="s">
        <v>931</v>
      </c>
      <c r="G593" s="206" t="s">
        <v>180</v>
      </c>
      <c r="H593" s="207">
        <v>339.34100000000001</v>
      </c>
      <c r="I593" s="208"/>
      <c r="J593" s="209">
        <f>ROUND(I593*H593,2)</f>
        <v>0</v>
      </c>
      <c r="K593" s="205" t="s">
        <v>140</v>
      </c>
      <c r="L593" s="39"/>
      <c r="M593" s="210" t="s">
        <v>1</v>
      </c>
      <c r="N593" s="211" t="s">
        <v>41</v>
      </c>
      <c r="O593" s="71"/>
      <c r="P593" s="212">
        <f>O593*H593</f>
        <v>0</v>
      </c>
      <c r="Q593" s="212">
        <v>0</v>
      </c>
      <c r="R593" s="212">
        <f>Q593*H593</f>
        <v>0</v>
      </c>
      <c r="S593" s="212">
        <v>0</v>
      </c>
      <c r="T593" s="213">
        <f>S593*H593</f>
        <v>0</v>
      </c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R593" s="214" t="s">
        <v>141</v>
      </c>
      <c r="AT593" s="214" t="s">
        <v>136</v>
      </c>
      <c r="AU593" s="214" t="s">
        <v>86</v>
      </c>
      <c r="AY593" s="17" t="s">
        <v>134</v>
      </c>
      <c r="BE593" s="215">
        <f>IF(N593="základní",J593,0)</f>
        <v>0</v>
      </c>
      <c r="BF593" s="215">
        <f>IF(N593="snížená",J593,0)</f>
        <v>0</v>
      </c>
      <c r="BG593" s="215">
        <f>IF(N593="zákl. přenesená",J593,0)</f>
        <v>0</v>
      </c>
      <c r="BH593" s="215">
        <f>IF(N593="sníž. přenesená",J593,0)</f>
        <v>0</v>
      </c>
      <c r="BI593" s="215">
        <f>IF(N593="nulová",J593,0)</f>
        <v>0</v>
      </c>
      <c r="BJ593" s="17" t="s">
        <v>84</v>
      </c>
      <c r="BK593" s="215">
        <f>ROUND(I593*H593,2)</f>
        <v>0</v>
      </c>
      <c r="BL593" s="17" t="s">
        <v>141</v>
      </c>
      <c r="BM593" s="214" t="s">
        <v>932</v>
      </c>
    </row>
    <row r="594" spans="1:65" s="2" customFormat="1" ht="21.75" customHeight="1">
      <c r="A594" s="34"/>
      <c r="B594" s="35"/>
      <c r="C594" s="203" t="s">
        <v>933</v>
      </c>
      <c r="D594" s="203" t="s">
        <v>136</v>
      </c>
      <c r="E594" s="204" t="s">
        <v>934</v>
      </c>
      <c r="F594" s="205" t="s">
        <v>935</v>
      </c>
      <c r="G594" s="206" t="s">
        <v>180</v>
      </c>
      <c r="H594" s="207">
        <v>339.34100000000001</v>
      </c>
      <c r="I594" s="208"/>
      <c r="J594" s="209">
        <f>ROUND(I594*H594,2)</f>
        <v>0</v>
      </c>
      <c r="K594" s="205" t="s">
        <v>140</v>
      </c>
      <c r="L594" s="39"/>
      <c r="M594" s="210" t="s">
        <v>1</v>
      </c>
      <c r="N594" s="211" t="s">
        <v>41</v>
      </c>
      <c r="O594" s="71"/>
      <c r="P594" s="212">
        <f>O594*H594</f>
        <v>0</v>
      </c>
      <c r="Q594" s="212">
        <v>0</v>
      </c>
      <c r="R594" s="212">
        <f>Q594*H594</f>
        <v>0</v>
      </c>
      <c r="S594" s="212">
        <v>0</v>
      </c>
      <c r="T594" s="213">
        <f>S594*H594</f>
        <v>0</v>
      </c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R594" s="214" t="s">
        <v>141</v>
      </c>
      <c r="AT594" s="214" t="s">
        <v>136</v>
      </c>
      <c r="AU594" s="214" t="s">
        <v>86</v>
      </c>
      <c r="AY594" s="17" t="s">
        <v>134</v>
      </c>
      <c r="BE594" s="215">
        <f>IF(N594="základní",J594,0)</f>
        <v>0</v>
      </c>
      <c r="BF594" s="215">
        <f>IF(N594="snížená",J594,0)</f>
        <v>0</v>
      </c>
      <c r="BG594" s="215">
        <f>IF(N594="zákl. přenesená",J594,0)</f>
        <v>0</v>
      </c>
      <c r="BH594" s="215">
        <f>IF(N594="sníž. přenesená",J594,0)</f>
        <v>0</v>
      </c>
      <c r="BI594" s="215">
        <f>IF(N594="nulová",J594,0)</f>
        <v>0</v>
      </c>
      <c r="BJ594" s="17" t="s">
        <v>84</v>
      </c>
      <c r="BK594" s="215">
        <f>ROUND(I594*H594,2)</f>
        <v>0</v>
      </c>
      <c r="BL594" s="17" t="s">
        <v>141</v>
      </c>
      <c r="BM594" s="214" t="s">
        <v>936</v>
      </c>
    </row>
    <row r="595" spans="1:65" s="12" customFormat="1" ht="25.9" customHeight="1">
      <c r="B595" s="187"/>
      <c r="C595" s="188"/>
      <c r="D595" s="189" t="s">
        <v>75</v>
      </c>
      <c r="E595" s="190" t="s">
        <v>937</v>
      </c>
      <c r="F595" s="190" t="s">
        <v>938</v>
      </c>
      <c r="G595" s="188"/>
      <c r="H595" s="188"/>
      <c r="I595" s="191"/>
      <c r="J595" s="192">
        <f>BK595</f>
        <v>0</v>
      </c>
      <c r="K595" s="188"/>
      <c r="L595" s="193"/>
      <c r="M595" s="194"/>
      <c r="N595" s="195"/>
      <c r="O595" s="195"/>
      <c r="P595" s="196">
        <f>P596</f>
        <v>0</v>
      </c>
      <c r="Q595" s="195"/>
      <c r="R595" s="196">
        <f>R596</f>
        <v>0.13900000000000001</v>
      </c>
      <c r="S595" s="195"/>
      <c r="T595" s="197">
        <f>T596</f>
        <v>0</v>
      </c>
      <c r="AR595" s="198" t="s">
        <v>86</v>
      </c>
      <c r="AT595" s="199" t="s">
        <v>75</v>
      </c>
      <c r="AU595" s="199" t="s">
        <v>76</v>
      </c>
      <c r="AY595" s="198" t="s">
        <v>134</v>
      </c>
      <c r="BK595" s="200">
        <f>BK596</f>
        <v>0</v>
      </c>
    </row>
    <row r="596" spans="1:65" s="12" customFormat="1" ht="22.9" customHeight="1">
      <c r="B596" s="187"/>
      <c r="C596" s="188"/>
      <c r="D596" s="189" t="s">
        <v>75</v>
      </c>
      <c r="E596" s="201" t="s">
        <v>419</v>
      </c>
      <c r="F596" s="201" t="s">
        <v>420</v>
      </c>
      <c r="G596" s="188"/>
      <c r="H596" s="188"/>
      <c r="I596" s="191"/>
      <c r="J596" s="202">
        <f>BK596</f>
        <v>0</v>
      </c>
      <c r="K596" s="188"/>
      <c r="L596" s="193"/>
      <c r="M596" s="194"/>
      <c r="N596" s="195"/>
      <c r="O596" s="195"/>
      <c r="P596" s="196">
        <f>SUM(P597:P627)</f>
        <v>0</v>
      </c>
      <c r="Q596" s="195"/>
      <c r="R596" s="196">
        <f>SUM(R597:R627)</f>
        <v>0.13900000000000001</v>
      </c>
      <c r="S596" s="195"/>
      <c r="T596" s="197">
        <f>SUM(T597:T627)</f>
        <v>0</v>
      </c>
      <c r="AR596" s="198" t="s">
        <v>86</v>
      </c>
      <c r="AT596" s="199" t="s">
        <v>75</v>
      </c>
      <c r="AU596" s="199" t="s">
        <v>84</v>
      </c>
      <c r="AY596" s="198" t="s">
        <v>134</v>
      </c>
      <c r="BK596" s="200">
        <f>SUM(BK597:BK627)</f>
        <v>0</v>
      </c>
    </row>
    <row r="597" spans="1:65" s="2" customFormat="1" ht="21.75" customHeight="1">
      <c r="A597" s="34"/>
      <c r="B597" s="35"/>
      <c r="C597" s="203" t="s">
        <v>397</v>
      </c>
      <c r="D597" s="203" t="s">
        <v>136</v>
      </c>
      <c r="E597" s="204" t="s">
        <v>939</v>
      </c>
      <c r="F597" s="205" t="s">
        <v>940</v>
      </c>
      <c r="G597" s="206" t="s">
        <v>139</v>
      </c>
      <c r="H597" s="207">
        <v>99.236999999999995</v>
      </c>
      <c r="I597" s="208"/>
      <c r="J597" s="209">
        <f>ROUND(I597*H597,2)</f>
        <v>0</v>
      </c>
      <c r="K597" s="205" t="s">
        <v>140</v>
      </c>
      <c r="L597" s="39"/>
      <c r="M597" s="210" t="s">
        <v>1</v>
      </c>
      <c r="N597" s="211" t="s">
        <v>41</v>
      </c>
      <c r="O597" s="71"/>
      <c r="P597" s="212">
        <f>O597*H597</f>
        <v>0</v>
      </c>
      <c r="Q597" s="212">
        <v>0</v>
      </c>
      <c r="R597" s="212">
        <f>Q597*H597</f>
        <v>0</v>
      </c>
      <c r="S597" s="212">
        <v>0</v>
      </c>
      <c r="T597" s="213">
        <f>S597*H597</f>
        <v>0</v>
      </c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R597" s="214" t="s">
        <v>221</v>
      </c>
      <c r="AT597" s="214" t="s">
        <v>136</v>
      </c>
      <c r="AU597" s="214" t="s">
        <v>86</v>
      </c>
      <c r="AY597" s="17" t="s">
        <v>134</v>
      </c>
      <c r="BE597" s="215">
        <f>IF(N597="základní",J597,0)</f>
        <v>0</v>
      </c>
      <c r="BF597" s="215">
        <f>IF(N597="snížená",J597,0)</f>
        <v>0</v>
      </c>
      <c r="BG597" s="215">
        <f>IF(N597="zákl. přenesená",J597,0)</f>
        <v>0</v>
      </c>
      <c r="BH597" s="215">
        <f>IF(N597="sníž. přenesená",J597,0)</f>
        <v>0</v>
      </c>
      <c r="BI597" s="215">
        <f>IF(N597="nulová",J597,0)</f>
        <v>0</v>
      </c>
      <c r="BJ597" s="17" t="s">
        <v>84</v>
      </c>
      <c r="BK597" s="215">
        <f>ROUND(I597*H597,2)</f>
        <v>0</v>
      </c>
      <c r="BL597" s="17" t="s">
        <v>221</v>
      </c>
      <c r="BM597" s="214" t="s">
        <v>941</v>
      </c>
    </row>
    <row r="598" spans="1:65" s="15" customFormat="1" ht="11.25">
      <c r="B598" s="239"/>
      <c r="C598" s="240"/>
      <c r="D598" s="218" t="s">
        <v>143</v>
      </c>
      <c r="E598" s="241" t="s">
        <v>1</v>
      </c>
      <c r="F598" s="242" t="s">
        <v>942</v>
      </c>
      <c r="G598" s="240"/>
      <c r="H598" s="241" t="s">
        <v>1</v>
      </c>
      <c r="I598" s="243"/>
      <c r="J598" s="240"/>
      <c r="K598" s="240"/>
      <c r="L598" s="244"/>
      <c r="M598" s="245"/>
      <c r="N598" s="246"/>
      <c r="O598" s="246"/>
      <c r="P598" s="246"/>
      <c r="Q598" s="246"/>
      <c r="R598" s="246"/>
      <c r="S598" s="246"/>
      <c r="T598" s="247"/>
      <c r="AT598" s="248" t="s">
        <v>143</v>
      </c>
      <c r="AU598" s="248" t="s">
        <v>86</v>
      </c>
      <c r="AV598" s="15" t="s">
        <v>84</v>
      </c>
      <c r="AW598" s="15" t="s">
        <v>33</v>
      </c>
      <c r="AX598" s="15" t="s">
        <v>76</v>
      </c>
      <c r="AY598" s="248" t="s">
        <v>134</v>
      </c>
    </row>
    <row r="599" spans="1:65" s="13" customFormat="1" ht="11.25">
      <c r="B599" s="216"/>
      <c r="C599" s="217"/>
      <c r="D599" s="218" t="s">
        <v>143</v>
      </c>
      <c r="E599" s="219" t="s">
        <v>1</v>
      </c>
      <c r="F599" s="220" t="s">
        <v>943</v>
      </c>
      <c r="G599" s="217"/>
      <c r="H599" s="221">
        <v>19.654</v>
      </c>
      <c r="I599" s="222"/>
      <c r="J599" s="217"/>
      <c r="K599" s="217"/>
      <c r="L599" s="223"/>
      <c r="M599" s="224"/>
      <c r="N599" s="225"/>
      <c r="O599" s="225"/>
      <c r="P599" s="225"/>
      <c r="Q599" s="225"/>
      <c r="R599" s="225"/>
      <c r="S599" s="225"/>
      <c r="T599" s="226"/>
      <c r="AT599" s="227" t="s">
        <v>143</v>
      </c>
      <c r="AU599" s="227" t="s">
        <v>86</v>
      </c>
      <c r="AV599" s="13" t="s">
        <v>86</v>
      </c>
      <c r="AW599" s="13" t="s">
        <v>33</v>
      </c>
      <c r="AX599" s="13" t="s">
        <v>76</v>
      </c>
      <c r="AY599" s="227" t="s">
        <v>134</v>
      </c>
    </row>
    <row r="600" spans="1:65" s="13" customFormat="1" ht="11.25">
      <c r="B600" s="216"/>
      <c r="C600" s="217"/>
      <c r="D600" s="218" t="s">
        <v>143</v>
      </c>
      <c r="E600" s="219" t="s">
        <v>1</v>
      </c>
      <c r="F600" s="220" t="s">
        <v>944</v>
      </c>
      <c r="G600" s="217"/>
      <c r="H600" s="221">
        <v>35.283000000000001</v>
      </c>
      <c r="I600" s="222"/>
      <c r="J600" s="217"/>
      <c r="K600" s="217"/>
      <c r="L600" s="223"/>
      <c r="M600" s="224"/>
      <c r="N600" s="225"/>
      <c r="O600" s="225"/>
      <c r="P600" s="225"/>
      <c r="Q600" s="225"/>
      <c r="R600" s="225"/>
      <c r="S600" s="225"/>
      <c r="T600" s="226"/>
      <c r="AT600" s="227" t="s">
        <v>143</v>
      </c>
      <c r="AU600" s="227" t="s">
        <v>86</v>
      </c>
      <c r="AV600" s="13" t="s">
        <v>86</v>
      </c>
      <c r="AW600" s="13" t="s">
        <v>33</v>
      </c>
      <c r="AX600" s="13" t="s">
        <v>76</v>
      </c>
      <c r="AY600" s="227" t="s">
        <v>134</v>
      </c>
    </row>
    <row r="601" spans="1:65" s="15" customFormat="1" ht="11.25">
      <c r="B601" s="239"/>
      <c r="C601" s="240"/>
      <c r="D601" s="218" t="s">
        <v>143</v>
      </c>
      <c r="E601" s="241" t="s">
        <v>1</v>
      </c>
      <c r="F601" s="242" t="s">
        <v>579</v>
      </c>
      <c r="G601" s="240"/>
      <c r="H601" s="241" t="s">
        <v>1</v>
      </c>
      <c r="I601" s="243"/>
      <c r="J601" s="240"/>
      <c r="K601" s="240"/>
      <c r="L601" s="244"/>
      <c r="M601" s="245"/>
      <c r="N601" s="246"/>
      <c r="O601" s="246"/>
      <c r="P601" s="246"/>
      <c r="Q601" s="246"/>
      <c r="R601" s="246"/>
      <c r="S601" s="246"/>
      <c r="T601" s="247"/>
      <c r="AT601" s="248" t="s">
        <v>143</v>
      </c>
      <c r="AU601" s="248" t="s">
        <v>86</v>
      </c>
      <c r="AV601" s="15" t="s">
        <v>84</v>
      </c>
      <c r="AW601" s="15" t="s">
        <v>33</v>
      </c>
      <c r="AX601" s="15" t="s">
        <v>76</v>
      </c>
      <c r="AY601" s="248" t="s">
        <v>134</v>
      </c>
    </row>
    <row r="602" spans="1:65" s="13" customFormat="1" ht="11.25">
      <c r="B602" s="216"/>
      <c r="C602" s="217"/>
      <c r="D602" s="218" t="s">
        <v>143</v>
      </c>
      <c r="E602" s="219" t="s">
        <v>1</v>
      </c>
      <c r="F602" s="220" t="s">
        <v>580</v>
      </c>
      <c r="G602" s="217"/>
      <c r="H602" s="221">
        <v>7.8949999999999996</v>
      </c>
      <c r="I602" s="222"/>
      <c r="J602" s="217"/>
      <c r="K602" s="217"/>
      <c r="L602" s="223"/>
      <c r="M602" s="224"/>
      <c r="N602" s="225"/>
      <c r="O602" s="225"/>
      <c r="P602" s="225"/>
      <c r="Q602" s="225"/>
      <c r="R602" s="225"/>
      <c r="S602" s="225"/>
      <c r="T602" s="226"/>
      <c r="AT602" s="227" t="s">
        <v>143</v>
      </c>
      <c r="AU602" s="227" t="s">
        <v>86</v>
      </c>
      <c r="AV602" s="13" t="s">
        <v>86</v>
      </c>
      <c r="AW602" s="13" t="s">
        <v>33</v>
      </c>
      <c r="AX602" s="13" t="s">
        <v>76</v>
      </c>
      <c r="AY602" s="227" t="s">
        <v>134</v>
      </c>
    </row>
    <row r="603" spans="1:65" s="13" customFormat="1" ht="11.25">
      <c r="B603" s="216"/>
      <c r="C603" s="217"/>
      <c r="D603" s="218" t="s">
        <v>143</v>
      </c>
      <c r="E603" s="219" t="s">
        <v>1</v>
      </c>
      <c r="F603" s="220" t="s">
        <v>581</v>
      </c>
      <c r="G603" s="217"/>
      <c r="H603" s="221">
        <v>8.6850000000000005</v>
      </c>
      <c r="I603" s="222"/>
      <c r="J603" s="217"/>
      <c r="K603" s="217"/>
      <c r="L603" s="223"/>
      <c r="M603" s="224"/>
      <c r="N603" s="225"/>
      <c r="O603" s="225"/>
      <c r="P603" s="225"/>
      <c r="Q603" s="225"/>
      <c r="R603" s="225"/>
      <c r="S603" s="225"/>
      <c r="T603" s="226"/>
      <c r="AT603" s="227" t="s">
        <v>143</v>
      </c>
      <c r="AU603" s="227" t="s">
        <v>86</v>
      </c>
      <c r="AV603" s="13" t="s">
        <v>86</v>
      </c>
      <c r="AW603" s="13" t="s">
        <v>33</v>
      </c>
      <c r="AX603" s="13" t="s">
        <v>76</v>
      </c>
      <c r="AY603" s="227" t="s">
        <v>134</v>
      </c>
    </row>
    <row r="604" spans="1:65" s="15" customFormat="1" ht="11.25">
      <c r="B604" s="239"/>
      <c r="C604" s="240"/>
      <c r="D604" s="218" t="s">
        <v>143</v>
      </c>
      <c r="E604" s="241" t="s">
        <v>1</v>
      </c>
      <c r="F604" s="242" t="s">
        <v>945</v>
      </c>
      <c r="G604" s="240"/>
      <c r="H604" s="241" t="s">
        <v>1</v>
      </c>
      <c r="I604" s="243"/>
      <c r="J604" s="240"/>
      <c r="K604" s="240"/>
      <c r="L604" s="244"/>
      <c r="M604" s="245"/>
      <c r="N604" s="246"/>
      <c r="O604" s="246"/>
      <c r="P604" s="246"/>
      <c r="Q604" s="246"/>
      <c r="R604" s="246"/>
      <c r="S604" s="246"/>
      <c r="T604" s="247"/>
      <c r="AT604" s="248" t="s">
        <v>143</v>
      </c>
      <c r="AU604" s="248" t="s">
        <v>86</v>
      </c>
      <c r="AV604" s="15" t="s">
        <v>84</v>
      </c>
      <c r="AW604" s="15" t="s">
        <v>33</v>
      </c>
      <c r="AX604" s="15" t="s">
        <v>76</v>
      </c>
      <c r="AY604" s="248" t="s">
        <v>134</v>
      </c>
    </row>
    <row r="605" spans="1:65" s="13" customFormat="1" ht="11.25">
      <c r="B605" s="216"/>
      <c r="C605" s="217"/>
      <c r="D605" s="218" t="s">
        <v>143</v>
      </c>
      <c r="E605" s="219" t="s">
        <v>1</v>
      </c>
      <c r="F605" s="220" t="s">
        <v>946</v>
      </c>
      <c r="G605" s="217"/>
      <c r="H605" s="221">
        <v>12.87</v>
      </c>
      <c r="I605" s="222"/>
      <c r="J605" s="217"/>
      <c r="K605" s="217"/>
      <c r="L605" s="223"/>
      <c r="M605" s="224"/>
      <c r="N605" s="225"/>
      <c r="O605" s="225"/>
      <c r="P605" s="225"/>
      <c r="Q605" s="225"/>
      <c r="R605" s="225"/>
      <c r="S605" s="225"/>
      <c r="T605" s="226"/>
      <c r="AT605" s="227" t="s">
        <v>143</v>
      </c>
      <c r="AU605" s="227" t="s">
        <v>86</v>
      </c>
      <c r="AV605" s="13" t="s">
        <v>86</v>
      </c>
      <c r="AW605" s="13" t="s">
        <v>33</v>
      </c>
      <c r="AX605" s="13" t="s">
        <v>76</v>
      </c>
      <c r="AY605" s="227" t="s">
        <v>134</v>
      </c>
    </row>
    <row r="606" spans="1:65" s="13" customFormat="1" ht="11.25">
      <c r="B606" s="216"/>
      <c r="C606" s="217"/>
      <c r="D606" s="218" t="s">
        <v>143</v>
      </c>
      <c r="E606" s="219" t="s">
        <v>1</v>
      </c>
      <c r="F606" s="220" t="s">
        <v>947</v>
      </c>
      <c r="G606" s="217"/>
      <c r="H606" s="221">
        <v>14.85</v>
      </c>
      <c r="I606" s="222"/>
      <c r="J606" s="217"/>
      <c r="K606" s="217"/>
      <c r="L606" s="223"/>
      <c r="M606" s="224"/>
      <c r="N606" s="225"/>
      <c r="O606" s="225"/>
      <c r="P606" s="225"/>
      <c r="Q606" s="225"/>
      <c r="R606" s="225"/>
      <c r="S606" s="225"/>
      <c r="T606" s="226"/>
      <c r="AT606" s="227" t="s">
        <v>143</v>
      </c>
      <c r="AU606" s="227" t="s">
        <v>86</v>
      </c>
      <c r="AV606" s="13" t="s">
        <v>86</v>
      </c>
      <c r="AW606" s="13" t="s">
        <v>33</v>
      </c>
      <c r="AX606" s="13" t="s">
        <v>76</v>
      </c>
      <c r="AY606" s="227" t="s">
        <v>134</v>
      </c>
    </row>
    <row r="607" spans="1:65" s="14" customFormat="1" ht="11.25">
      <c r="B607" s="228"/>
      <c r="C607" s="229"/>
      <c r="D607" s="218" t="s">
        <v>143</v>
      </c>
      <c r="E607" s="230" t="s">
        <v>1</v>
      </c>
      <c r="F607" s="231" t="s">
        <v>145</v>
      </c>
      <c r="G607" s="229"/>
      <c r="H607" s="232">
        <v>99.236999999999995</v>
      </c>
      <c r="I607" s="233"/>
      <c r="J607" s="229"/>
      <c r="K607" s="229"/>
      <c r="L607" s="234"/>
      <c r="M607" s="235"/>
      <c r="N607" s="236"/>
      <c r="O607" s="236"/>
      <c r="P607" s="236"/>
      <c r="Q607" s="236"/>
      <c r="R607" s="236"/>
      <c r="S607" s="236"/>
      <c r="T607" s="237"/>
      <c r="AT607" s="238" t="s">
        <v>143</v>
      </c>
      <c r="AU607" s="238" t="s">
        <v>86</v>
      </c>
      <c r="AV607" s="14" t="s">
        <v>141</v>
      </c>
      <c r="AW607" s="14" t="s">
        <v>33</v>
      </c>
      <c r="AX607" s="14" t="s">
        <v>84</v>
      </c>
      <c r="AY607" s="238" t="s">
        <v>134</v>
      </c>
    </row>
    <row r="608" spans="1:65" s="2" customFormat="1" ht="16.5" customHeight="1">
      <c r="A608" s="34"/>
      <c r="B608" s="35"/>
      <c r="C608" s="249" t="s">
        <v>948</v>
      </c>
      <c r="D608" s="249" t="s">
        <v>216</v>
      </c>
      <c r="E608" s="250" t="s">
        <v>427</v>
      </c>
      <c r="F608" s="251" t="s">
        <v>428</v>
      </c>
      <c r="G608" s="252" t="s">
        <v>180</v>
      </c>
      <c r="H608" s="253">
        <v>0.04</v>
      </c>
      <c r="I608" s="254"/>
      <c r="J608" s="255">
        <f>ROUND(I608*H608,2)</f>
        <v>0</v>
      </c>
      <c r="K608" s="251" t="s">
        <v>140</v>
      </c>
      <c r="L608" s="256"/>
      <c r="M608" s="257" t="s">
        <v>1</v>
      </c>
      <c r="N608" s="258" t="s">
        <v>41</v>
      </c>
      <c r="O608" s="71"/>
      <c r="P608" s="212">
        <f>O608*H608</f>
        <v>0</v>
      </c>
      <c r="Q608" s="212">
        <v>1</v>
      </c>
      <c r="R608" s="212">
        <f>Q608*H608</f>
        <v>0.04</v>
      </c>
      <c r="S608" s="212">
        <v>0</v>
      </c>
      <c r="T608" s="213">
        <f>S608*H608</f>
        <v>0</v>
      </c>
      <c r="U608" s="34"/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  <c r="AR608" s="214" t="s">
        <v>210</v>
      </c>
      <c r="AT608" s="214" t="s">
        <v>216</v>
      </c>
      <c r="AU608" s="214" t="s">
        <v>86</v>
      </c>
      <c r="AY608" s="17" t="s">
        <v>134</v>
      </c>
      <c r="BE608" s="215">
        <f>IF(N608="základní",J608,0)</f>
        <v>0</v>
      </c>
      <c r="BF608" s="215">
        <f>IF(N608="snížená",J608,0)</f>
        <v>0</v>
      </c>
      <c r="BG608" s="215">
        <f>IF(N608="zákl. přenesená",J608,0)</f>
        <v>0</v>
      </c>
      <c r="BH608" s="215">
        <f>IF(N608="sníž. přenesená",J608,0)</f>
        <v>0</v>
      </c>
      <c r="BI608" s="215">
        <f>IF(N608="nulová",J608,0)</f>
        <v>0</v>
      </c>
      <c r="BJ608" s="17" t="s">
        <v>84</v>
      </c>
      <c r="BK608" s="215">
        <f>ROUND(I608*H608,2)</f>
        <v>0</v>
      </c>
      <c r="BL608" s="17" t="s">
        <v>221</v>
      </c>
      <c r="BM608" s="214" t="s">
        <v>949</v>
      </c>
    </row>
    <row r="609" spans="1:65" s="13" customFormat="1" ht="11.25">
      <c r="B609" s="216"/>
      <c r="C609" s="217"/>
      <c r="D609" s="218" t="s">
        <v>143</v>
      </c>
      <c r="E609" s="219" t="s">
        <v>1</v>
      </c>
      <c r="F609" s="220" t="s">
        <v>950</v>
      </c>
      <c r="G609" s="217"/>
      <c r="H609" s="221">
        <v>0.04</v>
      </c>
      <c r="I609" s="222"/>
      <c r="J609" s="217"/>
      <c r="K609" s="217"/>
      <c r="L609" s="223"/>
      <c r="M609" s="224"/>
      <c r="N609" s="225"/>
      <c r="O609" s="225"/>
      <c r="P609" s="225"/>
      <c r="Q609" s="225"/>
      <c r="R609" s="225"/>
      <c r="S609" s="225"/>
      <c r="T609" s="226"/>
      <c r="AT609" s="227" t="s">
        <v>143</v>
      </c>
      <c r="AU609" s="227" t="s">
        <v>86</v>
      </c>
      <c r="AV609" s="13" t="s">
        <v>86</v>
      </c>
      <c r="AW609" s="13" t="s">
        <v>33</v>
      </c>
      <c r="AX609" s="13" t="s">
        <v>76</v>
      </c>
      <c r="AY609" s="227" t="s">
        <v>134</v>
      </c>
    </row>
    <row r="610" spans="1:65" s="14" customFormat="1" ht="11.25">
      <c r="B610" s="228"/>
      <c r="C610" s="229"/>
      <c r="D610" s="218" t="s">
        <v>143</v>
      </c>
      <c r="E610" s="230" t="s">
        <v>1</v>
      </c>
      <c r="F610" s="231" t="s">
        <v>145</v>
      </c>
      <c r="G610" s="229"/>
      <c r="H610" s="232">
        <v>0.04</v>
      </c>
      <c r="I610" s="233"/>
      <c r="J610" s="229"/>
      <c r="K610" s="229"/>
      <c r="L610" s="234"/>
      <c r="M610" s="235"/>
      <c r="N610" s="236"/>
      <c r="O610" s="236"/>
      <c r="P610" s="236"/>
      <c r="Q610" s="236"/>
      <c r="R610" s="236"/>
      <c r="S610" s="236"/>
      <c r="T610" s="237"/>
      <c r="AT610" s="238" t="s">
        <v>143</v>
      </c>
      <c r="AU610" s="238" t="s">
        <v>86</v>
      </c>
      <c r="AV610" s="14" t="s">
        <v>141</v>
      </c>
      <c r="AW610" s="14" t="s">
        <v>33</v>
      </c>
      <c r="AX610" s="14" t="s">
        <v>84</v>
      </c>
      <c r="AY610" s="238" t="s">
        <v>134</v>
      </c>
    </row>
    <row r="611" spans="1:65" s="2" customFormat="1" ht="21.75" customHeight="1">
      <c r="A611" s="34"/>
      <c r="B611" s="35"/>
      <c r="C611" s="203" t="s">
        <v>400</v>
      </c>
      <c r="D611" s="203" t="s">
        <v>136</v>
      </c>
      <c r="E611" s="204" t="s">
        <v>951</v>
      </c>
      <c r="F611" s="205" t="s">
        <v>952</v>
      </c>
      <c r="G611" s="206" t="s">
        <v>139</v>
      </c>
      <c r="H611" s="207">
        <v>198.47399999999999</v>
      </c>
      <c r="I611" s="208"/>
      <c r="J611" s="209">
        <f>ROUND(I611*H611,2)</f>
        <v>0</v>
      </c>
      <c r="K611" s="205" t="s">
        <v>140</v>
      </c>
      <c r="L611" s="39"/>
      <c r="M611" s="210" t="s">
        <v>1</v>
      </c>
      <c r="N611" s="211" t="s">
        <v>41</v>
      </c>
      <c r="O611" s="71"/>
      <c r="P611" s="212">
        <f>O611*H611</f>
        <v>0</v>
      </c>
      <c r="Q611" s="212">
        <v>0</v>
      </c>
      <c r="R611" s="212">
        <f>Q611*H611</f>
        <v>0</v>
      </c>
      <c r="S611" s="212">
        <v>0</v>
      </c>
      <c r="T611" s="213">
        <f>S611*H611</f>
        <v>0</v>
      </c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R611" s="214" t="s">
        <v>221</v>
      </c>
      <c r="AT611" s="214" t="s">
        <v>136</v>
      </c>
      <c r="AU611" s="214" t="s">
        <v>86</v>
      </c>
      <c r="AY611" s="17" t="s">
        <v>134</v>
      </c>
      <c r="BE611" s="215">
        <f>IF(N611="základní",J611,0)</f>
        <v>0</v>
      </c>
      <c r="BF611" s="215">
        <f>IF(N611="snížená",J611,0)</f>
        <v>0</v>
      </c>
      <c r="BG611" s="215">
        <f>IF(N611="zákl. přenesená",J611,0)</f>
        <v>0</v>
      </c>
      <c r="BH611" s="215">
        <f>IF(N611="sníž. přenesená",J611,0)</f>
        <v>0</v>
      </c>
      <c r="BI611" s="215">
        <f>IF(N611="nulová",J611,0)</f>
        <v>0</v>
      </c>
      <c r="BJ611" s="17" t="s">
        <v>84</v>
      </c>
      <c r="BK611" s="215">
        <f>ROUND(I611*H611,2)</f>
        <v>0</v>
      </c>
      <c r="BL611" s="17" t="s">
        <v>221</v>
      </c>
      <c r="BM611" s="214" t="s">
        <v>953</v>
      </c>
    </row>
    <row r="612" spans="1:65" s="13" customFormat="1" ht="11.25">
      <c r="B612" s="216"/>
      <c r="C612" s="217"/>
      <c r="D612" s="218" t="s">
        <v>143</v>
      </c>
      <c r="E612" s="219" t="s">
        <v>1</v>
      </c>
      <c r="F612" s="220" t="s">
        <v>954</v>
      </c>
      <c r="G612" s="217"/>
      <c r="H612" s="221">
        <v>198.47399999999999</v>
      </c>
      <c r="I612" s="222"/>
      <c r="J612" s="217"/>
      <c r="K612" s="217"/>
      <c r="L612" s="223"/>
      <c r="M612" s="224"/>
      <c r="N612" s="225"/>
      <c r="O612" s="225"/>
      <c r="P612" s="225"/>
      <c r="Q612" s="225"/>
      <c r="R612" s="225"/>
      <c r="S612" s="225"/>
      <c r="T612" s="226"/>
      <c r="AT612" s="227" t="s">
        <v>143</v>
      </c>
      <c r="AU612" s="227" t="s">
        <v>86</v>
      </c>
      <c r="AV612" s="13" t="s">
        <v>86</v>
      </c>
      <c r="AW612" s="13" t="s">
        <v>33</v>
      </c>
      <c r="AX612" s="13" t="s">
        <v>76</v>
      </c>
      <c r="AY612" s="227" t="s">
        <v>134</v>
      </c>
    </row>
    <row r="613" spans="1:65" s="14" customFormat="1" ht="11.25">
      <c r="B613" s="228"/>
      <c r="C613" s="229"/>
      <c r="D613" s="218" t="s">
        <v>143</v>
      </c>
      <c r="E613" s="230" t="s">
        <v>1</v>
      </c>
      <c r="F613" s="231" t="s">
        <v>145</v>
      </c>
      <c r="G613" s="229"/>
      <c r="H613" s="232">
        <v>198.47399999999999</v>
      </c>
      <c r="I613" s="233"/>
      <c r="J613" s="229"/>
      <c r="K613" s="229"/>
      <c r="L613" s="234"/>
      <c r="M613" s="235"/>
      <c r="N613" s="236"/>
      <c r="O613" s="236"/>
      <c r="P613" s="236"/>
      <c r="Q613" s="236"/>
      <c r="R613" s="236"/>
      <c r="S613" s="236"/>
      <c r="T613" s="237"/>
      <c r="AT613" s="238" t="s">
        <v>143</v>
      </c>
      <c r="AU613" s="238" t="s">
        <v>86</v>
      </c>
      <c r="AV613" s="14" t="s">
        <v>141</v>
      </c>
      <c r="AW613" s="14" t="s">
        <v>33</v>
      </c>
      <c r="AX613" s="14" t="s">
        <v>84</v>
      </c>
      <c r="AY613" s="238" t="s">
        <v>134</v>
      </c>
    </row>
    <row r="614" spans="1:65" s="2" customFormat="1" ht="16.5" customHeight="1">
      <c r="A614" s="34"/>
      <c r="B614" s="35"/>
      <c r="C614" s="249" t="s">
        <v>955</v>
      </c>
      <c r="D614" s="249" t="s">
        <v>216</v>
      </c>
      <c r="E614" s="250" t="s">
        <v>436</v>
      </c>
      <c r="F614" s="251" t="s">
        <v>437</v>
      </c>
      <c r="G614" s="252" t="s">
        <v>180</v>
      </c>
      <c r="H614" s="253">
        <v>9.9000000000000005E-2</v>
      </c>
      <c r="I614" s="254"/>
      <c r="J614" s="255">
        <f>ROUND(I614*H614,2)</f>
        <v>0</v>
      </c>
      <c r="K614" s="251" t="s">
        <v>140</v>
      </c>
      <c r="L614" s="256"/>
      <c r="M614" s="257" t="s">
        <v>1</v>
      </c>
      <c r="N614" s="258" t="s">
        <v>41</v>
      </c>
      <c r="O614" s="71"/>
      <c r="P614" s="212">
        <f>O614*H614</f>
        <v>0</v>
      </c>
      <c r="Q614" s="212">
        <v>1</v>
      </c>
      <c r="R614" s="212">
        <f>Q614*H614</f>
        <v>9.9000000000000005E-2</v>
      </c>
      <c r="S614" s="212">
        <v>0</v>
      </c>
      <c r="T614" s="213">
        <f>S614*H614</f>
        <v>0</v>
      </c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R614" s="214" t="s">
        <v>210</v>
      </c>
      <c r="AT614" s="214" t="s">
        <v>216</v>
      </c>
      <c r="AU614" s="214" t="s">
        <v>86</v>
      </c>
      <c r="AY614" s="17" t="s">
        <v>134</v>
      </c>
      <c r="BE614" s="215">
        <f>IF(N614="základní",J614,0)</f>
        <v>0</v>
      </c>
      <c r="BF614" s="215">
        <f>IF(N614="snížená",J614,0)</f>
        <v>0</v>
      </c>
      <c r="BG614" s="215">
        <f>IF(N614="zákl. přenesená",J614,0)</f>
        <v>0</v>
      </c>
      <c r="BH614" s="215">
        <f>IF(N614="sníž. přenesená",J614,0)</f>
        <v>0</v>
      </c>
      <c r="BI614" s="215">
        <f>IF(N614="nulová",J614,0)</f>
        <v>0</v>
      </c>
      <c r="BJ614" s="17" t="s">
        <v>84</v>
      </c>
      <c r="BK614" s="215">
        <f>ROUND(I614*H614,2)</f>
        <v>0</v>
      </c>
      <c r="BL614" s="17" t="s">
        <v>221</v>
      </c>
      <c r="BM614" s="214" t="s">
        <v>956</v>
      </c>
    </row>
    <row r="615" spans="1:65" s="13" customFormat="1" ht="11.25">
      <c r="B615" s="216"/>
      <c r="C615" s="217"/>
      <c r="D615" s="218" t="s">
        <v>143</v>
      </c>
      <c r="E615" s="219" t="s">
        <v>1</v>
      </c>
      <c r="F615" s="220" t="s">
        <v>957</v>
      </c>
      <c r="G615" s="217"/>
      <c r="H615" s="221">
        <v>9.9000000000000005E-2</v>
      </c>
      <c r="I615" s="222"/>
      <c r="J615" s="217"/>
      <c r="K615" s="217"/>
      <c r="L615" s="223"/>
      <c r="M615" s="224"/>
      <c r="N615" s="225"/>
      <c r="O615" s="225"/>
      <c r="P615" s="225"/>
      <c r="Q615" s="225"/>
      <c r="R615" s="225"/>
      <c r="S615" s="225"/>
      <c r="T615" s="226"/>
      <c r="AT615" s="227" t="s">
        <v>143</v>
      </c>
      <c r="AU615" s="227" t="s">
        <v>86</v>
      </c>
      <c r="AV615" s="13" t="s">
        <v>86</v>
      </c>
      <c r="AW615" s="13" t="s">
        <v>33</v>
      </c>
      <c r="AX615" s="13" t="s">
        <v>76</v>
      </c>
      <c r="AY615" s="227" t="s">
        <v>134</v>
      </c>
    </row>
    <row r="616" spans="1:65" s="14" customFormat="1" ht="11.25">
      <c r="B616" s="228"/>
      <c r="C616" s="229"/>
      <c r="D616" s="218" t="s">
        <v>143</v>
      </c>
      <c r="E616" s="230" t="s">
        <v>1</v>
      </c>
      <c r="F616" s="231" t="s">
        <v>145</v>
      </c>
      <c r="G616" s="229"/>
      <c r="H616" s="232">
        <v>9.9000000000000005E-2</v>
      </c>
      <c r="I616" s="233"/>
      <c r="J616" s="229"/>
      <c r="K616" s="229"/>
      <c r="L616" s="234"/>
      <c r="M616" s="235"/>
      <c r="N616" s="236"/>
      <c r="O616" s="236"/>
      <c r="P616" s="236"/>
      <c r="Q616" s="236"/>
      <c r="R616" s="236"/>
      <c r="S616" s="236"/>
      <c r="T616" s="237"/>
      <c r="AT616" s="238" t="s">
        <v>143</v>
      </c>
      <c r="AU616" s="238" t="s">
        <v>86</v>
      </c>
      <c r="AV616" s="14" t="s">
        <v>141</v>
      </c>
      <c r="AW616" s="14" t="s">
        <v>33</v>
      </c>
      <c r="AX616" s="14" t="s">
        <v>84</v>
      </c>
      <c r="AY616" s="238" t="s">
        <v>134</v>
      </c>
    </row>
    <row r="617" spans="1:65" s="2" customFormat="1" ht="21.75" customHeight="1">
      <c r="A617" s="34"/>
      <c r="B617" s="35"/>
      <c r="C617" s="203" t="s">
        <v>405</v>
      </c>
      <c r="D617" s="203" t="s">
        <v>136</v>
      </c>
      <c r="E617" s="204" t="s">
        <v>958</v>
      </c>
      <c r="F617" s="205" t="s">
        <v>959</v>
      </c>
      <c r="G617" s="206" t="s">
        <v>139</v>
      </c>
      <c r="H617" s="207">
        <v>148.45699999999999</v>
      </c>
      <c r="I617" s="208"/>
      <c r="J617" s="209">
        <f>ROUND(I617*H617,2)</f>
        <v>0</v>
      </c>
      <c r="K617" s="205" t="s">
        <v>1</v>
      </c>
      <c r="L617" s="39"/>
      <c r="M617" s="210" t="s">
        <v>1</v>
      </c>
      <c r="N617" s="211" t="s">
        <v>41</v>
      </c>
      <c r="O617" s="71"/>
      <c r="P617" s="212">
        <f>O617*H617</f>
        <v>0</v>
      </c>
      <c r="Q617" s="212">
        <v>0</v>
      </c>
      <c r="R617" s="212">
        <f>Q617*H617</f>
        <v>0</v>
      </c>
      <c r="S617" s="212">
        <v>0</v>
      </c>
      <c r="T617" s="213">
        <f>S617*H617</f>
        <v>0</v>
      </c>
      <c r="U617" s="34"/>
      <c r="V617" s="34"/>
      <c r="W617" s="34"/>
      <c r="X617" s="34"/>
      <c r="Y617" s="34"/>
      <c r="Z617" s="34"/>
      <c r="AA617" s="34"/>
      <c r="AB617" s="34"/>
      <c r="AC617" s="34"/>
      <c r="AD617" s="34"/>
      <c r="AE617" s="34"/>
      <c r="AR617" s="214" t="s">
        <v>221</v>
      </c>
      <c r="AT617" s="214" t="s">
        <v>136</v>
      </c>
      <c r="AU617" s="214" t="s">
        <v>86</v>
      </c>
      <c r="AY617" s="17" t="s">
        <v>134</v>
      </c>
      <c r="BE617" s="215">
        <f>IF(N617="základní",J617,0)</f>
        <v>0</v>
      </c>
      <c r="BF617" s="215">
        <f>IF(N617="snížená",J617,0)</f>
        <v>0</v>
      </c>
      <c r="BG617" s="215">
        <f>IF(N617="zákl. přenesená",J617,0)</f>
        <v>0</v>
      </c>
      <c r="BH617" s="215">
        <f>IF(N617="sníž. přenesená",J617,0)</f>
        <v>0</v>
      </c>
      <c r="BI617" s="215">
        <f>IF(N617="nulová",J617,0)</f>
        <v>0</v>
      </c>
      <c r="BJ617" s="17" t="s">
        <v>84</v>
      </c>
      <c r="BK617" s="215">
        <f>ROUND(I617*H617,2)</f>
        <v>0</v>
      </c>
      <c r="BL617" s="17" t="s">
        <v>221</v>
      </c>
      <c r="BM617" s="214" t="s">
        <v>960</v>
      </c>
    </row>
    <row r="618" spans="1:65" s="15" customFormat="1" ht="11.25">
      <c r="B618" s="239"/>
      <c r="C618" s="240"/>
      <c r="D618" s="218" t="s">
        <v>143</v>
      </c>
      <c r="E618" s="241" t="s">
        <v>1</v>
      </c>
      <c r="F618" s="242" t="s">
        <v>961</v>
      </c>
      <c r="G618" s="240"/>
      <c r="H618" s="241" t="s">
        <v>1</v>
      </c>
      <c r="I618" s="243"/>
      <c r="J618" s="240"/>
      <c r="K618" s="240"/>
      <c r="L618" s="244"/>
      <c r="M618" s="245"/>
      <c r="N618" s="246"/>
      <c r="O618" s="246"/>
      <c r="P618" s="246"/>
      <c r="Q618" s="246"/>
      <c r="R618" s="246"/>
      <c r="S618" s="246"/>
      <c r="T618" s="247"/>
      <c r="AT618" s="248" t="s">
        <v>143</v>
      </c>
      <c r="AU618" s="248" t="s">
        <v>86</v>
      </c>
      <c r="AV618" s="15" t="s">
        <v>84</v>
      </c>
      <c r="AW618" s="15" t="s">
        <v>33</v>
      </c>
      <c r="AX618" s="15" t="s">
        <v>76</v>
      </c>
      <c r="AY618" s="248" t="s">
        <v>134</v>
      </c>
    </row>
    <row r="619" spans="1:65" s="13" customFormat="1" ht="11.25">
      <c r="B619" s="216"/>
      <c r="C619" s="217"/>
      <c r="D619" s="218" t="s">
        <v>143</v>
      </c>
      <c r="E619" s="219" t="s">
        <v>1</v>
      </c>
      <c r="F619" s="220" t="s">
        <v>962</v>
      </c>
      <c r="G619" s="217"/>
      <c r="H619" s="221">
        <v>43.817</v>
      </c>
      <c r="I619" s="222"/>
      <c r="J619" s="217"/>
      <c r="K619" s="217"/>
      <c r="L619" s="223"/>
      <c r="M619" s="224"/>
      <c r="N619" s="225"/>
      <c r="O619" s="225"/>
      <c r="P619" s="225"/>
      <c r="Q619" s="225"/>
      <c r="R619" s="225"/>
      <c r="S619" s="225"/>
      <c r="T619" s="226"/>
      <c r="AT619" s="227" t="s">
        <v>143</v>
      </c>
      <c r="AU619" s="227" t="s">
        <v>86</v>
      </c>
      <c r="AV619" s="13" t="s">
        <v>86</v>
      </c>
      <c r="AW619" s="13" t="s">
        <v>33</v>
      </c>
      <c r="AX619" s="13" t="s">
        <v>76</v>
      </c>
      <c r="AY619" s="227" t="s">
        <v>134</v>
      </c>
    </row>
    <row r="620" spans="1:65" s="15" customFormat="1" ht="11.25">
      <c r="B620" s="239"/>
      <c r="C620" s="240"/>
      <c r="D620" s="218" t="s">
        <v>143</v>
      </c>
      <c r="E620" s="241" t="s">
        <v>1</v>
      </c>
      <c r="F620" s="242" t="s">
        <v>963</v>
      </c>
      <c r="G620" s="240"/>
      <c r="H620" s="241" t="s">
        <v>1</v>
      </c>
      <c r="I620" s="243"/>
      <c r="J620" s="240"/>
      <c r="K620" s="240"/>
      <c r="L620" s="244"/>
      <c r="M620" s="245"/>
      <c r="N620" s="246"/>
      <c r="O620" s="246"/>
      <c r="P620" s="246"/>
      <c r="Q620" s="246"/>
      <c r="R620" s="246"/>
      <c r="S620" s="246"/>
      <c r="T620" s="247"/>
      <c r="AT620" s="248" t="s">
        <v>143</v>
      </c>
      <c r="AU620" s="248" t="s">
        <v>86</v>
      </c>
      <c r="AV620" s="15" t="s">
        <v>84</v>
      </c>
      <c r="AW620" s="15" t="s">
        <v>33</v>
      </c>
      <c r="AX620" s="15" t="s">
        <v>76</v>
      </c>
      <c r="AY620" s="248" t="s">
        <v>134</v>
      </c>
    </row>
    <row r="621" spans="1:65" s="13" customFormat="1" ht="11.25">
      <c r="B621" s="216"/>
      <c r="C621" s="217"/>
      <c r="D621" s="218" t="s">
        <v>143</v>
      </c>
      <c r="E621" s="219" t="s">
        <v>1</v>
      </c>
      <c r="F621" s="220" t="s">
        <v>964</v>
      </c>
      <c r="G621" s="217"/>
      <c r="H621" s="221">
        <v>104.64</v>
      </c>
      <c r="I621" s="222"/>
      <c r="J621" s="217"/>
      <c r="K621" s="217"/>
      <c r="L621" s="223"/>
      <c r="M621" s="224"/>
      <c r="N621" s="225"/>
      <c r="O621" s="225"/>
      <c r="P621" s="225"/>
      <c r="Q621" s="225"/>
      <c r="R621" s="225"/>
      <c r="S621" s="225"/>
      <c r="T621" s="226"/>
      <c r="AT621" s="227" t="s">
        <v>143</v>
      </c>
      <c r="AU621" s="227" t="s">
        <v>86</v>
      </c>
      <c r="AV621" s="13" t="s">
        <v>86</v>
      </c>
      <c r="AW621" s="13" t="s">
        <v>33</v>
      </c>
      <c r="AX621" s="13" t="s">
        <v>76</v>
      </c>
      <c r="AY621" s="227" t="s">
        <v>134</v>
      </c>
    </row>
    <row r="622" spans="1:65" s="14" customFormat="1" ht="11.25">
      <c r="B622" s="228"/>
      <c r="C622" s="229"/>
      <c r="D622" s="218" t="s">
        <v>143</v>
      </c>
      <c r="E622" s="230" t="s">
        <v>1</v>
      </c>
      <c r="F622" s="231" t="s">
        <v>145</v>
      </c>
      <c r="G622" s="229"/>
      <c r="H622" s="232">
        <v>148.45699999999999</v>
      </c>
      <c r="I622" s="233"/>
      <c r="J622" s="229"/>
      <c r="K622" s="229"/>
      <c r="L622" s="234"/>
      <c r="M622" s="235"/>
      <c r="N622" s="236"/>
      <c r="O622" s="236"/>
      <c r="P622" s="236"/>
      <c r="Q622" s="236"/>
      <c r="R622" s="236"/>
      <c r="S622" s="236"/>
      <c r="T622" s="237"/>
      <c r="AT622" s="238" t="s">
        <v>143</v>
      </c>
      <c r="AU622" s="238" t="s">
        <v>86</v>
      </c>
      <c r="AV622" s="14" t="s">
        <v>141</v>
      </c>
      <c r="AW622" s="14" t="s">
        <v>33</v>
      </c>
      <c r="AX622" s="14" t="s">
        <v>84</v>
      </c>
      <c r="AY622" s="238" t="s">
        <v>134</v>
      </c>
    </row>
    <row r="623" spans="1:65" s="2" customFormat="1" ht="21.75" customHeight="1">
      <c r="A623" s="34"/>
      <c r="B623" s="35"/>
      <c r="C623" s="203" t="s">
        <v>965</v>
      </c>
      <c r="D623" s="203" t="s">
        <v>136</v>
      </c>
      <c r="E623" s="204" t="s">
        <v>966</v>
      </c>
      <c r="F623" s="205" t="s">
        <v>967</v>
      </c>
      <c r="G623" s="206" t="s">
        <v>153</v>
      </c>
      <c r="H623" s="207">
        <v>27.79</v>
      </c>
      <c r="I623" s="208"/>
      <c r="J623" s="209">
        <f>ROUND(I623*H623,2)</f>
        <v>0</v>
      </c>
      <c r="K623" s="205" t="s">
        <v>1</v>
      </c>
      <c r="L623" s="39"/>
      <c r="M623" s="210" t="s">
        <v>1</v>
      </c>
      <c r="N623" s="211" t="s">
        <v>41</v>
      </c>
      <c r="O623" s="71"/>
      <c r="P623" s="212">
        <f>O623*H623</f>
        <v>0</v>
      </c>
      <c r="Q623" s="212">
        <v>0</v>
      </c>
      <c r="R623" s="212">
        <f>Q623*H623</f>
        <v>0</v>
      </c>
      <c r="S623" s="212">
        <v>0</v>
      </c>
      <c r="T623" s="213">
        <f>S623*H623</f>
        <v>0</v>
      </c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R623" s="214" t="s">
        <v>221</v>
      </c>
      <c r="AT623" s="214" t="s">
        <v>136</v>
      </c>
      <c r="AU623" s="214" t="s">
        <v>86</v>
      </c>
      <c r="AY623" s="17" t="s">
        <v>134</v>
      </c>
      <c r="BE623" s="215">
        <f>IF(N623="základní",J623,0)</f>
        <v>0</v>
      </c>
      <c r="BF623" s="215">
        <f>IF(N623="snížená",J623,0)</f>
        <v>0</v>
      </c>
      <c r="BG623" s="215">
        <f>IF(N623="zákl. přenesená",J623,0)</f>
        <v>0</v>
      </c>
      <c r="BH623" s="215">
        <f>IF(N623="sníž. přenesená",J623,0)</f>
        <v>0</v>
      </c>
      <c r="BI623" s="215">
        <f>IF(N623="nulová",J623,0)</f>
        <v>0</v>
      </c>
      <c r="BJ623" s="17" t="s">
        <v>84</v>
      </c>
      <c r="BK623" s="215">
        <f>ROUND(I623*H623,2)</f>
        <v>0</v>
      </c>
      <c r="BL623" s="17" t="s">
        <v>221</v>
      </c>
      <c r="BM623" s="214" t="s">
        <v>968</v>
      </c>
    </row>
    <row r="624" spans="1:65" s="13" customFormat="1" ht="11.25">
      <c r="B624" s="216"/>
      <c r="C624" s="217"/>
      <c r="D624" s="218" t="s">
        <v>143</v>
      </c>
      <c r="E624" s="219" t="s">
        <v>1</v>
      </c>
      <c r="F624" s="220" t="s">
        <v>969</v>
      </c>
      <c r="G624" s="217"/>
      <c r="H624" s="221">
        <v>15.79</v>
      </c>
      <c r="I624" s="222"/>
      <c r="J624" s="217"/>
      <c r="K624" s="217"/>
      <c r="L624" s="223"/>
      <c r="M624" s="224"/>
      <c r="N624" s="225"/>
      <c r="O624" s="225"/>
      <c r="P624" s="225"/>
      <c r="Q624" s="225"/>
      <c r="R624" s="225"/>
      <c r="S624" s="225"/>
      <c r="T624" s="226"/>
      <c r="AT624" s="227" t="s">
        <v>143</v>
      </c>
      <c r="AU624" s="227" t="s">
        <v>86</v>
      </c>
      <c r="AV624" s="13" t="s">
        <v>86</v>
      </c>
      <c r="AW624" s="13" t="s">
        <v>33</v>
      </c>
      <c r="AX624" s="13" t="s">
        <v>76</v>
      </c>
      <c r="AY624" s="227" t="s">
        <v>134</v>
      </c>
    </row>
    <row r="625" spans="1:65" s="13" customFormat="1" ht="11.25">
      <c r="B625" s="216"/>
      <c r="C625" s="217"/>
      <c r="D625" s="218" t="s">
        <v>143</v>
      </c>
      <c r="E625" s="219" t="s">
        <v>1</v>
      </c>
      <c r="F625" s="220" t="s">
        <v>970</v>
      </c>
      <c r="G625" s="217"/>
      <c r="H625" s="221">
        <v>12</v>
      </c>
      <c r="I625" s="222"/>
      <c r="J625" s="217"/>
      <c r="K625" s="217"/>
      <c r="L625" s="223"/>
      <c r="M625" s="224"/>
      <c r="N625" s="225"/>
      <c r="O625" s="225"/>
      <c r="P625" s="225"/>
      <c r="Q625" s="225"/>
      <c r="R625" s="225"/>
      <c r="S625" s="225"/>
      <c r="T625" s="226"/>
      <c r="AT625" s="227" t="s">
        <v>143</v>
      </c>
      <c r="AU625" s="227" t="s">
        <v>86</v>
      </c>
      <c r="AV625" s="13" t="s">
        <v>86</v>
      </c>
      <c r="AW625" s="13" t="s">
        <v>33</v>
      </c>
      <c r="AX625" s="13" t="s">
        <v>76</v>
      </c>
      <c r="AY625" s="227" t="s">
        <v>134</v>
      </c>
    </row>
    <row r="626" spans="1:65" s="14" customFormat="1" ht="11.25">
      <c r="B626" s="228"/>
      <c r="C626" s="229"/>
      <c r="D626" s="218" t="s">
        <v>143</v>
      </c>
      <c r="E626" s="230" t="s">
        <v>1</v>
      </c>
      <c r="F626" s="231" t="s">
        <v>145</v>
      </c>
      <c r="G626" s="229"/>
      <c r="H626" s="232">
        <v>27.79</v>
      </c>
      <c r="I626" s="233"/>
      <c r="J626" s="229"/>
      <c r="K626" s="229"/>
      <c r="L626" s="234"/>
      <c r="M626" s="235"/>
      <c r="N626" s="236"/>
      <c r="O626" s="236"/>
      <c r="P626" s="236"/>
      <c r="Q626" s="236"/>
      <c r="R626" s="236"/>
      <c r="S626" s="236"/>
      <c r="T626" s="237"/>
      <c r="AT626" s="238" t="s">
        <v>143</v>
      </c>
      <c r="AU626" s="238" t="s">
        <v>86</v>
      </c>
      <c r="AV626" s="14" t="s">
        <v>141</v>
      </c>
      <c r="AW626" s="14" t="s">
        <v>33</v>
      </c>
      <c r="AX626" s="14" t="s">
        <v>84</v>
      </c>
      <c r="AY626" s="238" t="s">
        <v>134</v>
      </c>
    </row>
    <row r="627" spans="1:65" s="2" customFormat="1" ht="21.75" customHeight="1">
      <c r="A627" s="34"/>
      <c r="B627" s="35"/>
      <c r="C627" s="203" t="s">
        <v>715</v>
      </c>
      <c r="D627" s="203" t="s">
        <v>136</v>
      </c>
      <c r="E627" s="204" t="s">
        <v>971</v>
      </c>
      <c r="F627" s="205" t="s">
        <v>972</v>
      </c>
      <c r="G627" s="206" t="s">
        <v>973</v>
      </c>
      <c r="H627" s="264"/>
      <c r="I627" s="208"/>
      <c r="J627" s="209">
        <f>ROUND(I627*H627,2)</f>
        <v>0</v>
      </c>
      <c r="K627" s="205" t="s">
        <v>140</v>
      </c>
      <c r="L627" s="39"/>
      <c r="M627" s="259" t="s">
        <v>1</v>
      </c>
      <c r="N627" s="260" t="s">
        <v>41</v>
      </c>
      <c r="O627" s="261"/>
      <c r="P627" s="262">
        <f>O627*H627</f>
        <v>0</v>
      </c>
      <c r="Q627" s="262">
        <v>0</v>
      </c>
      <c r="R627" s="262">
        <f>Q627*H627</f>
        <v>0</v>
      </c>
      <c r="S627" s="262">
        <v>0</v>
      </c>
      <c r="T627" s="263">
        <f>S627*H627</f>
        <v>0</v>
      </c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R627" s="214" t="s">
        <v>221</v>
      </c>
      <c r="AT627" s="214" t="s">
        <v>136</v>
      </c>
      <c r="AU627" s="214" t="s">
        <v>86</v>
      </c>
      <c r="AY627" s="17" t="s">
        <v>134</v>
      </c>
      <c r="BE627" s="215">
        <f>IF(N627="základní",J627,0)</f>
        <v>0</v>
      </c>
      <c r="BF627" s="215">
        <f>IF(N627="snížená",J627,0)</f>
        <v>0</v>
      </c>
      <c r="BG627" s="215">
        <f>IF(N627="zákl. přenesená",J627,0)</f>
        <v>0</v>
      </c>
      <c r="BH627" s="215">
        <f>IF(N627="sníž. přenesená",J627,0)</f>
        <v>0</v>
      </c>
      <c r="BI627" s="215">
        <f>IF(N627="nulová",J627,0)</f>
        <v>0</v>
      </c>
      <c r="BJ627" s="17" t="s">
        <v>84</v>
      </c>
      <c r="BK627" s="215">
        <f>ROUND(I627*H627,2)</f>
        <v>0</v>
      </c>
      <c r="BL627" s="17" t="s">
        <v>221</v>
      </c>
      <c r="BM627" s="214" t="s">
        <v>974</v>
      </c>
    </row>
    <row r="628" spans="1:65" s="2" customFormat="1" ht="6.95" customHeight="1">
      <c r="A628" s="34"/>
      <c r="B628" s="54"/>
      <c r="C628" s="55"/>
      <c r="D628" s="55"/>
      <c r="E628" s="55"/>
      <c r="F628" s="55"/>
      <c r="G628" s="55"/>
      <c r="H628" s="55"/>
      <c r="I628" s="152"/>
      <c r="J628" s="55"/>
      <c r="K628" s="55"/>
      <c r="L628" s="39"/>
      <c r="M628" s="34"/>
      <c r="O628" s="34"/>
      <c r="P628" s="34"/>
      <c r="Q628" s="34"/>
      <c r="R628" s="34"/>
      <c r="S628" s="34"/>
      <c r="T628" s="34"/>
      <c r="U628" s="34"/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</row>
  </sheetData>
  <sheetProtection algorithmName="SHA-512" hashValue="4ccfSkA0dCFfSqweYtft7I1iLHcpBuv0Z1hwwyDImvf7RR3GYUH/mBwB03Os3uhGa9MQXAn3scwWmvfVpJVVmA==" saltValue="na4YtWqHU0+j+SLPq2JCri/KkfO4aHj3jravMim/0J0Na182IptpEyMPjQfzvhU1L4+HwpmSXxiXCUZfeDM/wA==" spinCount="100000" sheet="1" objects="1" scenarios="1" formatColumns="0" formatRows="0" autoFilter="0"/>
  <autoFilter ref="C126:K627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98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86</v>
      </c>
    </row>
    <row r="4" spans="1:46" s="1" customFormat="1" ht="24.95" customHeight="1">
      <c r="B4" s="20"/>
      <c r="D4" s="112" t="s">
        <v>102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06" t="str">
        <f>'Rekapitulace stavby'!K6</f>
        <v>Oprava mostu v km 12,829 na trati Tábor – Ražice</v>
      </c>
      <c r="F7" s="307"/>
      <c r="G7" s="307"/>
      <c r="H7" s="307"/>
      <c r="I7" s="108"/>
      <c r="L7" s="20"/>
    </row>
    <row r="8" spans="1:46" s="2" customFormat="1" ht="12" customHeight="1">
      <c r="A8" s="34"/>
      <c r="B8" s="39"/>
      <c r="C8" s="34"/>
      <c r="D8" s="114" t="s">
        <v>103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8" t="s">
        <v>975</v>
      </c>
      <c r="F9" s="309"/>
      <c r="G9" s="309"/>
      <c r="H9" s="309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4. 5. 2020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tr">
        <f>IF('Rekapitulace stavby'!AN10="","",'Rekapitulace stavby'!AN10)</f>
        <v>70994234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stavby'!E11="","",'Rekapitulace stavby'!E11)</f>
        <v>Správa železnic s.o.</v>
      </c>
      <c r="F15" s="34"/>
      <c r="G15" s="34"/>
      <c r="H15" s="34"/>
      <c r="I15" s="117" t="s">
        <v>28</v>
      </c>
      <c r="J15" s="116" t="str">
        <f>IF('Rekapitulace stavby'!AN11="","",'Rekapitulace stavby'!AN11)</f>
        <v>CZ70994234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30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0" t="str">
        <f>'Rekapitulace stavby'!E14</f>
        <v>Vyplň údaj</v>
      </c>
      <c r="F18" s="311"/>
      <c r="G18" s="311"/>
      <c r="H18" s="311"/>
      <c r="I18" s="117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32</v>
      </c>
      <c r="E20" s="34"/>
      <c r="F20" s="34"/>
      <c r="G20" s="34"/>
      <c r="H20" s="34"/>
      <c r="I20" s="117" t="s">
        <v>25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28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34</v>
      </c>
      <c r="E23" s="34"/>
      <c r="F23" s="34"/>
      <c r="G23" s="34"/>
      <c r="H23" s="34"/>
      <c r="I23" s="117" t="s">
        <v>25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28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35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12" t="s">
        <v>1</v>
      </c>
      <c r="F27" s="312"/>
      <c r="G27" s="312"/>
      <c r="H27" s="312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36</v>
      </c>
      <c r="E30" s="34"/>
      <c r="F30" s="34"/>
      <c r="G30" s="34"/>
      <c r="H30" s="34"/>
      <c r="I30" s="115"/>
      <c r="J30" s="126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38</v>
      </c>
      <c r="G32" s="34"/>
      <c r="H32" s="34"/>
      <c r="I32" s="128" t="s">
        <v>37</v>
      </c>
      <c r="J32" s="127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40</v>
      </c>
      <c r="E33" s="114" t="s">
        <v>41</v>
      </c>
      <c r="F33" s="130">
        <f>ROUND((SUM(BE119:BE178)),  2)</f>
        <v>0</v>
      </c>
      <c r="G33" s="34"/>
      <c r="H33" s="34"/>
      <c r="I33" s="131">
        <v>0.21</v>
      </c>
      <c r="J33" s="130">
        <f>ROUND(((SUM(BE119:BE178))*I33),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42</v>
      </c>
      <c r="F34" s="130">
        <f>ROUND((SUM(BF119:BF178)),  2)</f>
        <v>0</v>
      </c>
      <c r="G34" s="34"/>
      <c r="H34" s="34"/>
      <c r="I34" s="131">
        <v>0.15</v>
      </c>
      <c r="J34" s="130">
        <f>ROUND(((SUM(BF119:BF178))*I34),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43</v>
      </c>
      <c r="F35" s="130">
        <f>ROUND((SUM(BG119:BG178)),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44</v>
      </c>
      <c r="F36" s="130">
        <f>ROUND((SUM(BH119:BH178)),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45</v>
      </c>
      <c r="F37" s="130">
        <f>ROUND((SUM(BI119:BI178)),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46</v>
      </c>
      <c r="E39" s="134"/>
      <c r="F39" s="134"/>
      <c r="G39" s="135" t="s">
        <v>47</v>
      </c>
      <c r="H39" s="136" t="s">
        <v>48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49</v>
      </c>
      <c r="E50" s="141"/>
      <c r="F50" s="141"/>
      <c r="G50" s="140" t="s">
        <v>50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51</v>
      </c>
      <c r="E61" s="144"/>
      <c r="F61" s="145" t="s">
        <v>52</v>
      </c>
      <c r="G61" s="143" t="s">
        <v>51</v>
      </c>
      <c r="H61" s="144"/>
      <c r="I61" s="146"/>
      <c r="J61" s="147" t="s">
        <v>52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53</v>
      </c>
      <c r="E65" s="148"/>
      <c r="F65" s="148"/>
      <c r="G65" s="140" t="s">
        <v>54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51</v>
      </c>
      <c r="E76" s="144"/>
      <c r="F76" s="145" t="s">
        <v>52</v>
      </c>
      <c r="G76" s="143" t="s">
        <v>51</v>
      </c>
      <c r="H76" s="144"/>
      <c r="I76" s="146"/>
      <c r="J76" s="147" t="s">
        <v>52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105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3" t="str">
        <f>E7</f>
        <v>Oprava mostu v km 12,829 na trati Tábor – Ražice</v>
      </c>
      <c r="F85" s="314"/>
      <c r="G85" s="314"/>
      <c r="H85" s="314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103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5" t="str">
        <f>E9</f>
        <v xml:space="preserve">02 - most-svršek </v>
      </c>
      <c r="F87" s="315"/>
      <c r="G87" s="315"/>
      <c r="H87" s="315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17" t="s">
        <v>22</v>
      </c>
      <c r="J89" s="66" t="str">
        <f>IF(J12="","",J12)</f>
        <v>4. 5. 2020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 s.o.</v>
      </c>
      <c r="G91" s="36"/>
      <c r="H91" s="36"/>
      <c r="I91" s="117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17" t="s">
        <v>34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106</v>
      </c>
      <c r="D94" s="157"/>
      <c r="E94" s="157"/>
      <c r="F94" s="157"/>
      <c r="G94" s="157"/>
      <c r="H94" s="157"/>
      <c r="I94" s="158"/>
      <c r="J94" s="159" t="s">
        <v>107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108</v>
      </c>
      <c r="D96" s="36"/>
      <c r="E96" s="36"/>
      <c r="F96" s="36"/>
      <c r="G96" s="36"/>
      <c r="H96" s="36"/>
      <c r="I96" s="115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109</v>
      </c>
    </row>
    <row r="97" spans="1:31" s="9" customFormat="1" ht="24.95" customHeight="1">
      <c r="B97" s="161"/>
      <c r="C97" s="162"/>
      <c r="D97" s="163" t="s">
        <v>110</v>
      </c>
      <c r="E97" s="164"/>
      <c r="F97" s="164"/>
      <c r="G97" s="164"/>
      <c r="H97" s="164"/>
      <c r="I97" s="165"/>
      <c r="J97" s="166">
        <f>J120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445</v>
      </c>
      <c r="E98" s="171"/>
      <c r="F98" s="171"/>
      <c r="G98" s="171"/>
      <c r="H98" s="171"/>
      <c r="I98" s="172"/>
      <c r="J98" s="173">
        <f>J121</f>
        <v>0</v>
      </c>
      <c r="K98" s="169"/>
      <c r="L98" s="174"/>
    </row>
    <row r="99" spans="1:31" s="9" customFormat="1" ht="24.95" customHeight="1">
      <c r="B99" s="161"/>
      <c r="C99" s="162"/>
      <c r="D99" s="163" t="s">
        <v>446</v>
      </c>
      <c r="E99" s="164"/>
      <c r="F99" s="164"/>
      <c r="G99" s="164"/>
      <c r="H99" s="164"/>
      <c r="I99" s="165"/>
      <c r="J99" s="166">
        <f>J168</f>
        <v>0</v>
      </c>
      <c r="K99" s="162"/>
      <c r="L99" s="167"/>
    </row>
    <row r="100" spans="1:31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115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152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155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>
      <c r="A106" s="34"/>
      <c r="B106" s="35"/>
      <c r="C106" s="23" t="s">
        <v>119</v>
      </c>
      <c r="D106" s="36"/>
      <c r="E106" s="36"/>
      <c r="F106" s="36"/>
      <c r="G106" s="36"/>
      <c r="H106" s="36"/>
      <c r="I106" s="115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115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313" t="str">
        <f>E7</f>
        <v>Oprava mostu v km 12,829 na trati Tábor – Ražice</v>
      </c>
      <c r="F109" s="314"/>
      <c r="G109" s="314"/>
      <c r="H109" s="314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103</v>
      </c>
      <c r="D110" s="36"/>
      <c r="E110" s="36"/>
      <c r="F110" s="36"/>
      <c r="G110" s="36"/>
      <c r="H110" s="36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265" t="str">
        <f>E9</f>
        <v xml:space="preserve">02 - most-svršek </v>
      </c>
      <c r="F111" s="315"/>
      <c r="G111" s="315"/>
      <c r="H111" s="315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20</v>
      </c>
      <c r="D113" s="36"/>
      <c r="E113" s="36"/>
      <c r="F113" s="27" t="str">
        <f>F12</f>
        <v xml:space="preserve"> </v>
      </c>
      <c r="G113" s="36"/>
      <c r="H113" s="36"/>
      <c r="I113" s="117" t="s">
        <v>22</v>
      </c>
      <c r="J113" s="66" t="str">
        <f>IF(J12="","",J12)</f>
        <v>4. 5. 2020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24</v>
      </c>
      <c r="D115" s="36"/>
      <c r="E115" s="36"/>
      <c r="F115" s="27" t="str">
        <f>E15</f>
        <v>Správa železnic s.o.</v>
      </c>
      <c r="G115" s="36"/>
      <c r="H115" s="36"/>
      <c r="I115" s="117" t="s">
        <v>32</v>
      </c>
      <c r="J115" s="32" t="str">
        <f>E21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30</v>
      </c>
      <c r="D116" s="36"/>
      <c r="E116" s="36"/>
      <c r="F116" s="27" t="str">
        <f>IF(E18="","",E18)</f>
        <v>Vyplň údaj</v>
      </c>
      <c r="G116" s="36"/>
      <c r="H116" s="36"/>
      <c r="I116" s="117" t="s">
        <v>34</v>
      </c>
      <c r="J116" s="32" t="str">
        <f>E24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>
      <c r="A117" s="34"/>
      <c r="B117" s="35"/>
      <c r="C117" s="36"/>
      <c r="D117" s="36"/>
      <c r="E117" s="36"/>
      <c r="F117" s="36"/>
      <c r="G117" s="36"/>
      <c r="H117" s="36"/>
      <c r="I117" s="115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>
      <c r="A118" s="175"/>
      <c r="B118" s="176"/>
      <c r="C118" s="177" t="s">
        <v>120</v>
      </c>
      <c r="D118" s="178" t="s">
        <v>61</v>
      </c>
      <c r="E118" s="178" t="s">
        <v>57</v>
      </c>
      <c r="F118" s="178" t="s">
        <v>58</v>
      </c>
      <c r="G118" s="178" t="s">
        <v>121</v>
      </c>
      <c r="H118" s="178" t="s">
        <v>122</v>
      </c>
      <c r="I118" s="179" t="s">
        <v>123</v>
      </c>
      <c r="J118" s="178" t="s">
        <v>107</v>
      </c>
      <c r="K118" s="180" t="s">
        <v>124</v>
      </c>
      <c r="L118" s="181"/>
      <c r="M118" s="75" t="s">
        <v>1</v>
      </c>
      <c r="N118" s="76" t="s">
        <v>40</v>
      </c>
      <c r="O118" s="76" t="s">
        <v>125</v>
      </c>
      <c r="P118" s="76" t="s">
        <v>126</v>
      </c>
      <c r="Q118" s="76" t="s">
        <v>127</v>
      </c>
      <c r="R118" s="76" t="s">
        <v>128</v>
      </c>
      <c r="S118" s="76" t="s">
        <v>129</v>
      </c>
      <c r="T118" s="77" t="s">
        <v>130</v>
      </c>
      <c r="U118" s="175"/>
      <c r="V118" s="175"/>
      <c r="W118" s="175"/>
      <c r="X118" s="175"/>
      <c r="Y118" s="175"/>
      <c r="Z118" s="175"/>
      <c r="AA118" s="175"/>
      <c r="AB118" s="175"/>
      <c r="AC118" s="175"/>
      <c r="AD118" s="175"/>
      <c r="AE118" s="175"/>
    </row>
    <row r="119" spans="1:65" s="2" customFormat="1" ht="22.9" customHeight="1">
      <c r="A119" s="34"/>
      <c r="B119" s="35"/>
      <c r="C119" s="82" t="s">
        <v>131</v>
      </c>
      <c r="D119" s="36"/>
      <c r="E119" s="36"/>
      <c r="F119" s="36"/>
      <c r="G119" s="36"/>
      <c r="H119" s="36"/>
      <c r="I119" s="115"/>
      <c r="J119" s="182">
        <f>BK119</f>
        <v>0</v>
      </c>
      <c r="K119" s="36"/>
      <c r="L119" s="39"/>
      <c r="M119" s="78"/>
      <c r="N119" s="183"/>
      <c r="O119" s="79"/>
      <c r="P119" s="184">
        <f>P120+P168</f>
        <v>0</v>
      </c>
      <c r="Q119" s="79"/>
      <c r="R119" s="184">
        <f>R120+R168</f>
        <v>172.40799999999999</v>
      </c>
      <c r="S119" s="79"/>
      <c r="T119" s="185">
        <f>T120+T168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75</v>
      </c>
      <c r="AU119" s="17" t="s">
        <v>109</v>
      </c>
      <c r="BK119" s="186">
        <f>BK120+BK168</f>
        <v>0</v>
      </c>
    </row>
    <row r="120" spans="1:65" s="12" customFormat="1" ht="25.9" customHeight="1">
      <c r="B120" s="187"/>
      <c r="C120" s="188"/>
      <c r="D120" s="189" t="s">
        <v>75</v>
      </c>
      <c r="E120" s="190" t="s">
        <v>132</v>
      </c>
      <c r="F120" s="190" t="s">
        <v>133</v>
      </c>
      <c r="G120" s="188"/>
      <c r="H120" s="188"/>
      <c r="I120" s="191"/>
      <c r="J120" s="192">
        <f>BK120</f>
        <v>0</v>
      </c>
      <c r="K120" s="188"/>
      <c r="L120" s="193"/>
      <c r="M120" s="194"/>
      <c r="N120" s="195"/>
      <c r="O120" s="195"/>
      <c r="P120" s="196">
        <f>P121</f>
        <v>0</v>
      </c>
      <c r="Q120" s="195"/>
      <c r="R120" s="196">
        <f>R121</f>
        <v>172.40799999999999</v>
      </c>
      <c r="S120" s="195"/>
      <c r="T120" s="197">
        <f>T121</f>
        <v>0</v>
      </c>
      <c r="AR120" s="198" t="s">
        <v>84</v>
      </c>
      <c r="AT120" s="199" t="s">
        <v>75</v>
      </c>
      <c r="AU120" s="199" t="s">
        <v>76</v>
      </c>
      <c r="AY120" s="198" t="s">
        <v>134</v>
      </c>
      <c r="BK120" s="200">
        <f>BK121</f>
        <v>0</v>
      </c>
    </row>
    <row r="121" spans="1:65" s="12" customFormat="1" ht="22.9" customHeight="1">
      <c r="B121" s="187"/>
      <c r="C121" s="188"/>
      <c r="D121" s="189" t="s">
        <v>75</v>
      </c>
      <c r="E121" s="201" t="s">
        <v>161</v>
      </c>
      <c r="F121" s="201" t="s">
        <v>447</v>
      </c>
      <c r="G121" s="188"/>
      <c r="H121" s="188"/>
      <c r="I121" s="191"/>
      <c r="J121" s="202">
        <f>BK121</f>
        <v>0</v>
      </c>
      <c r="K121" s="188"/>
      <c r="L121" s="193"/>
      <c r="M121" s="194"/>
      <c r="N121" s="195"/>
      <c r="O121" s="195"/>
      <c r="P121" s="196">
        <f>SUM(P122:P167)</f>
        <v>0</v>
      </c>
      <c r="Q121" s="195"/>
      <c r="R121" s="196">
        <f>SUM(R122:R167)</f>
        <v>172.40799999999999</v>
      </c>
      <c r="S121" s="195"/>
      <c r="T121" s="197">
        <f>SUM(T122:T167)</f>
        <v>0</v>
      </c>
      <c r="AR121" s="198" t="s">
        <v>84</v>
      </c>
      <c r="AT121" s="199" t="s">
        <v>75</v>
      </c>
      <c r="AU121" s="199" t="s">
        <v>84</v>
      </c>
      <c r="AY121" s="198" t="s">
        <v>134</v>
      </c>
      <c r="BK121" s="200">
        <f>SUM(BK122:BK167)</f>
        <v>0</v>
      </c>
    </row>
    <row r="122" spans="1:65" s="2" customFormat="1" ht="21.75" customHeight="1">
      <c r="A122" s="34"/>
      <c r="B122" s="35"/>
      <c r="C122" s="203" t="s">
        <v>84</v>
      </c>
      <c r="D122" s="203" t="s">
        <v>136</v>
      </c>
      <c r="E122" s="204" t="s">
        <v>448</v>
      </c>
      <c r="F122" s="205" t="s">
        <v>449</v>
      </c>
      <c r="G122" s="206" t="s">
        <v>139</v>
      </c>
      <c r="H122" s="207">
        <v>40.049999999999997</v>
      </c>
      <c r="I122" s="208"/>
      <c r="J122" s="209">
        <f>ROUND(I122*H122,2)</f>
        <v>0</v>
      </c>
      <c r="K122" s="205" t="s">
        <v>450</v>
      </c>
      <c r="L122" s="39"/>
      <c r="M122" s="210" t="s">
        <v>1</v>
      </c>
      <c r="N122" s="211" t="s">
        <v>41</v>
      </c>
      <c r="O122" s="71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4" t="s">
        <v>141</v>
      </c>
      <c r="AT122" s="214" t="s">
        <v>136</v>
      </c>
      <c r="AU122" s="214" t="s">
        <v>86</v>
      </c>
      <c r="AY122" s="17" t="s">
        <v>134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7" t="s">
        <v>84</v>
      </c>
      <c r="BK122" s="215">
        <f>ROUND(I122*H122,2)</f>
        <v>0</v>
      </c>
      <c r="BL122" s="17" t="s">
        <v>141</v>
      </c>
      <c r="BM122" s="214" t="s">
        <v>86</v>
      </c>
    </row>
    <row r="123" spans="1:65" s="15" customFormat="1" ht="11.25">
      <c r="B123" s="239"/>
      <c r="C123" s="240"/>
      <c r="D123" s="218" t="s">
        <v>143</v>
      </c>
      <c r="E123" s="241" t="s">
        <v>1</v>
      </c>
      <c r="F123" s="242" t="s">
        <v>227</v>
      </c>
      <c r="G123" s="240"/>
      <c r="H123" s="241" t="s">
        <v>1</v>
      </c>
      <c r="I123" s="243"/>
      <c r="J123" s="240"/>
      <c r="K123" s="240"/>
      <c r="L123" s="244"/>
      <c r="M123" s="245"/>
      <c r="N123" s="246"/>
      <c r="O123" s="246"/>
      <c r="P123" s="246"/>
      <c r="Q123" s="246"/>
      <c r="R123" s="246"/>
      <c r="S123" s="246"/>
      <c r="T123" s="247"/>
      <c r="AT123" s="248" t="s">
        <v>143</v>
      </c>
      <c r="AU123" s="248" t="s">
        <v>86</v>
      </c>
      <c r="AV123" s="15" t="s">
        <v>84</v>
      </c>
      <c r="AW123" s="15" t="s">
        <v>33</v>
      </c>
      <c r="AX123" s="15" t="s">
        <v>76</v>
      </c>
      <c r="AY123" s="248" t="s">
        <v>134</v>
      </c>
    </row>
    <row r="124" spans="1:65" s="13" customFormat="1" ht="11.25">
      <c r="B124" s="216"/>
      <c r="C124" s="217"/>
      <c r="D124" s="218" t="s">
        <v>143</v>
      </c>
      <c r="E124" s="219" t="s">
        <v>1</v>
      </c>
      <c r="F124" s="220" t="s">
        <v>976</v>
      </c>
      <c r="G124" s="217"/>
      <c r="H124" s="221">
        <v>18.600000000000001</v>
      </c>
      <c r="I124" s="222"/>
      <c r="J124" s="217"/>
      <c r="K124" s="217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143</v>
      </c>
      <c r="AU124" s="227" t="s">
        <v>86</v>
      </c>
      <c r="AV124" s="13" t="s">
        <v>86</v>
      </c>
      <c r="AW124" s="13" t="s">
        <v>33</v>
      </c>
      <c r="AX124" s="13" t="s">
        <v>76</v>
      </c>
      <c r="AY124" s="227" t="s">
        <v>134</v>
      </c>
    </row>
    <row r="125" spans="1:65" s="15" customFormat="1" ht="11.25">
      <c r="B125" s="239"/>
      <c r="C125" s="240"/>
      <c r="D125" s="218" t="s">
        <v>143</v>
      </c>
      <c r="E125" s="241" t="s">
        <v>1</v>
      </c>
      <c r="F125" s="242" t="s">
        <v>321</v>
      </c>
      <c r="G125" s="240"/>
      <c r="H125" s="241" t="s">
        <v>1</v>
      </c>
      <c r="I125" s="243"/>
      <c r="J125" s="240"/>
      <c r="K125" s="240"/>
      <c r="L125" s="244"/>
      <c r="M125" s="245"/>
      <c r="N125" s="246"/>
      <c r="O125" s="246"/>
      <c r="P125" s="246"/>
      <c r="Q125" s="246"/>
      <c r="R125" s="246"/>
      <c r="S125" s="246"/>
      <c r="T125" s="247"/>
      <c r="AT125" s="248" t="s">
        <v>143</v>
      </c>
      <c r="AU125" s="248" t="s">
        <v>86</v>
      </c>
      <c r="AV125" s="15" t="s">
        <v>84</v>
      </c>
      <c r="AW125" s="15" t="s">
        <v>33</v>
      </c>
      <c r="AX125" s="15" t="s">
        <v>76</v>
      </c>
      <c r="AY125" s="248" t="s">
        <v>134</v>
      </c>
    </row>
    <row r="126" spans="1:65" s="13" customFormat="1" ht="11.25">
      <c r="B126" s="216"/>
      <c r="C126" s="217"/>
      <c r="D126" s="218" t="s">
        <v>143</v>
      </c>
      <c r="E126" s="219" t="s">
        <v>1</v>
      </c>
      <c r="F126" s="220" t="s">
        <v>977</v>
      </c>
      <c r="G126" s="217"/>
      <c r="H126" s="221">
        <v>21.45</v>
      </c>
      <c r="I126" s="222"/>
      <c r="J126" s="217"/>
      <c r="K126" s="217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143</v>
      </c>
      <c r="AU126" s="227" t="s">
        <v>86</v>
      </c>
      <c r="AV126" s="13" t="s">
        <v>86</v>
      </c>
      <c r="AW126" s="13" t="s">
        <v>33</v>
      </c>
      <c r="AX126" s="13" t="s">
        <v>76</v>
      </c>
      <c r="AY126" s="227" t="s">
        <v>134</v>
      </c>
    </row>
    <row r="127" spans="1:65" s="14" customFormat="1" ht="11.25">
      <c r="B127" s="228"/>
      <c r="C127" s="229"/>
      <c r="D127" s="218" t="s">
        <v>143</v>
      </c>
      <c r="E127" s="230" t="s">
        <v>1</v>
      </c>
      <c r="F127" s="231" t="s">
        <v>145</v>
      </c>
      <c r="G127" s="229"/>
      <c r="H127" s="232">
        <v>40.049999999999997</v>
      </c>
      <c r="I127" s="233"/>
      <c r="J127" s="229"/>
      <c r="K127" s="229"/>
      <c r="L127" s="234"/>
      <c r="M127" s="235"/>
      <c r="N127" s="236"/>
      <c r="O127" s="236"/>
      <c r="P127" s="236"/>
      <c r="Q127" s="236"/>
      <c r="R127" s="236"/>
      <c r="S127" s="236"/>
      <c r="T127" s="237"/>
      <c r="AT127" s="238" t="s">
        <v>143</v>
      </c>
      <c r="AU127" s="238" t="s">
        <v>86</v>
      </c>
      <c r="AV127" s="14" t="s">
        <v>141</v>
      </c>
      <c r="AW127" s="14" t="s">
        <v>33</v>
      </c>
      <c r="AX127" s="14" t="s">
        <v>84</v>
      </c>
      <c r="AY127" s="238" t="s">
        <v>134</v>
      </c>
    </row>
    <row r="128" spans="1:65" s="2" customFormat="1" ht="21.75" customHeight="1">
      <c r="A128" s="34"/>
      <c r="B128" s="35"/>
      <c r="C128" s="203" t="s">
        <v>86</v>
      </c>
      <c r="D128" s="203" t="s">
        <v>136</v>
      </c>
      <c r="E128" s="204" t="s">
        <v>452</v>
      </c>
      <c r="F128" s="205" t="s">
        <v>453</v>
      </c>
      <c r="G128" s="206" t="s">
        <v>148</v>
      </c>
      <c r="H128" s="207">
        <v>4.0049999999999999</v>
      </c>
      <c r="I128" s="208"/>
      <c r="J128" s="209">
        <f>ROUND(I128*H128,2)</f>
        <v>0</v>
      </c>
      <c r="K128" s="205" t="s">
        <v>450</v>
      </c>
      <c r="L128" s="39"/>
      <c r="M128" s="210" t="s">
        <v>1</v>
      </c>
      <c r="N128" s="211" t="s">
        <v>41</v>
      </c>
      <c r="O128" s="71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4" t="s">
        <v>141</v>
      </c>
      <c r="AT128" s="214" t="s">
        <v>136</v>
      </c>
      <c r="AU128" s="214" t="s">
        <v>86</v>
      </c>
      <c r="AY128" s="17" t="s">
        <v>134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7" t="s">
        <v>84</v>
      </c>
      <c r="BK128" s="215">
        <f>ROUND(I128*H128,2)</f>
        <v>0</v>
      </c>
      <c r="BL128" s="17" t="s">
        <v>141</v>
      </c>
      <c r="BM128" s="214" t="s">
        <v>141</v>
      </c>
    </row>
    <row r="129" spans="1:65" s="13" customFormat="1" ht="11.25">
      <c r="B129" s="216"/>
      <c r="C129" s="217"/>
      <c r="D129" s="218" t="s">
        <v>143</v>
      </c>
      <c r="E129" s="219" t="s">
        <v>1</v>
      </c>
      <c r="F129" s="220" t="s">
        <v>978</v>
      </c>
      <c r="G129" s="217"/>
      <c r="H129" s="221">
        <v>4.0049999999999999</v>
      </c>
      <c r="I129" s="222"/>
      <c r="J129" s="217"/>
      <c r="K129" s="217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143</v>
      </c>
      <c r="AU129" s="227" t="s">
        <v>86</v>
      </c>
      <c r="AV129" s="13" t="s">
        <v>86</v>
      </c>
      <c r="AW129" s="13" t="s">
        <v>33</v>
      </c>
      <c r="AX129" s="13" t="s">
        <v>76</v>
      </c>
      <c r="AY129" s="227" t="s">
        <v>134</v>
      </c>
    </row>
    <row r="130" spans="1:65" s="14" customFormat="1" ht="11.25">
      <c r="B130" s="228"/>
      <c r="C130" s="229"/>
      <c r="D130" s="218" t="s">
        <v>143</v>
      </c>
      <c r="E130" s="230" t="s">
        <v>1</v>
      </c>
      <c r="F130" s="231" t="s">
        <v>145</v>
      </c>
      <c r="G130" s="229"/>
      <c r="H130" s="232">
        <v>4.0049999999999999</v>
      </c>
      <c r="I130" s="233"/>
      <c r="J130" s="229"/>
      <c r="K130" s="229"/>
      <c r="L130" s="234"/>
      <c r="M130" s="235"/>
      <c r="N130" s="236"/>
      <c r="O130" s="236"/>
      <c r="P130" s="236"/>
      <c r="Q130" s="236"/>
      <c r="R130" s="236"/>
      <c r="S130" s="236"/>
      <c r="T130" s="237"/>
      <c r="AT130" s="238" t="s">
        <v>143</v>
      </c>
      <c r="AU130" s="238" t="s">
        <v>86</v>
      </c>
      <c r="AV130" s="14" t="s">
        <v>141</v>
      </c>
      <c r="AW130" s="14" t="s">
        <v>33</v>
      </c>
      <c r="AX130" s="14" t="s">
        <v>84</v>
      </c>
      <c r="AY130" s="238" t="s">
        <v>134</v>
      </c>
    </row>
    <row r="131" spans="1:65" s="2" customFormat="1" ht="21.75" customHeight="1">
      <c r="A131" s="34"/>
      <c r="B131" s="35"/>
      <c r="C131" s="249" t="s">
        <v>150</v>
      </c>
      <c r="D131" s="249" t="s">
        <v>216</v>
      </c>
      <c r="E131" s="250" t="s">
        <v>455</v>
      </c>
      <c r="F131" s="251" t="s">
        <v>456</v>
      </c>
      <c r="G131" s="252" t="s">
        <v>180</v>
      </c>
      <c r="H131" s="253">
        <v>6.4080000000000004</v>
      </c>
      <c r="I131" s="254"/>
      <c r="J131" s="255">
        <f>ROUND(I131*H131,2)</f>
        <v>0</v>
      </c>
      <c r="K131" s="251" t="s">
        <v>450</v>
      </c>
      <c r="L131" s="256"/>
      <c r="M131" s="257" t="s">
        <v>1</v>
      </c>
      <c r="N131" s="258" t="s">
        <v>41</v>
      </c>
      <c r="O131" s="71"/>
      <c r="P131" s="212">
        <f>O131*H131</f>
        <v>0</v>
      </c>
      <c r="Q131" s="212">
        <v>1</v>
      </c>
      <c r="R131" s="212">
        <f>Q131*H131</f>
        <v>6.4080000000000004</v>
      </c>
      <c r="S131" s="212">
        <v>0</v>
      </c>
      <c r="T131" s="21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4" t="s">
        <v>159</v>
      </c>
      <c r="AT131" s="214" t="s">
        <v>216</v>
      </c>
      <c r="AU131" s="214" t="s">
        <v>86</v>
      </c>
      <c r="AY131" s="17" t="s">
        <v>134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7" t="s">
        <v>84</v>
      </c>
      <c r="BK131" s="215">
        <f>ROUND(I131*H131,2)</f>
        <v>0</v>
      </c>
      <c r="BL131" s="17" t="s">
        <v>141</v>
      </c>
      <c r="BM131" s="214" t="s">
        <v>154</v>
      </c>
    </row>
    <row r="132" spans="1:65" s="13" customFormat="1" ht="11.25">
      <c r="B132" s="216"/>
      <c r="C132" s="217"/>
      <c r="D132" s="218" t="s">
        <v>143</v>
      </c>
      <c r="E132" s="219" t="s">
        <v>1</v>
      </c>
      <c r="F132" s="220" t="s">
        <v>979</v>
      </c>
      <c r="G132" s="217"/>
      <c r="H132" s="221">
        <v>6.4080000000000004</v>
      </c>
      <c r="I132" s="222"/>
      <c r="J132" s="217"/>
      <c r="K132" s="217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143</v>
      </c>
      <c r="AU132" s="227" t="s">
        <v>86</v>
      </c>
      <c r="AV132" s="13" t="s">
        <v>86</v>
      </c>
      <c r="AW132" s="13" t="s">
        <v>33</v>
      </c>
      <c r="AX132" s="13" t="s">
        <v>76</v>
      </c>
      <c r="AY132" s="227" t="s">
        <v>134</v>
      </c>
    </row>
    <row r="133" spans="1:65" s="14" customFormat="1" ht="11.25">
      <c r="B133" s="228"/>
      <c r="C133" s="229"/>
      <c r="D133" s="218" t="s">
        <v>143</v>
      </c>
      <c r="E133" s="230" t="s">
        <v>1</v>
      </c>
      <c r="F133" s="231" t="s">
        <v>145</v>
      </c>
      <c r="G133" s="229"/>
      <c r="H133" s="232">
        <v>6.4080000000000004</v>
      </c>
      <c r="I133" s="233"/>
      <c r="J133" s="229"/>
      <c r="K133" s="229"/>
      <c r="L133" s="234"/>
      <c r="M133" s="235"/>
      <c r="N133" s="236"/>
      <c r="O133" s="236"/>
      <c r="P133" s="236"/>
      <c r="Q133" s="236"/>
      <c r="R133" s="236"/>
      <c r="S133" s="236"/>
      <c r="T133" s="237"/>
      <c r="AT133" s="238" t="s">
        <v>143</v>
      </c>
      <c r="AU133" s="238" t="s">
        <v>86</v>
      </c>
      <c r="AV133" s="14" t="s">
        <v>141</v>
      </c>
      <c r="AW133" s="14" t="s">
        <v>33</v>
      </c>
      <c r="AX133" s="14" t="s">
        <v>84</v>
      </c>
      <c r="AY133" s="238" t="s">
        <v>134</v>
      </c>
    </row>
    <row r="134" spans="1:65" s="2" customFormat="1" ht="21.75" customHeight="1">
      <c r="A134" s="34"/>
      <c r="B134" s="35"/>
      <c r="C134" s="203" t="s">
        <v>141</v>
      </c>
      <c r="D134" s="203" t="s">
        <v>136</v>
      </c>
      <c r="E134" s="204" t="s">
        <v>458</v>
      </c>
      <c r="F134" s="205" t="s">
        <v>459</v>
      </c>
      <c r="G134" s="206" t="s">
        <v>148</v>
      </c>
      <c r="H134" s="207">
        <v>82.5</v>
      </c>
      <c r="I134" s="208"/>
      <c r="J134" s="209">
        <f>ROUND(I134*H134,2)</f>
        <v>0</v>
      </c>
      <c r="K134" s="205" t="s">
        <v>450</v>
      </c>
      <c r="L134" s="39"/>
      <c r="M134" s="210" t="s">
        <v>1</v>
      </c>
      <c r="N134" s="211" t="s">
        <v>41</v>
      </c>
      <c r="O134" s="71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4" t="s">
        <v>141</v>
      </c>
      <c r="AT134" s="214" t="s">
        <v>136</v>
      </c>
      <c r="AU134" s="214" t="s">
        <v>86</v>
      </c>
      <c r="AY134" s="17" t="s">
        <v>134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7" t="s">
        <v>84</v>
      </c>
      <c r="BK134" s="215">
        <f>ROUND(I134*H134,2)</f>
        <v>0</v>
      </c>
      <c r="BL134" s="17" t="s">
        <v>141</v>
      </c>
      <c r="BM134" s="214" t="s">
        <v>159</v>
      </c>
    </row>
    <row r="135" spans="1:65" s="13" customFormat="1" ht="11.25">
      <c r="B135" s="216"/>
      <c r="C135" s="217"/>
      <c r="D135" s="218" t="s">
        <v>143</v>
      </c>
      <c r="E135" s="219" t="s">
        <v>1</v>
      </c>
      <c r="F135" s="220" t="s">
        <v>980</v>
      </c>
      <c r="G135" s="217"/>
      <c r="H135" s="221">
        <v>82.5</v>
      </c>
      <c r="I135" s="222"/>
      <c r="J135" s="217"/>
      <c r="K135" s="217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143</v>
      </c>
      <c r="AU135" s="227" t="s">
        <v>86</v>
      </c>
      <c r="AV135" s="13" t="s">
        <v>86</v>
      </c>
      <c r="AW135" s="13" t="s">
        <v>33</v>
      </c>
      <c r="AX135" s="13" t="s">
        <v>76</v>
      </c>
      <c r="AY135" s="227" t="s">
        <v>134</v>
      </c>
    </row>
    <row r="136" spans="1:65" s="14" customFormat="1" ht="11.25">
      <c r="B136" s="228"/>
      <c r="C136" s="229"/>
      <c r="D136" s="218" t="s">
        <v>143</v>
      </c>
      <c r="E136" s="230" t="s">
        <v>1</v>
      </c>
      <c r="F136" s="231" t="s">
        <v>145</v>
      </c>
      <c r="G136" s="229"/>
      <c r="H136" s="232">
        <v>82.5</v>
      </c>
      <c r="I136" s="233"/>
      <c r="J136" s="229"/>
      <c r="K136" s="229"/>
      <c r="L136" s="234"/>
      <c r="M136" s="235"/>
      <c r="N136" s="236"/>
      <c r="O136" s="236"/>
      <c r="P136" s="236"/>
      <c r="Q136" s="236"/>
      <c r="R136" s="236"/>
      <c r="S136" s="236"/>
      <c r="T136" s="237"/>
      <c r="AT136" s="238" t="s">
        <v>143</v>
      </c>
      <c r="AU136" s="238" t="s">
        <v>86</v>
      </c>
      <c r="AV136" s="14" t="s">
        <v>141</v>
      </c>
      <c r="AW136" s="14" t="s">
        <v>33</v>
      </c>
      <c r="AX136" s="14" t="s">
        <v>84</v>
      </c>
      <c r="AY136" s="238" t="s">
        <v>134</v>
      </c>
    </row>
    <row r="137" spans="1:65" s="2" customFormat="1" ht="21.75" customHeight="1">
      <c r="A137" s="34"/>
      <c r="B137" s="35"/>
      <c r="C137" s="203" t="s">
        <v>161</v>
      </c>
      <c r="D137" s="203" t="s">
        <v>136</v>
      </c>
      <c r="E137" s="204" t="s">
        <v>461</v>
      </c>
      <c r="F137" s="205" t="s">
        <v>462</v>
      </c>
      <c r="G137" s="206" t="s">
        <v>148</v>
      </c>
      <c r="H137" s="207">
        <v>86.25</v>
      </c>
      <c r="I137" s="208"/>
      <c r="J137" s="209">
        <f>ROUND(I137*H137,2)</f>
        <v>0</v>
      </c>
      <c r="K137" s="205" t="s">
        <v>450</v>
      </c>
      <c r="L137" s="39"/>
      <c r="M137" s="210" t="s">
        <v>1</v>
      </c>
      <c r="N137" s="211" t="s">
        <v>41</v>
      </c>
      <c r="O137" s="71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4" t="s">
        <v>141</v>
      </c>
      <c r="AT137" s="214" t="s">
        <v>136</v>
      </c>
      <c r="AU137" s="214" t="s">
        <v>86</v>
      </c>
      <c r="AY137" s="17" t="s">
        <v>134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7" t="s">
        <v>84</v>
      </c>
      <c r="BK137" s="215">
        <f>ROUND(I137*H137,2)</f>
        <v>0</v>
      </c>
      <c r="BL137" s="17" t="s">
        <v>141</v>
      </c>
      <c r="BM137" s="214" t="s">
        <v>187</v>
      </c>
    </row>
    <row r="138" spans="1:65" s="13" customFormat="1" ht="11.25">
      <c r="B138" s="216"/>
      <c r="C138" s="217"/>
      <c r="D138" s="218" t="s">
        <v>143</v>
      </c>
      <c r="E138" s="219" t="s">
        <v>1</v>
      </c>
      <c r="F138" s="220" t="s">
        <v>981</v>
      </c>
      <c r="G138" s="217"/>
      <c r="H138" s="221">
        <v>86.25</v>
      </c>
      <c r="I138" s="222"/>
      <c r="J138" s="217"/>
      <c r="K138" s="217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143</v>
      </c>
      <c r="AU138" s="227" t="s">
        <v>86</v>
      </c>
      <c r="AV138" s="13" t="s">
        <v>86</v>
      </c>
      <c r="AW138" s="13" t="s">
        <v>33</v>
      </c>
      <c r="AX138" s="13" t="s">
        <v>76</v>
      </c>
      <c r="AY138" s="227" t="s">
        <v>134</v>
      </c>
    </row>
    <row r="139" spans="1:65" s="14" customFormat="1" ht="11.25">
      <c r="B139" s="228"/>
      <c r="C139" s="229"/>
      <c r="D139" s="218" t="s">
        <v>143</v>
      </c>
      <c r="E139" s="230" t="s">
        <v>1</v>
      </c>
      <c r="F139" s="231" t="s">
        <v>145</v>
      </c>
      <c r="G139" s="229"/>
      <c r="H139" s="232">
        <v>86.25</v>
      </c>
      <c r="I139" s="233"/>
      <c r="J139" s="229"/>
      <c r="K139" s="229"/>
      <c r="L139" s="234"/>
      <c r="M139" s="235"/>
      <c r="N139" s="236"/>
      <c r="O139" s="236"/>
      <c r="P139" s="236"/>
      <c r="Q139" s="236"/>
      <c r="R139" s="236"/>
      <c r="S139" s="236"/>
      <c r="T139" s="237"/>
      <c r="AT139" s="238" t="s">
        <v>143</v>
      </c>
      <c r="AU139" s="238" t="s">
        <v>86</v>
      </c>
      <c r="AV139" s="14" t="s">
        <v>141</v>
      </c>
      <c r="AW139" s="14" t="s">
        <v>33</v>
      </c>
      <c r="AX139" s="14" t="s">
        <v>84</v>
      </c>
      <c r="AY139" s="238" t="s">
        <v>134</v>
      </c>
    </row>
    <row r="140" spans="1:65" s="2" customFormat="1" ht="21.75" customHeight="1">
      <c r="A140" s="34"/>
      <c r="B140" s="35"/>
      <c r="C140" s="249" t="s">
        <v>154</v>
      </c>
      <c r="D140" s="249" t="s">
        <v>216</v>
      </c>
      <c r="E140" s="250" t="s">
        <v>464</v>
      </c>
      <c r="F140" s="251" t="s">
        <v>465</v>
      </c>
      <c r="G140" s="252" t="s">
        <v>180</v>
      </c>
      <c r="H140" s="253">
        <v>166</v>
      </c>
      <c r="I140" s="254"/>
      <c r="J140" s="255">
        <f>ROUND(I140*H140,2)</f>
        <v>0</v>
      </c>
      <c r="K140" s="251" t="s">
        <v>450</v>
      </c>
      <c r="L140" s="256"/>
      <c r="M140" s="257" t="s">
        <v>1</v>
      </c>
      <c r="N140" s="258" t="s">
        <v>41</v>
      </c>
      <c r="O140" s="71"/>
      <c r="P140" s="212">
        <f>O140*H140</f>
        <v>0</v>
      </c>
      <c r="Q140" s="212">
        <v>1</v>
      </c>
      <c r="R140" s="212">
        <f>Q140*H140</f>
        <v>166</v>
      </c>
      <c r="S140" s="212">
        <v>0</v>
      </c>
      <c r="T140" s="21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4" t="s">
        <v>159</v>
      </c>
      <c r="AT140" s="214" t="s">
        <v>216</v>
      </c>
      <c r="AU140" s="214" t="s">
        <v>86</v>
      </c>
      <c r="AY140" s="17" t="s">
        <v>134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7" t="s">
        <v>84</v>
      </c>
      <c r="BK140" s="215">
        <f>ROUND(I140*H140,2)</f>
        <v>0</v>
      </c>
      <c r="BL140" s="17" t="s">
        <v>141</v>
      </c>
      <c r="BM140" s="214" t="s">
        <v>196</v>
      </c>
    </row>
    <row r="141" spans="1:65" s="13" customFormat="1" ht="11.25">
      <c r="B141" s="216"/>
      <c r="C141" s="217"/>
      <c r="D141" s="218" t="s">
        <v>143</v>
      </c>
      <c r="E141" s="219" t="s">
        <v>1</v>
      </c>
      <c r="F141" s="220" t="s">
        <v>982</v>
      </c>
      <c r="G141" s="217"/>
      <c r="H141" s="221">
        <v>138</v>
      </c>
      <c r="I141" s="222"/>
      <c r="J141" s="217"/>
      <c r="K141" s="217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143</v>
      </c>
      <c r="AU141" s="227" t="s">
        <v>86</v>
      </c>
      <c r="AV141" s="13" t="s">
        <v>86</v>
      </c>
      <c r="AW141" s="13" t="s">
        <v>33</v>
      </c>
      <c r="AX141" s="13" t="s">
        <v>76</v>
      </c>
      <c r="AY141" s="227" t="s">
        <v>134</v>
      </c>
    </row>
    <row r="142" spans="1:65" s="15" customFormat="1" ht="11.25">
      <c r="B142" s="239"/>
      <c r="C142" s="240"/>
      <c r="D142" s="218" t="s">
        <v>143</v>
      </c>
      <c r="E142" s="241" t="s">
        <v>1</v>
      </c>
      <c r="F142" s="242" t="s">
        <v>467</v>
      </c>
      <c r="G142" s="240"/>
      <c r="H142" s="241" t="s">
        <v>1</v>
      </c>
      <c r="I142" s="243"/>
      <c r="J142" s="240"/>
      <c r="K142" s="240"/>
      <c r="L142" s="244"/>
      <c r="M142" s="245"/>
      <c r="N142" s="246"/>
      <c r="O142" s="246"/>
      <c r="P142" s="246"/>
      <c r="Q142" s="246"/>
      <c r="R142" s="246"/>
      <c r="S142" s="246"/>
      <c r="T142" s="247"/>
      <c r="AT142" s="248" t="s">
        <v>143</v>
      </c>
      <c r="AU142" s="248" t="s">
        <v>86</v>
      </c>
      <c r="AV142" s="15" t="s">
        <v>84</v>
      </c>
      <c r="AW142" s="15" t="s">
        <v>33</v>
      </c>
      <c r="AX142" s="15" t="s">
        <v>76</v>
      </c>
      <c r="AY142" s="248" t="s">
        <v>134</v>
      </c>
    </row>
    <row r="143" spans="1:65" s="13" customFormat="1" ht="11.25">
      <c r="B143" s="216"/>
      <c r="C143" s="217"/>
      <c r="D143" s="218" t="s">
        <v>143</v>
      </c>
      <c r="E143" s="219" t="s">
        <v>1</v>
      </c>
      <c r="F143" s="220" t="s">
        <v>468</v>
      </c>
      <c r="G143" s="217"/>
      <c r="H143" s="221">
        <v>28</v>
      </c>
      <c r="I143" s="222"/>
      <c r="J143" s="217"/>
      <c r="K143" s="217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143</v>
      </c>
      <c r="AU143" s="227" t="s">
        <v>86</v>
      </c>
      <c r="AV143" s="13" t="s">
        <v>86</v>
      </c>
      <c r="AW143" s="13" t="s">
        <v>33</v>
      </c>
      <c r="AX143" s="13" t="s">
        <v>76</v>
      </c>
      <c r="AY143" s="227" t="s">
        <v>134</v>
      </c>
    </row>
    <row r="144" spans="1:65" s="14" customFormat="1" ht="11.25">
      <c r="B144" s="228"/>
      <c r="C144" s="229"/>
      <c r="D144" s="218" t="s">
        <v>143</v>
      </c>
      <c r="E144" s="230" t="s">
        <v>1</v>
      </c>
      <c r="F144" s="231" t="s">
        <v>145</v>
      </c>
      <c r="G144" s="229"/>
      <c r="H144" s="232">
        <v>166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AT144" s="238" t="s">
        <v>143</v>
      </c>
      <c r="AU144" s="238" t="s">
        <v>86</v>
      </c>
      <c r="AV144" s="14" t="s">
        <v>141</v>
      </c>
      <c r="AW144" s="14" t="s">
        <v>33</v>
      </c>
      <c r="AX144" s="14" t="s">
        <v>84</v>
      </c>
      <c r="AY144" s="238" t="s">
        <v>134</v>
      </c>
    </row>
    <row r="145" spans="1:65" s="2" customFormat="1" ht="21.75" customHeight="1">
      <c r="A145" s="34"/>
      <c r="B145" s="35"/>
      <c r="C145" s="203" t="s">
        <v>169</v>
      </c>
      <c r="D145" s="203" t="s">
        <v>136</v>
      </c>
      <c r="E145" s="204" t="s">
        <v>469</v>
      </c>
      <c r="F145" s="205" t="s">
        <v>470</v>
      </c>
      <c r="G145" s="206" t="s">
        <v>148</v>
      </c>
      <c r="H145" s="207">
        <v>17.5</v>
      </c>
      <c r="I145" s="208"/>
      <c r="J145" s="209">
        <f>ROUND(I145*H145,2)</f>
        <v>0</v>
      </c>
      <c r="K145" s="205" t="s">
        <v>450</v>
      </c>
      <c r="L145" s="39"/>
      <c r="M145" s="210" t="s">
        <v>1</v>
      </c>
      <c r="N145" s="211" t="s">
        <v>41</v>
      </c>
      <c r="O145" s="71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4" t="s">
        <v>141</v>
      </c>
      <c r="AT145" s="214" t="s">
        <v>136</v>
      </c>
      <c r="AU145" s="214" t="s">
        <v>86</v>
      </c>
      <c r="AY145" s="17" t="s">
        <v>134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7" t="s">
        <v>84</v>
      </c>
      <c r="BK145" s="215">
        <f>ROUND(I145*H145,2)</f>
        <v>0</v>
      </c>
      <c r="BL145" s="17" t="s">
        <v>141</v>
      </c>
      <c r="BM145" s="214" t="s">
        <v>156</v>
      </c>
    </row>
    <row r="146" spans="1:65" s="15" customFormat="1" ht="11.25">
      <c r="B146" s="239"/>
      <c r="C146" s="240"/>
      <c r="D146" s="218" t="s">
        <v>143</v>
      </c>
      <c r="E146" s="241" t="s">
        <v>1</v>
      </c>
      <c r="F146" s="242" t="s">
        <v>471</v>
      </c>
      <c r="G146" s="240"/>
      <c r="H146" s="241" t="s">
        <v>1</v>
      </c>
      <c r="I146" s="243"/>
      <c r="J146" s="240"/>
      <c r="K146" s="240"/>
      <c r="L146" s="244"/>
      <c r="M146" s="245"/>
      <c r="N146" s="246"/>
      <c r="O146" s="246"/>
      <c r="P146" s="246"/>
      <c r="Q146" s="246"/>
      <c r="R146" s="246"/>
      <c r="S146" s="246"/>
      <c r="T146" s="247"/>
      <c r="AT146" s="248" t="s">
        <v>143</v>
      </c>
      <c r="AU146" s="248" t="s">
        <v>86</v>
      </c>
      <c r="AV146" s="15" t="s">
        <v>84</v>
      </c>
      <c r="AW146" s="15" t="s">
        <v>33</v>
      </c>
      <c r="AX146" s="15" t="s">
        <v>76</v>
      </c>
      <c r="AY146" s="248" t="s">
        <v>134</v>
      </c>
    </row>
    <row r="147" spans="1:65" s="13" customFormat="1" ht="11.25">
      <c r="B147" s="216"/>
      <c r="C147" s="217"/>
      <c r="D147" s="218" t="s">
        <v>143</v>
      </c>
      <c r="E147" s="219" t="s">
        <v>1</v>
      </c>
      <c r="F147" s="220" t="s">
        <v>472</v>
      </c>
      <c r="G147" s="217"/>
      <c r="H147" s="221">
        <v>17.5</v>
      </c>
      <c r="I147" s="222"/>
      <c r="J147" s="217"/>
      <c r="K147" s="217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143</v>
      </c>
      <c r="AU147" s="227" t="s">
        <v>86</v>
      </c>
      <c r="AV147" s="13" t="s">
        <v>86</v>
      </c>
      <c r="AW147" s="13" t="s">
        <v>33</v>
      </c>
      <c r="AX147" s="13" t="s">
        <v>76</v>
      </c>
      <c r="AY147" s="227" t="s">
        <v>134</v>
      </c>
    </row>
    <row r="148" spans="1:65" s="14" customFormat="1" ht="11.25">
      <c r="B148" s="228"/>
      <c r="C148" s="229"/>
      <c r="D148" s="218" t="s">
        <v>143</v>
      </c>
      <c r="E148" s="230" t="s">
        <v>1</v>
      </c>
      <c r="F148" s="231" t="s">
        <v>145</v>
      </c>
      <c r="G148" s="229"/>
      <c r="H148" s="232">
        <v>17.5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AT148" s="238" t="s">
        <v>143</v>
      </c>
      <c r="AU148" s="238" t="s">
        <v>86</v>
      </c>
      <c r="AV148" s="14" t="s">
        <v>141</v>
      </c>
      <c r="AW148" s="14" t="s">
        <v>33</v>
      </c>
      <c r="AX148" s="14" t="s">
        <v>84</v>
      </c>
      <c r="AY148" s="238" t="s">
        <v>134</v>
      </c>
    </row>
    <row r="149" spans="1:65" s="2" customFormat="1" ht="21.75" customHeight="1">
      <c r="A149" s="34"/>
      <c r="B149" s="35"/>
      <c r="C149" s="203" t="s">
        <v>159</v>
      </c>
      <c r="D149" s="203" t="s">
        <v>136</v>
      </c>
      <c r="E149" s="204" t="s">
        <v>473</v>
      </c>
      <c r="F149" s="205" t="s">
        <v>474</v>
      </c>
      <c r="G149" s="206" t="s">
        <v>475</v>
      </c>
      <c r="H149" s="207">
        <v>0.03</v>
      </c>
      <c r="I149" s="208"/>
      <c r="J149" s="209">
        <f>ROUND(I149*H149,2)</f>
        <v>0</v>
      </c>
      <c r="K149" s="205" t="s">
        <v>450</v>
      </c>
      <c r="L149" s="39"/>
      <c r="M149" s="210" t="s">
        <v>1</v>
      </c>
      <c r="N149" s="211" t="s">
        <v>41</v>
      </c>
      <c r="O149" s="71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4" t="s">
        <v>141</v>
      </c>
      <c r="AT149" s="214" t="s">
        <v>136</v>
      </c>
      <c r="AU149" s="214" t="s">
        <v>86</v>
      </c>
      <c r="AY149" s="17" t="s">
        <v>134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7" t="s">
        <v>84</v>
      </c>
      <c r="BK149" s="215">
        <f>ROUND(I149*H149,2)</f>
        <v>0</v>
      </c>
      <c r="BL149" s="17" t="s">
        <v>141</v>
      </c>
      <c r="BM149" s="214" t="s">
        <v>221</v>
      </c>
    </row>
    <row r="150" spans="1:65" s="13" customFormat="1" ht="11.25">
      <c r="B150" s="216"/>
      <c r="C150" s="217"/>
      <c r="D150" s="218" t="s">
        <v>143</v>
      </c>
      <c r="E150" s="219" t="s">
        <v>1</v>
      </c>
      <c r="F150" s="220" t="s">
        <v>983</v>
      </c>
      <c r="G150" s="217"/>
      <c r="H150" s="221">
        <v>0.03</v>
      </c>
      <c r="I150" s="222"/>
      <c r="J150" s="217"/>
      <c r="K150" s="217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143</v>
      </c>
      <c r="AU150" s="227" t="s">
        <v>86</v>
      </c>
      <c r="AV150" s="13" t="s">
        <v>86</v>
      </c>
      <c r="AW150" s="13" t="s">
        <v>33</v>
      </c>
      <c r="AX150" s="13" t="s">
        <v>76</v>
      </c>
      <c r="AY150" s="227" t="s">
        <v>134</v>
      </c>
    </row>
    <row r="151" spans="1:65" s="14" customFormat="1" ht="11.25">
      <c r="B151" s="228"/>
      <c r="C151" s="229"/>
      <c r="D151" s="218" t="s">
        <v>143</v>
      </c>
      <c r="E151" s="230" t="s">
        <v>1</v>
      </c>
      <c r="F151" s="231" t="s">
        <v>145</v>
      </c>
      <c r="G151" s="229"/>
      <c r="H151" s="232">
        <v>0.03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AT151" s="238" t="s">
        <v>143</v>
      </c>
      <c r="AU151" s="238" t="s">
        <v>86</v>
      </c>
      <c r="AV151" s="14" t="s">
        <v>141</v>
      </c>
      <c r="AW151" s="14" t="s">
        <v>33</v>
      </c>
      <c r="AX151" s="14" t="s">
        <v>84</v>
      </c>
      <c r="AY151" s="238" t="s">
        <v>134</v>
      </c>
    </row>
    <row r="152" spans="1:65" s="2" customFormat="1" ht="21.75" customHeight="1">
      <c r="A152" s="34"/>
      <c r="B152" s="35"/>
      <c r="C152" s="203" t="s">
        <v>177</v>
      </c>
      <c r="D152" s="203" t="s">
        <v>136</v>
      </c>
      <c r="E152" s="204" t="s">
        <v>477</v>
      </c>
      <c r="F152" s="205" t="s">
        <v>478</v>
      </c>
      <c r="G152" s="206" t="s">
        <v>475</v>
      </c>
      <c r="H152" s="207">
        <v>0.03</v>
      </c>
      <c r="I152" s="208"/>
      <c r="J152" s="209">
        <f>ROUND(I152*H152,2)</f>
        <v>0</v>
      </c>
      <c r="K152" s="205" t="s">
        <v>450</v>
      </c>
      <c r="L152" s="39"/>
      <c r="M152" s="210" t="s">
        <v>1</v>
      </c>
      <c r="N152" s="211" t="s">
        <v>41</v>
      </c>
      <c r="O152" s="71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4" t="s">
        <v>141</v>
      </c>
      <c r="AT152" s="214" t="s">
        <v>136</v>
      </c>
      <c r="AU152" s="214" t="s">
        <v>86</v>
      </c>
      <c r="AY152" s="17" t="s">
        <v>134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7" t="s">
        <v>84</v>
      </c>
      <c r="BK152" s="215">
        <f>ROUND(I152*H152,2)</f>
        <v>0</v>
      </c>
      <c r="BL152" s="17" t="s">
        <v>141</v>
      </c>
      <c r="BM152" s="214" t="s">
        <v>175</v>
      </c>
    </row>
    <row r="153" spans="1:65" s="13" customFormat="1" ht="11.25">
      <c r="B153" s="216"/>
      <c r="C153" s="217"/>
      <c r="D153" s="218" t="s">
        <v>143</v>
      </c>
      <c r="E153" s="219" t="s">
        <v>1</v>
      </c>
      <c r="F153" s="220" t="s">
        <v>983</v>
      </c>
      <c r="G153" s="217"/>
      <c r="H153" s="221">
        <v>0.03</v>
      </c>
      <c r="I153" s="222"/>
      <c r="J153" s="217"/>
      <c r="K153" s="217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143</v>
      </c>
      <c r="AU153" s="227" t="s">
        <v>86</v>
      </c>
      <c r="AV153" s="13" t="s">
        <v>86</v>
      </c>
      <c r="AW153" s="13" t="s">
        <v>33</v>
      </c>
      <c r="AX153" s="13" t="s">
        <v>76</v>
      </c>
      <c r="AY153" s="227" t="s">
        <v>134</v>
      </c>
    </row>
    <row r="154" spans="1:65" s="14" customFormat="1" ht="11.25">
      <c r="B154" s="228"/>
      <c r="C154" s="229"/>
      <c r="D154" s="218" t="s">
        <v>143</v>
      </c>
      <c r="E154" s="230" t="s">
        <v>1</v>
      </c>
      <c r="F154" s="231" t="s">
        <v>145</v>
      </c>
      <c r="G154" s="229"/>
      <c r="H154" s="232">
        <v>0.03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143</v>
      </c>
      <c r="AU154" s="238" t="s">
        <v>86</v>
      </c>
      <c r="AV154" s="14" t="s">
        <v>141</v>
      </c>
      <c r="AW154" s="14" t="s">
        <v>33</v>
      </c>
      <c r="AX154" s="14" t="s">
        <v>84</v>
      </c>
      <c r="AY154" s="238" t="s">
        <v>134</v>
      </c>
    </row>
    <row r="155" spans="1:65" s="2" customFormat="1" ht="21.75" customHeight="1">
      <c r="A155" s="34"/>
      <c r="B155" s="35"/>
      <c r="C155" s="203" t="s">
        <v>187</v>
      </c>
      <c r="D155" s="203" t="s">
        <v>136</v>
      </c>
      <c r="E155" s="204" t="s">
        <v>479</v>
      </c>
      <c r="F155" s="205" t="s">
        <v>480</v>
      </c>
      <c r="G155" s="206" t="s">
        <v>351</v>
      </c>
      <c r="H155" s="207">
        <v>4</v>
      </c>
      <c r="I155" s="208"/>
      <c r="J155" s="209">
        <f>ROUND(I155*H155,2)</f>
        <v>0</v>
      </c>
      <c r="K155" s="205" t="s">
        <v>450</v>
      </c>
      <c r="L155" s="39"/>
      <c r="M155" s="210" t="s">
        <v>1</v>
      </c>
      <c r="N155" s="211" t="s">
        <v>41</v>
      </c>
      <c r="O155" s="71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4" t="s">
        <v>141</v>
      </c>
      <c r="AT155" s="214" t="s">
        <v>136</v>
      </c>
      <c r="AU155" s="214" t="s">
        <v>86</v>
      </c>
      <c r="AY155" s="17" t="s">
        <v>134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7" t="s">
        <v>84</v>
      </c>
      <c r="BK155" s="215">
        <f>ROUND(I155*H155,2)</f>
        <v>0</v>
      </c>
      <c r="BL155" s="17" t="s">
        <v>141</v>
      </c>
      <c r="BM155" s="214" t="s">
        <v>181</v>
      </c>
    </row>
    <row r="156" spans="1:65" s="13" customFormat="1" ht="11.25">
      <c r="B156" s="216"/>
      <c r="C156" s="217"/>
      <c r="D156" s="218" t="s">
        <v>143</v>
      </c>
      <c r="E156" s="219" t="s">
        <v>1</v>
      </c>
      <c r="F156" s="220" t="s">
        <v>141</v>
      </c>
      <c r="G156" s="217"/>
      <c r="H156" s="221">
        <v>4</v>
      </c>
      <c r="I156" s="222"/>
      <c r="J156" s="217"/>
      <c r="K156" s="217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143</v>
      </c>
      <c r="AU156" s="227" t="s">
        <v>86</v>
      </c>
      <c r="AV156" s="13" t="s">
        <v>86</v>
      </c>
      <c r="AW156" s="13" t="s">
        <v>33</v>
      </c>
      <c r="AX156" s="13" t="s">
        <v>76</v>
      </c>
      <c r="AY156" s="227" t="s">
        <v>134</v>
      </c>
    </row>
    <row r="157" spans="1:65" s="14" customFormat="1" ht="11.25">
      <c r="B157" s="228"/>
      <c r="C157" s="229"/>
      <c r="D157" s="218" t="s">
        <v>143</v>
      </c>
      <c r="E157" s="230" t="s">
        <v>1</v>
      </c>
      <c r="F157" s="231" t="s">
        <v>145</v>
      </c>
      <c r="G157" s="229"/>
      <c r="H157" s="232">
        <v>4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AT157" s="238" t="s">
        <v>143</v>
      </c>
      <c r="AU157" s="238" t="s">
        <v>86</v>
      </c>
      <c r="AV157" s="14" t="s">
        <v>141</v>
      </c>
      <c r="AW157" s="14" t="s">
        <v>33</v>
      </c>
      <c r="AX157" s="14" t="s">
        <v>84</v>
      </c>
      <c r="AY157" s="238" t="s">
        <v>134</v>
      </c>
    </row>
    <row r="158" spans="1:65" s="2" customFormat="1" ht="21.75" customHeight="1">
      <c r="A158" s="34"/>
      <c r="B158" s="35"/>
      <c r="C158" s="203" t="s">
        <v>191</v>
      </c>
      <c r="D158" s="203" t="s">
        <v>136</v>
      </c>
      <c r="E158" s="204" t="s">
        <v>481</v>
      </c>
      <c r="F158" s="205" t="s">
        <v>984</v>
      </c>
      <c r="G158" s="206" t="s">
        <v>985</v>
      </c>
      <c r="H158" s="207">
        <v>1</v>
      </c>
      <c r="I158" s="208"/>
      <c r="J158" s="209">
        <f>ROUND(I158*H158,2)</f>
        <v>0</v>
      </c>
      <c r="K158" s="205" t="s">
        <v>450</v>
      </c>
      <c r="L158" s="39"/>
      <c r="M158" s="210" t="s">
        <v>1</v>
      </c>
      <c r="N158" s="211" t="s">
        <v>41</v>
      </c>
      <c r="O158" s="71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4" t="s">
        <v>141</v>
      </c>
      <c r="AT158" s="214" t="s">
        <v>136</v>
      </c>
      <c r="AU158" s="214" t="s">
        <v>86</v>
      </c>
      <c r="AY158" s="17" t="s">
        <v>134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7" t="s">
        <v>84</v>
      </c>
      <c r="BK158" s="215">
        <f>ROUND(I158*H158,2)</f>
        <v>0</v>
      </c>
      <c r="BL158" s="17" t="s">
        <v>141</v>
      </c>
      <c r="BM158" s="214" t="s">
        <v>253</v>
      </c>
    </row>
    <row r="159" spans="1:65" s="2" customFormat="1" ht="21.75" customHeight="1">
      <c r="A159" s="34"/>
      <c r="B159" s="35"/>
      <c r="C159" s="203" t="s">
        <v>196</v>
      </c>
      <c r="D159" s="203" t="s">
        <v>136</v>
      </c>
      <c r="E159" s="204" t="s">
        <v>484</v>
      </c>
      <c r="F159" s="205" t="s">
        <v>485</v>
      </c>
      <c r="G159" s="206" t="s">
        <v>486</v>
      </c>
      <c r="H159" s="207">
        <v>4</v>
      </c>
      <c r="I159" s="208"/>
      <c r="J159" s="209">
        <f>ROUND(I159*H159,2)</f>
        <v>0</v>
      </c>
      <c r="K159" s="205" t="s">
        <v>450</v>
      </c>
      <c r="L159" s="39"/>
      <c r="M159" s="210" t="s">
        <v>1</v>
      </c>
      <c r="N159" s="211" t="s">
        <v>41</v>
      </c>
      <c r="O159" s="71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4" t="s">
        <v>141</v>
      </c>
      <c r="AT159" s="214" t="s">
        <v>136</v>
      </c>
      <c r="AU159" s="214" t="s">
        <v>86</v>
      </c>
      <c r="AY159" s="17" t="s">
        <v>134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7" t="s">
        <v>84</v>
      </c>
      <c r="BK159" s="215">
        <f>ROUND(I159*H159,2)</f>
        <v>0</v>
      </c>
      <c r="BL159" s="17" t="s">
        <v>141</v>
      </c>
      <c r="BM159" s="214" t="s">
        <v>269</v>
      </c>
    </row>
    <row r="160" spans="1:65" s="13" customFormat="1" ht="11.25">
      <c r="B160" s="216"/>
      <c r="C160" s="217"/>
      <c r="D160" s="218" t="s">
        <v>143</v>
      </c>
      <c r="E160" s="219" t="s">
        <v>1</v>
      </c>
      <c r="F160" s="220" t="s">
        <v>141</v>
      </c>
      <c r="G160" s="217"/>
      <c r="H160" s="221">
        <v>4</v>
      </c>
      <c r="I160" s="222"/>
      <c r="J160" s="217"/>
      <c r="K160" s="217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143</v>
      </c>
      <c r="AU160" s="227" t="s">
        <v>86</v>
      </c>
      <c r="AV160" s="13" t="s">
        <v>86</v>
      </c>
      <c r="AW160" s="13" t="s">
        <v>33</v>
      </c>
      <c r="AX160" s="13" t="s">
        <v>76</v>
      </c>
      <c r="AY160" s="227" t="s">
        <v>134</v>
      </c>
    </row>
    <row r="161" spans="1:65" s="14" customFormat="1" ht="11.25">
      <c r="B161" s="228"/>
      <c r="C161" s="229"/>
      <c r="D161" s="218" t="s">
        <v>143</v>
      </c>
      <c r="E161" s="230" t="s">
        <v>1</v>
      </c>
      <c r="F161" s="231" t="s">
        <v>145</v>
      </c>
      <c r="G161" s="229"/>
      <c r="H161" s="232">
        <v>4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7"/>
      <c r="AT161" s="238" t="s">
        <v>143</v>
      </c>
      <c r="AU161" s="238" t="s">
        <v>86</v>
      </c>
      <c r="AV161" s="14" t="s">
        <v>141</v>
      </c>
      <c r="AW161" s="14" t="s">
        <v>33</v>
      </c>
      <c r="AX161" s="14" t="s">
        <v>84</v>
      </c>
      <c r="AY161" s="238" t="s">
        <v>134</v>
      </c>
    </row>
    <row r="162" spans="1:65" s="2" customFormat="1" ht="21.75" customHeight="1">
      <c r="A162" s="34"/>
      <c r="B162" s="35"/>
      <c r="C162" s="203" t="s">
        <v>200</v>
      </c>
      <c r="D162" s="203" t="s">
        <v>136</v>
      </c>
      <c r="E162" s="204" t="s">
        <v>487</v>
      </c>
      <c r="F162" s="205" t="s">
        <v>488</v>
      </c>
      <c r="G162" s="206" t="s">
        <v>486</v>
      </c>
      <c r="H162" s="207">
        <v>2</v>
      </c>
      <c r="I162" s="208"/>
      <c r="J162" s="209">
        <f>ROUND(I162*H162,2)</f>
        <v>0</v>
      </c>
      <c r="K162" s="205" t="s">
        <v>450</v>
      </c>
      <c r="L162" s="39"/>
      <c r="M162" s="210" t="s">
        <v>1</v>
      </c>
      <c r="N162" s="211" t="s">
        <v>41</v>
      </c>
      <c r="O162" s="71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4" t="s">
        <v>141</v>
      </c>
      <c r="AT162" s="214" t="s">
        <v>136</v>
      </c>
      <c r="AU162" s="214" t="s">
        <v>86</v>
      </c>
      <c r="AY162" s="17" t="s">
        <v>134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7" t="s">
        <v>84</v>
      </c>
      <c r="BK162" s="215">
        <f>ROUND(I162*H162,2)</f>
        <v>0</v>
      </c>
      <c r="BL162" s="17" t="s">
        <v>141</v>
      </c>
      <c r="BM162" s="214" t="s">
        <v>282</v>
      </c>
    </row>
    <row r="163" spans="1:65" s="13" customFormat="1" ht="11.25">
      <c r="B163" s="216"/>
      <c r="C163" s="217"/>
      <c r="D163" s="218" t="s">
        <v>143</v>
      </c>
      <c r="E163" s="219" t="s">
        <v>1</v>
      </c>
      <c r="F163" s="220" t="s">
        <v>86</v>
      </c>
      <c r="G163" s="217"/>
      <c r="H163" s="221">
        <v>2</v>
      </c>
      <c r="I163" s="222"/>
      <c r="J163" s="217"/>
      <c r="K163" s="217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143</v>
      </c>
      <c r="AU163" s="227" t="s">
        <v>86</v>
      </c>
      <c r="AV163" s="13" t="s">
        <v>86</v>
      </c>
      <c r="AW163" s="13" t="s">
        <v>33</v>
      </c>
      <c r="AX163" s="13" t="s">
        <v>76</v>
      </c>
      <c r="AY163" s="227" t="s">
        <v>134</v>
      </c>
    </row>
    <row r="164" spans="1:65" s="14" customFormat="1" ht="11.25">
      <c r="B164" s="228"/>
      <c r="C164" s="229"/>
      <c r="D164" s="218" t="s">
        <v>143</v>
      </c>
      <c r="E164" s="230" t="s">
        <v>1</v>
      </c>
      <c r="F164" s="231" t="s">
        <v>145</v>
      </c>
      <c r="G164" s="229"/>
      <c r="H164" s="232">
        <v>2</v>
      </c>
      <c r="I164" s="233"/>
      <c r="J164" s="229"/>
      <c r="K164" s="229"/>
      <c r="L164" s="234"/>
      <c r="M164" s="235"/>
      <c r="N164" s="236"/>
      <c r="O164" s="236"/>
      <c r="P164" s="236"/>
      <c r="Q164" s="236"/>
      <c r="R164" s="236"/>
      <c r="S164" s="236"/>
      <c r="T164" s="237"/>
      <c r="AT164" s="238" t="s">
        <v>143</v>
      </c>
      <c r="AU164" s="238" t="s">
        <v>86</v>
      </c>
      <c r="AV164" s="14" t="s">
        <v>141</v>
      </c>
      <c r="AW164" s="14" t="s">
        <v>33</v>
      </c>
      <c r="AX164" s="14" t="s">
        <v>84</v>
      </c>
      <c r="AY164" s="238" t="s">
        <v>134</v>
      </c>
    </row>
    <row r="165" spans="1:65" s="2" customFormat="1" ht="33" customHeight="1">
      <c r="A165" s="34"/>
      <c r="B165" s="35"/>
      <c r="C165" s="203" t="s">
        <v>156</v>
      </c>
      <c r="D165" s="203" t="s">
        <v>136</v>
      </c>
      <c r="E165" s="204" t="s">
        <v>489</v>
      </c>
      <c r="F165" s="205" t="s">
        <v>490</v>
      </c>
      <c r="G165" s="206" t="s">
        <v>153</v>
      </c>
      <c r="H165" s="207">
        <v>400</v>
      </c>
      <c r="I165" s="208"/>
      <c r="J165" s="209">
        <f>ROUND(I165*H165,2)</f>
        <v>0</v>
      </c>
      <c r="K165" s="205" t="s">
        <v>450</v>
      </c>
      <c r="L165" s="39"/>
      <c r="M165" s="210" t="s">
        <v>1</v>
      </c>
      <c r="N165" s="211" t="s">
        <v>41</v>
      </c>
      <c r="O165" s="71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4" t="s">
        <v>141</v>
      </c>
      <c r="AT165" s="214" t="s">
        <v>136</v>
      </c>
      <c r="AU165" s="214" t="s">
        <v>86</v>
      </c>
      <c r="AY165" s="17" t="s">
        <v>134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7" t="s">
        <v>84</v>
      </c>
      <c r="BK165" s="215">
        <f>ROUND(I165*H165,2)</f>
        <v>0</v>
      </c>
      <c r="BL165" s="17" t="s">
        <v>141</v>
      </c>
      <c r="BM165" s="214" t="s">
        <v>203</v>
      </c>
    </row>
    <row r="166" spans="1:65" s="13" customFormat="1" ht="11.25">
      <c r="B166" s="216"/>
      <c r="C166" s="217"/>
      <c r="D166" s="218" t="s">
        <v>143</v>
      </c>
      <c r="E166" s="219" t="s">
        <v>1</v>
      </c>
      <c r="F166" s="220" t="s">
        <v>491</v>
      </c>
      <c r="G166" s="217"/>
      <c r="H166" s="221">
        <v>400</v>
      </c>
      <c r="I166" s="222"/>
      <c r="J166" s="217"/>
      <c r="K166" s="217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143</v>
      </c>
      <c r="AU166" s="227" t="s">
        <v>86</v>
      </c>
      <c r="AV166" s="13" t="s">
        <v>86</v>
      </c>
      <c r="AW166" s="13" t="s">
        <v>33</v>
      </c>
      <c r="AX166" s="13" t="s">
        <v>76</v>
      </c>
      <c r="AY166" s="227" t="s">
        <v>134</v>
      </c>
    </row>
    <row r="167" spans="1:65" s="14" customFormat="1" ht="11.25">
      <c r="B167" s="228"/>
      <c r="C167" s="229"/>
      <c r="D167" s="218" t="s">
        <v>143</v>
      </c>
      <c r="E167" s="230" t="s">
        <v>1</v>
      </c>
      <c r="F167" s="231" t="s">
        <v>145</v>
      </c>
      <c r="G167" s="229"/>
      <c r="H167" s="232">
        <v>400</v>
      </c>
      <c r="I167" s="233"/>
      <c r="J167" s="229"/>
      <c r="K167" s="229"/>
      <c r="L167" s="234"/>
      <c r="M167" s="235"/>
      <c r="N167" s="236"/>
      <c r="O167" s="236"/>
      <c r="P167" s="236"/>
      <c r="Q167" s="236"/>
      <c r="R167" s="236"/>
      <c r="S167" s="236"/>
      <c r="T167" s="237"/>
      <c r="AT167" s="238" t="s">
        <v>143</v>
      </c>
      <c r="AU167" s="238" t="s">
        <v>86</v>
      </c>
      <c r="AV167" s="14" t="s">
        <v>141</v>
      </c>
      <c r="AW167" s="14" t="s">
        <v>33</v>
      </c>
      <c r="AX167" s="14" t="s">
        <v>84</v>
      </c>
      <c r="AY167" s="238" t="s">
        <v>134</v>
      </c>
    </row>
    <row r="168" spans="1:65" s="12" customFormat="1" ht="25.9" customHeight="1">
      <c r="B168" s="187"/>
      <c r="C168" s="188"/>
      <c r="D168" s="189" t="s">
        <v>75</v>
      </c>
      <c r="E168" s="190" t="s">
        <v>492</v>
      </c>
      <c r="F168" s="190" t="s">
        <v>493</v>
      </c>
      <c r="G168" s="188"/>
      <c r="H168" s="188"/>
      <c r="I168" s="191"/>
      <c r="J168" s="192">
        <f>BK168</f>
        <v>0</v>
      </c>
      <c r="K168" s="188"/>
      <c r="L168" s="193"/>
      <c r="M168" s="194"/>
      <c r="N168" s="195"/>
      <c r="O168" s="195"/>
      <c r="P168" s="196">
        <f>SUM(P169:P178)</f>
        <v>0</v>
      </c>
      <c r="Q168" s="195"/>
      <c r="R168" s="196">
        <f>SUM(R169:R178)</f>
        <v>0</v>
      </c>
      <c r="S168" s="195"/>
      <c r="T168" s="197">
        <f>SUM(T169:T178)</f>
        <v>0</v>
      </c>
      <c r="AR168" s="198" t="s">
        <v>141</v>
      </c>
      <c r="AT168" s="199" t="s">
        <v>75</v>
      </c>
      <c r="AU168" s="199" t="s">
        <v>76</v>
      </c>
      <c r="AY168" s="198" t="s">
        <v>134</v>
      </c>
      <c r="BK168" s="200">
        <f>SUM(BK169:BK178)</f>
        <v>0</v>
      </c>
    </row>
    <row r="169" spans="1:65" s="2" customFormat="1" ht="44.25" customHeight="1">
      <c r="A169" s="34"/>
      <c r="B169" s="35"/>
      <c r="C169" s="203" t="s">
        <v>8</v>
      </c>
      <c r="D169" s="203" t="s">
        <v>136</v>
      </c>
      <c r="E169" s="204" t="s">
        <v>494</v>
      </c>
      <c r="F169" s="205" t="s">
        <v>495</v>
      </c>
      <c r="G169" s="206" t="s">
        <v>180</v>
      </c>
      <c r="H169" s="207">
        <v>172.40799999999999</v>
      </c>
      <c r="I169" s="208"/>
      <c r="J169" s="209">
        <f>ROUND(I169*H169,2)</f>
        <v>0</v>
      </c>
      <c r="K169" s="205" t="s">
        <v>450</v>
      </c>
      <c r="L169" s="39"/>
      <c r="M169" s="210" t="s">
        <v>1</v>
      </c>
      <c r="N169" s="211" t="s">
        <v>41</v>
      </c>
      <c r="O169" s="71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4" t="s">
        <v>496</v>
      </c>
      <c r="AT169" s="214" t="s">
        <v>136</v>
      </c>
      <c r="AU169" s="214" t="s">
        <v>84</v>
      </c>
      <c r="AY169" s="17" t="s">
        <v>134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7" t="s">
        <v>84</v>
      </c>
      <c r="BK169" s="215">
        <f>ROUND(I169*H169,2)</f>
        <v>0</v>
      </c>
      <c r="BL169" s="17" t="s">
        <v>496</v>
      </c>
      <c r="BM169" s="214" t="s">
        <v>307</v>
      </c>
    </row>
    <row r="170" spans="1:65" s="15" customFormat="1" ht="11.25">
      <c r="B170" s="239"/>
      <c r="C170" s="240"/>
      <c r="D170" s="218" t="s">
        <v>143</v>
      </c>
      <c r="E170" s="241" t="s">
        <v>1</v>
      </c>
      <c r="F170" s="242" t="s">
        <v>497</v>
      </c>
      <c r="G170" s="240"/>
      <c r="H170" s="241" t="s">
        <v>1</v>
      </c>
      <c r="I170" s="243"/>
      <c r="J170" s="240"/>
      <c r="K170" s="240"/>
      <c r="L170" s="244"/>
      <c r="M170" s="245"/>
      <c r="N170" s="246"/>
      <c r="O170" s="246"/>
      <c r="P170" s="246"/>
      <c r="Q170" s="246"/>
      <c r="R170" s="246"/>
      <c r="S170" s="246"/>
      <c r="T170" s="247"/>
      <c r="AT170" s="248" t="s">
        <v>143</v>
      </c>
      <c r="AU170" s="248" t="s">
        <v>84</v>
      </c>
      <c r="AV170" s="15" t="s">
        <v>84</v>
      </c>
      <c r="AW170" s="15" t="s">
        <v>33</v>
      </c>
      <c r="AX170" s="15" t="s">
        <v>76</v>
      </c>
      <c r="AY170" s="248" t="s">
        <v>134</v>
      </c>
    </row>
    <row r="171" spans="1:65" s="13" customFormat="1" ht="11.25">
      <c r="B171" s="216"/>
      <c r="C171" s="217"/>
      <c r="D171" s="218" t="s">
        <v>143</v>
      </c>
      <c r="E171" s="219" t="s">
        <v>1</v>
      </c>
      <c r="F171" s="220" t="s">
        <v>986</v>
      </c>
      <c r="G171" s="217"/>
      <c r="H171" s="221">
        <v>6.4080000000000004</v>
      </c>
      <c r="I171" s="222"/>
      <c r="J171" s="217"/>
      <c r="K171" s="217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143</v>
      </c>
      <c r="AU171" s="227" t="s">
        <v>84</v>
      </c>
      <c r="AV171" s="13" t="s">
        <v>86</v>
      </c>
      <c r="AW171" s="13" t="s">
        <v>33</v>
      </c>
      <c r="AX171" s="13" t="s">
        <v>76</v>
      </c>
      <c r="AY171" s="227" t="s">
        <v>134</v>
      </c>
    </row>
    <row r="172" spans="1:65" s="13" customFormat="1" ht="11.25">
      <c r="B172" s="216"/>
      <c r="C172" s="217"/>
      <c r="D172" s="218" t="s">
        <v>143</v>
      </c>
      <c r="E172" s="219" t="s">
        <v>1</v>
      </c>
      <c r="F172" s="220" t="s">
        <v>987</v>
      </c>
      <c r="G172" s="217"/>
      <c r="H172" s="221">
        <v>166</v>
      </c>
      <c r="I172" s="222"/>
      <c r="J172" s="217"/>
      <c r="K172" s="217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143</v>
      </c>
      <c r="AU172" s="227" t="s">
        <v>84</v>
      </c>
      <c r="AV172" s="13" t="s">
        <v>86</v>
      </c>
      <c r="AW172" s="13" t="s">
        <v>33</v>
      </c>
      <c r="AX172" s="13" t="s">
        <v>76</v>
      </c>
      <c r="AY172" s="227" t="s">
        <v>134</v>
      </c>
    </row>
    <row r="173" spans="1:65" s="14" customFormat="1" ht="11.25">
      <c r="B173" s="228"/>
      <c r="C173" s="229"/>
      <c r="D173" s="218" t="s">
        <v>143</v>
      </c>
      <c r="E173" s="230" t="s">
        <v>1</v>
      </c>
      <c r="F173" s="231" t="s">
        <v>145</v>
      </c>
      <c r="G173" s="229"/>
      <c r="H173" s="232">
        <v>172.40799999999999</v>
      </c>
      <c r="I173" s="233"/>
      <c r="J173" s="229"/>
      <c r="K173" s="229"/>
      <c r="L173" s="234"/>
      <c r="M173" s="235"/>
      <c r="N173" s="236"/>
      <c r="O173" s="236"/>
      <c r="P173" s="236"/>
      <c r="Q173" s="236"/>
      <c r="R173" s="236"/>
      <c r="S173" s="236"/>
      <c r="T173" s="237"/>
      <c r="AT173" s="238" t="s">
        <v>143</v>
      </c>
      <c r="AU173" s="238" t="s">
        <v>84</v>
      </c>
      <c r="AV173" s="14" t="s">
        <v>141</v>
      </c>
      <c r="AW173" s="14" t="s">
        <v>33</v>
      </c>
      <c r="AX173" s="14" t="s">
        <v>84</v>
      </c>
      <c r="AY173" s="238" t="s">
        <v>134</v>
      </c>
    </row>
    <row r="174" spans="1:65" s="2" customFormat="1" ht="44.25" customHeight="1">
      <c r="A174" s="34"/>
      <c r="B174" s="35"/>
      <c r="C174" s="203" t="s">
        <v>221</v>
      </c>
      <c r="D174" s="203" t="s">
        <v>136</v>
      </c>
      <c r="E174" s="204" t="s">
        <v>500</v>
      </c>
      <c r="F174" s="205" t="s">
        <v>501</v>
      </c>
      <c r="G174" s="206" t="s">
        <v>180</v>
      </c>
      <c r="H174" s="207">
        <v>148.5</v>
      </c>
      <c r="I174" s="208"/>
      <c r="J174" s="209">
        <f>ROUND(I174*H174,2)</f>
        <v>0</v>
      </c>
      <c r="K174" s="205" t="s">
        <v>450</v>
      </c>
      <c r="L174" s="39"/>
      <c r="M174" s="210" t="s">
        <v>1</v>
      </c>
      <c r="N174" s="211" t="s">
        <v>41</v>
      </c>
      <c r="O174" s="71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4" t="s">
        <v>496</v>
      </c>
      <c r="AT174" s="214" t="s">
        <v>136</v>
      </c>
      <c r="AU174" s="214" t="s">
        <v>84</v>
      </c>
      <c r="AY174" s="17" t="s">
        <v>134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7" t="s">
        <v>84</v>
      </c>
      <c r="BK174" s="215">
        <f>ROUND(I174*H174,2)</f>
        <v>0</v>
      </c>
      <c r="BL174" s="17" t="s">
        <v>496</v>
      </c>
      <c r="BM174" s="214" t="s">
        <v>210</v>
      </c>
    </row>
    <row r="175" spans="1:65" s="15" customFormat="1" ht="11.25">
      <c r="B175" s="239"/>
      <c r="C175" s="240"/>
      <c r="D175" s="218" t="s">
        <v>143</v>
      </c>
      <c r="E175" s="241" t="s">
        <v>1</v>
      </c>
      <c r="F175" s="242" t="s">
        <v>502</v>
      </c>
      <c r="G175" s="240"/>
      <c r="H175" s="241" t="s">
        <v>1</v>
      </c>
      <c r="I175" s="243"/>
      <c r="J175" s="240"/>
      <c r="K175" s="240"/>
      <c r="L175" s="244"/>
      <c r="M175" s="245"/>
      <c r="N175" s="246"/>
      <c r="O175" s="246"/>
      <c r="P175" s="246"/>
      <c r="Q175" s="246"/>
      <c r="R175" s="246"/>
      <c r="S175" s="246"/>
      <c r="T175" s="247"/>
      <c r="AT175" s="248" t="s">
        <v>143</v>
      </c>
      <c r="AU175" s="248" t="s">
        <v>84</v>
      </c>
      <c r="AV175" s="15" t="s">
        <v>84</v>
      </c>
      <c r="AW175" s="15" t="s">
        <v>33</v>
      </c>
      <c r="AX175" s="15" t="s">
        <v>76</v>
      </c>
      <c r="AY175" s="248" t="s">
        <v>134</v>
      </c>
    </row>
    <row r="176" spans="1:65" s="13" customFormat="1" ht="11.25">
      <c r="B176" s="216"/>
      <c r="C176" s="217"/>
      <c r="D176" s="218" t="s">
        <v>143</v>
      </c>
      <c r="E176" s="219" t="s">
        <v>1</v>
      </c>
      <c r="F176" s="220" t="s">
        <v>988</v>
      </c>
      <c r="G176" s="217"/>
      <c r="H176" s="221">
        <v>148.5</v>
      </c>
      <c r="I176" s="222"/>
      <c r="J176" s="217"/>
      <c r="K176" s="217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143</v>
      </c>
      <c r="AU176" s="227" t="s">
        <v>84</v>
      </c>
      <c r="AV176" s="13" t="s">
        <v>86</v>
      </c>
      <c r="AW176" s="13" t="s">
        <v>33</v>
      </c>
      <c r="AX176" s="13" t="s">
        <v>76</v>
      </c>
      <c r="AY176" s="227" t="s">
        <v>134</v>
      </c>
    </row>
    <row r="177" spans="1:65" s="14" customFormat="1" ht="11.25">
      <c r="B177" s="228"/>
      <c r="C177" s="229"/>
      <c r="D177" s="218" t="s">
        <v>143</v>
      </c>
      <c r="E177" s="230" t="s">
        <v>1</v>
      </c>
      <c r="F177" s="231" t="s">
        <v>145</v>
      </c>
      <c r="G177" s="229"/>
      <c r="H177" s="232">
        <v>148.5</v>
      </c>
      <c r="I177" s="233"/>
      <c r="J177" s="229"/>
      <c r="K177" s="229"/>
      <c r="L177" s="234"/>
      <c r="M177" s="235"/>
      <c r="N177" s="236"/>
      <c r="O177" s="236"/>
      <c r="P177" s="236"/>
      <c r="Q177" s="236"/>
      <c r="R177" s="236"/>
      <c r="S177" s="236"/>
      <c r="T177" s="237"/>
      <c r="AT177" s="238" t="s">
        <v>143</v>
      </c>
      <c r="AU177" s="238" t="s">
        <v>84</v>
      </c>
      <c r="AV177" s="14" t="s">
        <v>141</v>
      </c>
      <c r="AW177" s="14" t="s">
        <v>33</v>
      </c>
      <c r="AX177" s="14" t="s">
        <v>84</v>
      </c>
      <c r="AY177" s="238" t="s">
        <v>134</v>
      </c>
    </row>
    <row r="178" spans="1:65" s="2" customFormat="1" ht="21.75" customHeight="1">
      <c r="A178" s="34"/>
      <c r="B178" s="35"/>
      <c r="C178" s="203" t="s">
        <v>229</v>
      </c>
      <c r="D178" s="203" t="s">
        <v>136</v>
      </c>
      <c r="E178" s="204" t="s">
        <v>504</v>
      </c>
      <c r="F178" s="205" t="s">
        <v>505</v>
      </c>
      <c r="G178" s="206" t="s">
        <v>351</v>
      </c>
      <c r="H178" s="207">
        <v>1</v>
      </c>
      <c r="I178" s="208"/>
      <c r="J178" s="209">
        <f>ROUND(I178*H178,2)</f>
        <v>0</v>
      </c>
      <c r="K178" s="205" t="s">
        <v>450</v>
      </c>
      <c r="L178" s="39"/>
      <c r="M178" s="259" t="s">
        <v>1</v>
      </c>
      <c r="N178" s="260" t="s">
        <v>41</v>
      </c>
      <c r="O178" s="261"/>
      <c r="P178" s="262">
        <f>O178*H178</f>
        <v>0</v>
      </c>
      <c r="Q178" s="262">
        <v>0</v>
      </c>
      <c r="R178" s="262">
        <f>Q178*H178</f>
        <v>0</v>
      </c>
      <c r="S178" s="262">
        <v>0</v>
      </c>
      <c r="T178" s="26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4" t="s">
        <v>496</v>
      </c>
      <c r="AT178" s="214" t="s">
        <v>136</v>
      </c>
      <c r="AU178" s="214" t="s">
        <v>84</v>
      </c>
      <c r="AY178" s="17" t="s">
        <v>134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7" t="s">
        <v>84</v>
      </c>
      <c r="BK178" s="215">
        <f>ROUND(I178*H178,2)</f>
        <v>0</v>
      </c>
      <c r="BL178" s="17" t="s">
        <v>496</v>
      </c>
      <c r="BM178" s="214" t="s">
        <v>219</v>
      </c>
    </row>
    <row r="179" spans="1:65" s="2" customFormat="1" ht="6.95" customHeight="1">
      <c r="A179" s="34"/>
      <c r="B179" s="54"/>
      <c r="C179" s="55"/>
      <c r="D179" s="55"/>
      <c r="E179" s="55"/>
      <c r="F179" s="55"/>
      <c r="G179" s="55"/>
      <c r="H179" s="55"/>
      <c r="I179" s="152"/>
      <c r="J179" s="55"/>
      <c r="K179" s="55"/>
      <c r="L179" s="39"/>
      <c r="M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</row>
  </sheetData>
  <sheetProtection algorithmName="SHA-512" hashValue="YIrHQJRgSq5UH6yZ/HFTttWMOwU76Hs4hioPMDmfWpJo2XtkpXBKHtqJZksJdvMx9DuVet1IA09MO8rl+e8g1g==" saltValue="kzD3Skj9HCK54kgYjaJHUX5htSg6/UH8E1TUHqddWZWXqAcM6G4CgZkVIc8ONF1hlBp8EWXZLic6sNN29HSPSg==" spinCount="100000" sheet="1" objects="1" scenarios="1" formatColumns="0" formatRows="0" autoFilter="0"/>
  <autoFilter ref="C118:K178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101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86</v>
      </c>
    </row>
    <row r="4" spans="1:46" s="1" customFormat="1" ht="24.95" customHeight="1">
      <c r="B4" s="20"/>
      <c r="D4" s="112" t="s">
        <v>102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06" t="str">
        <f>'Rekapitulace stavby'!K6</f>
        <v>Oprava mostu v km 12,829 na trati Tábor – Ražice</v>
      </c>
      <c r="F7" s="307"/>
      <c r="G7" s="307"/>
      <c r="H7" s="307"/>
      <c r="I7" s="108"/>
      <c r="L7" s="20"/>
    </row>
    <row r="8" spans="1:46" s="2" customFormat="1" ht="12" customHeight="1">
      <c r="A8" s="34"/>
      <c r="B8" s="39"/>
      <c r="C8" s="34"/>
      <c r="D8" s="114" t="s">
        <v>103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8" t="s">
        <v>989</v>
      </c>
      <c r="F9" s="309"/>
      <c r="G9" s="309"/>
      <c r="H9" s="309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4. 5. 2020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tr">
        <f>IF('Rekapitulace stavby'!AN10="","",'Rekapitulace stavby'!AN10)</f>
        <v>70994234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stavby'!E11="","",'Rekapitulace stavby'!E11)</f>
        <v>Správa železnic s.o.</v>
      </c>
      <c r="F15" s="34"/>
      <c r="G15" s="34"/>
      <c r="H15" s="34"/>
      <c r="I15" s="117" t="s">
        <v>28</v>
      </c>
      <c r="J15" s="116" t="str">
        <f>IF('Rekapitulace stavby'!AN11="","",'Rekapitulace stavby'!AN11)</f>
        <v>CZ70994234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30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0" t="str">
        <f>'Rekapitulace stavby'!E14</f>
        <v>Vyplň údaj</v>
      </c>
      <c r="F18" s="311"/>
      <c r="G18" s="311"/>
      <c r="H18" s="311"/>
      <c r="I18" s="117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32</v>
      </c>
      <c r="E20" s="34"/>
      <c r="F20" s="34"/>
      <c r="G20" s="34"/>
      <c r="H20" s="34"/>
      <c r="I20" s="117" t="s">
        <v>25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28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34</v>
      </c>
      <c r="E23" s="34"/>
      <c r="F23" s="34"/>
      <c r="G23" s="34"/>
      <c r="H23" s="34"/>
      <c r="I23" s="117" t="s">
        <v>25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28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35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12" t="s">
        <v>1</v>
      </c>
      <c r="F27" s="312"/>
      <c r="G27" s="312"/>
      <c r="H27" s="312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36</v>
      </c>
      <c r="E30" s="34"/>
      <c r="F30" s="34"/>
      <c r="G30" s="34"/>
      <c r="H30" s="34"/>
      <c r="I30" s="115"/>
      <c r="J30" s="126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38</v>
      </c>
      <c r="G32" s="34"/>
      <c r="H32" s="34"/>
      <c r="I32" s="128" t="s">
        <v>37</v>
      </c>
      <c r="J32" s="127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40</v>
      </c>
      <c r="E33" s="114" t="s">
        <v>41</v>
      </c>
      <c r="F33" s="130">
        <f>ROUND((SUM(BE121:BE131)),  2)</f>
        <v>0</v>
      </c>
      <c r="G33" s="34"/>
      <c r="H33" s="34"/>
      <c r="I33" s="131">
        <v>0.21</v>
      </c>
      <c r="J33" s="130">
        <f>ROUND(((SUM(BE121:BE131))*I33),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42</v>
      </c>
      <c r="F34" s="130">
        <f>ROUND((SUM(BF121:BF131)),  2)</f>
        <v>0</v>
      </c>
      <c r="G34" s="34"/>
      <c r="H34" s="34"/>
      <c r="I34" s="131">
        <v>0.15</v>
      </c>
      <c r="J34" s="130">
        <f>ROUND(((SUM(BF121:BF131))*I34),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43</v>
      </c>
      <c r="F35" s="130">
        <f>ROUND((SUM(BG121:BG131)),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44</v>
      </c>
      <c r="F36" s="130">
        <f>ROUND((SUM(BH121:BH131)),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45</v>
      </c>
      <c r="F37" s="130">
        <f>ROUND((SUM(BI121:BI131)),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46</v>
      </c>
      <c r="E39" s="134"/>
      <c r="F39" s="134"/>
      <c r="G39" s="135" t="s">
        <v>47</v>
      </c>
      <c r="H39" s="136" t="s">
        <v>48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49</v>
      </c>
      <c r="E50" s="141"/>
      <c r="F50" s="141"/>
      <c r="G50" s="140" t="s">
        <v>50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51</v>
      </c>
      <c r="E61" s="144"/>
      <c r="F61" s="145" t="s">
        <v>52</v>
      </c>
      <c r="G61" s="143" t="s">
        <v>51</v>
      </c>
      <c r="H61" s="144"/>
      <c r="I61" s="146"/>
      <c r="J61" s="147" t="s">
        <v>52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53</v>
      </c>
      <c r="E65" s="148"/>
      <c r="F65" s="148"/>
      <c r="G65" s="140" t="s">
        <v>54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51</v>
      </c>
      <c r="E76" s="144"/>
      <c r="F76" s="145" t="s">
        <v>52</v>
      </c>
      <c r="G76" s="143" t="s">
        <v>51</v>
      </c>
      <c r="H76" s="144"/>
      <c r="I76" s="146"/>
      <c r="J76" s="147" t="s">
        <v>52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105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3" t="str">
        <f>E7</f>
        <v>Oprava mostu v km 12,829 na trati Tábor – Ražice</v>
      </c>
      <c r="F85" s="314"/>
      <c r="G85" s="314"/>
      <c r="H85" s="314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103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5" t="str">
        <f>E9</f>
        <v>03 - most-VRN</v>
      </c>
      <c r="F87" s="315"/>
      <c r="G87" s="315"/>
      <c r="H87" s="315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17" t="s">
        <v>22</v>
      </c>
      <c r="J89" s="66" t="str">
        <f>IF(J12="","",J12)</f>
        <v>4. 5. 2020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 s.o.</v>
      </c>
      <c r="G91" s="36"/>
      <c r="H91" s="36"/>
      <c r="I91" s="117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17" t="s">
        <v>34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106</v>
      </c>
      <c r="D94" s="157"/>
      <c r="E94" s="157"/>
      <c r="F94" s="157"/>
      <c r="G94" s="157"/>
      <c r="H94" s="157"/>
      <c r="I94" s="158"/>
      <c r="J94" s="159" t="s">
        <v>107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108</v>
      </c>
      <c r="D96" s="36"/>
      <c r="E96" s="36"/>
      <c r="F96" s="36"/>
      <c r="G96" s="36"/>
      <c r="H96" s="36"/>
      <c r="I96" s="115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109</v>
      </c>
    </row>
    <row r="97" spans="1:31" s="9" customFormat="1" ht="24.95" customHeight="1">
      <c r="B97" s="161"/>
      <c r="C97" s="162"/>
      <c r="D97" s="163" t="s">
        <v>507</v>
      </c>
      <c r="E97" s="164"/>
      <c r="F97" s="164"/>
      <c r="G97" s="164"/>
      <c r="H97" s="164"/>
      <c r="I97" s="165"/>
      <c r="J97" s="166">
        <f>J122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508</v>
      </c>
      <c r="E98" s="171"/>
      <c r="F98" s="171"/>
      <c r="G98" s="171"/>
      <c r="H98" s="171"/>
      <c r="I98" s="172"/>
      <c r="J98" s="173">
        <f>J123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509</v>
      </c>
      <c r="E99" s="171"/>
      <c r="F99" s="171"/>
      <c r="G99" s="171"/>
      <c r="H99" s="171"/>
      <c r="I99" s="172"/>
      <c r="J99" s="173">
        <f>J126</f>
        <v>0</v>
      </c>
      <c r="K99" s="169"/>
      <c r="L99" s="174"/>
    </row>
    <row r="100" spans="1:31" s="10" customFormat="1" ht="19.899999999999999" customHeight="1">
      <c r="B100" s="168"/>
      <c r="C100" s="169"/>
      <c r="D100" s="170" t="s">
        <v>510</v>
      </c>
      <c r="E100" s="171"/>
      <c r="F100" s="171"/>
      <c r="G100" s="171"/>
      <c r="H100" s="171"/>
      <c r="I100" s="172"/>
      <c r="J100" s="173">
        <f>J128</f>
        <v>0</v>
      </c>
      <c r="K100" s="169"/>
      <c r="L100" s="174"/>
    </row>
    <row r="101" spans="1:31" s="10" customFormat="1" ht="19.899999999999999" customHeight="1">
      <c r="B101" s="168"/>
      <c r="C101" s="169"/>
      <c r="D101" s="170" t="s">
        <v>511</v>
      </c>
      <c r="E101" s="171"/>
      <c r="F101" s="171"/>
      <c r="G101" s="171"/>
      <c r="H101" s="171"/>
      <c r="I101" s="172"/>
      <c r="J101" s="173">
        <f>J130</f>
        <v>0</v>
      </c>
      <c r="K101" s="169"/>
      <c r="L101" s="174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115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152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155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119</v>
      </c>
      <c r="D108" s="36"/>
      <c r="E108" s="36"/>
      <c r="F108" s="36"/>
      <c r="G108" s="36"/>
      <c r="H108" s="3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13" t="str">
        <f>E7</f>
        <v>Oprava mostu v km 12,829 na trati Tábor – Ražice</v>
      </c>
      <c r="F111" s="314"/>
      <c r="G111" s="314"/>
      <c r="H111" s="314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103</v>
      </c>
      <c r="D112" s="36"/>
      <c r="E112" s="36"/>
      <c r="F112" s="36"/>
      <c r="G112" s="36"/>
      <c r="H112" s="3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65" t="str">
        <f>E9</f>
        <v>03 - most-VRN</v>
      </c>
      <c r="F113" s="315"/>
      <c r="G113" s="315"/>
      <c r="H113" s="315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 xml:space="preserve"> </v>
      </c>
      <c r="G115" s="36"/>
      <c r="H115" s="36"/>
      <c r="I115" s="117" t="s">
        <v>22</v>
      </c>
      <c r="J115" s="66" t="str">
        <f>IF(J12="","",J12)</f>
        <v>4. 5. 2020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15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24</v>
      </c>
      <c r="D117" s="36"/>
      <c r="E117" s="36"/>
      <c r="F117" s="27" t="str">
        <f>E15</f>
        <v>Správa železnic s.o.</v>
      </c>
      <c r="G117" s="36"/>
      <c r="H117" s="36"/>
      <c r="I117" s="117" t="s">
        <v>32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30</v>
      </c>
      <c r="D118" s="36"/>
      <c r="E118" s="36"/>
      <c r="F118" s="27" t="str">
        <f>IF(E18="","",E18)</f>
        <v>Vyplň údaj</v>
      </c>
      <c r="G118" s="36"/>
      <c r="H118" s="36"/>
      <c r="I118" s="117" t="s">
        <v>34</v>
      </c>
      <c r="J118" s="32" t="str">
        <f>E24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115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75"/>
      <c r="B120" s="176"/>
      <c r="C120" s="177" t="s">
        <v>120</v>
      </c>
      <c r="D120" s="178" t="s">
        <v>61</v>
      </c>
      <c r="E120" s="178" t="s">
        <v>57</v>
      </c>
      <c r="F120" s="178" t="s">
        <v>58</v>
      </c>
      <c r="G120" s="178" t="s">
        <v>121</v>
      </c>
      <c r="H120" s="178" t="s">
        <v>122</v>
      </c>
      <c r="I120" s="179" t="s">
        <v>123</v>
      </c>
      <c r="J120" s="178" t="s">
        <v>107</v>
      </c>
      <c r="K120" s="180" t="s">
        <v>124</v>
      </c>
      <c r="L120" s="181"/>
      <c r="M120" s="75" t="s">
        <v>1</v>
      </c>
      <c r="N120" s="76" t="s">
        <v>40</v>
      </c>
      <c r="O120" s="76" t="s">
        <v>125</v>
      </c>
      <c r="P120" s="76" t="s">
        <v>126</v>
      </c>
      <c r="Q120" s="76" t="s">
        <v>127</v>
      </c>
      <c r="R120" s="76" t="s">
        <v>128</v>
      </c>
      <c r="S120" s="76" t="s">
        <v>129</v>
      </c>
      <c r="T120" s="77" t="s">
        <v>130</v>
      </c>
      <c r="U120" s="175"/>
      <c r="V120" s="175"/>
      <c r="W120" s="175"/>
      <c r="X120" s="175"/>
      <c r="Y120" s="175"/>
      <c r="Z120" s="175"/>
      <c r="AA120" s="175"/>
      <c r="AB120" s="175"/>
      <c r="AC120" s="175"/>
      <c r="AD120" s="175"/>
      <c r="AE120" s="175"/>
    </row>
    <row r="121" spans="1:65" s="2" customFormat="1" ht="22.9" customHeight="1">
      <c r="A121" s="34"/>
      <c r="B121" s="35"/>
      <c r="C121" s="82" t="s">
        <v>131</v>
      </c>
      <c r="D121" s="36"/>
      <c r="E121" s="36"/>
      <c r="F121" s="36"/>
      <c r="G121" s="36"/>
      <c r="H121" s="36"/>
      <c r="I121" s="115"/>
      <c r="J121" s="182">
        <f>BK121</f>
        <v>0</v>
      </c>
      <c r="K121" s="36"/>
      <c r="L121" s="39"/>
      <c r="M121" s="78"/>
      <c r="N121" s="183"/>
      <c r="O121" s="79"/>
      <c r="P121" s="184">
        <f>P122</f>
        <v>0</v>
      </c>
      <c r="Q121" s="79"/>
      <c r="R121" s="184">
        <f>R122</f>
        <v>0</v>
      </c>
      <c r="S121" s="79"/>
      <c r="T121" s="185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75</v>
      </c>
      <c r="AU121" s="17" t="s">
        <v>109</v>
      </c>
      <c r="BK121" s="186">
        <f>BK122</f>
        <v>0</v>
      </c>
    </row>
    <row r="122" spans="1:65" s="12" customFormat="1" ht="25.9" customHeight="1">
      <c r="B122" s="187"/>
      <c r="C122" s="188"/>
      <c r="D122" s="189" t="s">
        <v>75</v>
      </c>
      <c r="E122" s="190" t="s">
        <v>512</v>
      </c>
      <c r="F122" s="190" t="s">
        <v>513</v>
      </c>
      <c r="G122" s="188"/>
      <c r="H122" s="188"/>
      <c r="I122" s="191"/>
      <c r="J122" s="192">
        <f>BK122</f>
        <v>0</v>
      </c>
      <c r="K122" s="188"/>
      <c r="L122" s="193"/>
      <c r="M122" s="194"/>
      <c r="N122" s="195"/>
      <c r="O122" s="195"/>
      <c r="P122" s="196">
        <f>P123+P126+P128+P130</f>
        <v>0</v>
      </c>
      <c r="Q122" s="195"/>
      <c r="R122" s="196">
        <f>R123+R126+R128+R130</f>
        <v>0</v>
      </c>
      <c r="S122" s="195"/>
      <c r="T122" s="197">
        <f>T123+T126+T128+T130</f>
        <v>0</v>
      </c>
      <c r="AR122" s="198" t="s">
        <v>161</v>
      </c>
      <c r="AT122" s="199" t="s">
        <v>75</v>
      </c>
      <c r="AU122" s="199" t="s">
        <v>76</v>
      </c>
      <c r="AY122" s="198" t="s">
        <v>134</v>
      </c>
      <c r="BK122" s="200">
        <f>BK123+BK126+BK128+BK130</f>
        <v>0</v>
      </c>
    </row>
    <row r="123" spans="1:65" s="12" customFormat="1" ht="22.9" customHeight="1">
      <c r="B123" s="187"/>
      <c r="C123" s="188"/>
      <c r="D123" s="189" t="s">
        <v>75</v>
      </c>
      <c r="E123" s="201" t="s">
        <v>514</v>
      </c>
      <c r="F123" s="201" t="s">
        <v>515</v>
      </c>
      <c r="G123" s="188"/>
      <c r="H123" s="188"/>
      <c r="I123" s="191"/>
      <c r="J123" s="202">
        <f>BK123</f>
        <v>0</v>
      </c>
      <c r="K123" s="188"/>
      <c r="L123" s="193"/>
      <c r="M123" s="194"/>
      <c r="N123" s="195"/>
      <c r="O123" s="195"/>
      <c r="P123" s="196">
        <f>SUM(P124:P125)</f>
        <v>0</v>
      </c>
      <c r="Q123" s="195"/>
      <c r="R123" s="196">
        <f>SUM(R124:R125)</f>
        <v>0</v>
      </c>
      <c r="S123" s="195"/>
      <c r="T123" s="197">
        <f>SUM(T124:T125)</f>
        <v>0</v>
      </c>
      <c r="AR123" s="198" t="s">
        <v>161</v>
      </c>
      <c r="AT123" s="199" t="s">
        <v>75</v>
      </c>
      <c r="AU123" s="199" t="s">
        <v>84</v>
      </c>
      <c r="AY123" s="198" t="s">
        <v>134</v>
      </c>
      <c r="BK123" s="200">
        <f>SUM(BK124:BK125)</f>
        <v>0</v>
      </c>
    </row>
    <row r="124" spans="1:65" s="2" customFormat="1" ht="16.5" customHeight="1">
      <c r="A124" s="34"/>
      <c r="B124" s="35"/>
      <c r="C124" s="203" t="s">
        <v>84</v>
      </c>
      <c r="D124" s="203" t="s">
        <v>136</v>
      </c>
      <c r="E124" s="204" t="s">
        <v>990</v>
      </c>
      <c r="F124" s="205" t="s">
        <v>991</v>
      </c>
      <c r="G124" s="206" t="s">
        <v>518</v>
      </c>
      <c r="H124" s="207">
        <v>1</v>
      </c>
      <c r="I124" s="208"/>
      <c r="J124" s="209">
        <f>ROUND(I124*H124,2)</f>
        <v>0</v>
      </c>
      <c r="K124" s="205" t="s">
        <v>140</v>
      </c>
      <c r="L124" s="39"/>
      <c r="M124" s="210" t="s">
        <v>1</v>
      </c>
      <c r="N124" s="211" t="s">
        <v>41</v>
      </c>
      <c r="O124" s="71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4" t="s">
        <v>141</v>
      </c>
      <c r="AT124" s="214" t="s">
        <v>136</v>
      </c>
      <c r="AU124" s="214" t="s">
        <v>86</v>
      </c>
      <c r="AY124" s="17" t="s">
        <v>134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7" t="s">
        <v>84</v>
      </c>
      <c r="BK124" s="215">
        <f>ROUND(I124*H124,2)</f>
        <v>0</v>
      </c>
      <c r="BL124" s="17" t="s">
        <v>141</v>
      </c>
      <c r="BM124" s="214" t="s">
        <v>86</v>
      </c>
    </row>
    <row r="125" spans="1:65" s="2" customFormat="1" ht="16.5" customHeight="1">
      <c r="A125" s="34"/>
      <c r="B125" s="35"/>
      <c r="C125" s="203" t="s">
        <v>86</v>
      </c>
      <c r="D125" s="203" t="s">
        <v>136</v>
      </c>
      <c r="E125" s="204" t="s">
        <v>519</v>
      </c>
      <c r="F125" s="205" t="s">
        <v>520</v>
      </c>
      <c r="G125" s="206" t="s">
        <v>518</v>
      </c>
      <c r="H125" s="207">
        <v>1</v>
      </c>
      <c r="I125" s="208"/>
      <c r="J125" s="209">
        <f>ROUND(I125*H125,2)</f>
        <v>0</v>
      </c>
      <c r="K125" s="205" t="s">
        <v>140</v>
      </c>
      <c r="L125" s="39"/>
      <c r="M125" s="210" t="s">
        <v>1</v>
      </c>
      <c r="N125" s="211" t="s">
        <v>41</v>
      </c>
      <c r="O125" s="71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4" t="s">
        <v>141</v>
      </c>
      <c r="AT125" s="214" t="s">
        <v>136</v>
      </c>
      <c r="AU125" s="214" t="s">
        <v>86</v>
      </c>
      <c r="AY125" s="17" t="s">
        <v>134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7" t="s">
        <v>84</v>
      </c>
      <c r="BK125" s="215">
        <f>ROUND(I125*H125,2)</f>
        <v>0</v>
      </c>
      <c r="BL125" s="17" t="s">
        <v>141</v>
      </c>
      <c r="BM125" s="214" t="s">
        <v>141</v>
      </c>
    </row>
    <row r="126" spans="1:65" s="12" customFormat="1" ht="22.9" customHeight="1">
      <c r="B126" s="187"/>
      <c r="C126" s="188"/>
      <c r="D126" s="189" t="s">
        <v>75</v>
      </c>
      <c r="E126" s="201" t="s">
        <v>521</v>
      </c>
      <c r="F126" s="201" t="s">
        <v>522</v>
      </c>
      <c r="G126" s="188"/>
      <c r="H126" s="188"/>
      <c r="I126" s="191"/>
      <c r="J126" s="202">
        <f>BK126</f>
        <v>0</v>
      </c>
      <c r="K126" s="188"/>
      <c r="L126" s="193"/>
      <c r="M126" s="194"/>
      <c r="N126" s="195"/>
      <c r="O126" s="195"/>
      <c r="P126" s="196">
        <f>P127</f>
        <v>0</v>
      </c>
      <c r="Q126" s="195"/>
      <c r="R126" s="196">
        <f>R127</f>
        <v>0</v>
      </c>
      <c r="S126" s="195"/>
      <c r="T126" s="197">
        <f>T127</f>
        <v>0</v>
      </c>
      <c r="AR126" s="198" t="s">
        <v>161</v>
      </c>
      <c r="AT126" s="199" t="s">
        <v>75</v>
      </c>
      <c r="AU126" s="199" t="s">
        <v>84</v>
      </c>
      <c r="AY126" s="198" t="s">
        <v>134</v>
      </c>
      <c r="BK126" s="200">
        <f>BK127</f>
        <v>0</v>
      </c>
    </row>
    <row r="127" spans="1:65" s="2" customFormat="1" ht="16.5" customHeight="1">
      <c r="A127" s="34"/>
      <c r="B127" s="35"/>
      <c r="C127" s="203" t="s">
        <v>150</v>
      </c>
      <c r="D127" s="203" t="s">
        <v>136</v>
      </c>
      <c r="E127" s="204" t="s">
        <v>523</v>
      </c>
      <c r="F127" s="205" t="s">
        <v>522</v>
      </c>
      <c r="G127" s="206" t="s">
        <v>518</v>
      </c>
      <c r="H127" s="207">
        <v>1</v>
      </c>
      <c r="I127" s="208"/>
      <c r="J127" s="209">
        <f>ROUND(I127*H127,2)</f>
        <v>0</v>
      </c>
      <c r="K127" s="205" t="s">
        <v>140</v>
      </c>
      <c r="L127" s="39"/>
      <c r="M127" s="210" t="s">
        <v>1</v>
      </c>
      <c r="N127" s="211" t="s">
        <v>41</v>
      </c>
      <c r="O127" s="71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4" t="s">
        <v>141</v>
      </c>
      <c r="AT127" s="214" t="s">
        <v>136</v>
      </c>
      <c r="AU127" s="214" t="s">
        <v>86</v>
      </c>
      <c r="AY127" s="17" t="s">
        <v>134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7" t="s">
        <v>84</v>
      </c>
      <c r="BK127" s="215">
        <f>ROUND(I127*H127,2)</f>
        <v>0</v>
      </c>
      <c r="BL127" s="17" t="s">
        <v>141</v>
      </c>
      <c r="BM127" s="214" t="s">
        <v>154</v>
      </c>
    </row>
    <row r="128" spans="1:65" s="12" customFormat="1" ht="22.9" customHeight="1">
      <c r="B128" s="187"/>
      <c r="C128" s="188"/>
      <c r="D128" s="189" t="s">
        <v>75</v>
      </c>
      <c r="E128" s="201" t="s">
        <v>524</v>
      </c>
      <c r="F128" s="201" t="s">
        <v>525</v>
      </c>
      <c r="G128" s="188"/>
      <c r="H128" s="188"/>
      <c r="I128" s="191"/>
      <c r="J128" s="202">
        <f>BK128</f>
        <v>0</v>
      </c>
      <c r="K128" s="188"/>
      <c r="L128" s="193"/>
      <c r="M128" s="194"/>
      <c r="N128" s="195"/>
      <c r="O128" s="195"/>
      <c r="P128" s="196">
        <f>P129</f>
        <v>0</v>
      </c>
      <c r="Q128" s="195"/>
      <c r="R128" s="196">
        <f>R129</f>
        <v>0</v>
      </c>
      <c r="S128" s="195"/>
      <c r="T128" s="197">
        <f>T129</f>
        <v>0</v>
      </c>
      <c r="AR128" s="198" t="s">
        <v>161</v>
      </c>
      <c r="AT128" s="199" t="s">
        <v>75</v>
      </c>
      <c r="AU128" s="199" t="s">
        <v>84</v>
      </c>
      <c r="AY128" s="198" t="s">
        <v>134</v>
      </c>
      <c r="BK128" s="200">
        <f>BK129</f>
        <v>0</v>
      </c>
    </row>
    <row r="129" spans="1:65" s="2" customFormat="1" ht="16.5" customHeight="1">
      <c r="A129" s="34"/>
      <c r="B129" s="35"/>
      <c r="C129" s="203" t="s">
        <v>141</v>
      </c>
      <c r="D129" s="203" t="s">
        <v>136</v>
      </c>
      <c r="E129" s="204" t="s">
        <v>526</v>
      </c>
      <c r="F129" s="205" t="s">
        <v>527</v>
      </c>
      <c r="G129" s="206" t="s">
        <v>518</v>
      </c>
      <c r="H129" s="207">
        <v>1</v>
      </c>
      <c r="I129" s="208"/>
      <c r="J129" s="209">
        <f>ROUND(I129*H129,2)</f>
        <v>0</v>
      </c>
      <c r="K129" s="205" t="s">
        <v>140</v>
      </c>
      <c r="L129" s="39"/>
      <c r="M129" s="210" t="s">
        <v>1</v>
      </c>
      <c r="N129" s="211" t="s">
        <v>41</v>
      </c>
      <c r="O129" s="71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4" t="s">
        <v>141</v>
      </c>
      <c r="AT129" s="214" t="s">
        <v>136</v>
      </c>
      <c r="AU129" s="214" t="s">
        <v>86</v>
      </c>
      <c r="AY129" s="17" t="s">
        <v>134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7" t="s">
        <v>84</v>
      </c>
      <c r="BK129" s="215">
        <f>ROUND(I129*H129,2)</f>
        <v>0</v>
      </c>
      <c r="BL129" s="17" t="s">
        <v>141</v>
      </c>
      <c r="BM129" s="214" t="s">
        <v>159</v>
      </c>
    </row>
    <row r="130" spans="1:65" s="12" customFormat="1" ht="22.9" customHeight="1">
      <c r="B130" s="187"/>
      <c r="C130" s="188"/>
      <c r="D130" s="189" t="s">
        <v>75</v>
      </c>
      <c r="E130" s="201" t="s">
        <v>528</v>
      </c>
      <c r="F130" s="201" t="s">
        <v>529</v>
      </c>
      <c r="G130" s="188"/>
      <c r="H130" s="188"/>
      <c r="I130" s="191"/>
      <c r="J130" s="202">
        <f>BK130</f>
        <v>0</v>
      </c>
      <c r="K130" s="188"/>
      <c r="L130" s="193"/>
      <c r="M130" s="194"/>
      <c r="N130" s="195"/>
      <c r="O130" s="195"/>
      <c r="P130" s="196">
        <f>P131</f>
        <v>0</v>
      </c>
      <c r="Q130" s="195"/>
      <c r="R130" s="196">
        <f>R131</f>
        <v>0</v>
      </c>
      <c r="S130" s="195"/>
      <c r="T130" s="197">
        <f>T131</f>
        <v>0</v>
      </c>
      <c r="AR130" s="198" t="s">
        <v>161</v>
      </c>
      <c r="AT130" s="199" t="s">
        <v>75</v>
      </c>
      <c r="AU130" s="199" t="s">
        <v>84</v>
      </c>
      <c r="AY130" s="198" t="s">
        <v>134</v>
      </c>
      <c r="BK130" s="200">
        <f>BK131</f>
        <v>0</v>
      </c>
    </row>
    <row r="131" spans="1:65" s="2" customFormat="1" ht="16.5" customHeight="1">
      <c r="A131" s="34"/>
      <c r="B131" s="35"/>
      <c r="C131" s="203" t="s">
        <v>161</v>
      </c>
      <c r="D131" s="203" t="s">
        <v>136</v>
      </c>
      <c r="E131" s="204" t="s">
        <v>530</v>
      </c>
      <c r="F131" s="205" t="s">
        <v>529</v>
      </c>
      <c r="G131" s="206" t="s">
        <v>518</v>
      </c>
      <c r="H131" s="207">
        <v>1</v>
      </c>
      <c r="I131" s="208"/>
      <c r="J131" s="209">
        <f>ROUND(I131*H131,2)</f>
        <v>0</v>
      </c>
      <c r="K131" s="205" t="s">
        <v>140</v>
      </c>
      <c r="L131" s="39"/>
      <c r="M131" s="259" t="s">
        <v>1</v>
      </c>
      <c r="N131" s="260" t="s">
        <v>41</v>
      </c>
      <c r="O131" s="261"/>
      <c r="P131" s="262">
        <f>O131*H131</f>
        <v>0</v>
      </c>
      <c r="Q131" s="262">
        <v>0</v>
      </c>
      <c r="R131" s="262">
        <f>Q131*H131</f>
        <v>0</v>
      </c>
      <c r="S131" s="262">
        <v>0</v>
      </c>
      <c r="T131" s="26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4" t="s">
        <v>141</v>
      </c>
      <c r="AT131" s="214" t="s">
        <v>136</v>
      </c>
      <c r="AU131" s="214" t="s">
        <v>86</v>
      </c>
      <c r="AY131" s="17" t="s">
        <v>134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7" t="s">
        <v>84</v>
      </c>
      <c r="BK131" s="215">
        <f>ROUND(I131*H131,2)</f>
        <v>0</v>
      </c>
      <c r="BL131" s="17" t="s">
        <v>141</v>
      </c>
      <c r="BM131" s="214" t="s">
        <v>992</v>
      </c>
    </row>
    <row r="132" spans="1:65" s="2" customFormat="1" ht="6.95" customHeight="1">
      <c r="A132" s="34"/>
      <c r="B132" s="54"/>
      <c r="C132" s="55"/>
      <c r="D132" s="55"/>
      <c r="E132" s="55"/>
      <c r="F132" s="55"/>
      <c r="G132" s="55"/>
      <c r="H132" s="55"/>
      <c r="I132" s="152"/>
      <c r="J132" s="55"/>
      <c r="K132" s="55"/>
      <c r="L132" s="39"/>
      <c r="M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</sheetData>
  <sheetProtection algorithmName="SHA-512" hashValue="Kvj0imRQAljASP8rQcDzXfZvvSBx22Z2vtp15T8sxPgFe4DxLVvtloowFTb5YEMuO9wgWcW+DXZ4N/XJ0sreQw==" saltValue="OrFsrDU15xg0lio7CZhbuC2bmqvYsYMTKB7dTMKvQdcBJ+7FG6ZW6AtCdaviEb/V2xs96R/rbMW8leSqG7ZIEQ==" spinCount="100000" sheet="1" objects="1" scenarios="1" formatColumns="0" formatRows="0" autoFilter="0"/>
  <autoFilter ref="C120:K131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001 - propustek</vt:lpstr>
      <vt:lpstr>002 - propustek-svršek</vt:lpstr>
      <vt:lpstr>003 - propustek-VRN</vt:lpstr>
      <vt:lpstr>01 - most</vt:lpstr>
      <vt:lpstr>02 - most-svršek </vt:lpstr>
      <vt:lpstr>03 - most-VRN</vt:lpstr>
      <vt:lpstr>'001 - propustek'!Názvy_tisku</vt:lpstr>
      <vt:lpstr>'002 - propustek-svršek'!Názvy_tisku</vt:lpstr>
      <vt:lpstr>'003 - propustek-VRN'!Názvy_tisku</vt:lpstr>
      <vt:lpstr>'01 - most'!Názvy_tisku</vt:lpstr>
      <vt:lpstr>'02 - most-svršek '!Názvy_tisku</vt:lpstr>
      <vt:lpstr>'03 - most-VRN'!Názvy_tisku</vt:lpstr>
      <vt:lpstr>'Rekapitulace stavby'!Názvy_tisku</vt:lpstr>
      <vt:lpstr>'001 - propustek'!Oblast_tisku</vt:lpstr>
      <vt:lpstr>'002 - propustek-svršek'!Oblast_tisku</vt:lpstr>
      <vt:lpstr>'003 - propustek-VRN'!Oblast_tisku</vt:lpstr>
      <vt:lpstr>'01 - most'!Oblast_tisku</vt:lpstr>
      <vt:lpstr>'02 - most-svršek '!Oblast_tisku</vt:lpstr>
      <vt:lpstr>'03 - most-VRN'!Oblast_tisku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Šedivcová Jitka</dc:creator>
  <cp:lastModifiedBy>Urbánková Markéta</cp:lastModifiedBy>
  <dcterms:created xsi:type="dcterms:W3CDTF">2020-05-12T09:28:16Z</dcterms:created>
  <dcterms:modified xsi:type="dcterms:W3CDTF">2020-05-12T10:34:29Z</dcterms:modified>
</cp:coreProperties>
</file>